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210" windowWidth="15570" windowHeight="9255" activeTab="3"/>
  </bookViews>
  <sheets>
    <sheet name="01.2021" sheetId="24" r:id="rId1"/>
    <sheet name="02.2021" sheetId="25" r:id="rId2"/>
    <sheet name="03.2021 " sheetId="26" r:id="rId3"/>
    <sheet name="04.2021" sheetId="28" r:id="rId4"/>
    <sheet name="05.2021  " sheetId="30" r:id="rId5"/>
    <sheet name="06.2021 " sheetId="29" r:id="rId6"/>
    <sheet name="07.2021" sheetId="31" r:id="rId7"/>
  </sheets>
  <definedNames>
    <definedName name="bbb" localSheetId="0">#REF!</definedName>
    <definedName name="bbb" localSheetId="1">#REF!</definedName>
    <definedName name="bbb" localSheetId="2">#REF!</definedName>
    <definedName name="bbb" localSheetId="3">#REF!</definedName>
    <definedName name="bbb" localSheetId="4">#REF!</definedName>
    <definedName name="bbb" localSheetId="5">#REF!</definedName>
    <definedName name="bbb" localSheetId="6">#REF!</definedName>
    <definedName name="bbb">#REF!</definedName>
    <definedName name="GHUIGHUHUIH" localSheetId="0">#REF!</definedName>
    <definedName name="GHUIGHUHUIH" localSheetId="1">#REF!</definedName>
    <definedName name="GHUIGHUHUIH" localSheetId="2">#REF!</definedName>
    <definedName name="GHUIGHUHUIH" localSheetId="3">#REF!</definedName>
    <definedName name="GHUIGHUHUIH" localSheetId="4">#REF!</definedName>
    <definedName name="GHUIGHUHUIH" localSheetId="5">#REF!</definedName>
    <definedName name="GHUIGHUHUIH" localSheetId="6">#REF!</definedName>
    <definedName name="GHUIGHUHUIH">#REF!</definedName>
    <definedName name="iiii" localSheetId="0">#REF!</definedName>
    <definedName name="iiii" localSheetId="1">#REF!</definedName>
    <definedName name="iiii" localSheetId="2">#REF!</definedName>
    <definedName name="iiii" localSheetId="3">#REF!</definedName>
    <definedName name="iiii" localSheetId="4">#REF!</definedName>
    <definedName name="iiii" localSheetId="5">#REF!</definedName>
    <definedName name="iiii" localSheetId="6">#REF!</definedName>
    <definedName name="iiii">#REF!</definedName>
    <definedName name="jkhhjkhjkhjkbh" localSheetId="0">#REF!</definedName>
    <definedName name="jkhhjkhjkhjkbh" localSheetId="1">#REF!</definedName>
    <definedName name="jkhhjkhjkhjkbh" localSheetId="2">#REF!</definedName>
    <definedName name="jkhhjkhjkhjkbh" localSheetId="3">#REF!</definedName>
    <definedName name="jkhhjkhjkhjkbh" localSheetId="4">#REF!</definedName>
    <definedName name="jkhhjkhjkhjkbh" localSheetId="5">#REF!</definedName>
    <definedName name="jkhhjkhjkhjkbh" localSheetId="6">#REF!</definedName>
    <definedName name="jkhhjkhjkhjkbh">#REF!</definedName>
    <definedName name="mm" localSheetId="0">#REF!</definedName>
    <definedName name="mm" localSheetId="1">#REF!</definedName>
    <definedName name="mm" localSheetId="2">#REF!</definedName>
    <definedName name="mm" localSheetId="3">#REF!</definedName>
    <definedName name="mm" localSheetId="4">#REF!</definedName>
    <definedName name="mm" localSheetId="5">#REF!</definedName>
    <definedName name="mm" localSheetId="6">#REF!</definedName>
    <definedName name="mm">#REF!</definedName>
    <definedName name="NNN" localSheetId="0">#REF!</definedName>
    <definedName name="NNN" localSheetId="1">#REF!</definedName>
    <definedName name="NNN" localSheetId="2">#REF!</definedName>
    <definedName name="NNN" localSheetId="3">#REF!</definedName>
    <definedName name="NNN" localSheetId="4">#REF!</definedName>
    <definedName name="NNN" localSheetId="5">#REF!</definedName>
    <definedName name="NNN" localSheetId="6">#REF!</definedName>
    <definedName name="NNN">#REF!</definedName>
    <definedName name="NNNN" localSheetId="0">#REF!</definedName>
    <definedName name="NNNN" localSheetId="1">#REF!</definedName>
    <definedName name="NNNN" localSheetId="2">#REF!</definedName>
    <definedName name="NNNN" localSheetId="3">#REF!</definedName>
    <definedName name="NNNN" localSheetId="4">#REF!</definedName>
    <definedName name="NNNN" localSheetId="5">#REF!</definedName>
    <definedName name="NNNN" localSheetId="6">#REF!</definedName>
    <definedName name="NNNN">#REF!</definedName>
    <definedName name="NNNNN" localSheetId="0">#REF!</definedName>
    <definedName name="NNNNN" localSheetId="1">#REF!</definedName>
    <definedName name="NNNNN" localSheetId="2">#REF!</definedName>
    <definedName name="NNNNN" localSheetId="3">#REF!</definedName>
    <definedName name="NNNNN" localSheetId="4">#REF!</definedName>
    <definedName name="NNNNN" localSheetId="5">#REF!</definedName>
    <definedName name="NNNNN" localSheetId="6">#REF!</definedName>
    <definedName name="NNNNN">#REF!</definedName>
    <definedName name="nnnnnnnn" localSheetId="0">#REF!</definedName>
    <definedName name="nnnnnnnn" localSheetId="1">#REF!</definedName>
    <definedName name="nnnnnnnn" localSheetId="2">#REF!</definedName>
    <definedName name="nnnnnnnn" localSheetId="3">#REF!</definedName>
    <definedName name="nnnnnnnn" localSheetId="4">#REF!</definedName>
    <definedName name="nnnnnnnn" localSheetId="5">#REF!</definedName>
    <definedName name="nnnnnnnn" localSheetId="6">#REF!</definedName>
    <definedName name="nnnnnnnn">#REF!</definedName>
    <definedName name="_xlnm.Print_Area" localSheetId="0">'01.2021'!$A$1:$Q$511</definedName>
    <definedName name="_xlnm.Print_Area" localSheetId="1">'02.2021'!$A$1:$Q$511</definedName>
    <definedName name="_xlnm.Print_Area" localSheetId="2">'03.2021 '!$A$1:$Q$511</definedName>
    <definedName name="_xlnm.Print_Area" localSheetId="3">'04.2021'!$A$1:$Q$511</definedName>
    <definedName name="_xlnm.Print_Area" localSheetId="4">'05.2021  '!$A$1:$Q$511</definedName>
    <definedName name="_xlnm.Print_Area" localSheetId="5">'06.2021 '!$A$1:$Q$511</definedName>
    <definedName name="_xlnm.Print_Area" localSheetId="6">'07.2021'!$A$1:$Q$511</definedName>
    <definedName name="_xlnm.Print_Area">#REF!</definedName>
    <definedName name="_xlnm.Print_Titles" localSheetId="0">'01.2021'!$6:$7</definedName>
    <definedName name="_xlnm.Print_Titles" localSheetId="1">'02.2021'!$6:$7</definedName>
    <definedName name="_xlnm.Print_Titles" localSheetId="2">'03.2021 '!$6:$7</definedName>
    <definedName name="_xlnm.Print_Titles" localSheetId="3">'04.2021'!$6:$7</definedName>
    <definedName name="_xlnm.Print_Titles" localSheetId="4">'05.2021  '!$6:$7</definedName>
    <definedName name="_xlnm.Print_Titles" localSheetId="5">'06.2021 '!$6:$7</definedName>
    <definedName name="_xlnm.Print_Titles" localSheetId="6">'07.2021'!$6:$7</definedName>
    <definedName name="_xlnm.Print_Titles">#N/A</definedName>
    <definedName name="rrr" localSheetId="0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>#REF!</definedName>
    <definedName name="vv" localSheetId="0">#REF!</definedName>
    <definedName name="vv" localSheetId="1">#REF!</definedName>
    <definedName name="vv" localSheetId="2">#REF!</definedName>
    <definedName name="vv" localSheetId="3">#REF!</definedName>
    <definedName name="vv" localSheetId="4">#REF!</definedName>
    <definedName name="vv" localSheetId="5">#REF!</definedName>
    <definedName name="vv" localSheetId="6">#REF!</definedName>
    <definedName name="vv">#REF!</definedName>
    <definedName name="VVV" localSheetId="0">#REF!</definedName>
    <definedName name="VVV" localSheetId="1">#REF!</definedName>
    <definedName name="VVV" localSheetId="2">#REF!</definedName>
    <definedName name="VVV" localSheetId="3">#REF!</definedName>
    <definedName name="VVV" localSheetId="4">#REF!</definedName>
    <definedName name="VVV" localSheetId="5">#REF!</definedName>
    <definedName name="VVV" localSheetId="6">#REF!</definedName>
    <definedName name="VVV">#REF!</definedName>
    <definedName name="vvvv" localSheetId="0">#REF!</definedName>
    <definedName name="vvvv" localSheetId="1">#REF!</definedName>
    <definedName name="vvvv" localSheetId="2">#REF!</definedName>
    <definedName name="vvvv" localSheetId="3">#REF!</definedName>
    <definedName name="vvvv" localSheetId="4">#REF!</definedName>
    <definedName name="vvvv" localSheetId="5">#REF!</definedName>
    <definedName name="vvvv" localSheetId="6">#REF!</definedName>
    <definedName name="vvvv">#REF!</definedName>
    <definedName name="VVVVV" localSheetId="0">#REF!</definedName>
    <definedName name="VVVVV" localSheetId="1">#REF!</definedName>
    <definedName name="VVVVV" localSheetId="2">#REF!</definedName>
    <definedName name="VVVVV" localSheetId="3">#REF!</definedName>
    <definedName name="VVVVV" localSheetId="4">#REF!</definedName>
    <definedName name="VVVVV" localSheetId="5">#REF!</definedName>
    <definedName name="VVVVV" localSheetId="6">#REF!</definedName>
    <definedName name="VVVVV">#REF!</definedName>
    <definedName name="www" localSheetId="0">#REF!</definedName>
    <definedName name="www" localSheetId="1">#REF!</definedName>
    <definedName name="www" localSheetId="2">#REF!</definedName>
    <definedName name="www" localSheetId="3">#REF!</definedName>
    <definedName name="www" localSheetId="4">#REF!</definedName>
    <definedName name="www" localSheetId="5">#REF!</definedName>
    <definedName name="www" localSheetId="6">#REF!</definedName>
    <definedName name="www">#REF!</definedName>
    <definedName name="WWWW" localSheetId="0">#REF!</definedName>
    <definedName name="WWWW" localSheetId="1">#REF!</definedName>
    <definedName name="WWWW" localSheetId="2">#REF!</definedName>
    <definedName name="WWWW" localSheetId="3">#REF!</definedName>
    <definedName name="WWWW" localSheetId="4">#REF!</definedName>
    <definedName name="WWWW" localSheetId="5">#REF!</definedName>
    <definedName name="WWWW" localSheetId="6">#REF!</definedName>
    <definedName name="WWWW">#REF!</definedName>
    <definedName name="YYY" localSheetId="0">#REF!</definedName>
    <definedName name="YYY" localSheetId="1">#REF!</definedName>
    <definedName name="YYY" localSheetId="2">#REF!</definedName>
    <definedName name="YYY" localSheetId="3">#REF!</definedName>
    <definedName name="YYY" localSheetId="4">#REF!</definedName>
    <definedName name="YYY" localSheetId="5">#REF!</definedName>
    <definedName name="YYY" localSheetId="6">#REF!</definedName>
    <definedName name="YYY">#REF!</definedName>
    <definedName name="yyyy11" localSheetId="0">#REF!</definedName>
    <definedName name="yyyy11" localSheetId="1">#REF!</definedName>
    <definedName name="yyyy11" localSheetId="2">#REF!</definedName>
    <definedName name="yyyy11" localSheetId="3">#REF!</definedName>
    <definedName name="yyyy11" localSheetId="4">#REF!</definedName>
    <definedName name="yyyy11" localSheetId="5">#REF!</definedName>
    <definedName name="yyyy11" localSheetId="6">#REF!</definedName>
    <definedName name="yyyy11">#REF!</definedName>
    <definedName name="YYYYYYYY" localSheetId="0">#REF!</definedName>
    <definedName name="YYYYYYYY" localSheetId="1">#REF!</definedName>
    <definedName name="YYYYYYYY" localSheetId="2">#REF!</definedName>
    <definedName name="YYYYYYYY" localSheetId="3">#REF!</definedName>
    <definedName name="YYYYYYYY" localSheetId="4">#REF!</definedName>
    <definedName name="YYYYYYYY" localSheetId="5">#REF!</definedName>
    <definedName name="YYYYYYYY" localSheetId="6">#REF!</definedName>
    <definedName name="YYYYYYYY">#REF!</definedName>
    <definedName name="Z_397CD15D_2114_4EF5_824A_761F5DAAF476_.wvu.PrintArea" localSheetId="0" hidden="1">'01.2021'!$G$10:$O$461</definedName>
    <definedName name="Z_397CD15D_2114_4EF5_824A_761F5DAAF476_.wvu.PrintArea" localSheetId="1" hidden="1">'02.2021'!$G$10:$O$461</definedName>
    <definedName name="Z_397CD15D_2114_4EF5_824A_761F5DAAF476_.wvu.PrintArea" localSheetId="2" hidden="1">'03.2021 '!$G$10:$O$461</definedName>
    <definedName name="Z_397CD15D_2114_4EF5_824A_761F5DAAF476_.wvu.PrintArea" localSheetId="3" hidden="1">'04.2021'!$G$10:$O$461</definedName>
    <definedName name="Z_397CD15D_2114_4EF5_824A_761F5DAAF476_.wvu.PrintArea" localSheetId="4" hidden="1">'05.2021  '!$G$10:$O$461</definedName>
    <definedName name="Z_397CD15D_2114_4EF5_824A_761F5DAAF476_.wvu.PrintArea" localSheetId="5" hidden="1">'06.2021 '!$G$10:$O$461</definedName>
    <definedName name="Z_397CD15D_2114_4EF5_824A_761F5DAAF476_.wvu.PrintArea" localSheetId="6" hidden="1">'07.2021'!$G$10:$O$461</definedName>
    <definedName name="Z_397CD15D_2114_4EF5_824A_761F5DAAF476_.wvu.Rows" localSheetId="0" hidden="1">'01.2021'!#REF!,'01.2021'!$20:$20,'01.2021'!#REF!,'01.2021'!$105:$105,'01.2021'!$107:$109,'01.2021'!$112:$114,'01.2021'!$116:$118,'01.2021'!$132:$132,'01.2021'!$138:$139,'01.2021'!$143:$144,'01.2021'!$149:$149,'01.2021'!$181:$181,'01.2021'!$186:$187,'01.2021'!$190:$192,'01.2021'!$209:$209,'01.2021'!$215:$216,'01.2021'!$220:$220,'01.2021'!$224:$225,'01.2021'!$227:$227,'01.2021'!$229:$229,'01.2021'!$239:$239,'01.2021'!$241:$241,'01.2021'!$248:$248,'01.2021'!$254:$254,'01.2021'!$268:$268,'01.2021'!$273:$274,'01.2021'!$277:$280,'01.2021'!$283:$285,'01.2021'!$288:$288,'01.2021'!$306:$306,'01.2021'!$312:$313,'01.2021'!$323:$325,'01.2021'!$328:$328,'01.2021'!$369:$370,'01.2021'!$384:$384,'01.2021'!#REF!,'01.2021'!$398:$398,'01.2021'!$401:$401,'01.2021'!$452:$452</definedName>
    <definedName name="Z_397CD15D_2114_4EF5_824A_761F5DAAF476_.wvu.Rows" localSheetId="1" hidden="1">'02.2021'!#REF!,'02.2021'!$20:$20,'02.2021'!#REF!,'02.2021'!$105:$105,'02.2021'!$107:$109,'02.2021'!$112:$114,'02.2021'!$116:$118,'02.2021'!$132:$132,'02.2021'!$138:$139,'02.2021'!$143:$144,'02.2021'!$149:$149,'02.2021'!$181:$181,'02.2021'!$186:$187,'02.2021'!$190:$192,'02.2021'!$209:$209,'02.2021'!$215:$216,'02.2021'!$220:$220,'02.2021'!$224:$225,'02.2021'!$227:$227,'02.2021'!$229:$229,'02.2021'!$239:$239,'02.2021'!$241:$241,'02.2021'!$248:$248,'02.2021'!$254:$254,'02.2021'!$268:$268,'02.2021'!$273:$274,'02.2021'!$277:$280,'02.2021'!$283:$285,'02.2021'!$288:$288,'02.2021'!$306:$306,'02.2021'!$312:$313,'02.2021'!$323:$325,'02.2021'!$328:$328,'02.2021'!$369:$370,'02.2021'!$384:$384,'02.2021'!#REF!,'02.2021'!$398:$398,'02.2021'!$401:$401,'02.2021'!$452:$452</definedName>
    <definedName name="Z_397CD15D_2114_4EF5_824A_761F5DAAF476_.wvu.Rows" localSheetId="2" hidden="1">'03.2021 '!#REF!,'03.2021 '!$20:$20,'03.2021 '!#REF!,'03.2021 '!$105:$105,'03.2021 '!$107:$109,'03.2021 '!$112:$114,'03.2021 '!$116:$118,'03.2021 '!$132:$132,'03.2021 '!$138:$139,'03.2021 '!$143:$144,'03.2021 '!$149:$149,'03.2021 '!$181:$181,'03.2021 '!$186:$187,'03.2021 '!$190:$192,'03.2021 '!$209:$209,'03.2021 '!$215:$216,'03.2021 '!$220:$220,'03.2021 '!$224:$225,'03.2021 '!$227:$227,'03.2021 '!$229:$229,'03.2021 '!$239:$239,'03.2021 '!$241:$241,'03.2021 '!$248:$248,'03.2021 '!$254:$254,'03.2021 '!$268:$268,'03.2021 '!$273:$274,'03.2021 '!$277:$280,'03.2021 '!$283:$285,'03.2021 '!$288:$288,'03.2021 '!$306:$306,'03.2021 '!$312:$313,'03.2021 '!$323:$325,'03.2021 '!$328:$328,'03.2021 '!$369:$370,'03.2021 '!$384:$384,'03.2021 '!#REF!,'03.2021 '!$398:$398,'03.2021 '!$401:$401,'03.2021 '!$452:$452</definedName>
    <definedName name="Z_397CD15D_2114_4EF5_824A_761F5DAAF476_.wvu.Rows" localSheetId="3" hidden="1">'04.2021'!#REF!,'04.2021'!$20:$20,'04.2021'!#REF!,'04.2021'!$105:$105,'04.2021'!$107:$109,'04.2021'!$112:$114,'04.2021'!$116:$118,'04.2021'!$132:$132,'04.2021'!$138:$139,'04.2021'!$143:$144,'04.2021'!$149:$149,'04.2021'!$181:$181,'04.2021'!$186:$187,'04.2021'!$190:$192,'04.2021'!$209:$209,'04.2021'!$215:$216,'04.2021'!$220:$220,'04.2021'!$224:$225,'04.2021'!$227:$227,'04.2021'!$229:$229,'04.2021'!$239:$239,'04.2021'!$241:$241,'04.2021'!$248:$248,'04.2021'!$254:$254,'04.2021'!$268:$268,'04.2021'!$273:$274,'04.2021'!$277:$280,'04.2021'!$283:$285,'04.2021'!$288:$288,'04.2021'!$306:$306,'04.2021'!$312:$313,'04.2021'!$323:$325,'04.2021'!$328:$328,'04.2021'!$369:$370,'04.2021'!$384:$384,'04.2021'!#REF!,'04.2021'!$398:$398,'04.2021'!$401:$401,'04.2021'!$452:$452</definedName>
    <definedName name="Z_397CD15D_2114_4EF5_824A_761F5DAAF476_.wvu.Rows" localSheetId="4" hidden="1">'05.2021  '!#REF!,'05.2021  '!$20:$20,'05.2021  '!#REF!,'05.2021  '!$105:$105,'05.2021  '!$107:$109,'05.2021  '!$112:$114,'05.2021  '!$116:$118,'05.2021  '!$132:$132,'05.2021  '!$138:$139,'05.2021  '!$143:$144,'05.2021  '!$149:$149,'05.2021  '!$181:$181,'05.2021  '!$186:$187,'05.2021  '!$190:$192,'05.2021  '!$209:$209,'05.2021  '!$215:$216,'05.2021  '!$220:$220,'05.2021  '!$224:$225,'05.2021  '!$227:$227,'05.2021  '!$229:$229,'05.2021  '!$239:$239,'05.2021  '!$241:$241,'05.2021  '!$248:$248,'05.2021  '!$254:$254,'05.2021  '!$268:$268,'05.2021  '!$273:$274,'05.2021  '!$277:$280,'05.2021  '!$283:$285,'05.2021  '!$288:$288,'05.2021  '!$306:$306,'05.2021  '!$312:$313,'05.2021  '!$323:$325,'05.2021  '!$328:$328,'05.2021  '!$369:$370,'05.2021  '!$384:$384,'05.2021  '!#REF!,'05.2021  '!$398:$398,'05.2021  '!$401:$401,'05.2021  '!$452:$452</definedName>
    <definedName name="Z_397CD15D_2114_4EF5_824A_761F5DAAF476_.wvu.Rows" localSheetId="5" hidden="1">'06.2021 '!#REF!,'06.2021 '!$20:$20,'06.2021 '!#REF!,'06.2021 '!$105:$105,'06.2021 '!$107:$109,'06.2021 '!$112:$114,'06.2021 '!$116:$118,'06.2021 '!$132:$132,'06.2021 '!$138:$139,'06.2021 '!$143:$144,'06.2021 '!$149:$149,'06.2021 '!$181:$181,'06.2021 '!$186:$187,'06.2021 '!$190:$192,'06.2021 '!$209:$209,'06.2021 '!$215:$216,'06.2021 '!$220:$220,'06.2021 '!$224:$225,'06.2021 '!$227:$227,'06.2021 '!$229:$229,'06.2021 '!$239:$239,'06.2021 '!$241:$241,'06.2021 '!$248:$248,'06.2021 '!$254:$254,'06.2021 '!$268:$268,'06.2021 '!$273:$274,'06.2021 '!$277:$280,'06.2021 '!$283:$285,'06.2021 '!$288:$288,'06.2021 '!$306:$306,'06.2021 '!$312:$313,'06.2021 '!$323:$325,'06.2021 '!$328:$328,'06.2021 '!$369:$370,'06.2021 '!$384:$384,'06.2021 '!#REF!,'06.2021 '!$398:$398,'06.2021 '!$401:$401,'06.2021 '!$452:$452</definedName>
    <definedName name="Z_397CD15D_2114_4EF5_824A_761F5DAAF476_.wvu.Rows" localSheetId="6" hidden="1">'07.2021'!#REF!,'07.2021'!$20:$20,'07.2021'!#REF!,'07.2021'!$105:$105,'07.2021'!$107:$109,'07.2021'!$112:$114,'07.2021'!$116:$118,'07.2021'!$132:$132,'07.2021'!$138:$139,'07.2021'!$143:$144,'07.2021'!$149:$149,'07.2021'!$181:$181,'07.2021'!$186:$187,'07.2021'!$190:$192,'07.2021'!$209:$209,'07.2021'!$215:$216,'07.2021'!$220:$220,'07.2021'!$224:$225,'07.2021'!$227:$227,'07.2021'!$229:$229,'07.2021'!$239:$239,'07.2021'!$241:$241,'07.2021'!$248:$248,'07.2021'!$254:$254,'07.2021'!$268:$268,'07.2021'!$273:$274,'07.2021'!$277:$280,'07.2021'!$283:$285,'07.2021'!$288:$288,'07.2021'!$306:$306,'07.2021'!$312:$313,'07.2021'!$323:$325,'07.2021'!$328:$328,'07.2021'!$369:$370,'07.2021'!$384:$384,'07.2021'!#REF!,'07.2021'!$398:$398,'07.2021'!$401:$401,'07.2021'!$452:$452</definedName>
  </definedNames>
  <calcPr calcId="144525"/>
</workbook>
</file>

<file path=xl/calcChain.xml><?xml version="1.0" encoding="utf-8"?>
<calcChain xmlns="http://schemas.openxmlformats.org/spreadsheetml/2006/main">
  <c r="N361" i="31" l="1"/>
  <c r="O147" i="31"/>
  <c r="N147" i="31"/>
  <c r="N343" i="31"/>
  <c r="M66" i="31"/>
  <c r="Q454" i="31"/>
  <c r="H431" i="31"/>
  <c r="I297" i="31" l="1"/>
  <c r="M361" i="31"/>
  <c r="M360" i="31" s="1"/>
  <c r="M387" i="31" s="1"/>
  <c r="M386" i="31" s="1"/>
  <c r="M149" i="31"/>
  <c r="M154" i="31"/>
  <c r="M155" i="31"/>
  <c r="M156" i="31"/>
  <c r="M171" i="31"/>
  <c r="M176" i="31"/>
  <c r="M175" i="31" s="1"/>
  <c r="M194" i="31"/>
  <c r="M202" i="31"/>
  <c r="M201" i="31" s="1"/>
  <c r="M214" i="31"/>
  <c r="M218" i="31"/>
  <c r="M226" i="31"/>
  <c r="M231" i="31"/>
  <c r="M162" i="31" s="1"/>
  <c r="M234" i="31"/>
  <c r="M233" i="31" s="1"/>
  <c r="M236" i="31"/>
  <c r="M240" i="31"/>
  <c r="M238" i="31" s="1"/>
  <c r="M243" i="31"/>
  <c r="M247" i="31"/>
  <c r="M246" i="31" s="1"/>
  <c r="M245" i="31" s="1"/>
  <c r="M262" i="31"/>
  <c r="M282" i="31"/>
  <c r="M289" i="31"/>
  <c r="M291" i="31"/>
  <c r="M299" i="31"/>
  <c r="M311" i="31"/>
  <c r="M315" i="31"/>
  <c r="M323" i="31"/>
  <c r="M326" i="31"/>
  <c r="M334" i="31"/>
  <c r="M333" i="31" s="1"/>
  <c r="M161" i="31" s="1"/>
  <c r="M337" i="31"/>
  <c r="M336" i="31" s="1"/>
  <c r="M343" i="31"/>
  <c r="M342" i="31" s="1"/>
  <c r="M355" i="31"/>
  <c r="M366" i="31"/>
  <c r="M369" i="31"/>
  <c r="M166" i="31" s="1"/>
  <c r="M373" i="31"/>
  <c r="M372" i="31" s="1"/>
  <c r="M371" i="31" s="1"/>
  <c r="M380" i="31"/>
  <c r="M379" i="31" s="1"/>
  <c r="M170" i="31" s="1"/>
  <c r="M169" i="31" s="1"/>
  <c r="M381" i="31"/>
  <c r="M389" i="31"/>
  <c r="M394" i="31"/>
  <c r="M395" i="31"/>
  <c r="M397" i="31"/>
  <c r="M401" i="31"/>
  <c r="M400" i="31" s="1"/>
  <c r="M454" i="31" s="1"/>
  <c r="M404" i="31"/>
  <c r="M403" i="31" s="1"/>
  <c r="M407" i="31"/>
  <c r="M409" i="31"/>
  <c r="M419" i="31"/>
  <c r="M421" i="31"/>
  <c r="M429" i="31"/>
  <c r="M431" i="31"/>
  <c r="M433" i="31"/>
  <c r="M442" i="31"/>
  <c r="M444" i="31"/>
  <c r="M448" i="31"/>
  <c r="M447" i="31" s="1"/>
  <c r="L66" i="31"/>
  <c r="L58" i="31"/>
  <c r="L91" i="31"/>
  <c r="L90" i="31"/>
  <c r="L65" i="31"/>
  <c r="L57" i="31"/>
  <c r="L363" i="31"/>
  <c r="L361" i="31" s="1"/>
  <c r="L362" i="31"/>
  <c r="L354" i="31"/>
  <c r="L353" i="31"/>
  <c r="L344" i="31"/>
  <c r="L343" i="31"/>
  <c r="L201" i="31"/>
  <c r="L99" i="31"/>
  <c r="L98" i="31"/>
  <c r="H366" i="31"/>
  <c r="L366" i="31"/>
  <c r="L149" i="31"/>
  <c r="M418" i="31" l="1"/>
  <c r="M417" i="31" s="1"/>
  <c r="M385" i="31"/>
  <c r="M416" i="31"/>
  <c r="M455" i="31" s="1"/>
  <c r="M341" i="31"/>
  <c r="M165" i="31" s="1"/>
  <c r="M298" i="31"/>
  <c r="M261" i="31"/>
  <c r="M393" i="31"/>
  <c r="M392" i="31" s="1"/>
  <c r="M456" i="31" s="1"/>
  <c r="M453" i="31" s="1"/>
  <c r="M168" i="31"/>
  <c r="M167" i="31" s="1"/>
  <c r="M163" i="31"/>
  <c r="M256" i="31"/>
  <c r="M255" i="31" s="1"/>
  <c r="M159" i="31"/>
  <c r="M174" i="31"/>
  <c r="M173" i="31" s="1"/>
  <c r="N505" i="31"/>
  <c r="M505" i="31"/>
  <c r="O504" i="31"/>
  <c r="O503" i="31"/>
  <c r="S502" i="31"/>
  <c r="O502" i="31"/>
  <c r="S501" i="31"/>
  <c r="O501" i="31"/>
  <c r="S500" i="31"/>
  <c r="O500" i="31"/>
  <c r="S499" i="31"/>
  <c r="O499" i="31"/>
  <c r="O505" i="31" s="1"/>
  <c r="S498" i="31"/>
  <c r="S497" i="31"/>
  <c r="S496" i="31"/>
  <c r="O496" i="31"/>
  <c r="P496" i="31" s="1"/>
  <c r="Q496" i="31" s="1"/>
  <c r="J496" i="31"/>
  <c r="S495" i="31"/>
  <c r="O495" i="31"/>
  <c r="P495" i="31" s="1"/>
  <c r="Q495" i="31" s="1"/>
  <c r="J495" i="31"/>
  <c r="S494" i="31"/>
  <c r="O494" i="31"/>
  <c r="P494" i="31" s="1"/>
  <c r="Q494" i="31" s="1"/>
  <c r="J494" i="31"/>
  <c r="O493" i="31"/>
  <c r="P493" i="31" s="1"/>
  <c r="N493" i="31"/>
  <c r="M493" i="31"/>
  <c r="S493" i="31" s="1"/>
  <c r="J493" i="31"/>
  <c r="S492" i="31"/>
  <c r="P492" i="31"/>
  <c r="Q492" i="31" s="1"/>
  <c r="O492" i="31"/>
  <c r="J492" i="31"/>
  <c r="S491" i="31"/>
  <c r="O491" i="31"/>
  <c r="P491" i="31" s="1"/>
  <c r="Q491" i="31" s="1"/>
  <c r="J491" i="31"/>
  <c r="S490" i="31"/>
  <c r="P490" i="31"/>
  <c r="Q490" i="31" s="1"/>
  <c r="O490" i="31"/>
  <c r="J490" i="31"/>
  <c r="O489" i="31"/>
  <c r="P489" i="31" s="1"/>
  <c r="N489" i="31"/>
  <c r="M489" i="31"/>
  <c r="S489" i="31" s="1"/>
  <c r="J489" i="31"/>
  <c r="S488" i="31"/>
  <c r="P488" i="31"/>
  <c r="Q488" i="31" s="1"/>
  <c r="O488" i="31"/>
  <c r="J488" i="31"/>
  <c r="S487" i="31"/>
  <c r="O487" i="31"/>
  <c r="P487" i="31" s="1"/>
  <c r="Q487" i="31" s="1"/>
  <c r="J487" i="31"/>
  <c r="S486" i="31"/>
  <c r="T486" i="31" s="1"/>
  <c r="O486" i="31"/>
  <c r="P486" i="31" s="1"/>
  <c r="Q486" i="31" s="1"/>
  <c r="J486" i="31"/>
  <c r="O485" i="31"/>
  <c r="P485" i="31" s="1"/>
  <c r="N485" i="31"/>
  <c r="M485" i="31"/>
  <c r="S485" i="31" s="1"/>
  <c r="T485" i="31" s="1"/>
  <c r="J485" i="31"/>
  <c r="O484" i="31"/>
  <c r="P484" i="31" s="1"/>
  <c r="N484" i="31"/>
  <c r="M484" i="31"/>
  <c r="S484" i="31" s="1"/>
  <c r="T484" i="31" s="1"/>
  <c r="T483" i="31" s="1"/>
  <c r="J484" i="31"/>
  <c r="S483" i="31"/>
  <c r="S482" i="31"/>
  <c r="T482" i="31" s="1"/>
  <c r="O482" i="31"/>
  <c r="K482" i="31"/>
  <c r="S481" i="31"/>
  <c r="T481" i="31" s="1"/>
  <c r="Q481" i="31"/>
  <c r="P481" i="31"/>
  <c r="O481" i="31"/>
  <c r="N481" i="31"/>
  <c r="M481" i="31"/>
  <c r="L481" i="31"/>
  <c r="J481" i="31"/>
  <c r="I481" i="31"/>
  <c r="K481" i="31" s="1"/>
  <c r="H481" i="31"/>
  <c r="S480" i="31"/>
  <c r="T480" i="31" s="1"/>
  <c r="T479" i="31" s="1"/>
  <c r="Q480" i="31"/>
  <c r="P480" i="31"/>
  <c r="O480" i="31"/>
  <c r="N480" i="31"/>
  <c r="M480" i="31"/>
  <c r="L480" i="31"/>
  <c r="J480" i="31"/>
  <c r="I480" i="31"/>
  <c r="K480" i="31" s="1"/>
  <c r="H480" i="31"/>
  <c r="S479" i="31"/>
  <c r="Q479" i="31"/>
  <c r="P479" i="31"/>
  <c r="O479" i="31"/>
  <c r="N479" i="31"/>
  <c r="M479" i="31"/>
  <c r="L479" i="31"/>
  <c r="J479" i="31"/>
  <c r="I479" i="31"/>
  <c r="K479" i="31" s="1"/>
  <c r="H479" i="31"/>
  <c r="S478" i="31"/>
  <c r="T478" i="31" s="1"/>
  <c r="O478" i="31"/>
  <c r="K478" i="31"/>
  <c r="S477" i="31"/>
  <c r="T477" i="31" s="1"/>
  <c r="Q477" i="31"/>
  <c r="P477" i="31"/>
  <c r="O477" i="31"/>
  <c r="N477" i="31"/>
  <c r="M477" i="31"/>
  <c r="L477" i="31"/>
  <c r="J477" i="31"/>
  <c r="I477" i="31"/>
  <c r="K477" i="31" s="1"/>
  <c r="H477" i="31"/>
  <c r="S476" i="31"/>
  <c r="T476" i="31" s="1"/>
  <c r="O476" i="31"/>
  <c r="K476" i="31"/>
  <c r="S475" i="31"/>
  <c r="Q475" i="31"/>
  <c r="P475" i="31"/>
  <c r="O475" i="31"/>
  <c r="N475" i="31"/>
  <c r="M475" i="31"/>
  <c r="L475" i="31"/>
  <c r="J475" i="31"/>
  <c r="I475" i="31"/>
  <c r="K475" i="31" s="1"/>
  <c r="H475" i="31"/>
  <c r="S474" i="31"/>
  <c r="Q474" i="31"/>
  <c r="P474" i="31"/>
  <c r="P469" i="31" s="1"/>
  <c r="P468" i="31" s="1"/>
  <c r="O474" i="31"/>
  <c r="N474" i="31"/>
  <c r="N469" i="31" s="1"/>
  <c r="N468" i="31" s="1"/>
  <c r="M474" i="31"/>
  <c r="L474" i="31"/>
  <c r="L469" i="31" s="1"/>
  <c r="L468" i="31" s="1"/>
  <c r="J474" i="31"/>
  <c r="J469" i="31" s="1"/>
  <c r="J468" i="31" s="1"/>
  <c r="I474" i="31"/>
  <c r="K474" i="31" s="1"/>
  <c r="H474" i="31"/>
  <c r="H469" i="31" s="1"/>
  <c r="H468" i="31" s="1"/>
  <c r="S473" i="31"/>
  <c r="O473" i="31"/>
  <c r="K473" i="31"/>
  <c r="T472" i="31"/>
  <c r="S472" i="31"/>
  <c r="O472" i="31"/>
  <c r="K472" i="31"/>
  <c r="T471" i="31"/>
  <c r="Q471" i="31"/>
  <c r="P471" i="31"/>
  <c r="O471" i="31"/>
  <c r="N471" i="31"/>
  <c r="M471" i="31"/>
  <c r="S471" i="31" s="1"/>
  <c r="L471" i="31"/>
  <c r="J471" i="31"/>
  <c r="I471" i="31"/>
  <c r="K471" i="31" s="1"/>
  <c r="H471" i="31"/>
  <c r="T470" i="31"/>
  <c r="Q470" i="31"/>
  <c r="P470" i="31"/>
  <c r="O470" i="31"/>
  <c r="N470" i="31"/>
  <c r="M470" i="31"/>
  <c r="S470" i="31" s="1"/>
  <c r="L470" i="31"/>
  <c r="J470" i="31"/>
  <c r="I470" i="31"/>
  <c r="K470" i="31" s="1"/>
  <c r="H470" i="31"/>
  <c r="T469" i="31"/>
  <c r="Q469" i="31"/>
  <c r="O469" i="31"/>
  <c r="M469" i="31"/>
  <c r="S469" i="31" s="1"/>
  <c r="I469" i="31"/>
  <c r="K469" i="31" s="1"/>
  <c r="Q468" i="31"/>
  <c r="O468" i="31"/>
  <c r="M468" i="31"/>
  <c r="S468" i="31" s="1"/>
  <c r="T468" i="31" s="1"/>
  <c r="T467" i="31" s="1"/>
  <c r="I468" i="31"/>
  <c r="K468" i="31" s="1"/>
  <c r="Q467" i="31"/>
  <c r="P467" i="31"/>
  <c r="O467" i="31"/>
  <c r="N467" i="31"/>
  <c r="M467" i="31"/>
  <c r="S467" i="31" s="1"/>
  <c r="L467" i="31"/>
  <c r="J467" i="31"/>
  <c r="I467" i="31"/>
  <c r="K467" i="31" s="1"/>
  <c r="H467" i="31"/>
  <c r="Q466" i="31"/>
  <c r="P466" i="31"/>
  <c r="O466" i="31"/>
  <c r="N466" i="31"/>
  <c r="M466" i="31"/>
  <c r="S466" i="31" s="1"/>
  <c r="T466" i="31" s="1"/>
  <c r="T465" i="31" s="1"/>
  <c r="L466" i="31"/>
  <c r="J466" i="31"/>
  <c r="I466" i="31"/>
  <c r="K466" i="31" s="1"/>
  <c r="H466" i="31"/>
  <c r="Q465" i="31"/>
  <c r="P465" i="31"/>
  <c r="O465" i="31"/>
  <c r="N465" i="31"/>
  <c r="M465" i="31"/>
  <c r="S465" i="31" s="1"/>
  <c r="L465" i="31"/>
  <c r="J465" i="31"/>
  <c r="I465" i="31"/>
  <c r="K465" i="31" s="1"/>
  <c r="H465" i="31"/>
  <c r="Q464" i="31"/>
  <c r="P464" i="31"/>
  <c r="O464" i="31"/>
  <c r="N464" i="31"/>
  <c r="M464" i="31"/>
  <c r="S464" i="31" s="1"/>
  <c r="L464" i="31"/>
  <c r="J464" i="31"/>
  <c r="I464" i="31"/>
  <c r="K464" i="31" s="1"/>
  <c r="H464" i="31"/>
  <c r="Q463" i="31"/>
  <c r="P463" i="31"/>
  <c r="O463" i="31"/>
  <c r="N463" i="31"/>
  <c r="M463" i="31"/>
  <c r="S463" i="31" s="1"/>
  <c r="T463" i="31" s="1"/>
  <c r="T461" i="31" s="1"/>
  <c r="T460" i="31" s="1"/>
  <c r="L463" i="31"/>
  <c r="J463" i="31"/>
  <c r="I463" i="31"/>
  <c r="K463" i="31" s="1"/>
  <c r="H463" i="31"/>
  <c r="T462" i="31"/>
  <c r="S462" i="31"/>
  <c r="L458" i="31"/>
  <c r="L461" i="31" s="1"/>
  <c r="T457" i="31"/>
  <c r="S452" i="31"/>
  <c r="P448" i="31"/>
  <c r="N448" i="31"/>
  <c r="L448" i="31"/>
  <c r="J448" i="31"/>
  <c r="I448" i="31"/>
  <c r="H448" i="31"/>
  <c r="P447" i="31"/>
  <c r="N447" i="31"/>
  <c r="L447" i="31"/>
  <c r="J447" i="31"/>
  <c r="I447" i="31"/>
  <c r="H447" i="31"/>
  <c r="N444" i="31"/>
  <c r="L444" i="31"/>
  <c r="H444" i="31"/>
  <c r="N442" i="31"/>
  <c r="L442" i="31"/>
  <c r="H442" i="31"/>
  <c r="H434" i="31"/>
  <c r="N433" i="31"/>
  <c r="H433" i="31"/>
  <c r="H418" i="31" s="1"/>
  <c r="H417" i="31" s="1"/>
  <c r="T432" i="31"/>
  <c r="L431" i="31"/>
  <c r="N429" i="31"/>
  <c r="L429" i="31"/>
  <c r="H429" i="31"/>
  <c r="K428" i="31"/>
  <c r="J428" i="31"/>
  <c r="J427" i="31"/>
  <c r="K427" i="31" s="1"/>
  <c r="K426" i="31"/>
  <c r="J426" i="31"/>
  <c r="J425" i="31"/>
  <c r="K425" i="31" s="1"/>
  <c r="K424" i="31"/>
  <c r="J424" i="31"/>
  <c r="J423" i="31"/>
  <c r="K423" i="31" s="1"/>
  <c r="L422" i="31"/>
  <c r="L421" i="31" s="1"/>
  <c r="N421" i="31"/>
  <c r="H421" i="31"/>
  <c r="L420" i="31"/>
  <c r="N419" i="31"/>
  <c r="L419" i="31"/>
  <c r="H419" i="31"/>
  <c r="H416" i="31"/>
  <c r="Q409" i="31"/>
  <c r="N409" i="31"/>
  <c r="L409" i="31"/>
  <c r="J409" i="31"/>
  <c r="I409" i="31"/>
  <c r="H409" i="31"/>
  <c r="Q407" i="31"/>
  <c r="N407" i="31"/>
  <c r="N403" i="31" s="1"/>
  <c r="L407" i="31"/>
  <c r="L403" i="31" s="1"/>
  <c r="J407" i="31"/>
  <c r="I407" i="31"/>
  <c r="I403" i="31" s="1"/>
  <c r="H407" i="31"/>
  <c r="N404" i="31"/>
  <c r="L404" i="31"/>
  <c r="J404" i="31"/>
  <c r="I404" i="31"/>
  <c r="H404" i="31"/>
  <c r="J403" i="31"/>
  <c r="H403" i="31"/>
  <c r="J402" i="31"/>
  <c r="N401" i="31"/>
  <c r="L401" i="31"/>
  <c r="J401" i="31"/>
  <c r="I401" i="31"/>
  <c r="H401" i="31"/>
  <c r="N400" i="31"/>
  <c r="L400" i="31"/>
  <c r="J400" i="31"/>
  <c r="I400" i="31"/>
  <c r="H400" i="31"/>
  <c r="J399" i="31"/>
  <c r="J398" i="31"/>
  <c r="N397" i="31"/>
  <c r="L397" i="31"/>
  <c r="J397" i="31"/>
  <c r="I397" i="31"/>
  <c r="H397" i="31"/>
  <c r="N395" i="31"/>
  <c r="L395" i="31"/>
  <c r="H395" i="31"/>
  <c r="N394" i="31"/>
  <c r="N454" i="31" s="1"/>
  <c r="L394" i="31"/>
  <c r="L454" i="31" s="1"/>
  <c r="H394" i="31"/>
  <c r="S391" i="31"/>
  <c r="I391" i="31"/>
  <c r="N389" i="31"/>
  <c r="L389" i="31"/>
  <c r="H389" i="31"/>
  <c r="L388" i="31"/>
  <c r="H388" i="31"/>
  <c r="S384" i="31"/>
  <c r="N381" i="31"/>
  <c r="N380" i="31" s="1"/>
  <c r="L381" i="31"/>
  <c r="L380" i="31" s="1"/>
  <c r="J381" i="31"/>
  <c r="I381" i="31"/>
  <c r="I380" i="31" s="1"/>
  <c r="H381" i="31"/>
  <c r="J380" i="31"/>
  <c r="J379" i="31" s="1"/>
  <c r="H380" i="31"/>
  <c r="H379" i="31" s="1"/>
  <c r="N379" i="31"/>
  <c r="L379" i="31"/>
  <c r="I379" i="31"/>
  <c r="J378" i="31"/>
  <c r="J377" i="31"/>
  <c r="J374" i="31"/>
  <c r="N373" i="31"/>
  <c r="N372" i="31" s="1"/>
  <c r="N371" i="31" s="1"/>
  <c r="L373" i="31"/>
  <c r="H373" i="31"/>
  <c r="H372" i="31"/>
  <c r="H371" i="31" s="1"/>
  <c r="L370" i="31"/>
  <c r="J370" i="31"/>
  <c r="J369" i="31" s="1"/>
  <c r="N369" i="31"/>
  <c r="L369" i="31"/>
  <c r="I369" i="31"/>
  <c r="H369" i="31"/>
  <c r="T368" i="31"/>
  <c r="T367" i="31"/>
  <c r="K367" i="31"/>
  <c r="J367" i="31"/>
  <c r="T366" i="31"/>
  <c r="N366" i="31"/>
  <c r="L365" i="31"/>
  <c r="T364" i="31"/>
  <c r="L364" i="31"/>
  <c r="H361" i="31"/>
  <c r="N360" i="31"/>
  <c r="L360" i="31"/>
  <c r="H360" i="31"/>
  <c r="J359" i="31"/>
  <c r="J358" i="31"/>
  <c r="J357" i="31"/>
  <c r="J356" i="31"/>
  <c r="N355" i="31"/>
  <c r="J355" i="31"/>
  <c r="I355" i="31"/>
  <c r="H355" i="31"/>
  <c r="K352" i="31"/>
  <c r="J352" i="31"/>
  <c r="J351" i="31"/>
  <c r="K351" i="31" s="1"/>
  <c r="K350" i="31"/>
  <c r="J350" i="31"/>
  <c r="J349" i="31"/>
  <c r="K349" i="31" s="1"/>
  <c r="K348" i="31"/>
  <c r="J348" i="31"/>
  <c r="J347" i="31"/>
  <c r="K347" i="31" s="1"/>
  <c r="J346" i="31"/>
  <c r="K346" i="31" s="1"/>
  <c r="N342" i="31"/>
  <c r="L342" i="31"/>
  <c r="H342" i="31"/>
  <c r="J340" i="31"/>
  <c r="K339" i="31"/>
  <c r="J339" i="31"/>
  <c r="N337" i="31"/>
  <c r="N385" i="31" s="1"/>
  <c r="L337" i="31"/>
  <c r="L385" i="31" s="1"/>
  <c r="H337" i="31"/>
  <c r="H385" i="31" s="1"/>
  <c r="H336" i="31"/>
  <c r="J335" i="31"/>
  <c r="N334" i="31"/>
  <c r="L334" i="31"/>
  <c r="J334" i="31"/>
  <c r="J333" i="31" s="1"/>
  <c r="I334" i="31"/>
  <c r="H334" i="31"/>
  <c r="H333" i="31" s="1"/>
  <c r="N333" i="31"/>
  <c r="L333" i="31"/>
  <c r="L161" i="31" s="1"/>
  <c r="I333" i="31"/>
  <c r="L328" i="31"/>
  <c r="L327" i="31"/>
  <c r="L326" i="31" s="1"/>
  <c r="N326" i="31"/>
  <c r="H326" i="31"/>
  <c r="N323" i="31"/>
  <c r="L323" i="31"/>
  <c r="H323" i="31"/>
  <c r="N315" i="31"/>
  <c r="L315" i="31"/>
  <c r="H315" i="31"/>
  <c r="L314" i="31"/>
  <c r="J314" i="31"/>
  <c r="J313" i="31"/>
  <c r="J311" i="31" s="1"/>
  <c r="J312" i="31"/>
  <c r="N311" i="31"/>
  <c r="L311" i="31"/>
  <c r="H311" i="31"/>
  <c r="L306" i="31"/>
  <c r="N299" i="31"/>
  <c r="L299" i="31"/>
  <c r="H299" i="31"/>
  <c r="H298" i="31"/>
  <c r="K297" i="31"/>
  <c r="J297" i="31"/>
  <c r="K296" i="31"/>
  <c r="J296" i="31"/>
  <c r="J295" i="31"/>
  <c r="K295" i="31" s="1"/>
  <c r="K294" i="31"/>
  <c r="J294" i="31"/>
  <c r="J293" i="31"/>
  <c r="K292" i="31"/>
  <c r="J292" i="31"/>
  <c r="N291" i="31"/>
  <c r="L291" i="31"/>
  <c r="K291" i="31"/>
  <c r="I291" i="31"/>
  <c r="H291" i="31"/>
  <c r="N289" i="31"/>
  <c r="L289" i="31"/>
  <c r="H289" i="31"/>
  <c r="K288" i="31"/>
  <c r="J288" i="31"/>
  <c r="J287" i="31"/>
  <c r="K287" i="31" s="1"/>
  <c r="K286" i="31"/>
  <c r="J286" i="31"/>
  <c r="J285" i="31"/>
  <c r="K285" i="31" s="1"/>
  <c r="K284" i="31"/>
  <c r="J284" i="31"/>
  <c r="J283" i="31"/>
  <c r="K283" i="31" s="1"/>
  <c r="N282" i="31"/>
  <c r="L282" i="31"/>
  <c r="J282" i="31"/>
  <c r="I282" i="31"/>
  <c r="J281" i="31"/>
  <c r="K281" i="31" s="1"/>
  <c r="K280" i="31"/>
  <c r="J280" i="31"/>
  <c r="L279" i="31"/>
  <c r="K279" i="31"/>
  <c r="J279" i="31"/>
  <c r="L277" i="31"/>
  <c r="N262" i="31"/>
  <c r="N261" i="31" s="1"/>
  <c r="L262" i="31"/>
  <c r="H262" i="31"/>
  <c r="S258" i="31"/>
  <c r="T258" i="31" s="1"/>
  <c r="S254" i="31"/>
  <c r="T254" i="31" s="1"/>
  <c r="J252" i="31"/>
  <c r="J251" i="31"/>
  <c r="J247" i="31" s="1"/>
  <c r="J246" i="31" s="1"/>
  <c r="J250" i="31"/>
  <c r="K249" i="31"/>
  <c r="J249" i="31"/>
  <c r="J248" i="31"/>
  <c r="N247" i="31"/>
  <c r="N246" i="31" s="1"/>
  <c r="L247" i="31"/>
  <c r="I247" i="31"/>
  <c r="I94" i="31" s="1"/>
  <c r="H247" i="31"/>
  <c r="I246" i="31"/>
  <c r="I245" i="31" s="1"/>
  <c r="H246" i="31"/>
  <c r="H245" i="31"/>
  <c r="N243" i="31"/>
  <c r="L243" i="31"/>
  <c r="J243" i="31"/>
  <c r="I243" i="31"/>
  <c r="H243" i="31"/>
  <c r="H90" i="31" s="1"/>
  <c r="H65" i="31" s="1"/>
  <c r="N240" i="31"/>
  <c r="L240" i="31"/>
  <c r="H240" i="31"/>
  <c r="N238" i="31"/>
  <c r="L238" i="31"/>
  <c r="H238" i="31"/>
  <c r="N236" i="31"/>
  <c r="L236" i="31"/>
  <c r="I236" i="31"/>
  <c r="H236" i="31"/>
  <c r="J236" i="31" s="1"/>
  <c r="J235" i="31"/>
  <c r="J234" i="31" s="1"/>
  <c r="N234" i="31"/>
  <c r="N233" i="31" s="1"/>
  <c r="L234" i="31"/>
  <c r="L233" i="31" s="1"/>
  <c r="I234" i="31"/>
  <c r="I233" i="31" s="1"/>
  <c r="I256" i="31" s="1"/>
  <c r="I255" i="31" s="1"/>
  <c r="H234" i="31"/>
  <c r="J233" i="31"/>
  <c r="H233" i="31"/>
  <c r="K232" i="31"/>
  <c r="J232" i="31"/>
  <c r="N231" i="31"/>
  <c r="L231" i="31"/>
  <c r="K231" i="31"/>
  <c r="J231" i="31"/>
  <c r="I231" i="31"/>
  <c r="H231" i="31"/>
  <c r="J230" i="31"/>
  <c r="J229" i="31"/>
  <c r="J228" i="31"/>
  <c r="K228" i="31" s="1"/>
  <c r="J227" i="31"/>
  <c r="J226" i="31" s="1"/>
  <c r="N226" i="31"/>
  <c r="L226" i="31"/>
  <c r="I226" i="31"/>
  <c r="H226" i="31"/>
  <c r="J225" i="31"/>
  <c r="J224" i="31"/>
  <c r="J223" i="31"/>
  <c r="J222" i="31"/>
  <c r="J221" i="31"/>
  <c r="J220" i="31"/>
  <c r="J219" i="31"/>
  <c r="N218" i="31"/>
  <c r="L218" i="31"/>
  <c r="J218" i="31"/>
  <c r="I218" i="31"/>
  <c r="H218" i="31"/>
  <c r="H201" i="31" s="1"/>
  <c r="H160" i="31" s="1"/>
  <c r="J216" i="31"/>
  <c r="J215" i="31"/>
  <c r="N214" i="31"/>
  <c r="L214" i="31"/>
  <c r="H214" i="31"/>
  <c r="L209" i="31"/>
  <c r="L208" i="31"/>
  <c r="L207" i="31"/>
  <c r="L204" i="31"/>
  <c r="L202" i="31" s="1"/>
  <c r="N202" i="31"/>
  <c r="H202" i="31"/>
  <c r="J200" i="31"/>
  <c r="J199" i="31"/>
  <c r="J198" i="31"/>
  <c r="J197" i="31"/>
  <c r="J196" i="31"/>
  <c r="J195" i="31"/>
  <c r="N194" i="31"/>
  <c r="L194" i="31"/>
  <c r="K194" i="31"/>
  <c r="J194" i="31"/>
  <c r="I194" i="31"/>
  <c r="H194" i="31"/>
  <c r="H175" i="31" s="1"/>
  <c r="J193" i="31"/>
  <c r="J192" i="31"/>
  <c r="J191" i="31"/>
  <c r="J190" i="31"/>
  <c r="J189" i="31"/>
  <c r="J188" i="31"/>
  <c r="J187" i="31"/>
  <c r="J186" i="31"/>
  <c r="J185" i="31"/>
  <c r="J184" i="31"/>
  <c r="J183" i="31"/>
  <c r="J182" i="31"/>
  <c r="J181" i="31"/>
  <c r="J180" i="31"/>
  <c r="J179" i="31"/>
  <c r="J178" i="31"/>
  <c r="J176" i="31" s="1"/>
  <c r="J175" i="31" s="1"/>
  <c r="J177" i="31"/>
  <c r="N176" i="31"/>
  <c r="L176" i="31"/>
  <c r="I176" i="31"/>
  <c r="I175" i="31" s="1"/>
  <c r="H176" i="31"/>
  <c r="N175" i="31"/>
  <c r="L175" i="31"/>
  <c r="S172" i="31"/>
  <c r="T172" i="31" s="1"/>
  <c r="N171" i="31"/>
  <c r="L171" i="31"/>
  <c r="J171" i="31"/>
  <c r="H171" i="31"/>
  <c r="N170" i="31"/>
  <c r="L170" i="31"/>
  <c r="J170" i="31"/>
  <c r="I170" i="31"/>
  <c r="H170" i="31"/>
  <c r="N169" i="31"/>
  <c r="L169" i="31"/>
  <c r="J169" i="31"/>
  <c r="I169" i="31"/>
  <c r="H169" i="31"/>
  <c r="K168" i="31"/>
  <c r="H168" i="31"/>
  <c r="H167" i="31" s="1"/>
  <c r="K167" i="31"/>
  <c r="J167" i="31"/>
  <c r="N166" i="31"/>
  <c r="L166" i="31"/>
  <c r="K166" i="31"/>
  <c r="J166" i="31"/>
  <c r="I166" i="31"/>
  <c r="H166" i="31"/>
  <c r="S164" i="31"/>
  <c r="I164" i="31"/>
  <c r="N162" i="31"/>
  <c r="L162" i="31"/>
  <c r="J162" i="31"/>
  <c r="H162" i="31"/>
  <c r="N161" i="31"/>
  <c r="J161" i="31"/>
  <c r="H161" i="31"/>
  <c r="O155" i="31"/>
  <c r="N155" i="31"/>
  <c r="S155" i="31"/>
  <c r="L155" i="31"/>
  <c r="J155" i="31"/>
  <c r="I155" i="31"/>
  <c r="H155" i="31"/>
  <c r="H153" i="31"/>
  <c r="K153" i="31" s="1"/>
  <c r="L150" i="31"/>
  <c r="H149" i="31"/>
  <c r="S148" i="31"/>
  <c r="O148" i="31"/>
  <c r="L148" i="31"/>
  <c r="P148" i="31" s="1"/>
  <c r="Q148" i="31" s="1"/>
  <c r="I148" i="31"/>
  <c r="N153" i="31"/>
  <c r="L147" i="31"/>
  <c r="L153" i="31" s="1"/>
  <c r="H147" i="31"/>
  <c r="H91" i="31" s="1"/>
  <c r="H66" i="31" s="1"/>
  <c r="S146" i="31"/>
  <c r="O146" i="31"/>
  <c r="P146" i="31" s="1"/>
  <c r="J146" i="31"/>
  <c r="S145" i="31"/>
  <c r="P145" i="31"/>
  <c r="O145" i="31"/>
  <c r="K145" i="31"/>
  <c r="J145" i="31"/>
  <c r="S144" i="31"/>
  <c r="P144" i="31"/>
  <c r="O144" i="31"/>
  <c r="J144" i="31"/>
  <c r="J142" i="31" s="1"/>
  <c r="S143" i="31"/>
  <c r="O143" i="31"/>
  <c r="P143" i="31" s="1"/>
  <c r="J143" i="31"/>
  <c r="O142" i="31"/>
  <c r="N142" i="31"/>
  <c r="M142" i="31"/>
  <c r="L142" i="31"/>
  <c r="P142" i="31" s="1"/>
  <c r="Q142" i="31" s="1"/>
  <c r="K142" i="31"/>
  <c r="I142" i="31"/>
  <c r="H142" i="31"/>
  <c r="T141" i="31"/>
  <c r="S141" i="31"/>
  <c r="P141" i="31"/>
  <c r="O141" i="31"/>
  <c r="J141" i="31"/>
  <c r="S140" i="31"/>
  <c r="T140" i="31" s="1"/>
  <c r="O140" i="31"/>
  <c r="P140" i="31" s="1"/>
  <c r="J140" i="31"/>
  <c r="T139" i="31"/>
  <c r="S139" i="31"/>
  <c r="P139" i="31"/>
  <c r="O139" i="31"/>
  <c r="J139" i="31"/>
  <c r="J137" i="31" s="1"/>
  <c r="S138" i="31"/>
  <c r="T138" i="31" s="1"/>
  <c r="O138" i="31"/>
  <c r="J138" i="31"/>
  <c r="T137" i="31"/>
  <c r="T143" i="31" s="1"/>
  <c r="N137" i="31"/>
  <c r="M137" i="31"/>
  <c r="S137" i="31" s="1"/>
  <c r="L137" i="31"/>
  <c r="I137" i="31"/>
  <c r="H137" i="31"/>
  <c r="T136" i="31"/>
  <c r="S136" i="31"/>
  <c r="P136" i="31"/>
  <c r="O136" i="31"/>
  <c r="J136" i="31"/>
  <c r="S135" i="31"/>
  <c r="T135" i="31" s="1"/>
  <c r="T145" i="31" s="1"/>
  <c r="P135" i="31"/>
  <c r="Q135" i="31" s="1"/>
  <c r="O135" i="31"/>
  <c r="K135" i="31"/>
  <c r="J135" i="31"/>
  <c r="T134" i="31"/>
  <c r="S134" i="31"/>
  <c r="P134" i="31"/>
  <c r="O134" i="31"/>
  <c r="J134" i="31"/>
  <c r="S133" i="31"/>
  <c r="T133" i="31" s="1"/>
  <c r="T132" i="31" s="1"/>
  <c r="O133" i="31"/>
  <c r="P133" i="31" s="1"/>
  <c r="J133" i="31"/>
  <c r="S132" i="31"/>
  <c r="P132" i="31"/>
  <c r="O132" i="31"/>
  <c r="J132" i="31"/>
  <c r="J130" i="31" s="1"/>
  <c r="S131" i="31"/>
  <c r="T131" i="31" s="1"/>
  <c r="O131" i="31"/>
  <c r="J131" i="31"/>
  <c r="N130" i="31"/>
  <c r="M130" i="31"/>
  <c r="S130" i="31" s="1"/>
  <c r="T130" i="31" s="1"/>
  <c r="L130" i="31"/>
  <c r="I130" i="31"/>
  <c r="H130" i="31"/>
  <c r="N129" i="31"/>
  <c r="I129" i="31"/>
  <c r="H129" i="31"/>
  <c r="T128" i="31"/>
  <c r="S128" i="31"/>
  <c r="P128" i="31"/>
  <c r="O128" i="31"/>
  <c r="J128" i="31"/>
  <c r="S127" i="31"/>
  <c r="O127" i="31"/>
  <c r="P127" i="31" s="1"/>
  <c r="J127" i="31"/>
  <c r="T126" i="31"/>
  <c r="S126" i="31"/>
  <c r="P126" i="31"/>
  <c r="O126" i="31"/>
  <c r="J126" i="31"/>
  <c r="S125" i="31"/>
  <c r="T125" i="31" s="1"/>
  <c r="O125" i="31"/>
  <c r="P125" i="31" s="1"/>
  <c r="J125" i="31"/>
  <c r="T124" i="31"/>
  <c r="S124" i="31"/>
  <c r="P124" i="31"/>
  <c r="O124" i="31"/>
  <c r="J124" i="31"/>
  <c r="J122" i="31" s="1"/>
  <c r="S123" i="31"/>
  <c r="T123" i="31" s="1"/>
  <c r="O123" i="31"/>
  <c r="J123" i="31"/>
  <c r="T122" i="31"/>
  <c r="T120" i="31" s="1"/>
  <c r="N122" i="31"/>
  <c r="M122" i="31"/>
  <c r="S122" i="31" s="1"/>
  <c r="L122" i="31"/>
  <c r="I122" i="31"/>
  <c r="H122" i="31"/>
  <c r="T121" i="31"/>
  <c r="S121" i="31"/>
  <c r="P121" i="31"/>
  <c r="J121" i="31"/>
  <c r="P120" i="31"/>
  <c r="O120" i="31"/>
  <c r="N120" i="31"/>
  <c r="M120" i="31"/>
  <c r="S120" i="31" s="1"/>
  <c r="L120" i="31"/>
  <c r="J120" i="31"/>
  <c r="I120" i="31"/>
  <c r="H120" i="31"/>
  <c r="S119" i="31"/>
  <c r="P119" i="31"/>
  <c r="O119" i="31"/>
  <c r="J119" i="31"/>
  <c r="S118" i="31"/>
  <c r="T118" i="31" s="1"/>
  <c r="O118" i="31"/>
  <c r="P118" i="31" s="1"/>
  <c r="J118" i="31"/>
  <c r="T117" i="31"/>
  <c r="S117" i="31"/>
  <c r="P117" i="31"/>
  <c r="O117" i="31"/>
  <c r="J117" i="31"/>
  <c r="S116" i="31"/>
  <c r="T116" i="31" s="1"/>
  <c r="O116" i="31"/>
  <c r="P116" i="31" s="1"/>
  <c r="J116" i="31"/>
  <c r="T115" i="31"/>
  <c r="S115" i="31"/>
  <c r="P115" i="31"/>
  <c r="O115" i="31"/>
  <c r="J115" i="31"/>
  <c r="S114" i="31"/>
  <c r="T114" i="31" s="1"/>
  <c r="O114" i="31"/>
  <c r="P114" i="31" s="1"/>
  <c r="J114" i="31"/>
  <c r="T113" i="31"/>
  <c r="T112" i="31" s="1"/>
  <c r="S113" i="31"/>
  <c r="P113" i="31"/>
  <c r="O113" i="31"/>
  <c r="J113" i="31"/>
  <c r="S112" i="31"/>
  <c r="O112" i="31"/>
  <c r="P112" i="31" s="1"/>
  <c r="J112" i="31"/>
  <c r="S111" i="31"/>
  <c r="O111" i="31"/>
  <c r="P111" i="31" s="1"/>
  <c r="J111" i="31"/>
  <c r="T110" i="31"/>
  <c r="S110" i="31"/>
  <c r="P110" i="31"/>
  <c r="O110" i="31"/>
  <c r="J110" i="31"/>
  <c r="S109" i="31"/>
  <c r="T109" i="31" s="1"/>
  <c r="O109" i="31"/>
  <c r="P109" i="31" s="1"/>
  <c r="J109" i="31"/>
  <c r="T108" i="31"/>
  <c r="S108" i="31"/>
  <c r="P108" i="31"/>
  <c r="O108" i="31"/>
  <c r="J108" i="31"/>
  <c r="S107" i="31"/>
  <c r="T107" i="31" s="1"/>
  <c r="O107" i="31"/>
  <c r="P107" i="31" s="1"/>
  <c r="J107" i="31"/>
  <c r="T106" i="31"/>
  <c r="S106" i="31"/>
  <c r="P106" i="31"/>
  <c r="O106" i="31"/>
  <c r="J106" i="31"/>
  <c r="S105" i="31"/>
  <c r="T105" i="31" s="1"/>
  <c r="O105" i="31"/>
  <c r="P105" i="31" s="1"/>
  <c r="J105" i="31"/>
  <c r="T104" i="31"/>
  <c r="S104" i="31"/>
  <c r="P104" i="31"/>
  <c r="O104" i="31"/>
  <c r="J104" i="31"/>
  <c r="S103" i="31"/>
  <c r="T103" i="31" s="1"/>
  <c r="J103" i="31"/>
  <c r="T102" i="31"/>
  <c r="S102" i="31"/>
  <c r="P102" i="31"/>
  <c r="O102" i="31"/>
  <c r="J102" i="31"/>
  <c r="O101" i="31"/>
  <c r="N101" i="31"/>
  <c r="M101" i="31"/>
  <c r="S101" i="31" s="1"/>
  <c r="T101" i="31" s="1"/>
  <c r="L101" i="31"/>
  <c r="J101" i="31"/>
  <c r="I101" i="31"/>
  <c r="H101" i="31"/>
  <c r="H100" i="31" s="1"/>
  <c r="J100" i="31"/>
  <c r="N97" i="31"/>
  <c r="N69" i="31" s="1"/>
  <c r="L97" i="31"/>
  <c r="L69" i="31" s="1"/>
  <c r="J97" i="31"/>
  <c r="H97" i="31"/>
  <c r="N96" i="31"/>
  <c r="L96" i="31"/>
  <c r="J96" i="31"/>
  <c r="I96" i="31"/>
  <c r="H96" i="31"/>
  <c r="N95" i="31"/>
  <c r="N94" i="31" s="1"/>
  <c r="L95" i="31"/>
  <c r="L94" i="31" s="1"/>
  <c r="J95" i="31"/>
  <c r="H95" i="31"/>
  <c r="K94" i="31"/>
  <c r="H94" i="31"/>
  <c r="K93" i="31"/>
  <c r="H93" i="31"/>
  <c r="H92" i="31"/>
  <c r="N91" i="31"/>
  <c r="N66" i="31" s="1"/>
  <c r="N90" i="31"/>
  <c r="N89" i="31"/>
  <c r="L89" i="31"/>
  <c r="H89" i="31"/>
  <c r="N86" i="31"/>
  <c r="L86" i="31"/>
  <c r="H86" i="31"/>
  <c r="N84" i="31"/>
  <c r="L84" i="31"/>
  <c r="J84" i="31"/>
  <c r="I84" i="31"/>
  <c r="H84" i="31"/>
  <c r="H63" i="31" s="1"/>
  <c r="N83" i="31"/>
  <c r="L83" i="31"/>
  <c r="I83" i="31"/>
  <c r="H83" i="31"/>
  <c r="N82" i="31"/>
  <c r="L82" i="31"/>
  <c r="I82" i="31"/>
  <c r="H82" i="31"/>
  <c r="N81" i="31"/>
  <c r="L81" i="31"/>
  <c r="K81" i="31"/>
  <c r="J81" i="31"/>
  <c r="I81" i="31"/>
  <c r="H81" i="31"/>
  <c r="N80" i="31"/>
  <c r="L80" i="31"/>
  <c r="J80" i="31"/>
  <c r="I80" i="31"/>
  <c r="H80" i="31"/>
  <c r="L79" i="31"/>
  <c r="H79" i="31"/>
  <c r="I78" i="31"/>
  <c r="N75" i="31"/>
  <c r="N60" i="31" s="1"/>
  <c r="L75" i="31"/>
  <c r="L60" i="31" s="1"/>
  <c r="J75" i="31"/>
  <c r="I75" i="31"/>
  <c r="H75" i="31"/>
  <c r="N74" i="31"/>
  <c r="N59" i="31" s="1"/>
  <c r="L74" i="31"/>
  <c r="L59" i="31" s="1"/>
  <c r="J74" i="31"/>
  <c r="I74" i="31"/>
  <c r="H74" i="31"/>
  <c r="J69" i="31"/>
  <c r="H69" i="31"/>
  <c r="H68" i="31"/>
  <c r="K67" i="31"/>
  <c r="H67" i="31"/>
  <c r="N65" i="31"/>
  <c r="N63" i="31"/>
  <c r="L63" i="31"/>
  <c r="K63" i="31"/>
  <c r="J63" i="31"/>
  <c r="N62" i="31"/>
  <c r="L62" i="31"/>
  <c r="H62" i="31"/>
  <c r="J60" i="31"/>
  <c r="H60" i="31"/>
  <c r="J59" i="31"/>
  <c r="H59" i="31"/>
  <c r="S54" i="31"/>
  <c r="S53" i="31"/>
  <c r="O53" i="31"/>
  <c r="P53" i="31" s="1"/>
  <c r="S52" i="31"/>
  <c r="O52" i="31"/>
  <c r="P52" i="31" s="1"/>
  <c r="P51" i="31" s="1"/>
  <c r="P50" i="31" s="1"/>
  <c r="S51" i="31"/>
  <c r="O51" i="31"/>
  <c r="S50" i="31"/>
  <c r="O50" i="31"/>
  <c r="N49" i="31"/>
  <c r="M49" i="31"/>
  <c r="S49" i="31" s="1"/>
  <c r="S47" i="31"/>
  <c r="P47" i="31"/>
  <c r="O47" i="31"/>
  <c r="S46" i="31"/>
  <c r="P46" i="31"/>
  <c r="P45" i="31" s="1"/>
  <c r="O46" i="31"/>
  <c r="O45" i="31"/>
  <c r="N45" i="31"/>
  <c r="M45" i="31"/>
  <c r="S45" i="31" s="1"/>
  <c r="L45" i="31"/>
  <c r="S44" i="31"/>
  <c r="P44" i="31"/>
  <c r="O44" i="31"/>
  <c r="T43" i="31"/>
  <c r="S43" i="31"/>
  <c r="P43" i="31"/>
  <c r="O43" i="31"/>
  <c r="T42" i="31"/>
  <c r="S42" i="31"/>
  <c r="P42" i="31"/>
  <c r="O42" i="31"/>
  <c r="T41" i="31"/>
  <c r="S41" i="31"/>
  <c r="P41" i="31"/>
  <c r="O41" i="31"/>
  <c r="T40" i="31"/>
  <c r="S40" i="31"/>
  <c r="P40" i="31"/>
  <c r="O40" i="31"/>
  <c r="S39" i="31"/>
  <c r="P39" i="31"/>
  <c r="O39" i="31"/>
  <c r="P38" i="31"/>
  <c r="O38" i="31"/>
  <c r="N38" i="31"/>
  <c r="M38" i="31"/>
  <c r="S38" i="31" s="1"/>
  <c r="L38" i="31"/>
  <c r="S37" i="31"/>
  <c r="T37" i="31" s="1"/>
  <c r="O37" i="31"/>
  <c r="Q37" i="31" s="1"/>
  <c r="S36" i="31"/>
  <c r="T36" i="31" s="1"/>
  <c r="T35" i="31" s="1"/>
  <c r="O36" i="31"/>
  <c r="P36" i="31" s="1"/>
  <c r="S35" i="31"/>
  <c r="O35" i="31"/>
  <c r="P35" i="31" s="1"/>
  <c r="S34" i="31"/>
  <c r="T34" i="31" s="1"/>
  <c r="O34" i="31"/>
  <c r="N33" i="31"/>
  <c r="N32" i="31" s="1"/>
  <c r="M33" i="31"/>
  <c r="S33" i="31" s="1"/>
  <c r="T33" i="31" s="1"/>
  <c r="H33" i="31"/>
  <c r="M32" i="31"/>
  <c r="S32" i="31" s="1"/>
  <c r="T32" i="31" s="1"/>
  <c r="L32" i="31"/>
  <c r="H32" i="31"/>
  <c r="T31" i="31"/>
  <c r="S31" i="31"/>
  <c r="P31" i="31"/>
  <c r="O31" i="31"/>
  <c r="T30" i="31"/>
  <c r="S30" i="31"/>
  <c r="P30" i="31"/>
  <c r="O30" i="31"/>
  <c r="O29" i="31"/>
  <c r="N29" i="31"/>
  <c r="N28" i="31" s="1"/>
  <c r="M29" i="31"/>
  <c r="S29" i="31" s="1"/>
  <c r="T29" i="31" s="1"/>
  <c r="T28" i="31" s="1"/>
  <c r="L29" i="31"/>
  <c r="L28" i="31" s="1"/>
  <c r="O28" i="31"/>
  <c r="M28" i="31"/>
  <c r="M27" i="31" s="1"/>
  <c r="S27" i="31" s="1"/>
  <c r="T27" i="31" s="1"/>
  <c r="N27" i="31"/>
  <c r="L27" i="31"/>
  <c r="H27" i="31"/>
  <c r="S26" i="31"/>
  <c r="T26" i="31" s="1"/>
  <c r="O26" i="31"/>
  <c r="P26" i="31" s="1"/>
  <c r="S25" i="31"/>
  <c r="T25" i="31" s="1"/>
  <c r="O25" i="31"/>
  <c r="P25" i="31" s="1"/>
  <c r="S24" i="31"/>
  <c r="T24" i="31" s="1"/>
  <c r="T23" i="31" s="1"/>
  <c r="T22" i="31" s="1"/>
  <c r="S23" i="31"/>
  <c r="O23" i="31"/>
  <c r="Q23" i="31" s="1"/>
  <c r="S22" i="31"/>
  <c r="M22" i="31"/>
  <c r="L22" i="31"/>
  <c r="H22" i="31"/>
  <c r="S21" i="31"/>
  <c r="T21" i="31" s="1"/>
  <c r="T39" i="31" s="1"/>
  <c r="M21" i="31"/>
  <c r="M48" i="31" s="1"/>
  <c r="S48" i="31" s="1"/>
  <c r="L21" i="31"/>
  <c r="L48" i="31" s="1"/>
  <c r="H21" i="31"/>
  <c r="S20" i="31"/>
  <c r="T20" i="31" s="1"/>
  <c r="I20" i="31"/>
  <c r="S19" i="31"/>
  <c r="O19" i="31"/>
  <c r="P19" i="31" s="1"/>
  <c r="S18" i="31"/>
  <c r="O18" i="31"/>
  <c r="P18" i="31" s="1"/>
  <c r="S17" i="31"/>
  <c r="O17" i="31"/>
  <c r="O49" i="31" s="1"/>
  <c r="S16" i="31"/>
  <c r="T16" i="31" s="1"/>
  <c r="O16" i="31"/>
  <c r="T15" i="31"/>
  <c r="N15" i="31"/>
  <c r="N14" i="31" s="1"/>
  <c r="M15" i="31"/>
  <c r="L15" i="31"/>
  <c r="L14" i="31" s="1"/>
  <c r="L13" i="31" s="1"/>
  <c r="L10" i="31" s="1"/>
  <c r="L9" i="31" s="1"/>
  <c r="H15" i="31"/>
  <c r="H14" i="31" s="1"/>
  <c r="H13" i="31" s="1"/>
  <c r="H10" i="31" s="1"/>
  <c r="H9" i="31" s="1"/>
  <c r="T14" i="31"/>
  <c r="M14" i="31"/>
  <c r="M13" i="31" s="1"/>
  <c r="T13" i="31"/>
  <c r="P12" i="31"/>
  <c r="P11" i="31" s="1"/>
  <c r="O12" i="31"/>
  <c r="O11" i="31"/>
  <c r="N11" i="31"/>
  <c r="M11" i="31"/>
  <c r="L11" i="31"/>
  <c r="T9" i="31"/>
  <c r="N336" i="31" l="1"/>
  <c r="M260" i="31"/>
  <c r="M259" i="31" s="1"/>
  <c r="M390" i="31" s="1"/>
  <c r="M388" i="31" s="1"/>
  <c r="M160" i="31"/>
  <c r="M158" i="31" s="1"/>
  <c r="M157" i="31" s="1"/>
  <c r="M457" i="31" s="1"/>
  <c r="M460" i="31" s="1"/>
  <c r="N298" i="31"/>
  <c r="N201" i="31"/>
  <c r="N174" i="31" s="1"/>
  <c r="N173" i="31" s="1"/>
  <c r="M257" i="31"/>
  <c r="L336" i="31"/>
  <c r="H455" i="31"/>
  <c r="L298" i="31"/>
  <c r="L261" i="31"/>
  <c r="I37" i="31"/>
  <c r="P37" i="31"/>
  <c r="M10" i="31"/>
  <c r="M9" i="31" s="1"/>
  <c r="I23" i="31"/>
  <c r="P23" i="31"/>
  <c r="T19" i="31"/>
  <c r="T18" i="31" s="1"/>
  <c r="T17" i="31" s="1"/>
  <c r="T12" i="31"/>
  <c r="T11" i="31" s="1"/>
  <c r="T38" i="31" s="1"/>
  <c r="I92" i="31"/>
  <c r="N93" i="31"/>
  <c r="N245" i="31"/>
  <c r="N168" i="31" s="1"/>
  <c r="N167" i="31" s="1"/>
  <c r="H99" i="31"/>
  <c r="H98" i="31" s="1"/>
  <c r="H458" i="31" s="1"/>
  <c r="H154" i="31"/>
  <c r="H156" i="31" s="1"/>
  <c r="Q16" i="31"/>
  <c r="Q49" i="31"/>
  <c r="Q17" i="31"/>
  <c r="Q18" i="31"/>
  <c r="Q19" i="31"/>
  <c r="S28" i="31"/>
  <c r="P34" i="31"/>
  <c r="O33" i="31"/>
  <c r="L100" i="31"/>
  <c r="N100" i="31"/>
  <c r="P123" i="31"/>
  <c r="O122" i="31"/>
  <c r="O100" i="31" s="1"/>
  <c r="P138" i="31"/>
  <c r="O137" i="31"/>
  <c r="P137" i="31" s="1"/>
  <c r="J148" i="31"/>
  <c r="L159" i="31"/>
  <c r="N159" i="31"/>
  <c r="L174" i="31"/>
  <c r="J78" i="31"/>
  <c r="H261" i="31"/>
  <c r="H159" i="31" s="1"/>
  <c r="H454" i="31"/>
  <c r="H393" i="31"/>
  <c r="H392" i="31" s="1"/>
  <c r="H456" i="31" s="1"/>
  <c r="O15" i="31"/>
  <c r="I16" i="31"/>
  <c r="P16" i="31"/>
  <c r="I17" i="31"/>
  <c r="P17" i="31"/>
  <c r="P49" i="31" s="1"/>
  <c r="I18" i="31"/>
  <c r="I19" i="31"/>
  <c r="N24" i="31"/>
  <c r="P28" i="31"/>
  <c r="P29" i="31"/>
  <c r="I49" i="31"/>
  <c r="H73" i="31"/>
  <c r="H58" i="31" s="1"/>
  <c r="M100" i="31"/>
  <c r="P101" i="31"/>
  <c r="I100" i="31"/>
  <c r="I154" i="31" s="1"/>
  <c r="I156" i="31" s="1"/>
  <c r="P122" i="31"/>
  <c r="L129" i="31"/>
  <c r="P131" i="31"/>
  <c r="O130" i="31"/>
  <c r="J129" i="31"/>
  <c r="S142" i="31"/>
  <c r="T142" i="31" s="1"/>
  <c r="M129" i="31"/>
  <c r="K148" i="31"/>
  <c r="P155" i="31"/>
  <c r="H174" i="31"/>
  <c r="H173" i="31" s="1"/>
  <c r="H256" i="31"/>
  <c r="H163" i="31"/>
  <c r="H78" i="31"/>
  <c r="H77" i="31" s="1"/>
  <c r="H76" i="31"/>
  <c r="H61" i="31" s="1"/>
  <c r="L256" i="31"/>
  <c r="L255" i="31" s="1"/>
  <c r="L163" i="31"/>
  <c r="L78" i="31"/>
  <c r="L76" i="31"/>
  <c r="N256" i="31"/>
  <c r="N255" i="31" s="1"/>
  <c r="N163" i="31"/>
  <c r="N78" i="31"/>
  <c r="N77" i="31" s="1"/>
  <c r="N76" i="31"/>
  <c r="N61" i="31" s="1"/>
  <c r="L246" i="31"/>
  <c r="J245" i="31"/>
  <c r="K293" i="31"/>
  <c r="J291" i="31"/>
  <c r="K340" i="31"/>
  <c r="K82" i="31" s="1"/>
  <c r="J82" i="31"/>
  <c r="H387" i="31"/>
  <c r="H341" i="31"/>
  <c r="H85" i="31" s="1"/>
  <c r="H64" i="31" s="1"/>
  <c r="H88" i="31"/>
  <c r="H87" i="31" s="1"/>
  <c r="K282" i="31"/>
  <c r="L387" i="31"/>
  <c r="L341" i="31"/>
  <c r="N387" i="31"/>
  <c r="N386" i="31" s="1"/>
  <c r="N341" i="31"/>
  <c r="N165" i="31" s="1"/>
  <c r="L372" i="31"/>
  <c r="L434" i="31"/>
  <c r="L433" i="31" s="1"/>
  <c r="T464" i="31"/>
  <c r="T456" i="31" s="1"/>
  <c r="T475" i="31"/>
  <c r="T474" i="31" s="1"/>
  <c r="T459" i="31"/>
  <c r="T458" i="31" s="1"/>
  <c r="T455" i="31"/>
  <c r="T454" i="31" s="1"/>
  <c r="T453" i="31" s="1"/>
  <c r="Q484" i="31"/>
  <c r="Q485" i="31"/>
  <c r="Q489" i="31"/>
  <c r="Q493" i="31"/>
  <c r="O149" i="29"/>
  <c r="M149" i="29"/>
  <c r="L149" i="29"/>
  <c r="I149" i="29"/>
  <c r="J150" i="29"/>
  <c r="J151" i="29"/>
  <c r="P31" i="29"/>
  <c r="P32" i="29"/>
  <c r="P33" i="29"/>
  <c r="P25" i="29"/>
  <c r="P26" i="29"/>
  <c r="P27" i="29"/>
  <c r="P28" i="29"/>
  <c r="P29" i="29"/>
  <c r="P30" i="29"/>
  <c r="L27" i="29"/>
  <c r="N160" i="31" l="1"/>
  <c r="N73" i="31"/>
  <c r="N58" i="31" s="1"/>
  <c r="L417" i="31"/>
  <c r="L88" i="31"/>
  <c r="L386" i="31"/>
  <c r="H386" i="31"/>
  <c r="H165" i="31"/>
  <c r="L61" i="31"/>
  <c r="H158" i="31"/>
  <c r="H157" i="31" s="1"/>
  <c r="H457" i="31" s="1"/>
  <c r="S129" i="31"/>
  <c r="T129" i="31" s="1"/>
  <c r="T127" i="31" s="1"/>
  <c r="T119" i="31" s="1"/>
  <c r="P100" i="31"/>
  <c r="H260" i="31"/>
  <c r="H259" i="31" s="1"/>
  <c r="N257" i="31"/>
  <c r="L154" i="31"/>
  <c r="L72" i="31"/>
  <c r="L371" i="31"/>
  <c r="L260" i="31"/>
  <c r="L93" i="31"/>
  <c r="L245" i="31"/>
  <c r="L168" i="31" s="1"/>
  <c r="L167" i="31" s="1"/>
  <c r="L77" i="31"/>
  <c r="J256" i="31"/>
  <c r="K256" i="31" s="1"/>
  <c r="H255" i="31"/>
  <c r="J255" i="31" s="1"/>
  <c r="K255" i="31" s="1"/>
  <c r="H257" i="31"/>
  <c r="O129" i="31"/>
  <c r="P130" i="31"/>
  <c r="P129" i="31"/>
  <c r="L73" i="31"/>
  <c r="S100" i="31"/>
  <c r="T100" i="31" s="1"/>
  <c r="O24" i="31"/>
  <c r="N22" i="31"/>
  <c r="N21" i="31" s="1"/>
  <c r="P15" i="31"/>
  <c r="P14" i="31" s="1"/>
  <c r="Q15" i="31"/>
  <c r="I15" i="31"/>
  <c r="O14" i="31"/>
  <c r="H453" i="31"/>
  <c r="L160" i="31"/>
  <c r="L158" i="31" s="1"/>
  <c r="L157" i="31" s="1"/>
  <c r="N158" i="31"/>
  <c r="N157" i="31" s="1"/>
  <c r="J154" i="31"/>
  <c r="J156" i="31" s="1"/>
  <c r="O154" i="31"/>
  <c r="O156" i="31" s="1"/>
  <c r="N154" i="31"/>
  <c r="N156" i="31" s="1"/>
  <c r="N72" i="31"/>
  <c r="N99" i="31"/>
  <c r="N98" i="31" s="1"/>
  <c r="N458" i="31" s="1"/>
  <c r="N461" i="31" s="1"/>
  <c r="Q33" i="31"/>
  <c r="I33" i="31"/>
  <c r="O32" i="31"/>
  <c r="P33" i="31"/>
  <c r="N260" i="31"/>
  <c r="N259" i="31" s="1"/>
  <c r="N390" i="31" s="1"/>
  <c r="N388" i="31" s="1"/>
  <c r="H72" i="31"/>
  <c r="N92" i="31"/>
  <c r="N68" i="31"/>
  <c r="N67" i="31" s="1"/>
  <c r="N505" i="30"/>
  <c r="M505" i="30"/>
  <c r="O504" i="30"/>
  <c r="O503" i="30"/>
  <c r="S502" i="30"/>
  <c r="O502" i="30"/>
  <c r="S501" i="30"/>
  <c r="O501" i="30"/>
  <c r="S500" i="30"/>
  <c r="O500" i="30"/>
  <c r="S499" i="30"/>
  <c r="O499" i="30"/>
  <c r="S498" i="30"/>
  <c r="S497" i="30"/>
  <c r="S496" i="30"/>
  <c r="P496" i="30"/>
  <c r="Q496" i="30" s="1"/>
  <c r="O496" i="30"/>
  <c r="J496" i="30"/>
  <c r="J495" i="30" s="1"/>
  <c r="S495" i="30"/>
  <c r="O495" i="30"/>
  <c r="P495" i="30" s="1"/>
  <c r="Q495" i="30" s="1"/>
  <c r="S494" i="30"/>
  <c r="P494" i="30"/>
  <c r="Q494" i="30" s="1"/>
  <c r="O494" i="30"/>
  <c r="J494" i="30"/>
  <c r="J493" i="30" s="1"/>
  <c r="O493" i="30"/>
  <c r="P493" i="30" s="1"/>
  <c r="N493" i="30"/>
  <c r="M493" i="30"/>
  <c r="S493" i="30" s="1"/>
  <c r="S492" i="30"/>
  <c r="P492" i="30"/>
  <c r="Q492" i="30" s="1"/>
  <c r="O492" i="30"/>
  <c r="J492" i="30"/>
  <c r="J491" i="30" s="1"/>
  <c r="J490" i="30" s="1"/>
  <c r="J489" i="30" s="1"/>
  <c r="J488" i="30" s="1"/>
  <c r="J487" i="30" s="1"/>
  <c r="J486" i="30" s="1"/>
  <c r="J485" i="30" s="1"/>
  <c r="J484" i="30" s="1"/>
  <c r="S491" i="30"/>
  <c r="Q491" i="30"/>
  <c r="O491" i="30"/>
  <c r="P491" i="30" s="1"/>
  <c r="S490" i="30"/>
  <c r="P490" i="30"/>
  <c r="Q490" i="30" s="1"/>
  <c r="O490" i="30"/>
  <c r="Q489" i="30"/>
  <c r="O489" i="30"/>
  <c r="P489" i="30" s="1"/>
  <c r="N489" i="30"/>
  <c r="M489" i="30"/>
  <c r="S489" i="30" s="1"/>
  <c r="S488" i="30"/>
  <c r="P488" i="30"/>
  <c r="Q488" i="30" s="1"/>
  <c r="O488" i="30"/>
  <c r="S487" i="30"/>
  <c r="O487" i="30"/>
  <c r="P487" i="30" s="1"/>
  <c r="Q487" i="30" s="1"/>
  <c r="T486" i="30"/>
  <c r="S486" i="30"/>
  <c r="O486" i="30"/>
  <c r="P486" i="30" s="1"/>
  <c r="Q486" i="30" s="1"/>
  <c r="N485" i="30"/>
  <c r="M485" i="30"/>
  <c r="S485" i="30" s="1"/>
  <c r="T485" i="30" s="1"/>
  <c r="N484" i="30"/>
  <c r="M484" i="30"/>
  <c r="S484" i="30" s="1"/>
  <c r="T484" i="30" s="1"/>
  <c r="T483" i="30" s="1"/>
  <c r="S483" i="30"/>
  <c r="T482" i="30"/>
  <c r="S482" i="30"/>
  <c r="O482" i="30"/>
  <c r="K482" i="30"/>
  <c r="Q481" i="30"/>
  <c r="Q480" i="30" s="1"/>
  <c r="Q479" i="30" s="1"/>
  <c r="Q467" i="30" s="1"/>
  <c r="P481" i="30"/>
  <c r="O481" i="30"/>
  <c r="O480" i="30" s="1"/>
  <c r="O479" i="30" s="1"/>
  <c r="O467" i="30" s="1"/>
  <c r="N481" i="30"/>
  <c r="M481" i="30"/>
  <c r="S481" i="30" s="1"/>
  <c r="T481" i="30" s="1"/>
  <c r="L481" i="30"/>
  <c r="J481" i="30"/>
  <c r="I481" i="30"/>
  <c r="K481" i="30" s="1"/>
  <c r="H481" i="30"/>
  <c r="P480" i="30"/>
  <c r="N480" i="30"/>
  <c r="L480" i="30"/>
  <c r="J480" i="30"/>
  <c r="H480" i="30"/>
  <c r="P479" i="30"/>
  <c r="N479" i="30"/>
  <c r="L479" i="30"/>
  <c r="J479" i="30"/>
  <c r="H479" i="30"/>
  <c r="T478" i="30"/>
  <c r="S478" i="30"/>
  <c r="O478" i="30"/>
  <c r="O477" i="30" s="1"/>
  <c r="K478" i="30"/>
  <c r="T477" i="30"/>
  <c r="T475" i="30" s="1"/>
  <c r="Q477" i="30"/>
  <c r="P477" i="30"/>
  <c r="N477" i="30"/>
  <c r="M477" i="30"/>
  <c r="S477" i="30" s="1"/>
  <c r="L477" i="30"/>
  <c r="J477" i="30"/>
  <c r="I477" i="30"/>
  <c r="K477" i="30" s="1"/>
  <c r="H477" i="30"/>
  <c r="T476" i="30"/>
  <c r="S476" i="30"/>
  <c r="O476" i="30"/>
  <c r="K476" i="30"/>
  <c r="Q475" i="30"/>
  <c r="Q474" i="30" s="1"/>
  <c r="P475" i="30"/>
  <c r="O475" i="30"/>
  <c r="O474" i="30" s="1"/>
  <c r="N475" i="30"/>
  <c r="M475" i="30"/>
  <c r="S475" i="30" s="1"/>
  <c r="L475" i="30"/>
  <c r="J475" i="30"/>
  <c r="I475" i="30"/>
  <c r="K475" i="30" s="1"/>
  <c r="H475" i="30"/>
  <c r="P474" i="30"/>
  <c r="N474" i="30"/>
  <c r="L474" i="30"/>
  <c r="J474" i="30"/>
  <c r="H474" i="30"/>
  <c r="S473" i="30"/>
  <c r="O473" i="30"/>
  <c r="K473" i="30"/>
  <c r="S472" i="30"/>
  <c r="T472" i="30" s="1"/>
  <c r="T471" i="30" s="1"/>
  <c r="T470" i="30" s="1"/>
  <c r="T469" i="30" s="1"/>
  <c r="O472" i="30"/>
  <c r="K472" i="30"/>
  <c r="S471" i="30"/>
  <c r="Q471" i="30"/>
  <c r="P471" i="30"/>
  <c r="O471" i="30"/>
  <c r="N471" i="30"/>
  <c r="M471" i="30"/>
  <c r="L471" i="30"/>
  <c r="J471" i="30"/>
  <c r="I471" i="30"/>
  <c r="H471" i="30"/>
  <c r="S470" i="30"/>
  <c r="Q470" i="30"/>
  <c r="P470" i="30"/>
  <c r="O470" i="30"/>
  <c r="N470" i="30"/>
  <c r="M470" i="30"/>
  <c r="L470" i="30"/>
  <c r="J470" i="30"/>
  <c r="J469" i="30" s="1"/>
  <c r="J468" i="30" s="1"/>
  <c r="I470" i="30"/>
  <c r="H470" i="30"/>
  <c r="P469" i="30"/>
  <c r="N469" i="30"/>
  <c r="L469" i="30"/>
  <c r="H469" i="30"/>
  <c r="P468" i="30"/>
  <c r="N468" i="30"/>
  <c r="L468" i="30"/>
  <c r="H468" i="30"/>
  <c r="P467" i="30"/>
  <c r="N467" i="30"/>
  <c r="L467" i="30"/>
  <c r="J467" i="30"/>
  <c r="H467" i="30"/>
  <c r="P466" i="30"/>
  <c r="N466" i="30"/>
  <c r="L466" i="30"/>
  <c r="J466" i="30"/>
  <c r="H466" i="30"/>
  <c r="S465" i="30"/>
  <c r="Q465" i="30"/>
  <c r="P465" i="30"/>
  <c r="O465" i="30"/>
  <c r="N465" i="30"/>
  <c r="M465" i="30"/>
  <c r="L465" i="30"/>
  <c r="J465" i="30"/>
  <c r="J464" i="30" s="1"/>
  <c r="J463" i="30" s="1"/>
  <c r="I465" i="30"/>
  <c r="H465" i="30"/>
  <c r="P464" i="30"/>
  <c r="N464" i="30"/>
  <c r="L464" i="30"/>
  <c r="H464" i="30"/>
  <c r="P463" i="30"/>
  <c r="N463" i="30"/>
  <c r="L463" i="30"/>
  <c r="H463" i="30"/>
  <c r="S462" i="30"/>
  <c r="T462" i="30" s="1"/>
  <c r="L458" i="30"/>
  <c r="T457" i="30"/>
  <c r="S452" i="30"/>
  <c r="O451" i="30"/>
  <c r="S450" i="30"/>
  <c r="O450" i="30"/>
  <c r="S449" i="30"/>
  <c r="O449" i="30"/>
  <c r="P448" i="30"/>
  <c r="O448" i="30"/>
  <c r="N448" i="30"/>
  <c r="M448" i="30"/>
  <c r="S448" i="30" s="1"/>
  <c r="L448" i="30"/>
  <c r="J448" i="30"/>
  <c r="I448" i="30"/>
  <c r="H448" i="30"/>
  <c r="P447" i="30"/>
  <c r="O447" i="30"/>
  <c r="N447" i="30"/>
  <c r="M447" i="30"/>
  <c r="S447" i="30" s="1"/>
  <c r="L447" i="30"/>
  <c r="J447" i="30"/>
  <c r="I447" i="30"/>
  <c r="H447" i="30"/>
  <c r="S446" i="30"/>
  <c r="P446" i="30"/>
  <c r="O446" i="30"/>
  <c r="Q446" i="30" s="1"/>
  <c r="I446" i="30"/>
  <c r="J446" i="30" s="1"/>
  <c r="S445" i="30"/>
  <c r="P445" i="30"/>
  <c r="O445" i="30"/>
  <c r="Q445" i="30" s="1"/>
  <c r="I445" i="30"/>
  <c r="J445" i="30" s="1"/>
  <c r="J444" i="30" s="1"/>
  <c r="S444" i="30"/>
  <c r="P444" i="30"/>
  <c r="N444" i="30"/>
  <c r="M444" i="30"/>
  <c r="O444" i="30" s="1"/>
  <c r="Q444" i="30" s="1"/>
  <c r="L444" i="30"/>
  <c r="H444" i="30"/>
  <c r="O443" i="30"/>
  <c r="I443" i="30" s="1"/>
  <c r="N442" i="30"/>
  <c r="M442" i="30"/>
  <c r="O442" i="30" s="1"/>
  <c r="O416" i="30" s="1"/>
  <c r="L442" i="30"/>
  <c r="K442" i="30"/>
  <c r="I442" i="30"/>
  <c r="H442" i="30"/>
  <c r="J442" i="30" s="1"/>
  <c r="T441" i="30"/>
  <c r="S441" i="30"/>
  <c r="P441" i="30"/>
  <c r="O441" i="30"/>
  <c r="T440" i="30"/>
  <c r="S440" i="30"/>
  <c r="O440" i="30"/>
  <c r="I440" i="30" s="1"/>
  <c r="K440" i="30" s="1"/>
  <c r="J440" i="30"/>
  <c r="T439" i="30"/>
  <c r="S439" i="30"/>
  <c r="O439" i="30"/>
  <c r="I439" i="30" s="1"/>
  <c r="K439" i="30" s="1"/>
  <c r="T438" i="30"/>
  <c r="T437" i="30" s="1"/>
  <c r="S438" i="30"/>
  <c r="O438" i="30"/>
  <c r="I438" i="30" s="1"/>
  <c r="H438" i="30"/>
  <c r="J438" i="30" s="1"/>
  <c r="S437" i="30"/>
  <c r="O437" i="30"/>
  <c r="T436" i="30"/>
  <c r="S436" i="30"/>
  <c r="O436" i="30"/>
  <c r="S435" i="30"/>
  <c r="T435" i="30" s="1"/>
  <c r="O435" i="30"/>
  <c r="K435" i="30"/>
  <c r="I435" i="30"/>
  <c r="J435" i="30" s="1"/>
  <c r="S434" i="30"/>
  <c r="T434" i="30" s="1"/>
  <c r="O434" i="30"/>
  <c r="L434" i="30"/>
  <c r="L433" i="30" s="1"/>
  <c r="I434" i="30"/>
  <c r="H434" i="30"/>
  <c r="J434" i="30" s="1"/>
  <c r="N433" i="30"/>
  <c r="M433" i="30"/>
  <c r="S433" i="30" s="1"/>
  <c r="T433" i="30" s="1"/>
  <c r="I433" i="30"/>
  <c r="K433" i="30" s="1"/>
  <c r="H433" i="30"/>
  <c r="T432" i="30"/>
  <c r="O432" i="30"/>
  <c r="K432" i="30"/>
  <c r="I432" i="30"/>
  <c r="J432" i="30" s="1"/>
  <c r="S431" i="30"/>
  <c r="T431" i="30" s="1"/>
  <c r="O431" i="30"/>
  <c r="N431" i="30"/>
  <c r="M431" i="30"/>
  <c r="L431" i="30"/>
  <c r="I431" i="30"/>
  <c r="K431" i="30" s="1"/>
  <c r="H431" i="30"/>
  <c r="J431" i="30" s="1"/>
  <c r="S430" i="30"/>
  <c r="T430" i="30" s="1"/>
  <c r="O430" i="30"/>
  <c r="K430" i="30"/>
  <c r="I430" i="30"/>
  <c r="S429" i="30"/>
  <c r="T429" i="30" s="1"/>
  <c r="N429" i="30"/>
  <c r="M429" i="30"/>
  <c r="O429" i="30" s="1"/>
  <c r="L429" i="30"/>
  <c r="H429" i="30"/>
  <c r="S428" i="30"/>
  <c r="T428" i="30" s="1"/>
  <c r="O428" i="30"/>
  <c r="K428" i="30"/>
  <c r="J428" i="30"/>
  <c r="T427" i="30"/>
  <c r="S427" i="30"/>
  <c r="O427" i="30"/>
  <c r="J427" i="30"/>
  <c r="K427" i="30" s="1"/>
  <c r="S426" i="30"/>
  <c r="T426" i="30" s="1"/>
  <c r="O426" i="30"/>
  <c r="K426" i="30"/>
  <c r="J426" i="30"/>
  <c r="T425" i="30"/>
  <c r="S425" i="30"/>
  <c r="O425" i="30"/>
  <c r="J425" i="30"/>
  <c r="K425" i="30" s="1"/>
  <c r="S424" i="30"/>
  <c r="T424" i="30" s="1"/>
  <c r="O424" i="30"/>
  <c r="K424" i="30"/>
  <c r="J424" i="30"/>
  <c r="T423" i="30"/>
  <c r="S423" i="30"/>
  <c r="O423" i="30"/>
  <c r="J423" i="30"/>
  <c r="K423" i="30" s="1"/>
  <c r="S422" i="30"/>
  <c r="T422" i="30" s="1"/>
  <c r="O422" i="30"/>
  <c r="L422" i="30"/>
  <c r="J422" i="30"/>
  <c r="I422" i="30"/>
  <c r="K422" i="30" s="1"/>
  <c r="S421" i="30"/>
  <c r="T421" i="30" s="1"/>
  <c r="N421" i="30"/>
  <c r="N419" i="30" s="1"/>
  <c r="N418" i="30" s="1"/>
  <c r="N417" i="30" s="1"/>
  <c r="N416" i="30" s="1"/>
  <c r="M421" i="30"/>
  <c r="O421" i="30" s="1"/>
  <c r="L421" i="30"/>
  <c r="I421" i="30"/>
  <c r="H421" i="30"/>
  <c r="H419" i="30" s="1"/>
  <c r="J419" i="30" s="1"/>
  <c r="S420" i="30"/>
  <c r="T420" i="30" s="1"/>
  <c r="O420" i="30"/>
  <c r="L420" i="30"/>
  <c r="L419" i="30" s="1"/>
  <c r="L418" i="30" s="1"/>
  <c r="J420" i="30"/>
  <c r="I420" i="30"/>
  <c r="K420" i="30" s="1"/>
  <c r="M419" i="30"/>
  <c r="S419" i="30" s="1"/>
  <c r="T419" i="30" s="1"/>
  <c r="I419" i="30"/>
  <c r="K419" i="30" s="1"/>
  <c r="M418" i="30"/>
  <c r="S418" i="30" s="1"/>
  <c r="T418" i="30" s="1"/>
  <c r="O417" i="30"/>
  <c r="H417" i="30"/>
  <c r="H416" i="30"/>
  <c r="S415" i="30"/>
  <c r="T415" i="30" s="1"/>
  <c r="O415" i="30"/>
  <c r="P415" i="30" s="1"/>
  <c r="S414" i="30"/>
  <c r="T414" i="30" s="1"/>
  <c r="O414" i="30"/>
  <c r="P414" i="30" s="1"/>
  <c r="S413" i="30"/>
  <c r="T413" i="30" s="1"/>
  <c r="O413" i="30"/>
  <c r="P413" i="30" s="1"/>
  <c r="S412" i="30"/>
  <c r="T412" i="30" s="1"/>
  <c r="O412" i="30"/>
  <c r="P412" i="30" s="1"/>
  <c r="S411" i="30"/>
  <c r="T411" i="30" s="1"/>
  <c r="O411" i="30"/>
  <c r="P411" i="30" s="1"/>
  <c r="S410" i="30"/>
  <c r="T410" i="30" s="1"/>
  <c r="O410" i="30"/>
  <c r="P410" i="30" s="1"/>
  <c r="P409" i="30" s="1"/>
  <c r="S409" i="30"/>
  <c r="T409" i="30" s="1"/>
  <c r="Q409" i="30"/>
  <c r="N409" i="30"/>
  <c r="M409" i="30"/>
  <c r="L409" i="30"/>
  <c r="J409" i="30"/>
  <c r="I409" i="30"/>
  <c r="H409" i="30"/>
  <c r="T408" i="30"/>
  <c r="S408" i="30"/>
  <c r="P408" i="30"/>
  <c r="P407" i="30" s="1"/>
  <c r="O408" i="30"/>
  <c r="Q407" i="30"/>
  <c r="O407" i="30"/>
  <c r="N407" i="30"/>
  <c r="M407" i="30"/>
  <c r="S407" i="30" s="1"/>
  <c r="T407" i="30" s="1"/>
  <c r="T406" i="30" s="1"/>
  <c r="L407" i="30"/>
  <c r="J407" i="30"/>
  <c r="I407" i="30"/>
  <c r="H407" i="30"/>
  <c r="S406" i="30"/>
  <c r="O406" i="30"/>
  <c r="P406" i="30" s="1"/>
  <c r="S405" i="30"/>
  <c r="T405" i="30" s="1"/>
  <c r="O405" i="30"/>
  <c r="P405" i="30" s="1"/>
  <c r="P404" i="30" s="1"/>
  <c r="P403" i="30" s="1"/>
  <c r="O404" i="30"/>
  <c r="N404" i="30"/>
  <c r="M404" i="30"/>
  <c r="S404" i="30" s="1"/>
  <c r="T404" i="30" s="1"/>
  <c r="L404" i="30"/>
  <c r="J404" i="30"/>
  <c r="I404" i="30"/>
  <c r="H404" i="30"/>
  <c r="O403" i="30"/>
  <c r="N403" i="30"/>
  <c r="M403" i="30"/>
  <c r="S403" i="30" s="1"/>
  <c r="T403" i="30" s="1"/>
  <c r="L403" i="30"/>
  <c r="J403" i="30"/>
  <c r="I403" i="30"/>
  <c r="H403" i="30"/>
  <c r="H393" i="30" s="1"/>
  <c r="H392" i="30" s="1"/>
  <c r="S402" i="30"/>
  <c r="T402" i="30" s="1"/>
  <c r="O402" i="30"/>
  <c r="P402" i="30" s="1"/>
  <c r="J402" i="30"/>
  <c r="N401" i="30"/>
  <c r="M401" i="30"/>
  <c r="S401" i="30" s="1"/>
  <c r="T401" i="30" s="1"/>
  <c r="L401" i="30"/>
  <c r="J401" i="30"/>
  <c r="I401" i="30"/>
  <c r="H401" i="30"/>
  <c r="N400" i="30"/>
  <c r="M400" i="30"/>
  <c r="S400" i="30" s="1"/>
  <c r="T400" i="30" s="1"/>
  <c r="L400" i="30"/>
  <c r="J400" i="30"/>
  <c r="I400" i="30"/>
  <c r="H400" i="30"/>
  <c r="S399" i="30"/>
  <c r="P399" i="30"/>
  <c r="O399" i="30"/>
  <c r="J399" i="30"/>
  <c r="J397" i="30" s="1"/>
  <c r="S398" i="30"/>
  <c r="T398" i="30" s="1"/>
  <c r="T397" i="30" s="1"/>
  <c r="O398" i="30"/>
  <c r="P398" i="30" s="1"/>
  <c r="J398" i="30"/>
  <c r="N397" i="30"/>
  <c r="N455" i="30" s="1"/>
  <c r="M397" i="30"/>
  <c r="L397" i="30"/>
  <c r="I397" i="30"/>
  <c r="H397" i="30"/>
  <c r="T396" i="30"/>
  <c r="S396" i="30"/>
  <c r="P396" i="30"/>
  <c r="O396" i="30"/>
  <c r="J396" i="30"/>
  <c r="J395" i="30" s="1"/>
  <c r="J394" i="30" s="1"/>
  <c r="I396" i="30"/>
  <c r="O395" i="30"/>
  <c r="N395" i="30"/>
  <c r="M395" i="30"/>
  <c r="S395" i="30" s="1"/>
  <c r="T395" i="30" s="1"/>
  <c r="T394" i="30" s="1"/>
  <c r="T393" i="30" s="1"/>
  <c r="L395" i="30"/>
  <c r="P395" i="30" s="1"/>
  <c r="I395" i="30"/>
  <c r="H395" i="30"/>
  <c r="O394" i="30"/>
  <c r="N394" i="30"/>
  <c r="M394" i="30"/>
  <c r="M454" i="30" s="1"/>
  <c r="L394" i="30"/>
  <c r="I394" i="30"/>
  <c r="H394" i="30"/>
  <c r="H454" i="30" s="1"/>
  <c r="S391" i="30"/>
  <c r="I391" i="30"/>
  <c r="S389" i="30"/>
  <c r="T389" i="30" s="1"/>
  <c r="N389" i="30"/>
  <c r="M389" i="30"/>
  <c r="L389" i="30"/>
  <c r="P389" i="30" s="1"/>
  <c r="H389" i="30"/>
  <c r="L388" i="30"/>
  <c r="H388" i="30"/>
  <c r="S384" i="30"/>
  <c r="S383" i="30"/>
  <c r="O383" i="30"/>
  <c r="I383" i="30"/>
  <c r="S382" i="30"/>
  <c r="O382" i="30"/>
  <c r="P382" i="30" s="1"/>
  <c r="O381" i="30"/>
  <c r="O380" i="30" s="1"/>
  <c r="N381" i="30"/>
  <c r="M381" i="30"/>
  <c r="L381" i="30"/>
  <c r="J381" i="30"/>
  <c r="J380" i="30" s="1"/>
  <c r="I381" i="30"/>
  <c r="H381" i="30"/>
  <c r="H380" i="30" s="1"/>
  <c r="H379" i="30" s="1"/>
  <c r="N380" i="30"/>
  <c r="N379" i="30" s="1"/>
  <c r="L380" i="30"/>
  <c r="L379" i="30" s="1"/>
  <c r="I380" i="30"/>
  <c r="I379" i="30" s="1"/>
  <c r="O379" i="30"/>
  <c r="J379" i="30"/>
  <c r="S378" i="30"/>
  <c r="P378" i="30"/>
  <c r="Q378" i="30" s="1"/>
  <c r="O378" i="30"/>
  <c r="J378" i="30"/>
  <c r="S377" i="30"/>
  <c r="P377" i="30"/>
  <c r="Q377" i="30" s="1"/>
  <c r="O377" i="30"/>
  <c r="J377" i="30"/>
  <c r="S376" i="30"/>
  <c r="P376" i="30"/>
  <c r="Q376" i="30" s="1"/>
  <c r="O376" i="30"/>
  <c r="J376" i="30"/>
  <c r="I376" i="30"/>
  <c r="S375" i="30"/>
  <c r="O375" i="30"/>
  <c r="P375" i="30" s="1"/>
  <c r="Q375" i="30" s="1"/>
  <c r="S374" i="30"/>
  <c r="O374" i="30"/>
  <c r="P374" i="30" s="1"/>
  <c r="Q374" i="30" s="1"/>
  <c r="J374" i="30"/>
  <c r="O373" i="30"/>
  <c r="O372" i="30" s="1"/>
  <c r="O371" i="30" s="1"/>
  <c r="N373" i="30"/>
  <c r="M373" i="30"/>
  <c r="L373" i="30"/>
  <c r="H373" i="30"/>
  <c r="H372" i="30" s="1"/>
  <c r="N372" i="30"/>
  <c r="N371" i="30" s="1"/>
  <c r="L372" i="30"/>
  <c r="L371" i="30" s="1"/>
  <c r="H371" i="30"/>
  <c r="S370" i="30"/>
  <c r="O370" i="30"/>
  <c r="L370" i="30"/>
  <c r="L369" i="30" s="1"/>
  <c r="J370" i="30"/>
  <c r="N369" i="30"/>
  <c r="M369" i="30"/>
  <c r="S369" i="30" s="1"/>
  <c r="J369" i="30"/>
  <c r="I369" i="30"/>
  <c r="H369" i="30"/>
  <c r="T368" i="30"/>
  <c r="O368" i="30"/>
  <c r="Q368" i="30" s="1"/>
  <c r="T367" i="30"/>
  <c r="O367" i="30"/>
  <c r="P367" i="30" s="1"/>
  <c r="J367" i="30"/>
  <c r="K367" i="30" s="1"/>
  <c r="T366" i="30"/>
  <c r="N366" i="30"/>
  <c r="M366" i="30"/>
  <c r="O366" i="30" s="1"/>
  <c r="L366" i="30"/>
  <c r="H366" i="30"/>
  <c r="T365" i="30"/>
  <c r="T363" i="30" s="1"/>
  <c r="T362" i="30" s="1"/>
  <c r="T361" i="30" s="1"/>
  <c r="S365" i="30"/>
  <c r="O365" i="30"/>
  <c r="Q365" i="30" s="1"/>
  <c r="L365" i="30"/>
  <c r="P365" i="30" s="1"/>
  <c r="I365" i="30"/>
  <c r="K365" i="30" s="1"/>
  <c r="T364" i="30"/>
  <c r="O364" i="30"/>
  <c r="L364" i="30"/>
  <c r="P364" i="30" s="1"/>
  <c r="Q364" i="30" s="1"/>
  <c r="I364" i="30"/>
  <c r="O363" i="30"/>
  <c r="Q363" i="30" s="1"/>
  <c r="S362" i="30"/>
  <c r="O362" i="30"/>
  <c r="Q362" i="30" s="1"/>
  <c r="N361" i="30"/>
  <c r="O361" i="30" s="1"/>
  <c r="L361" i="30"/>
  <c r="H361" i="30"/>
  <c r="M360" i="30"/>
  <c r="M387" i="30" s="1"/>
  <c r="M386" i="30" s="1"/>
  <c r="S386" i="30" s="1"/>
  <c r="T386" i="30" s="1"/>
  <c r="T385" i="30" s="1"/>
  <c r="T384" i="30" s="1"/>
  <c r="L360" i="30"/>
  <c r="L387" i="30" s="1"/>
  <c r="H360" i="30"/>
  <c r="H387" i="30" s="1"/>
  <c r="T359" i="30"/>
  <c r="S359" i="30"/>
  <c r="O359" i="30"/>
  <c r="Q359" i="30" s="1"/>
  <c r="J359" i="30"/>
  <c r="T358" i="30"/>
  <c r="S358" i="30"/>
  <c r="O358" i="30"/>
  <c r="Q358" i="30" s="1"/>
  <c r="J358" i="30"/>
  <c r="T357" i="30"/>
  <c r="S357" i="30"/>
  <c r="O357" i="30"/>
  <c r="Q357" i="30" s="1"/>
  <c r="J357" i="30"/>
  <c r="T356" i="30"/>
  <c r="S356" i="30"/>
  <c r="O356" i="30"/>
  <c r="Q356" i="30" s="1"/>
  <c r="J356" i="30"/>
  <c r="O355" i="30"/>
  <c r="Q355" i="30" s="1"/>
  <c r="N355" i="30"/>
  <c r="M355" i="30"/>
  <c r="S355" i="30" s="1"/>
  <c r="T355" i="30" s="1"/>
  <c r="J355" i="30"/>
  <c r="I355" i="30"/>
  <c r="H355" i="30"/>
  <c r="T354" i="30"/>
  <c r="S354" i="30"/>
  <c r="O354" i="30"/>
  <c r="I354" i="30" s="1"/>
  <c r="T353" i="30"/>
  <c r="S353" i="30"/>
  <c r="O353" i="30"/>
  <c r="I353" i="30" s="1"/>
  <c r="T352" i="30"/>
  <c r="S352" i="30"/>
  <c r="O352" i="30"/>
  <c r="J352" i="30"/>
  <c r="K352" i="30" s="1"/>
  <c r="S351" i="30"/>
  <c r="T351" i="30" s="1"/>
  <c r="O351" i="30"/>
  <c r="K351" i="30"/>
  <c r="J351" i="30"/>
  <c r="T350" i="30"/>
  <c r="T377" i="30" s="1"/>
  <c r="T376" i="30" s="1"/>
  <c r="S350" i="30"/>
  <c r="O350" i="30"/>
  <c r="J350" i="30"/>
  <c r="K350" i="30" s="1"/>
  <c r="S349" i="30"/>
  <c r="T349" i="30" s="1"/>
  <c r="O349" i="30"/>
  <c r="K349" i="30"/>
  <c r="J349" i="30"/>
  <c r="T348" i="30"/>
  <c r="S348" i="30"/>
  <c r="O348" i="30"/>
  <c r="J348" i="30"/>
  <c r="K348" i="30" s="1"/>
  <c r="S347" i="30"/>
  <c r="T347" i="30" s="1"/>
  <c r="O347" i="30"/>
  <c r="K347" i="30"/>
  <c r="J347" i="30"/>
  <c r="T346" i="30"/>
  <c r="T345" i="30" s="1"/>
  <c r="S346" i="30"/>
  <c r="O346" i="30"/>
  <c r="J346" i="30"/>
  <c r="K346" i="30" s="1"/>
  <c r="S345" i="30"/>
  <c r="O345" i="30"/>
  <c r="I345" i="30"/>
  <c r="S344" i="30"/>
  <c r="T344" i="30" s="1"/>
  <c r="O344" i="30"/>
  <c r="I344" i="30"/>
  <c r="K344" i="30" s="1"/>
  <c r="P343" i="30"/>
  <c r="O343" i="30"/>
  <c r="Q343" i="30" s="1"/>
  <c r="M343" i="30"/>
  <c r="S343" i="30" s="1"/>
  <c r="T343" i="30" s="1"/>
  <c r="I343" i="30"/>
  <c r="K343" i="30" s="1"/>
  <c r="O342" i="30"/>
  <c r="Q342" i="30" s="1"/>
  <c r="N342" i="30"/>
  <c r="M342" i="30"/>
  <c r="S342" i="30" s="1"/>
  <c r="T342" i="30" s="1"/>
  <c r="L342" i="30"/>
  <c r="P342" i="30" s="1"/>
  <c r="I342" i="30"/>
  <c r="K342" i="30" s="1"/>
  <c r="H342" i="30"/>
  <c r="M341" i="30"/>
  <c r="L341" i="30"/>
  <c r="H341" i="30"/>
  <c r="T340" i="30"/>
  <c r="S340" i="30"/>
  <c r="O340" i="30"/>
  <c r="P340" i="30" s="1"/>
  <c r="Q340" i="30" s="1"/>
  <c r="J340" i="30"/>
  <c r="K340" i="30" s="1"/>
  <c r="S339" i="30"/>
  <c r="T339" i="30" s="1"/>
  <c r="P339" i="30"/>
  <c r="Q339" i="30" s="1"/>
  <c r="O339" i="30"/>
  <c r="K339" i="30"/>
  <c r="J339" i="30"/>
  <c r="T338" i="30"/>
  <c r="S338" i="30"/>
  <c r="O338" i="30"/>
  <c r="Q338" i="30" s="1"/>
  <c r="O337" i="30"/>
  <c r="O385" i="30" s="1"/>
  <c r="N337" i="30"/>
  <c r="N385" i="30" s="1"/>
  <c r="M337" i="30"/>
  <c r="M385" i="30" s="1"/>
  <c r="S385" i="30" s="1"/>
  <c r="L337" i="30"/>
  <c r="L385" i="30" s="1"/>
  <c r="P385" i="30" s="1"/>
  <c r="H337" i="30"/>
  <c r="H385" i="30" s="1"/>
  <c r="O336" i="30"/>
  <c r="Q336" i="30" s="1"/>
  <c r="N336" i="30"/>
  <c r="M336" i="30"/>
  <c r="S336" i="30" s="1"/>
  <c r="T336" i="30" s="1"/>
  <c r="L336" i="30"/>
  <c r="P336" i="30" s="1"/>
  <c r="H336" i="30"/>
  <c r="T335" i="30"/>
  <c r="S335" i="30"/>
  <c r="O335" i="30"/>
  <c r="P335" i="30" s="1"/>
  <c r="Q335" i="30" s="1"/>
  <c r="J335" i="30"/>
  <c r="O334" i="30"/>
  <c r="O333" i="30" s="1"/>
  <c r="N334" i="30"/>
  <c r="M334" i="30"/>
  <c r="L334" i="30"/>
  <c r="P334" i="30" s="1"/>
  <c r="J334" i="30"/>
  <c r="J333" i="30" s="1"/>
  <c r="I334" i="30"/>
  <c r="H334" i="30"/>
  <c r="H333" i="30" s="1"/>
  <c r="N333" i="30"/>
  <c r="L333" i="30"/>
  <c r="P333" i="30" s="1"/>
  <c r="I333" i="30"/>
  <c r="T332" i="30"/>
  <c r="S332" i="30"/>
  <c r="O332" i="30"/>
  <c r="Q332" i="30" s="1"/>
  <c r="T331" i="30"/>
  <c r="S331" i="30"/>
  <c r="O331" i="30"/>
  <c r="I331" i="30" s="1"/>
  <c r="T330" i="30"/>
  <c r="S330" i="30"/>
  <c r="O330" i="30"/>
  <c r="O389" i="30" s="1"/>
  <c r="T329" i="30"/>
  <c r="S329" i="30"/>
  <c r="O329" i="30"/>
  <c r="Q329" i="30" s="1"/>
  <c r="T328" i="30"/>
  <c r="T327" i="30" s="1"/>
  <c r="S328" i="30"/>
  <c r="O328" i="30"/>
  <c r="L328" i="30"/>
  <c r="P328" i="30" s="1"/>
  <c r="Q328" i="30" s="1"/>
  <c r="I328" i="30"/>
  <c r="S327" i="30"/>
  <c r="O327" i="30"/>
  <c r="L327" i="30"/>
  <c r="P327" i="30" s="1"/>
  <c r="Q327" i="30" s="1"/>
  <c r="J327" i="30"/>
  <c r="I327" i="30"/>
  <c r="K327" i="30" s="1"/>
  <c r="O326" i="30"/>
  <c r="N326" i="30"/>
  <c r="M326" i="30"/>
  <c r="S326" i="30" s="1"/>
  <c r="H326" i="30"/>
  <c r="T325" i="30"/>
  <c r="S325" i="30"/>
  <c r="O325" i="30"/>
  <c r="P325" i="30" s="1"/>
  <c r="Q325" i="30" s="1"/>
  <c r="T324" i="30"/>
  <c r="S324" i="30"/>
  <c r="O324" i="30"/>
  <c r="P324" i="30" s="1"/>
  <c r="Q324" i="30" s="1"/>
  <c r="T323" i="30"/>
  <c r="O323" i="30"/>
  <c r="N323" i="30"/>
  <c r="M323" i="30"/>
  <c r="Q323" i="30" s="1"/>
  <c r="L323" i="30"/>
  <c r="P323" i="30" s="1"/>
  <c r="I323" i="30"/>
  <c r="K323" i="30" s="1"/>
  <c r="H323" i="30"/>
  <c r="J323" i="30" s="1"/>
  <c r="T322" i="30"/>
  <c r="S322" i="30"/>
  <c r="O322" i="30"/>
  <c r="P322" i="30" s="1"/>
  <c r="Q322" i="30" s="1"/>
  <c r="T321" i="30"/>
  <c r="S321" i="30"/>
  <c r="O321" i="30"/>
  <c r="P321" i="30" s="1"/>
  <c r="Q321" i="30" s="1"/>
  <c r="T320" i="30"/>
  <c r="T379" i="30" s="1"/>
  <c r="S320" i="30"/>
  <c r="O320" i="30"/>
  <c r="P320" i="30" s="1"/>
  <c r="Q320" i="30" s="1"/>
  <c r="T319" i="30"/>
  <c r="S319" i="30"/>
  <c r="O319" i="30"/>
  <c r="P319" i="30" s="1"/>
  <c r="Q319" i="30" s="1"/>
  <c r="T318" i="30"/>
  <c r="S318" i="30"/>
  <c r="O318" i="30"/>
  <c r="T317" i="30"/>
  <c r="S317" i="30"/>
  <c r="O317" i="30"/>
  <c r="T316" i="30"/>
  <c r="S316" i="30"/>
  <c r="O316" i="30"/>
  <c r="Q316" i="30" s="1"/>
  <c r="O315" i="30"/>
  <c r="Q315" i="30" s="1"/>
  <c r="N315" i="30"/>
  <c r="M315" i="30"/>
  <c r="S315" i="30" s="1"/>
  <c r="T315" i="30" s="1"/>
  <c r="L315" i="30"/>
  <c r="P315" i="30" s="1"/>
  <c r="H315" i="30"/>
  <c r="T314" i="30"/>
  <c r="S314" i="30"/>
  <c r="O314" i="30"/>
  <c r="L314" i="30"/>
  <c r="P314" i="30" s="1"/>
  <c r="J314" i="30"/>
  <c r="T313" i="30"/>
  <c r="S313" i="30"/>
  <c r="P313" i="30"/>
  <c r="O313" i="30"/>
  <c r="J313" i="30"/>
  <c r="J311" i="30" s="1"/>
  <c r="S312" i="30"/>
  <c r="T312" i="30" s="1"/>
  <c r="O312" i="30"/>
  <c r="P312" i="30" s="1"/>
  <c r="J312" i="30"/>
  <c r="N311" i="30"/>
  <c r="M311" i="30"/>
  <c r="S311" i="30" s="1"/>
  <c r="T311" i="30" s="1"/>
  <c r="L311" i="30"/>
  <c r="H311" i="30"/>
  <c r="T310" i="30"/>
  <c r="S310" i="30"/>
  <c r="O310" i="30"/>
  <c r="Q310" i="30" s="1"/>
  <c r="T309" i="30"/>
  <c r="S309" i="30"/>
  <c r="O309" i="30"/>
  <c r="Q309" i="30" s="1"/>
  <c r="T308" i="30"/>
  <c r="S308" i="30"/>
  <c r="O308" i="30"/>
  <c r="Q308" i="30" s="1"/>
  <c r="T307" i="30"/>
  <c r="S307" i="30"/>
  <c r="O307" i="30"/>
  <c r="Q307" i="30" s="1"/>
  <c r="T306" i="30"/>
  <c r="T305" i="30" s="1"/>
  <c r="S306" i="30"/>
  <c r="O306" i="30"/>
  <c r="L306" i="30"/>
  <c r="P306" i="30" s="1"/>
  <c r="Q306" i="30" s="1"/>
  <c r="I306" i="30"/>
  <c r="S305" i="30"/>
  <c r="O305" i="30"/>
  <c r="P305" i="30" s="1"/>
  <c r="T304" i="30"/>
  <c r="S304" i="30"/>
  <c r="O304" i="30"/>
  <c r="Q304" i="30" s="1"/>
  <c r="T303" i="30"/>
  <c r="S303" i="30"/>
  <c r="O303" i="30"/>
  <c r="Q303" i="30" s="1"/>
  <c r="T302" i="30"/>
  <c r="S302" i="30"/>
  <c r="O302" i="30"/>
  <c r="Q302" i="30" s="1"/>
  <c r="T301" i="30"/>
  <c r="S301" i="30"/>
  <c r="O301" i="30"/>
  <c r="Q301" i="30" s="1"/>
  <c r="T300" i="30"/>
  <c r="S300" i="30"/>
  <c r="O300" i="30"/>
  <c r="Q300" i="30" s="1"/>
  <c r="O299" i="30"/>
  <c r="Q299" i="30" s="1"/>
  <c r="N299" i="30"/>
  <c r="M299" i="30"/>
  <c r="S299" i="30" s="1"/>
  <c r="T299" i="30" s="1"/>
  <c r="L299" i="30"/>
  <c r="P299" i="30" s="1"/>
  <c r="H299" i="30"/>
  <c r="N298" i="30"/>
  <c r="M298" i="30"/>
  <c r="S298" i="30" s="1"/>
  <c r="T298" i="30" s="1"/>
  <c r="H298" i="30"/>
  <c r="S297" i="30"/>
  <c r="T297" i="30" s="1"/>
  <c r="P297" i="30"/>
  <c r="O297" i="30"/>
  <c r="Q297" i="30" s="1"/>
  <c r="K297" i="30"/>
  <c r="J297" i="30"/>
  <c r="T296" i="30"/>
  <c r="S296" i="30"/>
  <c r="O296" i="30"/>
  <c r="P296" i="30" s="1"/>
  <c r="Q296" i="30" s="1"/>
  <c r="J296" i="30"/>
  <c r="K296" i="30" s="1"/>
  <c r="S295" i="30"/>
  <c r="T295" i="30" s="1"/>
  <c r="P295" i="30"/>
  <c r="Q295" i="30" s="1"/>
  <c r="O295" i="30"/>
  <c r="K295" i="30"/>
  <c r="J295" i="30"/>
  <c r="T294" i="30"/>
  <c r="S294" i="30"/>
  <c r="O294" i="30"/>
  <c r="P294" i="30" s="1"/>
  <c r="Q294" i="30" s="1"/>
  <c r="J294" i="30"/>
  <c r="K294" i="30" s="1"/>
  <c r="S293" i="30"/>
  <c r="T293" i="30" s="1"/>
  <c r="P293" i="30"/>
  <c r="Q293" i="30" s="1"/>
  <c r="O293" i="30"/>
  <c r="K293" i="30"/>
  <c r="J293" i="30"/>
  <c r="T292" i="30"/>
  <c r="S292" i="30"/>
  <c r="O292" i="30"/>
  <c r="P292" i="30" s="1"/>
  <c r="Q292" i="30" s="1"/>
  <c r="J292" i="30"/>
  <c r="K292" i="30" s="1"/>
  <c r="N291" i="30"/>
  <c r="M291" i="30"/>
  <c r="S291" i="30" s="1"/>
  <c r="T291" i="30" s="1"/>
  <c r="L291" i="30"/>
  <c r="J291" i="30"/>
  <c r="I291" i="30"/>
  <c r="K291" i="30" s="1"/>
  <c r="H291" i="30"/>
  <c r="S290" i="30"/>
  <c r="T290" i="30" s="1"/>
  <c r="O290" i="30"/>
  <c r="P290" i="30" s="1"/>
  <c r="O289" i="30"/>
  <c r="N289" i="30"/>
  <c r="M289" i="30"/>
  <c r="S289" i="30" s="1"/>
  <c r="L289" i="30"/>
  <c r="P289" i="30" s="1"/>
  <c r="H289" i="30"/>
  <c r="S288" i="30"/>
  <c r="O288" i="30"/>
  <c r="P288" i="30" s="1"/>
  <c r="Q288" i="30" s="1"/>
  <c r="J288" i="30"/>
  <c r="K288" i="30" s="1"/>
  <c r="S287" i="30"/>
  <c r="T287" i="30" s="1"/>
  <c r="P287" i="30"/>
  <c r="Q287" i="30" s="1"/>
  <c r="O287" i="30"/>
  <c r="K287" i="30"/>
  <c r="J287" i="30"/>
  <c r="T286" i="30"/>
  <c r="S286" i="30"/>
  <c r="O286" i="30"/>
  <c r="P286" i="30" s="1"/>
  <c r="Q286" i="30" s="1"/>
  <c r="J286" i="30"/>
  <c r="K286" i="30" s="1"/>
  <c r="S285" i="30"/>
  <c r="T285" i="30" s="1"/>
  <c r="P285" i="30"/>
  <c r="Q285" i="30" s="1"/>
  <c r="O285" i="30"/>
  <c r="K285" i="30"/>
  <c r="J285" i="30"/>
  <c r="T284" i="30"/>
  <c r="S284" i="30"/>
  <c r="O284" i="30"/>
  <c r="P284" i="30" s="1"/>
  <c r="Q284" i="30" s="1"/>
  <c r="J284" i="30"/>
  <c r="K284" i="30" s="1"/>
  <c r="S283" i="30"/>
  <c r="T283" i="30" s="1"/>
  <c r="P283" i="30"/>
  <c r="Q283" i="30" s="1"/>
  <c r="O283" i="30"/>
  <c r="K283" i="30"/>
  <c r="J283" i="30"/>
  <c r="O282" i="30"/>
  <c r="N282" i="30"/>
  <c r="M282" i="30"/>
  <c r="S282" i="30" s="1"/>
  <c r="T282" i="30" s="1"/>
  <c r="T281" i="30" s="1"/>
  <c r="L282" i="30"/>
  <c r="P282" i="30" s="1"/>
  <c r="I282" i="30"/>
  <c r="J282" i="30" s="1"/>
  <c r="S281" i="30"/>
  <c r="P281" i="30"/>
  <c r="Q281" i="30" s="1"/>
  <c r="O281" i="30"/>
  <c r="K281" i="30"/>
  <c r="J281" i="30"/>
  <c r="T280" i="30"/>
  <c r="S280" i="30"/>
  <c r="O280" i="30"/>
  <c r="P280" i="30" s="1"/>
  <c r="Q280" i="30" s="1"/>
  <c r="J280" i="30"/>
  <c r="K280" i="30" s="1"/>
  <c r="T279" i="30"/>
  <c r="S279" i="30"/>
  <c r="O279" i="30"/>
  <c r="L279" i="30"/>
  <c r="P279" i="30" s="1"/>
  <c r="Q279" i="30" s="1"/>
  <c r="J279" i="30"/>
  <c r="K279" i="30" s="1"/>
  <c r="S278" i="30"/>
  <c r="T278" i="30" s="1"/>
  <c r="O278" i="30"/>
  <c r="I278" i="30"/>
  <c r="J278" i="30" s="1"/>
  <c r="S277" i="30"/>
  <c r="T277" i="30" s="1"/>
  <c r="O277" i="30"/>
  <c r="L277" i="30"/>
  <c r="P277" i="30" s="1"/>
  <c r="Q277" i="30" s="1"/>
  <c r="J277" i="30"/>
  <c r="I277" i="30"/>
  <c r="K277" i="30" s="1"/>
  <c r="T276" i="30"/>
  <c r="S276" i="30"/>
  <c r="O276" i="30"/>
  <c r="P276" i="30" s="1"/>
  <c r="T275" i="30"/>
  <c r="S275" i="30"/>
  <c r="O275" i="30"/>
  <c r="P275" i="30" s="1"/>
  <c r="S274" i="30"/>
  <c r="T274" i="30" s="1"/>
  <c r="O274" i="30"/>
  <c r="P274" i="30" s="1"/>
  <c r="Q274" i="30" s="1"/>
  <c r="I274" i="30"/>
  <c r="S273" i="30"/>
  <c r="T273" i="30" s="1"/>
  <c r="O273" i="30"/>
  <c r="P273" i="30" s="1"/>
  <c r="Q273" i="30" s="1"/>
  <c r="S272" i="30"/>
  <c r="O272" i="30"/>
  <c r="P272" i="30" s="1"/>
  <c r="Q272" i="30" s="1"/>
  <c r="I272" i="30"/>
  <c r="S271" i="30"/>
  <c r="T271" i="30" s="1"/>
  <c r="O271" i="30"/>
  <c r="P271" i="30" s="1"/>
  <c r="Q271" i="30" s="1"/>
  <c r="I271" i="30"/>
  <c r="S270" i="30"/>
  <c r="T270" i="30" s="1"/>
  <c r="O270" i="30"/>
  <c r="P270" i="30" s="1"/>
  <c r="Q270" i="30" s="1"/>
  <c r="J270" i="30"/>
  <c r="I270" i="30"/>
  <c r="K270" i="30" s="1"/>
  <c r="S269" i="30"/>
  <c r="T269" i="30" s="1"/>
  <c r="O269" i="30"/>
  <c r="P269" i="30" s="1"/>
  <c r="Q269" i="30" s="1"/>
  <c r="J269" i="30"/>
  <c r="I269" i="30"/>
  <c r="K269" i="30" s="1"/>
  <c r="S268" i="30"/>
  <c r="T268" i="30" s="1"/>
  <c r="O268" i="30"/>
  <c r="P268" i="30" s="1"/>
  <c r="T267" i="30"/>
  <c r="S267" i="30"/>
  <c r="O267" i="30"/>
  <c r="P267" i="30" s="1"/>
  <c r="T266" i="30"/>
  <c r="S266" i="30"/>
  <c r="O266" i="30"/>
  <c r="P266" i="30" s="1"/>
  <c r="T265" i="30"/>
  <c r="S265" i="30"/>
  <c r="O265" i="30"/>
  <c r="P265" i="30" s="1"/>
  <c r="T264" i="30"/>
  <c r="S264" i="30"/>
  <c r="O264" i="30"/>
  <c r="I264" i="30" s="1"/>
  <c r="T263" i="30"/>
  <c r="S263" i="30"/>
  <c r="O263" i="30"/>
  <c r="P263" i="30" s="1"/>
  <c r="O262" i="30"/>
  <c r="Q262" i="30" s="1"/>
  <c r="N262" i="30"/>
  <c r="M262" i="30"/>
  <c r="S262" i="30" s="1"/>
  <c r="T262" i="30" s="1"/>
  <c r="L262" i="30"/>
  <c r="P262" i="30" s="1"/>
  <c r="H262" i="30"/>
  <c r="N261" i="30"/>
  <c r="M261" i="30"/>
  <c r="S261" i="30" s="1"/>
  <c r="T261" i="30" s="1"/>
  <c r="L261" i="30"/>
  <c r="H261" i="30"/>
  <c r="H260" i="30"/>
  <c r="H259" i="30"/>
  <c r="S258" i="30"/>
  <c r="T258" i="30" s="1"/>
  <c r="T254" i="30"/>
  <c r="S254" i="30"/>
  <c r="S253" i="30"/>
  <c r="T253" i="30" s="1"/>
  <c r="O253" i="30"/>
  <c r="P253" i="30" s="1"/>
  <c r="P171" i="30" s="1"/>
  <c r="S252" i="30"/>
  <c r="O252" i="30"/>
  <c r="P252" i="30" s="1"/>
  <c r="J252" i="30"/>
  <c r="S251" i="30"/>
  <c r="O251" i="30"/>
  <c r="P251" i="30" s="1"/>
  <c r="J251" i="30"/>
  <c r="S250" i="30"/>
  <c r="O250" i="30"/>
  <c r="P250" i="30" s="1"/>
  <c r="J250" i="30"/>
  <c r="S249" i="30"/>
  <c r="P249" i="30"/>
  <c r="O249" i="30"/>
  <c r="K249" i="30"/>
  <c r="J249" i="30"/>
  <c r="S248" i="30"/>
  <c r="O248" i="30"/>
  <c r="P248" i="30" s="1"/>
  <c r="J248" i="30"/>
  <c r="O247" i="30"/>
  <c r="N247" i="30"/>
  <c r="M247" i="30"/>
  <c r="S247" i="30" s="1"/>
  <c r="L247" i="30"/>
  <c r="P247" i="30" s="1"/>
  <c r="J247" i="30"/>
  <c r="I247" i="30"/>
  <c r="H247" i="30"/>
  <c r="O246" i="30"/>
  <c r="N246" i="30"/>
  <c r="M246" i="30"/>
  <c r="S246" i="30" s="1"/>
  <c r="L246" i="30"/>
  <c r="P246" i="30" s="1"/>
  <c r="P245" i="30" s="1"/>
  <c r="J246" i="30"/>
  <c r="I246" i="30"/>
  <c r="H246" i="30"/>
  <c r="N245" i="30"/>
  <c r="M245" i="30"/>
  <c r="S245" i="30" s="1"/>
  <c r="L245" i="30"/>
  <c r="J245" i="30"/>
  <c r="I245" i="30"/>
  <c r="H245" i="30"/>
  <c r="S244" i="30"/>
  <c r="O244" i="30"/>
  <c r="P244" i="30" s="1"/>
  <c r="Q244" i="30" s="1"/>
  <c r="O243" i="30"/>
  <c r="N243" i="30"/>
  <c r="M243" i="30"/>
  <c r="Q243" i="30" s="1"/>
  <c r="L243" i="30"/>
  <c r="P243" i="30" s="1"/>
  <c r="J243" i="30"/>
  <c r="I243" i="30"/>
  <c r="H243" i="30"/>
  <c r="S242" i="30"/>
  <c r="T242" i="30" s="1"/>
  <c r="O242" i="30"/>
  <c r="P242" i="30" s="1"/>
  <c r="I242" i="30"/>
  <c r="K242" i="30" s="1"/>
  <c r="S241" i="30"/>
  <c r="T241" i="30" s="1"/>
  <c r="O241" i="30"/>
  <c r="P241" i="30" s="1"/>
  <c r="Q241" i="30" s="1"/>
  <c r="O240" i="30"/>
  <c r="Q240" i="30" s="1"/>
  <c r="N240" i="30"/>
  <c r="M240" i="30"/>
  <c r="S240" i="30" s="1"/>
  <c r="T240" i="30" s="1"/>
  <c r="L240" i="30"/>
  <c r="P240" i="30" s="1"/>
  <c r="I240" i="30"/>
  <c r="K240" i="30" s="1"/>
  <c r="H240" i="30"/>
  <c r="S239" i="30"/>
  <c r="T239" i="30" s="1"/>
  <c r="O239" i="30"/>
  <c r="P239" i="30" s="1"/>
  <c r="Q239" i="30" s="1"/>
  <c r="O238" i="30"/>
  <c r="Q238" i="30" s="1"/>
  <c r="N238" i="30"/>
  <c r="M238" i="30"/>
  <c r="S238" i="30" s="1"/>
  <c r="T238" i="30" s="1"/>
  <c r="T237" i="30" s="1"/>
  <c r="T236" i="30" s="1"/>
  <c r="L238" i="30"/>
  <c r="P238" i="30" s="1"/>
  <c r="I238" i="30"/>
  <c r="K238" i="30" s="1"/>
  <c r="H238" i="30"/>
  <c r="S237" i="30"/>
  <c r="O237" i="30"/>
  <c r="P237" i="30" s="1"/>
  <c r="Q237" i="30" s="1"/>
  <c r="O236" i="30"/>
  <c r="N236" i="30"/>
  <c r="M236" i="30"/>
  <c r="Q236" i="30" s="1"/>
  <c r="L236" i="30"/>
  <c r="P236" i="30" s="1"/>
  <c r="I236" i="30"/>
  <c r="H236" i="30"/>
  <c r="J236" i="30" s="1"/>
  <c r="S235" i="30"/>
  <c r="T235" i="30" s="1"/>
  <c r="O235" i="30"/>
  <c r="P235" i="30" s="1"/>
  <c r="Q235" i="30" s="1"/>
  <c r="J235" i="30"/>
  <c r="O234" i="30"/>
  <c r="N234" i="30"/>
  <c r="M234" i="30"/>
  <c r="S234" i="30" s="1"/>
  <c r="T234" i="30" s="1"/>
  <c r="T233" i="30" s="1"/>
  <c r="L234" i="30"/>
  <c r="P234" i="30" s="1"/>
  <c r="J234" i="30"/>
  <c r="I234" i="30"/>
  <c r="H234" i="30"/>
  <c r="O233" i="30"/>
  <c r="O256" i="30" s="1"/>
  <c r="O255" i="30" s="1"/>
  <c r="N233" i="30"/>
  <c r="N256" i="30" s="1"/>
  <c r="N255" i="30" s="1"/>
  <c r="M233" i="30"/>
  <c r="M256" i="30" s="1"/>
  <c r="L233" i="30"/>
  <c r="L256" i="30" s="1"/>
  <c r="L255" i="30" s="1"/>
  <c r="J233" i="30"/>
  <c r="I233" i="30"/>
  <c r="I256" i="30" s="1"/>
  <c r="H233" i="30"/>
  <c r="H256" i="30" s="1"/>
  <c r="T232" i="30"/>
  <c r="S232" i="30"/>
  <c r="O232" i="30"/>
  <c r="P232" i="30" s="1"/>
  <c r="Q232" i="30" s="1"/>
  <c r="J232" i="30"/>
  <c r="K232" i="30" s="1"/>
  <c r="K231" i="30" s="1"/>
  <c r="O231" i="30"/>
  <c r="N231" i="30"/>
  <c r="M231" i="30"/>
  <c r="L231" i="30"/>
  <c r="P231" i="30" s="1"/>
  <c r="P162" i="30" s="1"/>
  <c r="J231" i="30"/>
  <c r="I231" i="30"/>
  <c r="H231" i="30"/>
  <c r="S230" i="30"/>
  <c r="O230" i="30"/>
  <c r="P230" i="30" s="1"/>
  <c r="Q230" i="30" s="1"/>
  <c r="J230" i="30"/>
  <c r="S229" i="30"/>
  <c r="T229" i="30" s="1"/>
  <c r="P229" i="30"/>
  <c r="Q229" i="30" s="1"/>
  <c r="O229" i="30"/>
  <c r="J229" i="30"/>
  <c r="S228" i="30"/>
  <c r="P228" i="30"/>
  <c r="Q228" i="30" s="1"/>
  <c r="O228" i="30"/>
  <c r="J228" i="30"/>
  <c r="K228" i="30" s="1"/>
  <c r="S227" i="30"/>
  <c r="T227" i="30" s="1"/>
  <c r="T226" i="30" s="1"/>
  <c r="O227" i="30"/>
  <c r="P227" i="30" s="1"/>
  <c r="Q227" i="30" s="1"/>
  <c r="J227" i="30"/>
  <c r="O226" i="30"/>
  <c r="N226" i="30"/>
  <c r="M226" i="30"/>
  <c r="S226" i="30" s="1"/>
  <c r="L226" i="30"/>
  <c r="P226" i="30" s="1"/>
  <c r="J226" i="30"/>
  <c r="I226" i="30"/>
  <c r="H226" i="30"/>
  <c r="S225" i="30"/>
  <c r="T225" i="30" s="1"/>
  <c r="T224" i="30" s="1"/>
  <c r="T223" i="30" s="1"/>
  <c r="T246" i="30" s="1"/>
  <c r="T245" i="30" s="1"/>
  <c r="P225" i="30"/>
  <c r="Q225" i="30" s="1"/>
  <c r="O225" i="30"/>
  <c r="J225" i="30"/>
  <c r="S224" i="30"/>
  <c r="P224" i="30"/>
  <c r="Q224" i="30" s="1"/>
  <c r="O224" i="30"/>
  <c r="J224" i="30"/>
  <c r="S223" i="30"/>
  <c r="P223" i="30"/>
  <c r="Q223" i="30" s="1"/>
  <c r="O223" i="30"/>
  <c r="J223" i="30"/>
  <c r="S222" i="30"/>
  <c r="T222" i="30" s="1"/>
  <c r="T221" i="30" s="1"/>
  <c r="P222" i="30"/>
  <c r="Q222" i="30" s="1"/>
  <c r="O222" i="30"/>
  <c r="J222" i="30"/>
  <c r="S221" i="30"/>
  <c r="P221" i="30"/>
  <c r="Q221" i="30" s="1"/>
  <c r="O221" i="30"/>
  <c r="J221" i="30"/>
  <c r="S220" i="30"/>
  <c r="T220" i="30" s="1"/>
  <c r="P220" i="30"/>
  <c r="Q220" i="30" s="1"/>
  <c r="O220" i="30"/>
  <c r="J220" i="30"/>
  <c r="S219" i="30"/>
  <c r="T219" i="30" s="1"/>
  <c r="P219" i="30"/>
  <c r="Q219" i="30" s="1"/>
  <c r="O219" i="30"/>
  <c r="J219" i="30"/>
  <c r="O218" i="30"/>
  <c r="N218" i="30"/>
  <c r="M218" i="30"/>
  <c r="L218" i="30"/>
  <c r="P218" i="30" s="1"/>
  <c r="J218" i="30"/>
  <c r="I218" i="30"/>
  <c r="H218" i="30"/>
  <c r="T217" i="30"/>
  <c r="S217" i="30"/>
  <c r="O217" i="30"/>
  <c r="P217" i="30" s="1"/>
  <c r="Q217" i="30" s="1"/>
  <c r="I217" i="30"/>
  <c r="J217" i="30" s="1"/>
  <c r="J214" i="30" s="1"/>
  <c r="S216" i="30"/>
  <c r="P216" i="30"/>
  <c r="Q216" i="30" s="1"/>
  <c r="O216" i="30"/>
  <c r="J216" i="30"/>
  <c r="S215" i="30"/>
  <c r="T215" i="30" s="1"/>
  <c r="P215" i="30"/>
  <c r="Q215" i="30" s="1"/>
  <c r="O215" i="30"/>
  <c r="J215" i="30"/>
  <c r="O214" i="30"/>
  <c r="N214" i="30"/>
  <c r="M214" i="30"/>
  <c r="S214" i="30" s="1"/>
  <c r="T214" i="30" s="1"/>
  <c r="L214" i="30"/>
  <c r="P214" i="30" s="1"/>
  <c r="I214" i="30"/>
  <c r="H214" i="30"/>
  <c r="S213" i="30"/>
  <c r="T213" i="30" s="1"/>
  <c r="O213" i="30"/>
  <c r="P213" i="30" s="1"/>
  <c r="I213" i="30"/>
  <c r="J213" i="30" s="1"/>
  <c r="S212" i="30"/>
  <c r="T212" i="30" s="1"/>
  <c r="P212" i="30"/>
  <c r="O212" i="30"/>
  <c r="Q212" i="30" s="1"/>
  <c r="I212" i="30"/>
  <c r="J212" i="30" s="1"/>
  <c r="S211" i="30"/>
  <c r="T211" i="30" s="1"/>
  <c r="P211" i="30"/>
  <c r="O211" i="30"/>
  <c r="Q211" i="30" s="1"/>
  <c r="I211" i="30"/>
  <c r="J211" i="30" s="1"/>
  <c r="S210" i="30"/>
  <c r="T210" i="30" s="1"/>
  <c r="P210" i="30"/>
  <c r="O210" i="30"/>
  <c r="Q210" i="30" s="1"/>
  <c r="I210" i="30"/>
  <c r="J210" i="30" s="1"/>
  <c r="S209" i="30"/>
  <c r="T209" i="30" s="1"/>
  <c r="T208" i="30" s="1"/>
  <c r="O209" i="30"/>
  <c r="L209" i="30"/>
  <c r="P209" i="30" s="1"/>
  <c r="Q209" i="30" s="1"/>
  <c r="I209" i="30"/>
  <c r="J209" i="30" s="1"/>
  <c r="S208" i="30"/>
  <c r="O208" i="30"/>
  <c r="L208" i="30"/>
  <c r="P208" i="30" s="1"/>
  <c r="Q208" i="30" s="1"/>
  <c r="I208" i="30"/>
  <c r="J208" i="30" s="1"/>
  <c r="S207" i="30"/>
  <c r="T207" i="30" s="1"/>
  <c r="O207" i="30"/>
  <c r="L207" i="30"/>
  <c r="P207" i="30" s="1"/>
  <c r="Q207" i="30" s="1"/>
  <c r="I207" i="30"/>
  <c r="J207" i="30" s="1"/>
  <c r="S206" i="30"/>
  <c r="T206" i="30" s="1"/>
  <c r="O206" i="30"/>
  <c r="P206" i="30" s="1"/>
  <c r="S205" i="30"/>
  <c r="T205" i="30" s="1"/>
  <c r="T204" i="30" s="1"/>
  <c r="O205" i="30"/>
  <c r="P205" i="30" s="1"/>
  <c r="I205" i="30"/>
  <c r="K205" i="30" s="1"/>
  <c r="S204" i="30"/>
  <c r="O204" i="30"/>
  <c r="L204" i="30"/>
  <c r="P204" i="30" s="1"/>
  <c r="Q204" i="30" s="1"/>
  <c r="I204" i="30"/>
  <c r="J204" i="30" s="1"/>
  <c r="S203" i="30"/>
  <c r="T203" i="30" s="1"/>
  <c r="O203" i="30"/>
  <c r="P203" i="30" s="1"/>
  <c r="Q203" i="30" s="1"/>
  <c r="I203" i="30"/>
  <c r="J203" i="30" s="1"/>
  <c r="O202" i="30"/>
  <c r="Q202" i="30" s="1"/>
  <c r="N202" i="30"/>
  <c r="M202" i="30"/>
  <c r="S202" i="30" s="1"/>
  <c r="T202" i="30" s="1"/>
  <c r="L202" i="30"/>
  <c r="P202" i="30" s="1"/>
  <c r="H202" i="30"/>
  <c r="O201" i="30"/>
  <c r="Q201" i="30" s="1"/>
  <c r="N201" i="30"/>
  <c r="M201" i="30"/>
  <c r="S201" i="30" s="1"/>
  <c r="T201" i="30" s="1"/>
  <c r="L201" i="30"/>
  <c r="P201" i="30" s="1"/>
  <c r="H201" i="30"/>
  <c r="S200" i="30"/>
  <c r="T200" i="30" s="1"/>
  <c r="O200" i="30"/>
  <c r="P200" i="30" s="1"/>
  <c r="J200" i="30"/>
  <c r="T199" i="30"/>
  <c r="S199" i="30"/>
  <c r="P199" i="30"/>
  <c r="O199" i="30"/>
  <c r="J199" i="30"/>
  <c r="S198" i="30"/>
  <c r="T198" i="30" s="1"/>
  <c r="O198" i="30"/>
  <c r="P198" i="30" s="1"/>
  <c r="J198" i="30"/>
  <c r="S197" i="30"/>
  <c r="T197" i="30" s="1"/>
  <c r="O197" i="30"/>
  <c r="P197" i="30" s="1"/>
  <c r="J197" i="30"/>
  <c r="S196" i="30"/>
  <c r="T196" i="30" s="1"/>
  <c r="O196" i="30"/>
  <c r="P196" i="30" s="1"/>
  <c r="J196" i="30"/>
  <c r="S195" i="30"/>
  <c r="T195" i="30" s="1"/>
  <c r="O195" i="30"/>
  <c r="P195" i="30" s="1"/>
  <c r="J195" i="30"/>
  <c r="O194" i="30"/>
  <c r="N194" i="30"/>
  <c r="M194" i="30"/>
  <c r="S194" i="30" s="1"/>
  <c r="T194" i="30" s="1"/>
  <c r="L194" i="30"/>
  <c r="K194" i="30"/>
  <c r="J194" i="30"/>
  <c r="I194" i="30"/>
  <c r="H194" i="30"/>
  <c r="S193" i="30"/>
  <c r="T193" i="30" s="1"/>
  <c r="O193" i="30"/>
  <c r="P193" i="30" s="1"/>
  <c r="J193" i="30"/>
  <c r="S192" i="30"/>
  <c r="O192" i="30"/>
  <c r="P192" i="30" s="1"/>
  <c r="J192" i="30"/>
  <c r="S191" i="30"/>
  <c r="O191" i="30"/>
  <c r="P191" i="30" s="1"/>
  <c r="J191" i="30"/>
  <c r="S190" i="30"/>
  <c r="T190" i="30" s="1"/>
  <c r="O190" i="30"/>
  <c r="P190" i="30" s="1"/>
  <c r="J190" i="30"/>
  <c r="S189" i="30"/>
  <c r="T189" i="30" s="1"/>
  <c r="O189" i="30"/>
  <c r="P189" i="30" s="1"/>
  <c r="J189" i="30"/>
  <c r="T188" i="30"/>
  <c r="S188" i="30"/>
  <c r="P188" i="30"/>
  <c r="O188" i="30"/>
  <c r="J188" i="30"/>
  <c r="S187" i="30"/>
  <c r="T187" i="30" s="1"/>
  <c r="O187" i="30"/>
  <c r="P187" i="30" s="1"/>
  <c r="J187" i="30"/>
  <c r="S186" i="30"/>
  <c r="T186" i="30" s="1"/>
  <c r="O186" i="30"/>
  <c r="P186" i="30" s="1"/>
  <c r="J186" i="30"/>
  <c r="S185" i="30"/>
  <c r="T185" i="30" s="1"/>
  <c r="O185" i="30"/>
  <c r="P185" i="30" s="1"/>
  <c r="J185" i="30"/>
  <c r="S184" i="30"/>
  <c r="O184" i="30"/>
  <c r="P184" i="30" s="1"/>
  <c r="J184" i="30"/>
  <c r="S183" i="30"/>
  <c r="T183" i="30" s="1"/>
  <c r="O183" i="30"/>
  <c r="P183" i="30" s="1"/>
  <c r="J183" i="30"/>
  <c r="S182" i="30"/>
  <c r="T182" i="30" s="1"/>
  <c r="O182" i="30"/>
  <c r="P182" i="30" s="1"/>
  <c r="J182" i="30"/>
  <c r="S181" i="30"/>
  <c r="T181" i="30" s="1"/>
  <c r="O181" i="30"/>
  <c r="P181" i="30" s="1"/>
  <c r="J181" i="30"/>
  <c r="S180" i="30"/>
  <c r="T180" i="30" s="1"/>
  <c r="O180" i="30"/>
  <c r="P180" i="30" s="1"/>
  <c r="J180" i="30"/>
  <c r="S179" i="30"/>
  <c r="T179" i="30" s="1"/>
  <c r="O179" i="30"/>
  <c r="P179" i="30" s="1"/>
  <c r="J179" i="30"/>
  <c r="S178" i="30"/>
  <c r="T178" i="30" s="1"/>
  <c r="O178" i="30"/>
  <c r="P178" i="30" s="1"/>
  <c r="J178" i="30"/>
  <c r="S177" i="30"/>
  <c r="T177" i="30" s="1"/>
  <c r="O177" i="30"/>
  <c r="P177" i="30" s="1"/>
  <c r="P176" i="30" s="1"/>
  <c r="J177" i="30"/>
  <c r="O176" i="30"/>
  <c r="N176" i="30"/>
  <c r="M176" i="30"/>
  <c r="S176" i="30" s="1"/>
  <c r="T176" i="30" s="1"/>
  <c r="L176" i="30"/>
  <c r="J176" i="30"/>
  <c r="I176" i="30"/>
  <c r="H176" i="30"/>
  <c r="O175" i="30"/>
  <c r="N175" i="30"/>
  <c r="M175" i="30"/>
  <c r="S175" i="30" s="1"/>
  <c r="T175" i="30" s="1"/>
  <c r="L175" i="30"/>
  <c r="J175" i="30"/>
  <c r="I175" i="30"/>
  <c r="H175" i="30"/>
  <c r="O174" i="30"/>
  <c r="Q174" i="30" s="1"/>
  <c r="N174" i="30"/>
  <c r="M174" i="30"/>
  <c r="S174" i="30" s="1"/>
  <c r="T174" i="30" s="1"/>
  <c r="L174" i="30"/>
  <c r="P174" i="30" s="1"/>
  <c r="I174" i="30"/>
  <c r="K174" i="30" s="1"/>
  <c r="H174" i="30"/>
  <c r="N173" i="30"/>
  <c r="N257" i="30" s="1"/>
  <c r="M173" i="30"/>
  <c r="M257" i="30" s="1"/>
  <c r="S257" i="30" s="1"/>
  <c r="T257" i="30" s="1"/>
  <c r="L173" i="30"/>
  <c r="L257" i="30" s="1"/>
  <c r="H173" i="30"/>
  <c r="H257" i="30" s="1"/>
  <c r="S172" i="30"/>
  <c r="T172" i="30" s="1"/>
  <c r="O171" i="30"/>
  <c r="N171" i="30"/>
  <c r="M171" i="30"/>
  <c r="S171" i="30" s="1"/>
  <c r="T171" i="30" s="1"/>
  <c r="L171" i="30"/>
  <c r="J171" i="30"/>
  <c r="I171" i="30"/>
  <c r="H171" i="30"/>
  <c r="O170" i="30"/>
  <c r="N170" i="30"/>
  <c r="L170" i="30"/>
  <c r="J170" i="30"/>
  <c r="I170" i="30"/>
  <c r="H170" i="30"/>
  <c r="O169" i="30"/>
  <c r="N169" i="30"/>
  <c r="L169" i="30"/>
  <c r="J169" i="30"/>
  <c r="I169" i="30"/>
  <c r="H169" i="30"/>
  <c r="N168" i="30"/>
  <c r="L168" i="30"/>
  <c r="K168" i="30"/>
  <c r="H168" i="30"/>
  <c r="N167" i="30"/>
  <c r="L167" i="30"/>
  <c r="K167" i="30"/>
  <c r="J167" i="30"/>
  <c r="H167" i="30"/>
  <c r="N166" i="30"/>
  <c r="M166" i="30"/>
  <c r="S166" i="30" s="1"/>
  <c r="L166" i="30"/>
  <c r="K166" i="30"/>
  <c r="J166" i="30"/>
  <c r="I166" i="30"/>
  <c r="H166" i="30"/>
  <c r="M165" i="30"/>
  <c r="S165" i="30" s="1"/>
  <c r="H165" i="30"/>
  <c r="S164" i="30"/>
  <c r="I164" i="30"/>
  <c r="O163" i="30"/>
  <c r="N163" i="30"/>
  <c r="M163" i="30"/>
  <c r="S163" i="30" s="1"/>
  <c r="L163" i="30"/>
  <c r="I163" i="30"/>
  <c r="K163" i="30" s="1"/>
  <c r="H163" i="30"/>
  <c r="O162" i="30"/>
  <c r="N162" i="30"/>
  <c r="M162" i="30"/>
  <c r="S162" i="30" s="1"/>
  <c r="L162" i="30"/>
  <c r="J162" i="30"/>
  <c r="I162" i="30"/>
  <c r="K162" i="30" s="1"/>
  <c r="H162" i="30"/>
  <c r="P161" i="30"/>
  <c r="O161" i="30"/>
  <c r="I161" i="30" s="1"/>
  <c r="N161" i="30"/>
  <c r="L161" i="30"/>
  <c r="J161" i="30"/>
  <c r="H161" i="30"/>
  <c r="S160" i="30"/>
  <c r="N160" i="30"/>
  <c r="M160" i="30"/>
  <c r="H160" i="30"/>
  <c r="H158" i="30" s="1"/>
  <c r="H157" i="30" s="1"/>
  <c r="H457" i="30" s="1"/>
  <c r="N159" i="30"/>
  <c r="M159" i="30"/>
  <c r="S159" i="30" s="1"/>
  <c r="L159" i="30"/>
  <c r="H159" i="30"/>
  <c r="T158" i="30"/>
  <c r="T157" i="30"/>
  <c r="T156" i="30"/>
  <c r="N155" i="30"/>
  <c r="M155" i="30"/>
  <c r="S155" i="30" s="1"/>
  <c r="L155" i="30"/>
  <c r="I155" i="30"/>
  <c r="H155" i="30"/>
  <c r="T152" i="30"/>
  <c r="S152" i="30"/>
  <c r="O152" i="30"/>
  <c r="P152" i="30" s="1"/>
  <c r="T151" i="30"/>
  <c r="S151" i="30"/>
  <c r="O151" i="30"/>
  <c r="I151" i="30" s="1"/>
  <c r="S150" i="30"/>
  <c r="O150" i="30"/>
  <c r="I150" i="30" s="1"/>
  <c r="J150" i="30" s="1"/>
  <c r="L150" i="30"/>
  <c r="N149" i="30"/>
  <c r="M149" i="30"/>
  <c r="S149" i="30" s="1"/>
  <c r="L149" i="30"/>
  <c r="H149" i="30"/>
  <c r="S148" i="30"/>
  <c r="O148" i="30"/>
  <c r="O147" i="30" s="1"/>
  <c r="L148" i="30"/>
  <c r="P148" i="30" s="1"/>
  <c r="Q148" i="30" s="1"/>
  <c r="I148" i="30"/>
  <c r="J148" i="30" s="1"/>
  <c r="S147" i="30"/>
  <c r="N147" i="30"/>
  <c r="N153" i="30" s="1"/>
  <c r="M147" i="30"/>
  <c r="M153" i="30" s="1"/>
  <c r="S153" i="30" s="1"/>
  <c r="L147" i="30"/>
  <c r="L153" i="30" s="1"/>
  <c r="H147" i="30"/>
  <c r="H153" i="30" s="1"/>
  <c r="K153" i="30" s="1"/>
  <c r="S146" i="30"/>
  <c r="O146" i="30"/>
  <c r="P146" i="30" s="1"/>
  <c r="J146" i="30"/>
  <c r="S145" i="30"/>
  <c r="P145" i="30"/>
  <c r="O145" i="30"/>
  <c r="O155" i="30" s="1"/>
  <c r="K145" i="30"/>
  <c r="J145" i="30"/>
  <c r="J155" i="30" s="1"/>
  <c r="S144" i="30"/>
  <c r="P144" i="30"/>
  <c r="O144" i="30"/>
  <c r="J144" i="30"/>
  <c r="S143" i="30"/>
  <c r="O143" i="30"/>
  <c r="P143" i="30" s="1"/>
  <c r="J143" i="30"/>
  <c r="O142" i="30"/>
  <c r="N142" i="30"/>
  <c r="M142" i="30"/>
  <c r="S142" i="30" s="1"/>
  <c r="T142" i="30" s="1"/>
  <c r="L142" i="30"/>
  <c r="P142" i="30" s="1"/>
  <c r="K142" i="30"/>
  <c r="J142" i="30"/>
  <c r="I142" i="30"/>
  <c r="H142" i="30"/>
  <c r="T141" i="30"/>
  <c r="S141" i="30"/>
  <c r="P141" i="30"/>
  <c r="O141" i="30"/>
  <c r="J141" i="30"/>
  <c r="S140" i="30"/>
  <c r="T140" i="30" s="1"/>
  <c r="O140" i="30"/>
  <c r="P140" i="30" s="1"/>
  <c r="J140" i="30"/>
  <c r="T139" i="30"/>
  <c r="S139" i="30"/>
  <c r="P139" i="30"/>
  <c r="O139" i="30"/>
  <c r="J139" i="30"/>
  <c r="S138" i="30"/>
  <c r="T138" i="30" s="1"/>
  <c r="T137" i="30" s="1"/>
  <c r="O138" i="30"/>
  <c r="P138" i="30" s="1"/>
  <c r="J138" i="30"/>
  <c r="N137" i="30"/>
  <c r="M137" i="30"/>
  <c r="S137" i="30" s="1"/>
  <c r="L137" i="30"/>
  <c r="J137" i="30"/>
  <c r="I137" i="30"/>
  <c r="H137" i="30"/>
  <c r="T136" i="30"/>
  <c r="S136" i="30"/>
  <c r="P136" i="30"/>
  <c r="O136" i="30"/>
  <c r="J136" i="30"/>
  <c r="S135" i="30"/>
  <c r="T135" i="30" s="1"/>
  <c r="T145" i="30" s="1"/>
  <c r="P135" i="30"/>
  <c r="Q135" i="30" s="1"/>
  <c r="O135" i="30"/>
  <c r="K135" i="30"/>
  <c r="J135" i="30"/>
  <c r="T134" i="30"/>
  <c r="S134" i="30"/>
  <c r="P134" i="30"/>
  <c r="O134" i="30"/>
  <c r="J134" i="30"/>
  <c r="S133" i="30"/>
  <c r="T133" i="30" s="1"/>
  <c r="T132" i="30" s="1"/>
  <c r="O133" i="30"/>
  <c r="P133" i="30" s="1"/>
  <c r="J133" i="30"/>
  <c r="S132" i="30"/>
  <c r="P132" i="30"/>
  <c r="O132" i="30"/>
  <c r="J132" i="30"/>
  <c r="S131" i="30"/>
  <c r="T131" i="30" s="1"/>
  <c r="O131" i="30"/>
  <c r="P131" i="30" s="1"/>
  <c r="J131" i="30"/>
  <c r="O130" i="30"/>
  <c r="N130" i="30"/>
  <c r="M130" i="30"/>
  <c r="S130" i="30" s="1"/>
  <c r="T130" i="30" s="1"/>
  <c r="L130" i="30"/>
  <c r="P130" i="30" s="1"/>
  <c r="J130" i="30"/>
  <c r="I130" i="30"/>
  <c r="H130" i="30"/>
  <c r="N129" i="30"/>
  <c r="M129" i="30"/>
  <c r="S129" i="30" s="1"/>
  <c r="T129" i="30" s="1"/>
  <c r="L129" i="30"/>
  <c r="J129" i="30"/>
  <c r="I129" i="30"/>
  <c r="H129" i="30"/>
  <c r="S128" i="30"/>
  <c r="T128" i="30" s="1"/>
  <c r="T127" i="30" s="1"/>
  <c r="O128" i="30"/>
  <c r="P128" i="30" s="1"/>
  <c r="J128" i="30"/>
  <c r="S127" i="30"/>
  <c r="O127" i="30"/>
  <c r="P127" i="30" s="1"/>
  <c r="J127" i="30"/>
  <c r="S126" i="30"/>
  <c r="T126" i="30" s="1"/>
  <c r="O126" i="30"/>
  <c r="P126" i="30" s="1"/>
  <c r="J126" i="30"/>
  <c r="S125" i="30"/>
  <c r="T125" i="30" s="1"/>
  <c r="O125" i="30"/>
  <c r="P125" i="30" s="1"/>
  <c r="J125" i="30"/>
  <c r="S124" i="30"/>
  <c r="T124" i="30" s="1"/>
  <c r="O124" i="30"/>
  <c r="P124" i="30" s="1"/>
  <c r="J124" i="30"/>
  <c r="S123" i="30"/>
  <c r="T123" i="30" s="1"/>
  <c r="O123" i="30"/>
  <c r="P123" i="30" s="1"/>
  <c r="J123" i="30"/>
  <c r="O122" i="30"/>
  <c r="N122" i="30"/>
  <c r="M122" i="30"/>
  <c r="S122" i="30" s="1"/>
  <c r="T122" i="30" s="1"/>
  <c r="L122" i="30"/>
  <c r="P122" i="30" s="1"/>
  <c r="J122" i="30"/>
  <c r="I122" i="30"/>
  <c r="H122" i="30"/>
  <c r="S121" i="30"/>
  <c r="T121" i="30" s="1"/>
  <c r="P121" i="30"/>
  <c r="J121" i="30"/>
  <c r="P120" i="30"/>
  <c r="O120" i="30"/>
  <c r="N120" i="30"/>
  <c r="M120" i="30"/>
  <c r="S120" i="30" s="1"/>
  <c r="L120" i="30"/>
  <c r="J120" i="30"/>
  <c r="I120" i="30"/>
  <c r="H120" i="30"/>
  <c r="S119" i="30"/>
  <c r="O119" i="30"/>
  <c r="P119" i="30" s="1"/>
  <c r="J119" i="30"/>
  <c r="S118" i="30"/>
  <c r="T118" i="30" s="1"/>
  <c r="O118" i="30"/>
  <c r="P118" i="30" s="1"/>
  <c r="J118" i="30"/>
  <c r="S117" i="30"/>
  <c r="T117" i="30" s="1"/>
  <c r="O117" i="30"/>
  <c r="P117" i="30" s="1"/>
  <c r="J117" i="30"/>
  <c r="S116" i="30"/>
  <c r="T116" i="30" s="1"/>
  <c r="O116" i="30"/>
  <c r="P116" i="30" s="1"/>
  <c r="J116" i="30"/>
  <c r="S115" i="30"/>
  <c r="T115" i="30" s="1"/>
  <c r="O115" i="30"/>
  <c r="P115" i="30" s="1"/>
  <c r="J115" i="30"/>
  <c r="S114" i="30"/>
  <c r="T114" i="30" s="1"/>
  <c r="O114" i="30"/>
  <c r="P114" i="30" s="1"/>
  <c r="J114" i="30"/>
  <c r="S113" i="30"/>
  <c r="T113" i="30" s="1"/>
  <c r="T112" i="30" s="1"/>
  <c r="O113" i="30"/>
  <c r="P113" i="30" s="1"/>
  <c r="J113" i="30"/>
  <c r="S112" i="30"/>
  <c r="O112" i="30"/>
  <c r="P112" i="30" s="1"/>
  <c r="J112" i="30"/>
  <c r="S111" i="30"/>
  <c r="O111" i="30"/>
  <c r="P111" i="30" s="1"/>
  <c r="J111" i="30"/>
  <c r="T110" i="30"/>
  <c r="S110" i="30"/>
  <c r="O110" i="30"/>
  <c r="P110" i="30" s="1"/>
  <c r="J110" i="30"/>
  <c r="S109" i="30"/>
  <c r="T109" i="30" s="1"/>
  <c r="O109" i="30"/>
  <c r="P109" i="30" s="1"/>
  <c r="J109" i="30"/>
  <c r="S108" i="30"/>
  <c r="T108" i="30" s="1"/>
  <c r="O108" i="30"/>
  <c r="P108" i="30" s="1"/>
  <c r="J108" i="30"/>
  <c r="S107" i="30"/>
  <c r="T107" i="30" s="1"/>
  <c r="O107" i="30"/>
  <c r="P107" i="30" s="1"/>
  <c r="J107" i="30"/>
  <c r="S106" i="30"/>
  <c r="T106" i="30" s="1"/>
  <c r="O106" i="30"/>
  <c r="P106" i="30" s="1"/>
  <c r="J106" i="30"/>
  <c r="S105" i="30"/>
  <c r="T105" i="30" s="1"/>
  <c r="O105" i="30"/>
  <c r="P105" i="30" s="1"/>
  <c r="J105" i="30"/>
  <c r="S104" i="30"/>
  <c r="T104" i="30" s="1"/>
  <c r="O104" i="30"/>
  <c r="P104" i="30" s="1"/>
  <c r="J104" i="30"/>
  <c r="S103" i="30"/>
  <c r="T103" i="30" s="1"/>
  <c r="J103" i="30"/>
  <c r="S102" i="30"/>
  <c r="T102" i="30" s="1"/>
  <c r="P102" i="30"/>
  <c r="O102" i="30"/>
  <c r="J102" i="30"/>
  <c r="O101" i="30"/>
  <c r="N101" i="30"/>
  <c r="M101" i="30"/>
  <c r="S101" i="30" s="1"/>
  <c r="T101" i="30" s="1"/>
  <c r="L101" i="30"/>
  <c r="P101" i="30" s="1"/>
  <c r="P100" i="30" s="1"/>
  <c r="J101" i="30"/>
  <c r="I101" i="30"/>
  <c r="H101" i="30"/>
  <c r="O100" i="30"/>
  <c r="N100" i="30"/>
  <c r="N154" i="30" s="1"/>
  <c r="N156" i="30" s="1"/>
  <c r="M100" i="30"/>
  <c r="M154" i="30" s="1"/>
  <c r="L100" i="30"/>
  <c r="L154" i="30" s="1"/>
  <c r="J100" i="30"/>
  <c r="J154" i="30" s="1"/>
  <c r="J156" i="30" s="1"/>
  <c r="I100" i="30"/>
  <c r="I154" i="30" s="1"/>
  <c r="I156" i="30" s="1"/>
  <c r="H100" i="30"/>
  <c r="H154" i="30" s="1"/>
  <c r="H156" i="30" s="1"/>
  <c r="N99" i="30"/>
  <c r="M99" i="30"/>
  <c r="S99" i="30" s="1"/>
  <c r="T99" i="30" s="1"/>
  <c r="H99" i="30"/>
  <c r="N98" i="30"/>
  <c r="N458" i="30" s="1"/>
  <c r="M98" i="30"/>
  <c r="M458" i="30" s="1"/>
  <c r="S458" i="30" s="1"/>
  <c r="H98" i="30"/>
  <c r="H458" i="30" s="1"/>
  <c r="S97" i="30"/>
  <c r="T97" i="30" s="1"/>
  <c r="O97" i="30"/>
  <c r="N97" i="30"/>
  <c r="M97" i="30"/>
  <c r="L97" i="30"/>
  <c r="J97" i="30"/>
  <c r="I97" i="30"/>
  <c r="H97" i="30"/>
  <c r="O96" i="30"/>
  <c r="N96" i="30"/>
  <c r="M96" i="30"/>
  <c r="S96" i="30" s="1"/>
  <c r="T96" i="30" s="1"/>
  <c r="L96" i="30"/>
  <c r="P96" i="30" s="1"/>
  <c r="J96" i="30"/>
  <c r="I96" i="30"/>
  <c r="H96" i="30"/>
  <c r="O95" i="30"/>
  <c r="N95" i="30"/>
  <c r="M95" i="30"/>
  <c r="S95" i="30" s="1"/>
  <c r="T95" i="30" s="1"/>
  <c r="L95" i="30"/>
  <c r="P95" i="30" s="1"/>
  <c r="J95" i="30"/>
  <c r="I95" i="30"/>
  <c r="H95" i="30"/>
  <c r="O94" i="30"/>
  <c r="N94" i="30"/>
  <c r="M94" i="30"/>
  <c r="S94" i="30" s="1"/>
  <c r="T94" i="30" s="1"/>
  <c r="L94" i="30"/>
  <c r="P94" i="30" s="1"/>
  <c r="K94" i="30"/>
  <c r="I94" i="30"/>
  <c r="H94" i="30"/>
  <c r="O93" i="30"/>
  <c r="N93" i="30"/>
  <c r="L93" i="30"/>
  <c r="P93" i="30" s="1"/>
  <c r="K93" i="30"/>
  <c r="I93" i="30"/>
  <c r="H93" i="30"/>
  <c r="O92" i="30"/>
  <c r="N92" i="30"/>
  <c r="L92" i="30"/>
  <c r="P92" i="30" s="1"/>
  <c r="I92" i="30"/>
  <c r="H92" i="30"/>
  <c r="N91" i="30"/>
  <c r="M91" i="30"/>
  <c r="S91" i="30" s="1"/>
  <c r="H91" i="30"/>
  <c r="P90" i="30"/>
  <c r="O90" i="30"/>
  <c r="N90" i="30"/>
  <c r="M90" i="30"/>
  <c r="S90" i="30" s="1"/>
  <c r="J90" i="30"/>
  <c r="I90" i="30"/>
  <c r="K91" i="30" s="1"/>
  <c r="H90" i="30"/>
  <c r="O89" i="30"/>
  <c r="Q89" i="30" s="1"/>
  <c r="N89" i="30"/>
  <c r="M89" i="30"/>
  <c r="S89" i="30" s="1"/>
  <c r="L89" i="30"/>
  <c r="P89" i="30" s="1"/>
  <c r="I89" i="30"/>
  <c r="K90" i="30" s="1"/>
  <c r="H89" i="30"/>
  <c r="M88" i="30"/>
  <c r="S88" i="30" s="1"/>
  <c r="L88" i="30"/>
  <c r="I88" i="30"/>
  <c r="K89" i="30" s="1"/>
  <c r="H88" i="30"/>
  <c r="M87" i="30"/>
  <c r="S87" i="30" s="1"/>
  <c r="L87" i="30"/>
  <c r="H87" i="30"/>
  <c r="O86" i="30"/>
  <c r="Q86" i="30" s="1"/>
  <c r="N86" i="30"/>
  <c r="M86" i="30"/>
  <c r="S86" i="30" s="1"/>
  <c r="L86" i="30"/>
  <c r="P86" i="30" s="1"/>
  <c r="I86" i="30"/>
  <c r="K87" i="30" s="1"/>
  <c r="H86" i="30"/>
  <c r="T85" i="30"/>
  <c r="H85" i="30"/>
  <c r="N84" i="30"/>
  <c r="M84" i="30"/>
  <c r="S84" i="30" s="1"/>
  <c r="L84" i="30"/>
  <c r="J84" i="30"/>
  <c r="I84" i="30"/>
  <c r="H84" i="30"/>
  <c r="T83" i="30"/>
  <c r="O83" i="30"/>
  <c r="N83" i="30"/>
  <c r="M83" i="30"/>
  <c r="S83" i="30" s="1"/>
  <c r="L83" i="30"/>
  <c r="P83" i="30" s="1"/>
  <c r="I83" i="30"/>
  <c r="H83" i="30"/>
  <c r="T82" i="30"/>
  <c r="O82" i="30"/>
  <c r="N82" i="30"/>
  <c r="M82" i="30"/>
  <c r="S82" i="30" s="1"/>
  <c r="L82" i="30"/>
  <c r="P82" i="30" s="1"/>
  <c r="K82" i="30"/>
  <c r="J82" i="30"/>
  <c r="I82" i="30"/>
  <c r="H82" i="30"/>
  <c r="O81" i="30"/>
  <c r="N81" i="30"/>
  <c r="M81" i="30"/>
  <c r="S81" i="30" s="1"/>
  <c r="L81" i="30"/>
  <c r="P81" i="30" s="1"/>
  <c r="K81" i="30"/>
  <c r="J81" i="30"/>
  <c r="I81" i="30"/>
  <c r="H81" i="30"/>
  <c r="T80" i="30"/>
  <c r="O80" i="30"/>
  <c r="N80" i="30"/>
  <c r="M80" i="30"/>
  <c r="S80" i="30" s="1"/>
  <c r="L80" i="30"/>
  <c r="P80" i="30" s="1"/>
  <c r="J80" i="30"/>
  <c r="I80" i="30"/>
  <c r="H80" i="30"/>
  <c r="T79" i="30"/>
  <c r="P79" i="30"/>
  <c r="O79" i="30"/>
  <c r="Q79" i="30" s="1"/>
  <c r="M79" i="30"/>
  <c r="S79" i="30" s="1"/>
  <c r="L79" i="30"/>
  <c r="H79" i="30"/>
  <c r="O78" i="30"/>
  <c r="N78" i="30"/>
  <c r="M78" i="30"/>
  <c r="S78" i="30" s="1"/>
  <c r="L78" i="30"/>
  <c r="P78" i="30" s="1"/>
  <c r="J78" i="30"/>
  <c r="I78" i="30"/>
  <c r="H78" i="30"/>
  <c r="O77" i="30"/>
  <c r="Q77" i="30" s="1"/>
  <c r="N77" i="30"/>
  <c r="M77" i="30"/>
  <c r="S77" i="30" s="1"/>
  <c r="L77" i="30"/>
  <c r="P77" i="30" s="1"/>
  <c r="H77" i="30"/>
  <c r="T76" i="30"/>
  <c r="N76" i="30"/>
  <c r="M76" i="30"/>
  <c r="S76" i="30" s="1"/>
  <c r="L76" i="30"/>
  <c r="H76" i="30"/>
  <c r="N75" i="30"/>
  <c r="M75" i="30"/>
  <c r="S75" i="30" s="1"/>
  <c r="L75" i="30"/>
  <c r="J75" i="30"/>
  <c r="I75" i="30"/>
  <c r="H75" i="30"/>
  <c r="O74" i="30"/>
  <c r="N74" i="30"/>
  <c r="M74" i="30"/>
  <c r="S74" i="30" s="1"/>
  <c r="L74" i="30"/>
  <c r="P74" i="30" s="1"/>
  <c r="J74" i="30"/>
  <c r="I74" i="30"/>
  <c r="H74" i="30"/>
  <c r="T73" i="30"/>
  <c r="N73" i="30"/>
  <c r="M73" i="30"/>
  <c r="S73" i="30" s="1"/>
  <c r="H73" i="30"/>
  <c r="T72" i="30"/>
  <c r="N72" i="30"/>
  <c r="M72" i="30"/>
  <c r="S72" i="30" s="1"/>
  <c r="L72" i="30"/>
  <c r="H72" i="30"/>
  <c r="T71" i="30"/>
  <c r="H71" i="30"/>
  <c r="H70" i="30"/>
  <c r="T69" i="30"/>
  <c r="S69" i="30"/>
  <c r="O69" i="30"/>
  <c r="N69" i="30"/>
  <c r="M69" i="30"/>
  <c r="L69" i="30"/>
  <c r="J69" i="30"/>
  <c r="I69" i="30"/>
  <c r="H69" i="30"/>
  <c r="T68" i="30"/>
  <c r="O68" i="30"/>
  <c r="N68" i="30"/>
  <c r="L68" i="30"/>
  <c r="P68" i="30" s="1"/>
  <c r="H68" i="30"/>
  <c r="O67" i="30"/>
  <c r="N67" i="30"/>
  <c r="L67" i="30"/>
  <c r="P67" i="30" s="1"/>
  <c r="K67" i="30"/>
  <c r="H67" i="30"/>
  <c r="N66" i="30"/>
  <c r="M66" i="30"/>
  <c r="S66" i="30" s="1"/>
  <c r="H66" i="30"/>
  <c r="O65" i="30"/>
  <c r="P65" i="30" s="1"/>
  <c r="N65" i="30"/>
  <c r="M65" i="30"/>
  <c r="S65" i="30" s="1"/>
  <c r="J65" i="30"/>
  <c r="H65" i="30"/>
  <c r="T64" i="30"/>
  <c r="H64" i="30"/>
  <c r="N63" i="30"/>
  <c r="M63" i="30"/>
  <c r="S63" i="30" s="1"/>
  <c r="L63" i="30"/>
  <c r="K63" i="30"/>
  <c r="J63" i="30"/>
  <c r="H63" i="30"/>
  <c r="O62" i="30"/>
  <c r="N62" i="30"/>
  <c r="M62" i="30"/>
  <c r="S62" i="30" s="1"/>
  <c r="L62" i="30"/>
  <c r="P62" i="30" s="1"/>
  <c r="I62" i="30"/>
  <c r="H62" i="30"/>
  <c r="N61" i="30"/>
  <c r="M61" i="30"/>
  <c r="S61" i="30" s="1"/>
  <c r="L61" i="30"/>
  <c r="H61" i="30"/>
  <c r="N60" i="30"/>
  <c r="M60" i="30"/>
  <c r="S60" i="30" s="1"/>
  <c r="L60" i="30"/>
  <c r="J60" i="30"/>
  <c r="H60" i="30"/>
  <c r="O59" i="30"/>
  <c r="N59" i="30"/>
  <c r="M59" i="30"/>
  <c r="S59" i="30" s="1"/>
  <c r="L59" i="30"/>
  <c r="P59" i="30" s="1"/>
  <c r="J59" i="30"/>
  <c r="I59" i="30"/>
  <c r="H59" i="30"/>
  <c r="T58" i="30"/>
  <c r="N58" i="30"/>
  <c r="H58" i="30"/>
  <c r="T57" i="30"/>
  <c r="N57" i="30"/>
  <c r="M57" i="30"/>
  <c r="S57" i="30" s="1"/>
  <c r="H57" i="30"/>
  <c r="H56" i="30"/>
  <c r="T55" i="30"/>
  <c r="H55" i="30"/>
  <c r="S54" i="30"/>
  <c r="S53" i="30"/>
  <c r="O53" i="30"/>
  <c r="P53" i="30" s="1"/>
  <c r="T52" i="30"/>
  <c r="S52" i="30"/>
  <c r="O52" i="30"/>
  <c r="P52" i="30" s="1"/>
  <c r="P51" i="30" s="1"/>
  <c r="P50" i="30" s="1"/>
  <c r="S51" i="30"/>
  <c r="O51" i="30"/>
  <c r="S50" i="30"/>
  <c r="O50" i="30"/>
  <c r="T49" i="30"/>
  <c r="S49" i="30"/>
  <c r="N49" i="30"/>
  <c r="N461" i="30" s="1"/>
  <c r="M49" i="30"/>
  <c r="M461" i="30" s="1"/>
  <c r="S461" i="30" s="1"/>
  <c r="L49" i="30"/>
  <c r="L461" i="30" s="1"/>
  <c r="S47" i="30"/>
  <c r="O47" i="30"/>
  <c r="P47" i="30" s="1"/>
  <c r="S46" i="30"/>
  <c r="O46" i="30"/>
  <c r="P46" i="30" s="1"/>
  <c r="P45" i="30" s="1"/>
  <c r="O45" i="30"/>
  <c r="N45" i="30"/>
  <c r="M45" i="30"/>
  <c r="S45" i="30" s="1"/>
  <c r="L45" i="30"/>
  <c r="S44" i="30"/>
  <c r="O44" i="30"/>
  <c r="P44" i="30" s="1"/>
  <c r="S43" i="30"/>
  <c r="T43" i="30" s="1"/>
  <c r="O43" i="30"/>
  <c r="P43" i="30" s="1"/>
  <c r="S42" i="30"/>
  <c r="T42" i="30" s="1"/>
  <c r="T41" i="30" s="1"/>
  <c r="T40" i="30" s="1"/>
  <c r="O42" i="30"/>
  <c r="P42" i="30" s="1"/>
  <c r="S41" i="30"/>
  <c r="O41" i="30"/>
  <c r="P41" i="30" s="1"/>
  <c r="S40" i="30"/>
  <c r="O40" i="30"/>
  <c r="P40" i="30" s="1"/>
  <c r="S39" i="30"/>
  <c r="O39" i="30"/>
  <c r="P39" i="30" s="1"/>
  <c r="P38" i="30" s="1"/>
  <c r="O38" i="30"/>
  <c r="N38" i="30"/>
  <c r="M38" i="30"/>
  <c r="S38" i="30" s="1"/>
  <c r="L38" i="30"/>
  <c r="T37" i="30"/>
  <c r="S37" i="30"/>
  <c r="O37" i="30"/>
  <c r="P37" i="30" s="1"/>
  <c r="T36" i="30"/>
  <c r="S36" i="30"/>
  <c r="P36" i="30"/>
  <c r="O36" i="30"/>
  <c r="T35" i="30"/>
  <c r="S35" i="30"/>
  <c r="P35" i="30"/>
  <c r="O35" i="30"/>
  <c r="T34" i="30"/>
  <c r="S34" i="30"/>
  <c r="P34" i="30"/>
  <c r="O34" i="30"/>
  <c r="O33" i="30"/>
  <c r="Q33" i="30" s="1"/>
  <c r="N33" i="30"/>
  <c r="M33" i="30"/>
  <c r="S33" i="30" s="1"/>
  <c r="T33" i="30" s="1"/>
  <c r="L33" i="30"/>
  <c r="I33" i="30"/>
  <c r="H33" i="30"/>
  <c r="O32" i="30"/>
  <c r="Q32" i="30" s="1"/>
  <c r="N32" i="30"/>
  <c r="M32" i="30"/>
  <c r="S32" i="30" s="1"/>
  <c r="T32" i="30" s="1"/>
  <c r="L32" i="30"/>
  <c r="I32" i="30"/>
  <c r="H32" i="30"/>
  <c r="T31" i="30"/>
  <c r="S31" i="30"/>
  <c r="P31" i="30"/>
  <c r="O31" i="30"/>
  <c r="T30" i="30"/>
  <c r="S30" i="30"/>
  <c r="P30" i="30"/>
  <c r="O30" i="30"/>
  <c r="P29" i="30"/>
  <c r="O29" i="30"/>
  <c r="N29" i="30"/>
  <c r="M29" i="30"/>
  <c r="S29" i="30" s="1"/>
  <c r="T29" i="30" s="1"/>
  <c r="T28" i="30" s="1"/>
  <c r="L29" i="30"/>
  <c r="P28" i="30"/>
  <c r="O28" i="30"/>
  <c r="N28" i="30"/>
  <c r="M28" i="30"/>
  <c r="S28" i="30" s="1"/>
  <c r="L28" i="30"/>
  <c r="O27" i="30"/>
  <c r="Q27" i="30" s="1"/>
  <c r="N27" i="30"/>
  <c r="M27" i="30"/>
  <c r="S27" i="30" s="1"/>
  <c r="T27" i="30" s="1"/>
  <c r="T23" i="30" s="1"/>
  <c r="T22" i="30" s="1"/>
  <c r="L27" i="30"/>
  <c r="I27" i="30"/>
  <c r="H27" i="30"/>
  <c r="T26" i="30"/>
  <c r="S26" i="30"/>
  <c r="P26" i="30"/>
  <c r="O26" i="30"/>
  <c r="T25" i="30"/>
  <c r="S25" i="30"/>
  <c r="P25" i="30"/>
  <c r="O25" i="30"/>
  <c r="T24" i="30"/>
  <c r="S24" i="30"/>
  <c r="N24" i="30"/>
  <c r="O24" i="30" s="1"/>
  <c r="S23" i="30"/>
  <c r="O23" i="30"/>
  <c r="P23" i="30" s="1"/>
  <c r="N22" i="30"/>
  <c r="M22" i="30"/>
  <c r="S22" i="30" s="1"/>
  <c r="L22" i="30"/>
  <c r="H22" i="30"/>
  <c r="N21" i="30"/>
  <c r="N48" i="30" s="1"/>
  <c r="M21" i="30"/>
  <c r="S21" i="30" s="1"/>
  <c r="T21" i="30" s="1"/>
  <c r="T39" i="30" s="1"/>
  <c r="L21" i="30"/>
  <c r="L48" i="30" s="1"/>
  <c r="H21" i="30"/>
  <c r="S20" i="30"/>
  <c r="T20" i="30" s="1"/>
  <c r="T19" i="30" s="1"/>
  <c r="T18" i="30" s="1"/>
  <c r="T17" i="30" s="1"/>
  <c r="I20" i="30"/>
  <c r="S19" i="30"/>
  <c r="O19" i="30"/>
  <c r="Q19" i="30" s="1"/>
  <c r="S18" i="30"/>
  <c r="O18" i="30"/>
  <c r="Q18" i="30" s="1"/>
  <c r="I18" i="30"/>
  <c r="S17" i="30"/>
  <c r="P17" i="30"/>
  <c r="P49" i="30" s="1"/>
  <c r="O17" i="30"/>
  <c r="O49" i="30" s="1"/>
  <c r="I17" i="30"/>
  <c r="S16" i="30"/>
  <c r="T16" i="30" s="1"/>
  <c r="T12" i="30" s="1"/>
  <c r="T11" i="30" s="1"/>
  <c r="T38" i="30" s="1"/>
  <c r="P16" i="30"/>
  <c r="O16" i="30"/>
  <c r="Q16" i="30" s="1"/>
  <c r="I16" i="30"/>
  <c r="T15" i="30"/>
  <c r="P15" i="30"/>
  <c r="O15" i="30"/>
  <c r="Q15" i="30" s="1"/>
  <c r="N15" i="30"/>
  <c r="M15" i="30"/>
  <c r="L15" i="30"/>
  <c r="I15" i="30"/>
  <c r="H15" i="30"/>
  <c r="T14" i="30"/>
  <c r="P14" i="30"/>
  <c r="O14" i="30"/>
  <c r="Q14" i="30" s="1"/>
  <c r="N14" i="30"/>
  <c r="M14" i="30"/>
  <c r="L14" i="30"/>
  <c r="I14" i="30"/>
  <c r="H14" i="30"/>
  <c r="T13" i="30"/>
  <c r="N13" i="30"/>
  <c r="M13" i="30"/>
  <c r="L13" i="30"/>
  <c r="H13" i="30"/>
  <c r="O12" i="30"/>
  <c r="P12" i="30" s="1"/>
  <c r="P11" i="30" s="1"/>
  <c r="N11" i="30"/>
  <c r="M11" i="30"/>
  <c r="L11" i="30"/>
  <c r="N10" i="30"/>
  <c r="M10" i="30"/>
  <c r="L10" i="30"/>
  <c r="H10" i="30"/>
  <c r="T9" i="30"/>
  <c r="N9" i="30"/>
  <c r="M9" i="30"/>
  <c r="L9" i="30"/>
  <c r="H9" i="30"/>
  <c r="H71" i="31" l="1"/>
  <c r="H70" i="31" s="1"/>
  <c r="H57" i="31"/>
  <c r="H56" i="31" s="1"/>
  <c r="H55" i="31" s="1"/>
  <c r="O27" i="31"/>
  <c r="Q32" i="31"/>
  <c r="I32" i="31"/>
  <c r="P32" i="31"/>
  <c r="Q14" i="31"/>
  <c r="I14" i="31"/>
  <c r="P24" i="31"/>
  <c r="P22" i="31" s="1"/>
  <c r="P21" i="31" s="1"/>
  <c r="P48" i="31" s="1"/>
  <c r="O22" i="31"/>
  <c r="I24" i="31"/>
  <c r="L92" i="31"/>
  <c r="L68" i="31"/>
  <c r="L156" i="31"/>
  <c r="P156" i="31" s="1"/>
  <c r="P154" i="31"/>
  <c r="L87" i="31"/>
  <c r="N57" i="31"/>
  <c r="P13" i="31"/>
  <c r="N48" i="31"/>
  <c r="N13" i="31"/>
  <c r="N10" i="31" s="1"/>
  <c r="N9" i="31" s="1"/>
  <c r="S154" i="31"/>
  <c r="Q154" i="31"/>
  <c r="L259" i="31"/>
  <c r="L173" i="31"/>
  <c r="L416" i="31"/>
  <c r="S154" i="30"/>
  <c r="M156" i="30"/>
  <c r="P155" i="30"/>
  <c r="Q49" i="30"/>
  <c r="I49" i="30"/>
  <c r="I24" i="30"/>
  <c r="P24" i="30"/>
  <c r="P22" i="30" s="1"/>
  <c r="P21" i="30" s="1"/>
  <c r="O22" i="30"/>
  <c r="P33" i="30"/>
  <c r="P32" i="30" s="1"/>
  <c r="P27" i="30" s="1"/>
  <c r="L156" i="30"/>
  <c r="T120" i="30"/>
  <c r="T119" i="30" s="1"/>
  <c r="T143" i="30"/>
  <c r="T81" i="30"/>
  <c r="T56" i="30" s="1"/>
  <c r="J147" i="30"/>
  <c r="Q147" i="30"/>
  <c r="O153" i="30"/>
  <c r="P153" i="30" s="1"/>
  <c r="P18" i="30"/>
  <c r="I19" i="30"/>
  <c r="P19" i="30"/>
  <c r="Q23" i="30"/>
  <c r="Q37" i="30"/>
  <c r="M48" i="30"/>
  <c r="I65" i="30"/>
  <c r="K65" i="30" s="1"/>
  <c r="Q81" i="30"/>
  <c r="Q82" i="30"/>
  <c r="S100" i="30"/>
  <c r="T100" i="30" s="1"/>
  <c r="Q142" i="30"/>
  <c r="P147" i="30"/>
  <c r="K148" i="30"/>
  <c r="O149" i="30"/>
  <c r="H255" i="30"/>
  <c r="J256" i="30"/>
  <c r="S256" i="30"/>
  <c r="T256" i="30" s="1"/>
  <c r="M255" i="30"/>
  <c r="S255" i="30" s="1"/>
  <c r="T255" i="30" s="1"/>
  <c r="T272" i="30"/>
  <c r="O11" i="30"/>
  <c r="Q17" i="30"/>
  <c r="I23" i="30"/>
  <c r="I37" i="30"/>
  <c r="S98" i="30"/>
  <c r="T98" i="30" s="1"/>
  <c r="O137" i="30"/>
  <c r="O129" i="30" s="1"/>
  <c r="O154" i="30" s="1"/>
  <c r="I147" i="30"/>
  <c r="K147" i="30" s="1"/>
  <c r="I152" i="30"/>
  <c r="T184" i="30"/>
  <c r="T192" i="30"/>
  <c r="P194" i="30"/>
  <c r="P175" i="30" s="1"/>
  <c r="Q218" i="30"/>
  <c r="Q231" i="30"/>
  <c r="K256" i="30"/>
  <c r="I255" i="30"/>
  <c r="K264" i="30"/>
  <c r="J264" i="30"/>
  <c r="T289" i="30"/>
  <c r="T288" i="30" s="1"/>
  <c r="S173" i="30"/>
  <c r="T173" i="30" s="1"/>
  <c r="J205" i="30"/>
  <c r="Q205" i="30"/>
  <c r="K210" i="30"/>
  <c r="K211" i="30"/>
  <c r="K212" i="30"/>
  <c r="S218" i="30"/>
  <c r="T218" i="30" s="1"/>
  <c r="T216" i="30" s="1"/>
  <c r="Q226" i="30"/>
  <c r="S231" i="30"/>
  <c r="T231" i="30" s="1"/>
  <c r="P233" i="30"/>
  <c r="S233" i="30"/>
  <c r="Q234" i="30"/>
  <c r="S236" i="30"/>
  <c r="J242" i="30"/>
  <c r="Q242" i="30"/>
  <c r="S243" i="30"/>
  <c r="T243" i="30" s="1"/>
  <c r="O245" i="30"/>
  <c r="Q263" i="30"/>
  <c r="Q265" i="30"/>
  <c r="Q266" i="30"/>
  <c r="Q267" i="30"/>
  <c r="Q268" i="30"/>
  <c r="J271" i="30"/>
  <c r="K271" i="30" s="1"/>
  <c r="J272" i="30"/>
  <c r="K272" i="30" s="1"/>
  <c r="J274" i="30"/>
  <c r="K274" i="30" s="1"/>
  <c r="Q275" i="30"/>
  <c r="Q276" i="30"/>
  <c r="K278" i="30"/>
  <c r="K282" i="30"/>
  <c r="Q282" i="30"/>
  <c r="Q289" i="30"/>
  <c r="I300" i="30"/>
  <c r="P300" i="30"/>
  <c r="I301" i="30"/>
  <c r="P301" i="30"/>
  <c r="I302" i="30"/>
  <c r="P302" i="30"/>
  <c r="I303" i="30"/>
  <c r="P303" i="30"/>
  <c r="I304" i="30"/>
  <c r="P304" i="30"/>
  <c r="I305" i="30"/>
  <c r="J306" i="30"/>
  <c r="K306" i="30" s="1"/>
  <c r="I307" i="30"/>
  <c r="P307" i="30"/>
  <c r="I308" i="30"/>
  <c r="P308" i="30"/>
  <c r="I309" i="30"/>
  <c r="P309" i="30"/>
  <c r="I310" i="30"/>
  <c r="P310" i="30"/>
  <c r="O311" i="30"/>
  <c r="I316" i="30"/>
  <c r="P316" i="30"/>
  <c r="P318" i="30"/>
  <c r="Q318" i="30" s="1"/>
  <c r="I318" i="30"/>
  <c r="T326" i="30"/>
  <c r="T375" i="30"/>
  <c r="Q334" i="30"/>
  <c r="J353" i="30"/>
  <c r="K353" i="30"/>
  <c r="H386" i="30"/>
  <c r="Q366" i="30"/>
  <c r="I366" i="30"/>
  <c r="K366" i="30" s="1"/>
  <c r="I206" i="30"/>
  <c r="Q233" i="30"/>
  <c r="I263" i="30"/>
  <c r="I265" i="30"/>
  <c r="I266" i="30"/>
  <c r="I267" i="30"/>
  <c r="I268" i="30"/>
  <c r="I273" i="30"/>
  <c r="I275" i="30"/>
  <c r="I276" i="30"/>
  <c r="I290" i="30"/>
  <c r="O291" i="30"/>
  <c r="P317" i="30"/>
  <c r="Q317" i="30" s="1"/>
  <c r="I317" i="30"/>
  <c r="J331" i="30"/>
  <c r="K331" i="30"/>
  <c r="J354" i="30"/>
  <c r="K354" i="30"/>
  <c r="L386" i="30"/>
  <c r="P361" i="30"/>
  <c r="Q361" i="30"/>
  <c r="P366" i="30"/>
  <c r="I319" i="30"/>
  <c r="I320" i="30"/>
  <c r="I321" i="30"/>
  <c r="I322" i="30"/>
  <c r="S323" i="30"/>
  <c r="I324" i="30"/>
  <c r="I325" i="30"/>
  <c r="L326" i="30"/>
  <c r="J328" i="30"/>
  <c r="I329" i="30"/>
  <c r="P329" i="30"/>
  <c r="I330" i="30"/>
  <c r="P330" i="30"/>
  <c r="I332" i="30"/>
  <c r="P332" i="30"/>
  <c r="M333" i="30"/>
  <c r="S334" i="30"/>
  <c r="T334" i="30" s="1"/>
  <c r="P337" i="30"/>
  <c r="S337" i="30"/>
  <c r="T337" i="30" s="1"/>
  <c r="I338" i="30"/>
  <c r="P338" i="30"/>
  <c r="S341" i="30"/>
  <c r="T341" i="30" s="1"/>
  <c r="J344" i="30"/>
  <c r="J343" i="30" s="1"/>
  <c r="J342" i="30" s="1"/>
  <c r="J345" i="30"/>
  <c r="K345" i="30" s="1"/>
  <c r="P355" i="30"/>
  <c r="P356" i="30"/>
  <c r="P357" i="30"/>
  <c r="P358" i="30"/>
  <c r="P359" i="30"/>
  <c r="N360" i="30"/>
  <c r="S360" i="30"/>
  <c r="T360" i="30" s="1"/>
  <c r="I362" i="30"/>
  <c r="P362" i="30"/>
  <c r="I363" i="30"/>
  <c r="P363" i="30"/>
  <c r="J364" i="30"/>
  <c r="K364" i="30" s="1"/>
  <c r="J365" i="30"/>
  <c r="P371" i="30"/>
  <c r="P168" i="30" s="1"/>
  <c r="P167" i="30" s="1"/>
  <c r="P372" i="30"/>
  <c r="P373" i="30"/>
  <c r="Q373" i="30" s="1"/>
  <c r="I375" i="30"/>
  <c r="P381" i="30"/>
  <c r="Q381" i="30" s="1"/>
  <c r="S387" i="30"/>
  <c r="L454" i="30"/>
  <c r="N454" i="30"/>
  <c r="N393" i="30"/>
  <c r="N392" i="30" s="1"/>
  <c r="N456" i="30" s="1"/>
  <c r="P394" i="30"/>
  <c r="T399" i="30"/>
  <c r="T74" i="30" s="1"/>
  <c r="T53" i="30" s="1"/>
  <c r="Q389" i="30"/>
  <c r="I389" i="30"/>
  <c r="K389" i="30" s="1"/>
  <c r="Q330" i="30"/>
  <c r="Q385" i="30"/>
  <c r="Q337" i="30"/>
  <c r="O360" i="30"/>
  <c r="P368" i="30"/>
  <c r="I368" i="30"/>
  <c r="O369" i="30"/>
  <c r="O166" i="30" s="1"/>
  <c r="P369" i="30"/>
  <c r="P166" i="30" s="1"/>
  <c r="P370" i="30"/>
  <c r="Q370" i="30" s="1"/>
  <c r="S373" i="30"/>
  <c r="T373" i="30" s="1"/>
  <c r="M372" i="30"/>
  <c r="P379" i="30"/>
  <c r="P170" i="30" s="1"/>
  <c r="P169" i="30" s="1"/>
  <c r="P380" i="30"/>
  <c r="S381" i="30"/>
  <c r="M380" i="30"/>
  <c r="P401" i="30"/>
  <c r="L417" i="30"/>
  <c r="O418" i="30"/>
  <c r="Q418" i="30" s="1"/>
  <c r="O419" i="30"/>
  <c r="J421" i="30"/>
  <c r="K421" i="30" s="1"/>
  <c r="O433" i="30"/>
  <c r="K438" i="30"/>
  <c r="S454" i="30"/>
  <c r="S394" i="30"/>
  <c r="H455" i="30"/>
  <c r="O397" i="30"/>
  <c r="S397" i="30"/>
  <c r="O401" i="30"/>
  <c r="O400" i="30" s="1"/>
  <c r="O76" i="30" s="1"/>
  <c r="O409" i="30"/>
  <c r="O84" i="30" s="1"/>
  <c r="O63" i="30" s="1"/>
  <c r="I63" i="30" s="1"/>
  <c r="M417" i="30"/>
  <c r="J430" i="30"/>
  <c r="I429" i="30"/>
  <c r="J433" i="30"/>
  <c r="J439" i="30"/>
  <c r="O469" i="30"/>
  <c r="O468" i="30" s="1"/>
  <c r="O466" i="30"/>
  <c r="O464" i="30" s="1"/>
  <c r="O463" i="30" s="1"/>
  <c r="Q469" i="30"/>
  <c r="Q468" i="30" s="1"/>
  <c r="Q466" i="30"/>
  <c r="Q464" i="30" s="1"/>
  <c r="Q463" i="30" s="1"/>
  <c r="K445" i="30"/>
  <c r="K446" i="30"/>
  <c r="K465" i="30"/>
  <c r="K470" i="30"/>
  <c r="K471" i="30"/>
  <c r="I474" i="30"/>
  <c r="M474" i="30"/>
  <c r="I480" i="30"/>
  <c r="M480" i="30"/>
  <c r="O485" i="30"/>
  <c r="Q493" i="30"/>
  <c r="O505" i="30"/>
  <c r="I444" i="30"/>
  <c r="K444" i="30" s="1"/>
  <c r="O342" i="29"/>
  <c r="O343" i="29"/>
  <c r="M343" i="29"/>
  <c r="M431" i="29"/>
  <c r="H417" i="29"/>
  <c r="L67" i="31" l="1"/>
  <c r="Q27" i="31"/>
  <c r="I27" i="31"/>
  <c r="P27" i="31"/>
  <c r="P10" i="31" s="1"/>
  <c r="P9" i="31" s="1"/>
  <c r="L393" i="31"/>
  <c r="L455" i="31"/>
  <c r="L85" i="31"/>
  <c r="L257" i="31"/>
  <c r="S156" i="31"/>
  <c r="Q156" i="31"/>
  <c r="Q22" i="31"/>
  <c r="I22" i="31"/>
  <c r="O21" i="31"/>
  <c r="O156" i="30"/>
  <c r="P154" i="30"/>
  <c r="Q154" i="30" s="1"/>
  <c r="P13" i="30"/>
  <c r="P10" i="30" s="1"/>
  <c r="P9" i="30" s="1"/>
  <c r="P48" i="30"/>
  <c r="I469" i="30"/>
  <c r="I466" i="30"/>
  <c r="K474" i="30"/>
  <c r="P485" i="30"/>
  <c r="Q485" i="30" s="1"/>
  <c r="O484" i="30"/>
  <c r="P484" i="30" s="1"/>
  <c r="Q484" i="30" s="1"/>
  <c r="S480" i="30"/>
  <c r="T480" i="30" s="1"/>
  <c r="T479" i="30" s="1"/>
  <c r="T474" i="30" s="1"/>
  <c r="M479" i="30"/>
  <c r="S474" i="30"/>
  <c r="M469" i="30"/>
  <c r="M466" i="30"/>
  <c r="K429" i="30"/>
  <c r="J429" i="30"/>
  <c r="I418" i="30"/>
  <c r="M416" i="30"/>
  <c r="S417" i="30"/>
  <c r="T417" i="30" s="1"/>
  <c r="O61" i="30"/>
  <c r="Q76" i="30"/>
  <c r="O455" i="30"/>
  <c r="O393" i="30"/>
  <c r="O75" i="30"/>
  <c r="O454" i="30"/>
  <c r="P418" i="30"/>
  <c r="H456" i="30"/>
  <c r="P400" i="30"/>
  <c r="Q380" i="30"/>
  <c r="S380" i="30"/>
  <c r="M379" i="30"/>
  <c r="Q372" i="30"/>
  <c r="S372" i="30"/>
  <c r="T372" i="30" s="1"/>
  <c r="M371" i="30"/>
  <c r="M93" i="30"/>
  <c r="P397" i="30"/>
  <c r="N453" i="30"/>
  <c r="P454" i="30"/>
  <c r="N387" i="30"/>
  <c r="N386" i="30" s="1"/>
  <c r="N341" i="30"/>
  <c r="N88" i="30"/>
  <c r="N87" i="30" s="1"/>
  <c r="J338" i="30"/>
  <c r="I337" i="30"/>
  <c r="K338" i="30"/>
  <c r="I79" i="30"/>
  <c r="S333" i="30"/>
  <c r="T333" i="30" s="1"/>
  <c r="Q333" i="30"/>
  <c r="M260" i="30"/>
  <c r="M161" i="30"/>
  <c r="J332" i="30"/>
  <c r="K332" i="30"/>
  <c r="J330" i="30"/>
  <c r="K330" i="30"/>
  <c r="J329" i="30"/>
  <c r="J326" i="30" s="1"/>
  <c r="I326" i="30"/>
  <c r="K326" i="30" s="1"/>
  <c r="K329" i="30"/>
  <c r="P326" i="30"/>
  <c r="L298" i="30"/>
  <c r="J324" i="30"/>
  <c r="K324" i="30" s="1"/>
  <c r="J322" i="30"/>
  <c r="K322" i="30" s="1"/>
  <c r="J320" i="30"/>
  <c r="K320" i="30" s="1"/>
  <c r="J389" i="30"/>
  <c r="J317" i="30"/>
  <c r="K317" i="30" s="1"/>
  <c r="Q291" i="30"/>
  <c r="O261" i="30"/>
  <c r="K276" i="30"/>
  <c r="J276" i="30"/>
  <c r="J273" i="30"/>
  <c r="K273" i="30" s="1"/>
  <c r="J267" i="30"/>
  <c r="K267" i="30" s="1"/>
  <c r="J265" i="30"/>
  <c r="K265" i="30" s="1"/>
  <c r="J366" i="30"/>
  <c r="K328" i="30"/>
  <c r="Q326" i="30"/>
  <c r="J316" i="30"/>
  <c r="J315" i="30" s="1"/>
  <c r="I315" i="30"/>
  <c r="K315" i="30" s="1"/>
  <c r="K316" i="30"/>
  <c r="O173" i="30"/>
  <c r="O168" i="30"/>
  <c r="O167" i="30" s="1"/>
  <c r="T230" i="30"/>
  <c r="T228" i="30" s="1"/>
  <c r="T78" i="30"/>
  <c r="T77" i="30" s="1"/>
  <c r="P291" i="30"/>
  <c r="P261" i="30" s="1"/>
  <c r="P159" i="30" s="1"/>
  <c r="T191" i="30"/>
  <c r="T150" i="30" s="1"/>
  <c r="J255" i="30"/>
  <c r="Q149" i="30"/>
  <c r="I149" i="30"/>
  <c r="P91" i="30"/>
  <c r="S48" i="30"/>
  <c r="P76" i="30"/>
  <c r="P137" i="30"/>
  <c r="S156" i="30"/>
  <c r="P84" i="30"/>
  <c r="I479" i="30"/>
  <c r="K480" i="30"/>
  <c r="P417" i="30"/>
  <c r="L416" i="30"/>
  <c r="Q417" i="30"/>
  <c r="K368" i="30"/>
  <c r="J368" i="30"/>
  <c r="O387" i="30"/>
  <c r="Q360" i="30"/>
  <c r="O88" i="30"/>
  <c r="J375" i="30"/>
  <c r="J373" i="30" s="1"/>
  <c r="I373" i="30"/>
  <c r="I372" i="30" s="1"/>
  <c r="I371" i="30" s="1"/>
  <c r="I168" i="30" s="1"/>
  <c r="I167" i="30" s="1"/>
  <c r="Q369" i="30"/>
  <c r="J363" i="30"/>
  <c r="K363" i="30"/>
  <c r="J362" i="30"/>
  <c r="I361" i="30"/>
  <c r="K362" i="30"/>
  <c r="P360" i="30"/>
  <c r="J86" i="30"/>
  <c r="J325" i="30"/>
  <c r="K325" i="30" s="1"/>
  <c r="J321" i="30"/>
  <c r="K321" i="30" s="1"/>
  <c r="J319" i="30"/>
  <c r="K319" i="30" s="1"/>
  <c r="J290" i="30"/>
  <c r="K290" i="30" s="1"/>
  <c r="I289" i="30"/>
  <c r="K275" i="30"/>
  <c r="J275" i="30"/>
  <c r="K268" i="30"/>
  <c r="J268" i="30"/>
  <c r="K266" i="30"/>
  <c r="J266" i="30"/>
  <c r="K263" i="30"/>
  <c r="J263" i="30"/>
  <c r="J262" i="30" s="1"/>
  <c r="I262" i="30"/>
  <c r="K206" i="30"/>
  <c r="I202" i="30"/>
  <c r="J206" i="30"/>
  <c r="J202" i="30" s="1"/>
  <c r="J201" i="30" s="1"/>
  <c r="T153" i="30"/>
  <c r="K318" i="30"/>
  <c r="J318" i="30"/>
  <c r="I311" i="30"/>
  <c r="O298" i="30"/>
  <c r="J310" i="30"/>
  <c r="K310" i="30"/>
  <c r="J309" i="30"/>
  <c r="K309" i="30"/>
  <c r="J308" i="30"/>
  <c r="K308" i="30"/>
  <c r="J307" i="30"/>
  <c r="K307" i="30"/>
  <c r="J305" i="30"/>
  <c r="K305" i="30"/>
  <c r="J304" i="30"/>
  <c r="K304" i="30"/>
  <c r="J303" i="30"/>
  <c r="K303" i="30"/>
  <c r="J302" i="30"/>
  <c r="K302" i="30"/>
  <c r="J301" i="30"/>
  <c r="K301" i="30"/>
  <c r="J300" i="30"/>
  <c r="J299" i="30" s="1"/>
  <c r="I299" i="30"/>
  <c r="K300" i="30"/>
  <c r="T161" i="30"/>
  <c r="T87" i="30"/>
  <c r="T59" i="30" s="1"/>
  <c r="J240" i="30"/>
  <c r="J238" i="30" s="1"/>
  <c r="J89" i="30"/>
  <c r="P256" i="30"/>
  <c r="P255" i="30" s="1"/>
  <c r="P163" i="30"/>
  <c r="K255" i="30"/>
  <c r="O99" i="30"/>
  <c r="O73" i="30"/>
  <c r="P311" i="30"/>
  <c r="O91" i="30"/>
  <c r="J153" i="30"/>
  <c r="J99" i="30"/>
  <c r="J98" i="30" s="1"/>
  <c r="J91" i="30"/>
  <c r="J66" i="30" s="1"/>
  <c r="T63" i="30"/>
  <c r="P156" i="30"/>
  <c r="Q156" i="30" s="1"/>
  <c r="P63" i="30"/>
  <c r="Q22" i="30"/>
  <c r="I22" i="30"/>
  <c r="O21" i="30"/>
  <c r="P149" i="30"/>
  <c r="P129" i="30"/>
  <c r="H366" i="29"/>
  <c r="M291" i="28"/>
  <c r="O291" i="28"/>
  <c r="O289" i="28"/>
  <c r="O282" i="28"/>
  <c r="O263" i="29"/>
  <c r="Q263" i="29" s="1"/>
  <c r="O296" i="29"/>
  <c r="P296" i="29" s="1"/>
  <c r="Q296" i="29" s="1"/>
  <c r="P295" i="29"/>
  <c r="Q295" i="29" s="1"/>
  <c r="O295" i="29"/>
  <c r="O294" i="29"/>
  <c r="P294" i="29" s="1"/>
  <c r="Q294" i="29" s="1"/>
  <c r="P293" i="29"/>
  <c r="Q293" i="29" s="1"/>
  <c r="O293" i="29"/>
  <c r="O292" i="29"/>
  <c r="P292" i="29" s="1"/>
  <c r="Q292" i="29" s="1"/>
  <c r="N291" i="29"/>
  <c r="M291" i="29"/>
  <c r="L291" i="29"/>
  <c r="O290" i="29"/>
  <c r="P290" i="29" s="1"/>
  <c r="N289" i="29"/>
  <c r="M289" i="29"/>
  <c r="L289" i="29"/>
  <c r="P288" i="29"/>
  <c r="Q288" i="29" s="1"/>
  <c r="O288" i="29"/>
  <c r="O287" i="29"/>
  <c r="P287" i="29" s="1"/>
  <c r="Q287" i="29" s="1"/>
  <c r="P286" i="29"/>
  <c r="Q286" i="29" s="1"/>
  <c r="O286" i="29"/>
  <c r="O285" i="29"/>
  <c r="P285" i="29" s="1"/>
  <c r="Q285" i="29" s="1"/>
  <c r="P284" i="29"/>
  <c r="Q284" i="29" s="1"/>
  <c r="O284" i="29"/>
  <c r="O283" i="29"/>
  <c r="P283" i="29" s="1"/>
  <c r="Q283" i="29" s="1"/>
  <c r="N282" i="29"/>
  <c r="M282" i="29"/>
  <c r="L282" i="29"/>
  <c r="P281" i="29"/>
  <c r="Q281" i="29" s="1"/>
  <c r="O281" i="29"/>
  <c r="O280" i="29"/>
  <c r="P280" i="29" s="1"/>
  <c r="Q280" i="29" s="1"/>
  <c r="O279" i="29"/>
  <c r="L279" i="29"/>
  <c r="P279" i="29" s="1"/>
  <c r="Q279" i="29" s="1"/>
  <c r="O278" i="29"/>
  <c r="O277" i="29"/>
  <c r="L277" i="29"/>
  <c r="P277" i="29" s="1"/>
  <c r="Q277" i="29" s="1"/>
  <c r="O276" i="29"/>
  <c r="Q276" i="29" s="1"/>
  <c r="P275" i="29"/>
  <c r="O275" i="29"/>
  <c r="Q275" i="29" s="1"/>
  <c r="O274" i="29"/>
  <c r="P274" i="29" s="1"/>
  <c r="Q274" i="29" s="1"/>
  <c r="P273" i="29"/>
  <c r="Q273" i="29" s="1"/>
  <c r="O273" i="29"/>
  <c r="O272" i="29"/>
  <c r="P272" i="29" s="1"/>
  <c r="Q272" i="29" s="1"/>
  <c r="P271" i="29"/>
  <c r="Q271" i="29" s="1"/>
  <c r="O271" i="29"/>
  <c r="O270" i="29"/>
  <c r="P270" i="29" s="1"/>
  <c r="Q270" i="29" s="1"/>
  <c r="P269" i="29"/>
  <c r="Q269" i="29" s="1"/>
  <c r="O269" i="29"/>
  <c r="O268" i="29"/>
  <c r="Q268" i="29" s="1"/>
  <c r="P267" i="29"/>
  <c r="O267" i="29"/>
  <c r="Q267" i="29" s="1"/>
  <c r="O266" i="29"/>
  <c r="P265" i="29"/>
  <c r="O265" i="29"/>
  <c r="Q265" i="29" s="1"/>
  <c r="O264" i="29"/>
  <c r="Q317" i="28"/>
  <c r="P318" i="28"/>
  <c r="P319" i="28"/>
  <c r="P320" i="28"/>
  <c r="P321" i="28"/>
  <c r="P322" i="28"/>
  <c r="P323" i="28"/>
  <c r="P324" i="28"/>
  <c r="P325" i="28"/>
  <c r="P326" i="28"/>
  <c r="P327" i="28"/>
  <c r="P328" i="28"/>
  <c r="P329" i="28"/>
  <c r="P330" i="28"/>
  <c r="K317" i="28"/>
  <c r="Q306" i="28"/>
  <c r="K306" i="28"/>
  <c r="P293" i="28"/>
  <c r="Q293" i="28" s="1"/>
  <c r="P294" i="28"/>
  <c r="Q294" i="28"/>
  <c r="P295" i="28"/>
  <c r="Q295" i="28"/>
  <c r="P296" i="28"/>
  <c r="Q296" i="28"/>
  <c r="J293" i="28"/>
  <c r="K293" i="28" s="1"/>
  <c r="J294" i="28"/>
  <c r="K294" i="28"/>
  <c r="J295" i="28"/>
  <c r="K295" i="28"/>
  <c r="J296" i="28"/>
  <c r="K296" i="28"/>
  <c r="K292" i="28"/>
  <c r="P280" i="28"/>
  <c r="Q280" i="28" s="1"/>
  <c r="P281" i="28"/>
  <c r="Q281" i="28" s="1"/>
  <c r="P282" i="28"/>
  <c r="Q282" i="28" s="1"/>
  <c r="P283" i="28"/>
  <c r="Q283" i="28" s="1"/>
  <c r="P284" i="28"/>
  <c r="Q284" i="28" s="1"/>
  <c r="P285" i="28"/>
  <c r="Q285" i="28" s="1"/>
  <c r="P286" i="28"/>
  <c r="Q286" i="28" s="1"/>
  <c r="P287" i="28"/>
  <c r="Q287" i="28" s="1"/>
  <c r="P288" i="28"/>
  <c r="Q288" i="28" s="1"/>
  <c r="P289" i="28"/>
  <c r="Q289" i="28" s="1"/>
  <c r="J280" i="28"/>
  <c r="K280" i="28" s="1"/>
  <c r="J281" i="28"/>
  <c r="K281" i="28" s="1"/>
  <c r="J282" i="28"/>
  <c r="K282" i="28" s="1"/>
  <c r="J283" i="28"/>
  <c r="K283" i="28" s="1"/>
  <c r="J284" i="28"/>
  <c r="K284" i="28" s="1"/>
  <c r="J285" i="28"/>
  <c r="K285" i="28" s="1"/>
  <c r="J286" i="28"/>
  <c r="K286" i="28" s="1"/>
  <c r="J287" i="28"/>
  <c r="K287" i="28" s="1"/>
  <c r="J288" i="28"/>
  <c r="K288" i="28" s="1"/>
  <c r="K279" i="28"/>
  <c r="P270" i="28"/>
  <c r="Q270" i="28" s="1"/>
  <c r="P271" i="28"/>
  <c r="Q271" i="28" s="1"/>
  <c r="P272" i="28"/>
  <c r="Q272" i="28" s="1"/>
  <c r="P273" i="28"/>
  <c r="Q273" i="28" s="1"/>
  <c r="P274" i="28"/>
  <c r="Q274" i="28" s="1"/>
  <c r="O266" i="28"/>
  <c r="P266" i="28" s="1"/>
  <c r="Q266" i="28" s="1"/>
  <c r="O267" i="28"/>
  <c r="P267" i="28"/>
  <c r="Q267" i="28" s="1"/>
  <c r="Q265" i="28"/>
  <c r="P265" i="28"/>
  <c r="K265" i="28"/>
  <c r="O206" i="29"/>
  <c r="K63" i="29"/>
  <c r="Q67" i="29"/>
  <c r="K67" i="29"/>
  <c r="Q68" i="29"/>
  <c r="P82" i="29"/>
  <c r="Q82" i="29"/>
  <c r="Q81" i="29"/>
  <c r="J82" i="29"/>
  <c r="K82" i="29"/>
  <c r="K81" i="29"/>
  <c r="J94" i="29"/>
  <c r="K94" i="29"/>
  <c r="K93" i="29"/>
  <c r="P93" i="29"/>
  <c r="Q93" i="29"/>
  <c r="Q92" i="29"/>
  <c r="Q135" i="29"/>
  <c r="K135" i="29"/>
  <c r="K148" i="29"/>
  <c r="Q148" i="29"/>
  <c r="Q142" i="29"/>
  <c r="K142" i="29"/>
  <c r="K145" i="29"/>
  <c r="Q156" i="29"/>
  <c r="Q154" i="29"/>
  <c r="K167" i="29"/>
  <c r="J168" i="29"/>
  <c r="K168" i="29"/>
  <c r="K166" i="29"/>
  <c r="K194" i="29"/>
  <c r="P204" i="29"/>
  <c r="Q204" i="29" s="1"/>
  <c r="P208" i="29"/>
  <c r="Q208" i="29" s="1"/>
  <c r="P209" i="29"/>
  <c r="Q209" i="29" s="1"/>
  <c r="Q207" i="29"/>
  <c r="P216" i="29"/>
  <c r="Q216" i="29"/>
  <c r="P217" i="29"/>
  <c r="Q217" i="29"/>
  <c r="P218" i="29"/>
  <c r="Q218" i="29"/>
  <c r="P219" i="29"/>
  <c r="Q219" i="29"/>
  <c r="P220" i="29"/>
  <c r="Q220" i="29"/>
  <c r="P221" i="29"/>
  <c r="Q221" i="29"/>
  <c r="P222" i="29"/>
  <c r="Q222" i="29"/>
  <c r="P223" i="29"/>
  <c r="Q223" i="29"/>
  <c r="Q215" i="29"/>
  <c r="Q225" i="29"/>
  <c r="Q226" i="29"/>
  <c r="Q227" i="29"/>
  <c r="Q228" i="29"/>
  <c r="Q229" i="29"/>
  <c r="Q230" i="29"/>
  <c r="Q231" i="29"/>
  <c r="Q232" i="29"/>
  <c r="Q233" i="29"/>
  <c r="Q234" i="29"/>
  <c r="Q235" i="29"/>
  <c r="Q236" i="29"/>
  <c r="Q237" i="29"/>
  <c r="Q224" i="29"/>
  <c r="K232" i="29"/>
  <c r="K231" i="29"/>
  <c r="K228" i="29"/>
  <c r="Q239" i="29"/>
  <c r="Q241" i="29"/>
  <c r="P244" i="29"/>
  <c r="Q244" i="29" s="1"/>
  <c r="Q243" i="29"/>
  <c r="K249" i="29"/>
  <c r="J256" i="29"/>
  <c r="K256" i="29" s="1"/>
  <c r="K255" i="29"/>
  <c r="J280" i="29"/>
  <c r="K280" i="29" s="1"/>
  <c r="J281" i="29"/>
  <c r="K281" i="29" s="1"/>
  <c r="J282" i="29"/>
  <c r="K282" i="29" s="1"/>
  <c r="J283" i="29"/>
  <c r="K283" i="29" s="1"/>
  <c r="J284" i="29"/>
  <c r="K284" i="29" s="1"/>
  <c r="J285" i="29"/>
  <c r="K285" i="29" s="1"/>
  <c r="J286" i="29"/>
  <c r="K286" i="29" s="1"/>
  <c r="J287" i="29"/>
  <c r="K287" i="29" s="1"/>
  <c r="J288" i="29"/>
  <c r="K288" i="29" s="1"/>
  <c r="K279" i="29"/>
  <c r="J293" i="29"/>
  <c r="K293" i="29" s="1"/>
  <c r="J294" i="29"/>
  <c r="K294" i="29" s="1"/>
  <c r="J295" i="29"/>
  <c r="K295" i="29" s="1"/>
  <c r="J296" i="29"/>
  <c r="K296" i="29" s="1"/>
  <c r="K292" i="29"/>
  <c r="Q306" i="29"/>
  <c r="K306" i="29"/>
  <c r="J320" i="29"/>
  <c r="K320" i="29" s="1"/>
  <c r="J321" i="29"/>
  <c r="K321" i="29" s="1"/>
  <c r="J322" i="29"/>
  <c r="K322" i="29" s="1"/>
  <c r="J323" i="29"/>
  <c r="K323" i="29" s="1"/>
  <c r="J324" i="29"/>
  <c r="K324" i="29" s="1"/>
  <c r="J325" i="29"/>
  <c r="K325" i="29" s="1"/>
  <c r="K319" i="29"/>
  <c r="K317" i="29"/>
  <c r="P318" i="29"/>
  <c r="Q318" i="29" s="1"/>
  <c r="P319" i="29"/>
  <c r="Q319" i="29" s="1"/>
  <c r="P320" i="29"/>
  <c r="Q320" i="29" s="1"/>
  <c r="P321" i="29"/>
  <c r="Q321" i="29" s="1"/>
  <c r="P322" i="29"/>
  <c r="Q322" i="29" s="1"/>
  <c r="P323" i="29"/>
  <c r="Q323" i="29" s="1"/>
  <c r="P324" i="29"/>
  <c r="Q324" i="29" s="1"/>
  <c r="P325" i="29"/>
  <c r="Q325" i="29" s="1"/>
  <c r="Q317" i="29"/>
  <c r="P328" i="29"/>
  <c r="Q328" i="29" s="1"/>
  <c r="Q327" i="29"/>
  <c r="J328" i="29"/>
  <c r="K328" i="29" s="1"/>
  <c r="K327" i="29"/>
  <c r="P334" i="29"/>
  <c r="Q334" i="29"/>
  <c r="P335" i="29"/>
  <c r="Q335" i="29"/>
  <c r="Q333" i="29"/>
  <c r="P340" i="29"/>
  <c r="Q340" i="29" s="1"/>
  <c r="Q339" i="29"/>
  <c r="J340" i="29"/>
  <c r="K340" i="29" s="1"/>
  <c r="K339" i="29"/>
  <c r="J346" i="29"/>
  <c r="K346" i="29" s="1"/>
  <c r="J347" i="29"/>
  <c r="K347" i="29" s="1"/>
  <c r="J348" i="29"/>
  <c r="K348" i="29" s="1"/>
  <c r="J349" i="29"/>
  <c r="K349" i="29" s="1"/>
  <c r="J350" i="29"/>
  <c r="K350" i="29" s="1"/>
  <c r="J351" i="29"/>
  <c r="K351" i="29" s="1"/>
  <c r="J352" i="29"/>
  <c r="K352" i="29" s="1"/>
  <c r="K345" i="29"/>
  <c r="Q364" i="29"/>
  <c r="K364" i="29"/>
  <c r="K367" i="29"/>
  <c r="P371" i="29"/>
  <c r="Q371" i="29"/>
  <c r="P372" i="29"/>
  <c r="Q372" i="29"/>
  <c r="P373" i="29"/>
  <c r="Q373" i="29"/>
  <c r="P374" i="29"/>
  <c r="Q374" i="29"/>
  <c r="P375" i="29"/>
  <c r="Q375" i="29"/>
  <c r="P376" i="29"/>
  <c r="Q376" i="29"/>
  <c r="P377" i="29"/>
  <c r="Q377" i="29"/>
  <c r="P378" i="29"/>
  <c r="Q378" i="29"/>
  <c r="P379" i="29"/>
  <c r="Q379" i="29"/>
  <c r="P380" i="29"/>
  <c r="Q380" i="29"/>
  <c r="P381" i="29"/>
  <c r="Q381" i="29"/>
  <c r="J420" i="29"/>
  <c r="K420" i="29" s="1"/>
  <c r="J421" i="29"/>
  <c r="K421" i="29" s="1"/>
  <c r="J422" i="29"/>
  <c r="K422" i="29" s="1"/>
  <c r="J423" i="29"/>
  <c r="K423" i="29" s="1"/>
  <c r="J424" i="29"/>
  <c r="K424" i="29" s="1"/>
  <c r="J425" i="29"/>
  <c r="K425" i="29" s="1"/>
  <c r="J426" i="29"/>
  <c r="K426" i="29" s="1"/>
  <c r="J427" i="29"/>
  <c r="K427" i="29" s="1"/>
  <c r="J428" i="29"/>
  <c r="K428" i="29" s="1"/>
  <c r="K419" i="29"/>
  <c r="P485" i="29"/>
  <c r="Q485" i="29" s="1"/>
  <c r="P486" i="29"/>
  <c r="Q486" i="29" s="1"/>
  <c r="P487" i="29"/>
  <c r="Q487" i="29" s="1"/>
  <c r="P488" i="29"/>
  <c r="Q488" i="29" s="1"/>
  <c r="P489" i="29"/>
  <c r="Q489" i="29" s="1"/>
  <c r="P490" i="29"/>
  <c r="Q490" i="29" s="1"/>
  <c r="P491" i="29"/>
  <c r="Q491" i="29" s="1"/>
  <c r="P492" i="29"/>
  <c r="Q492" i="29" s="1"/>
  <c r="P493" i="29"/>
  <c r="Q493" i="29" s="1"/>
  <c r="P494" i="29"/>
  <c r="Q494" i="29" s="1"/>
  <c r="P495" i="29"/>
  <c r="Q495" i="29" s="1"/>
  <c r="P496" i="29"/>
  <c r="Q496" i="29" s="1"/>
  <c r="Q484" i="29"/>
  <c r="K454" i="29"/>
  <c r="N505" i="29"/>
  <c r="M505" i="29"/>
  <c r="O504" i="29"/>
  <c r="O503" i="29"/>
  <c r="S502" i="29"/>
  <c r="O502" i="29"/>
  <c r="S501" i="29"/>
  <c r="O501" i="29"/>
  <c r="S500" i="29"/>
  <c r="O500" i="29"/>
  <c r="S499" i="29"/>
  <c r="O499" i="29"/>
  <c r="O505" i="29" s="1"/>
  <c r="S498" i="29"/>
  <c r="S497" i="29"/>
  <c r="S496" i="29"/>
  <c r="O496" i="29"/>
  <c r="J496" i="29"/>
  <c r="S495" i="29"/>
  <c r="O495" i="29"/>
  <c r="J495" i="29"/>
  <c r="S494" i="29"/>
  <c r="O494" i="29"/>
  <c r="J494" i="29"/>
  <c r="S493" i="29"/>
  <c r="O493" i="29"/>
  <c r="N493" i="29"/>
  <c r="M493" i="29"/>
  <c r="J493" i="29"/>
  <c r="S492" i="29"/>
  <c r="O492" i="29"/>
  <c r="J492" i="29"/>
  <c r="S491" i="29"/>
  <c r="O491" i="29"/>
  <c r="J491" i="29"/>
  <c r="S490" i="29"/>
  <c r="O490" i="29"/>
  <c r="J490" i="29"/>
  <c r="S489" i="29"/>
  <c r="O489" i="29"/>
  <c r="N489" i="29"/>
  <c r="M489" i="29"/>
  <c r="J489" i="29"/>
  <c r="S488" i="29"/>
  <c r="O488" i="29"/>
  <c r="J488" i="29"/>
  <c r="S487" i="29"/>
  <c r="O487" i="29"/>
  <c r="J487" i="29"/>
  <c r="T486" i="29"/>
  <c r="S486" i="29"/>
  <c r="O486" i="29"/>
  <c r="J486" i="29"/>
  <c r="J485" i="29" s="1"/>
  <c r="J484" i="29" s="1"/>
  <c r="S485" i="29"/>
  <c r="T485" i="29" s="1"/>
  <c r="N485" i="29"/>
  <c r="N484" i="29" s="1"/>
  <c r="M485" i="29"/>
  <c r="M484" i="29"/>
  <c r="S484" i="29" s="1"/>
  <c r="T484" i="29" s="1"/>
  <c r="T483" i="29" s="1"/>
  <c r="S483" i="29"/>
  <c r="S482" i="29"/>
  <c r="T482" i="29" s="1"/>
  <c r="O482" i="29"/>
  <c r="K482" i="29"/>
  <c r="S481" i="29"/>
  <c r="T481" i="29" s="1"/>
  <c r="Q481" i="29"/>
  <c r="P481" i="29"/>
  <c r="O481" i="29"/>
  <c r="N481" i="29"/>
  <c r="M481" i="29"/>
  <c r="L481" i="29"/>
  <c r="J481" i="29"/>
  <c r="I481" i="29"/>
  <c r="K481" i="29" s="1"/>
  <c r="H481" i="29"/>
  <c r="S480" i="29"/>
  <c r="T480" i="29" s="1"/>
  <c r="T479" i="29" s="1"/>
  <c r="Q480" i="29"/>
  <c r="P480" i="29"/>
  <c r="O480" i="29"/>
  <c r="N480" i="29"/>
  <c r="M480" i="29"/>
  <c r="L480" i="29"/>
  <c r="J480" i="29"/>
  <c r="I480" i="29"/>
  <c r="K480" i="29" s="1"/>
  <c r="H480" i="29"/>
  <c r="S479" i="29"/>
  <c r="Q479" i="29"/>
  <c r="P479" i="29"/>
  <c r="O479" i="29"/>
  <c r="N479" i="29"/>
  <c r="M479" i="29"/>
  <c r="L479" i="29"/>
  <c r="J479" i="29"/>
  <c r="I479" i="29"/>
  <c r="K479" i="29" s="1"/>
  <c r="H479" i="29"/>
  <c r="S478" i="29"/>
  <c r="T478" i="29" s="1"/>
  <c r="O478" i="29"/>
  <c r="K478" i="29"/>
  <c r="S477" i="29"/>
  <c r="T477" i="29" s="1"/>
  <c r="Q477" i="29"/>
  <c r="P477" i="29"/>
  <c r="O477" i="29"/>
  <c r="N477" i="29"/>
  <c r="M477" i="29"/>
  <c r="L477" i="29"/>
  <c r="J477" i="29"/>
  <c r="I477" i="29"/>
  <c r="K477" i="29" s="1"/>
  <c r="H477" i="29"/>
  <c r="S476" i="29"/>
  <c r="T476" i="29" s="1"/>
  <c r="O476" i="29"/>
  <c r="K476" i="29"/>
  <c r="S475" i="29"/>
  <c r="Q475" i="29"/>
  <c r="P475" i="29"/>
  <c r="O475" i="29"/>
  <c r="N475" i="29"/>
  <c r="M475" i="29"/>
  <c r="L475" i="29"/>
  <c r="J475" i="29"/>
  <c r="I475" i="29"/>
  <c r="K475" i="29" s="1"/>
  <c r="H475" i="29"/>
  <c r="S474" i="29"/>
  <c r="Q474" i="29"/>
  <c r="P474" i="29"/>
  <c r="P469" i="29" s="1"/>
  <c r="P468" i="29" s="1"/>
  <c r="O474" i="29"/>
  <c r="N474" i="29"/>
  <c r="N469" i="29" s="1"/>
  <c r="N468" i="29" s="1"/>
  <c r="M474" i="29"/>
  <c r="L474" i="29"/>
  <c r="L469" i="29" s="1"/>
  <c r="L468" i="29" s="1"/>
  <c r="J474" i="29"/>
  <c r="J469" i="29" s="1"/>
  <c r="J468" i="29" s="1"/>
  <c r="I474" i="29"/>
  <c r="K474" i="29" s="1"/>
  <c r="H474" i="29"/>
  <c r="H469" i="29" s="1"/>
  <c r="H468" i="29" s="1"/>
  <c r="S473" i="29"/>
  <c r="O473" i="29"/>
  <c r="K473" i="29"/>
  <c r="T472" i="29"/>
  <c r="S472" i="29"/>
  <c r="O472" i="29"/>
  <c r="K472" i="29"/>
  <c r="T471" i="29"/>
  <c r="Q471" i="29"/>
  <c r="P471" i="29"/>
  <c r="O471" i="29"/>
  <c r="N471" i="29"/>
  <c r="M471" i="29"/>
  <c r="S471" i="29" s="1"/>
  <c r="L471" i="29"/>
  <c r="J471" i="29"/>
  <c r="I471" i="29"/>
  <c r="K471" i="29" s="1"/>
  <c r="H471" i="29"/>
  <c r="T470" i="29"/>
  <c r="Q470" i="29"/>
  <c r="P470" i="29"/>
  <c r="O470" i="29"/>
  <c r="N470" i="29"/>
  <c r="M470" i="29"/>
  <c r="S470" i="29" s="1"/>
  <c r="L470" i="29"/>
  <c r="J470" i="29"/>
  <c r="I470" i="29"/>
  <c r="K470" i="29" s="1"/>
  <c r="H470" i="29"/>
  <c r="T469" i="29"/>
  <c r="Q469" i="29"/>
  <c r="O469" i="29"/>
  <c r="M469" i="29"/>
  <c r="S469" i="29" s="1"/>
  <c r="I469" i="29"/>
  <c r="K469" i="29" s="1"/>
  <c r="Q468" i="29"/>
  <c r="O468" i="29"/>
  <c r="M468" i="29"/>
  <c r="S468" i="29" s="1"/>
  <c r="T468" i="29" s="1"/>
  <c r="T467" i="29" s="1"/>
  <c r="I468" i="29"/>
  <c r="K468" i="29" s="1"/>
  <c r="Q467" i="29"/>
  <c r="P467" i="29"/>
  <c r="O467" i="29"/>
  <c r="N467" i="29"/>
  <c r="M467" i="29"/>
  <c r="S467" i="29" s="1"/>
  <c r="L467" i="29"/>
  <c r="J467" i="29"/>
  <c r="I467" i="29"/>
  <c r="K467" i="29" s="1"/>
  <c r="H467" i="29"/>
  <c r="Q466" i="29"/>
  <c r="O466" i="29"/>
  <c r="M466" i="29"/>
  <c r="S466" i="29" s="1"/>
  <c r="T466" i="29" s="1"/>
  <c r="T465" i="29" s="1"/>
  <c r="T464" i="29" s="1"/>
  <c r="T456" i="29" s="1"/>
  <c r="I466" i="29"/>
  <c r="Q465" i="29"/>
  <c r="Q464" i="29" s="1"/>
  <c r="Q463" i="29" s="1"/>
  <c r="P465" i="29"/>
  <c r="O465" i="29"/>
  <c r="N465" i="29"/>
  <c r="M465" i="29"/>
  <c r="S465" i="29" s="1"/>
  <c r="L465" i="29"/>
  <c r="J465" i="29"/>
  <c r="I465" i="29"/>
  <c r="K465" i="29" s="1"/>
  <c r="H465" i="29"/>
  <c r="O464" i="29"/>
  <c r="O463" i="29"/>
  <c r="T462" i="29"/>
  <c r="S462" i="29"/>
  <c r="L458" i="29"/>
  <c r="T457" i="29"/>
  <c r="S452" i="29"/>
  <c r="O451" i="29"/>
  <c r="S450" i="29"/>
  <c r="O450" i="29"/>
  <c r="S449" i="29"/>
  <c r="O449" i="29"/>
  <c r="P448" i="29"/>
  <c r="O448" i="29"/>
  <c r="N448" i="29"/>
  <c r="M448" i="29"/>
  <c r="S448" i="29" s="1"/>
  <c r="L448" i="29"/>
  <c r="J448" i="29"/>
  <c r="I448" i="29"/>
  <c r="H448" i="29"/>
  <c r="P447" i="29"/>
  <c r="O447" i="29"/>
  <c r="N447" i="29"/>
  <c r="M447" i="29"/>
  <c r="S447" i="29" s="1"/>
  <c r="L447" i="29"/>
  <c r="J447" i="29"/>
  <c r="I447" i="29"/>
  <c r="H447" i="29"/>
  <c r="S446" i="29"/>
  <c r="O446" i="29"/>
  <c r="Q446" i="29" s="1"/>
  <c r="S445" i="29"/>
  <c r="O445" i="29"/>
  <c r="Q445" i="29" s="1"/>
  <c r="N444" i="29"/>
  <c r="M444" i="29"/>
  <c r="S444" i="29" s="1"/>
  <c r="L444" i="29"/>
  <c r="H444" i="29"/>
  <c r="O443" i="29"/>
  <c r="I443" i="29" s="1"/>
  <c r="I442" i="29" s="1"/>
  <c r="K442" i="29" s="1"/>
  <c r="N442" i="29"/>
  <c r="M442" i="29"/>
  <c r="O442" i="29" s="1"/>
  <c r="L442" i="29"/>
  <c r="H442" i="29"/>
  <c r="J442" i="29" s="1"/>
  <c r="S441" i="29"/>
  <c r="T441" i="29" s="1"/>
  <c r="O441" i="29"/>
  <c r="P441" i="29" s="1"/>
  <c r="S440" i="29"/>
  <c r="T440" i="29" s="1"/>
  <c r="O440" i="29"/>
  <c r="J440" i="29"/>
  <c r="I440" i="29"/>
  <c r="K440" i="29" s="1"/>
  <c r="S439" i="29"/>
  <c r="T439" i="29" s="1"/>
  <c r="T438" i="29" s="1"/>
  <c r="T437" i="29" s="1"/>
  <c r="O439" i="29"/>
  <c r="I439" i="29"/>
  <c r="K439" i="29" s="1"/>
  <c r="S438" i="29"/>
  <c r="O438" i="29"/>
  <c r="I438" i="29" s="1"/>
  <c r="K438" i="29" s="1"/>
  <c r="H438" i="29"/>
  <c r="S437" i="29"/>
  <c r="O437" i="29"/>
  <c r="T436" i="29"/>
  <c r="S436" i="29"/>
  <c r="O436" i="29"/>
  <c r="T435" i="29"/>
  <c r="S435" i="29"/>
  <c r="O435" i="29"/>
  <c r="I435" i="29" s="1"/>
  <c r="T434" i="29"/>
  <c r="S434" i="29"/>
  <c r="O434" i="29"/>
  <c r="I434" i="29"/>
  <c r="H434" i="29"/>
  <c r="L434" i="29" s="1"/>
  <c r="L433" i="29" s="1"/>
  <c r="N433" i="29"/>
  <c r="M433" i="29"/>
  <c r="S433" i="29" s="1"/>
  <c r="T433" i="29" s="1"/>
  <c r="H433" i="29"/>
  <c r="T432" i="29"/>
  <c r="O432" i="29"/>
  <c r="O431" i="29" s="1"/>
  <c r="S431" i="29"/>
  <c r="T431" i="29" s="1"/>
  <c r="N431" i="29"/>
  <c r="N418" i="29" s="1"/>
  <c r="N417" i="29" s="1"/>
  <c r="N416" i="29" s="1"/>
  <c r="L431" i="29"/>
  <c r="H431" i="29"/>
  <c r="S430" i="29"/>
  <c r="T430" i="29" s="1"/>
  <c r="O430" i="29"/>
  <c r="I430" i="29" s="1"/>
  <c r="N429" i="29"/>
  <c r="M429" i="29"/>
  <c r="S429" i="29" s="1"/>
  <c r="T429" i="29" s="1"/>
  <c r="L429" i="29"/>
  <c r="H429" i="29"/>
  <c r="T428" i="29"/>
  <c r="S428" i="29"/>
  <c r="O428" i="29"/>
  <c r="S427" i="29"/>
  <c r="T427" i="29" s="1"/>
  <c r="O427" i="29"/>
  <c r="S426" i="29"/>
  <c r="T426" i="29" s="1"/>
  <c r="O426" i="29"/>
  <c r="T425" i="29"/>
  <c r="S425" i="29"/>
  <c r="O425" i="29"/>
  <c r="S424" i="29"/>
  <c r="T424" i="29" s="1"/>
  <c r="O424" i="29"/>
  <c r="T423" i="29"/>
  <c r="S423" i="29"/>
  <c r="O423" i="29"/>
  <c r="S422" i="29"/>
  <c r="T422" i="29" s="1"/>
  <c r="O422" i="29"/>
  <c r="L422" i="29"/>
  <c r="L421" i="29" s="1"/>
  <c r="L419" i="29" s="1"/>
  <c r="L418" i="29" s="1"/>
  <c r="I422" i="29"/>
  <c r="N421" i="29"/>
  <c r="M421" i="29"/>
  <c r="O421" i="29" s="1"/>
  <c r="I421" i="29"/>
  <c r="H421" i="29"/>
  <c r="T420" i="29"/>
  <c r="S420" i="29"/>
  <c r="O420" i="29"/>
  <c r="L420" i="29"/>
  <c r="I420" i="29"/>
  <c r="S419" i="29"/>
  <c r="T419" i="29" s="1"/>
  <c r="N419" i="29"/>
  <c r="M419" i="29"/>
  <c r="O419" i="29" s="1"/>
  <c r="H419" i="29"/>
  <c r="M418" i="29"/>
  <c r="O417" i="29"/>
  <c r="H416" i="29"/>
  <c r="S415" i="29"/>
  <c r="T415" i="29" s="1"/>
  <c r="O415" i="29"/>
  <c r="P415" i="29" s="1"/>
  <c r="T414" i="29"/>
  <c r="S414" i="29"/>
  <c r="P414" i="29"/>
  <c r="O414" i="29"/>
  <c r="S413" i="29"/>
  <c r="T413" i="29" s="1"/>
  <c r="O413" i="29"/>
  <c r="P413" i="29" s="1"/>
  <c r="T412" i="29"/>
  <c r="S412" i="29"/>
  <c r="P412" i="29"/>
  <c r="O412" i="29"/>
  <c r="S411" i="29"/>
  <c r="T411" i="29" s="1"/>
  <c r="O411" i="29"/>
  <c r="P411" i="29" s="1"/>
  <c r="P409" i="29" s="1"/>
  <c r="T410" i="29"/>
  <c r="S410" i="29"/>
  <c r="P410" i="29"/>
  <c r="O410" i="29"/>
  <c r="Q409" i="29"/>
  <c r="O409" i="29"/>
  <c r="N409" i="29"/>
  <c r="M409" i="29"/>
  <c r="S409" i="29" s="1"/>
  <c r="T409" i="29" s="1"/>
  <c r="L409" i="29"/>
  <c r="J409" i="29"/>
  <c r="I409" i="29"/>
  <c r="H409" i="29"/>
  <c r="S408" i="29"/>
  <c r="T408" i="29" s="1"/>
  <c r="O408" i="29"/>
  <c r="P408" i="29" s="1"/>
  <c r="P407" i="29" s="1"/>
  <c r="Q407" i="29"/>
  <c r="O407" i="29"/>
  <c r="N407" i="29"/>
  <c r="M407" i="29"/>
  <c r="S407" i="29" s="1"/>
  <c r="T407" i="29" s="1"/>
  <c r="T406" i="29" s="1"/>
  <c r="L407" i="29"/>
  <c r="J407" i="29"/>
  <c r="I407" i="29"/>
  <c r="H407" i="29"/>
  <c r="S406" i="29"/>
  <c r="P406" i="29"/>
  <c r="O406" i="29"/>
  <c r="S405" i="29"/>
  <c r="T405" i="29" s="1"/>
  <c r="O405" i="29"/>
  <c r="P405" i="29" s="1"/>
  <c r="P404" i="29" s="1"/>
  <c r="P403" i="29" s="1"/>
  <c r="O404" i="29"/>
  <c r="N404" i="29"/>
  <c r="M404" i="29"/>
  <c r="S404" i="29" s="1"/>
  <c r="T404" i="29" s="1"/>
  <c r="L404" i="29"/>
  <c r="J404" i="29"/>
  <c r="I404" i="29"/>
  <c r="H404" i="29"/>
  <c r="O403" i="29"/>
  <c r="N403" i="29"/>
  <c r="M403" i="29"/>
  <c r="S403" i="29" s="1"/>
  <c r="T403" i="29" s="1"/>
  <c r="L403" i="29"/>
  <c r="J403" i="29"/>
  <c r="I403" i="29"/>
  <c r="H403" i="29"/>
  <c r="S402" i="29"/>
  <c r="T402" i="29" s="1"/>
  <c r="P402" i="29"/>
  <c r="O402" i="29"/>
  <c r="J402" i="29"/>
  <c r="O401" i="29"/>
  <c r="N401" i="29"/>
  <c r="M401" i="29"/>
  <c r="S401" i="29" s="1"/>
  <c r="T401" i="29" s="1"/>
  <c r="L401" i="29"/>
  <c r="P401" i="29" s="1"/>
  <c r="J401" i="29"/>
  <c r="I401" i="29"/>
  <c r="H401" i="29"/>
  <c r="O400" i="29"/>
  <c r="N400" i="29"/>
  <c r="M400" i="29"/>
  <c r="S400" i="29" s="1"/>
  <c r="T400" i="29" s="1"/>
  <c r="T399" i="29" s="1"/>
  <c r="L400" i="29"/>
  <c r="P400" i="29" s="1"/>
  <c r="J400" i="29"/>
  <c r="I400" i="29"/>
  <c r="H400" i="29"/>
  <c r="S399" i="29"/>
  <c r="O399" i="29"/>
  <c r="P399" i="29" s="1"/>
  <c r="J399" i="29"/>
  <c r="S398" i="29"/>
  <c r="T398" i="29" s="1"/>
  <c r="T397" i="29" s="1"/>
  <c r="P398" i="29"/>
  <c r="O398" i="29"/>
  <c r="J398" i="29"/>
  <c r="N397" i="29"/>
  <c r="M397" i="29"/>
  <c r="L397" i="29"/>
  <c r="J397" i="29"/>
  <c r="I397" i="29"/>
  <c r="H397" i="29"/>
  <c r="H455" i="29" s="1"/>
  <c r="S396" i="29"/>
  <c r="T396" i="29" s="1"/>
  <c r="O396" i="29"/>
  <c r="P396" i="29" s="1"/>
  <c r="N395" i="29"/>
  <c r="N394" i="29" s="1"/>
  <c r="M395" i="29"/>
  <c r="S395" i="29" s="1"/>
  <c r="T395" i="29" s="1"/>
  <c r="L395" i="29"/>
  <c r="L394" i="29" s="1"/>
  <c r="H395" i="29"/>
  <c r="H394" i="29" s="1"/>
  <c r="M394" i="29"/>
  <c r="M454" i="29" s="1"/>
  <c r="S391" i="29"/>
  <c r="I391" i="29"/>
  <c r="N389" i="29"/>
  <c r="M389" i="29"/>
  <c r="S389" i="29" s="1"/>
  <c r="T389" i="29" s="1"/>
  <c r="L389" i="29"/>
  <c r="H389" i="29"/>
  <c r="L388" i="29"/>
  <c r="H388" i="29"/>
  <c r="S384" i="29"/>
  <c r="S383" i="29"/>
  <c r="O383" i="29"/>
  <c r="I383" i="29" s="1"/>
  <c r="I171" i="29" s="1"/>
  <c r="S382" i="29"/>
  <c r="O382" i="29"/>
  <c r="P382" i="29" s="1"/>
  <c r="O381" i="29"/>
  <c r="N381" i="29"/>
  <c r="M381" i="29"/>
  <c r="S381" i="29" s="1"/>
  <c r="L381" i="29"/>
  <c r="J381" i="29"/>
  <c r="I381" i="29"/>
  <c r="H381" i="29"/>
  <c r="O380" i="29"/>
  <c r="N380" i="29"/>
  <c r="M380" i="29"/>
  <c r="S380" i="29" s="1"/>
  <c r="L380" i="29"/>
  <c r="J380" i="29"/>
  <c r="I380" i="29"/>
  <c r="H380" i="29"/>
  <c r="O379" i="29"/>
  <c r="N379" i="29"/>
  <c r="M379" i="29"/>
  <c r="S379" i="29" s="1"/>
  <c r="L379" i="29"/>
  <c r="J379" i="29"/>
  <c r="I379" i="29"/>
  <c r="H379" i="29"/>
  <c r="S378" i="29"/>
  <c r="O378" i="29"/>
  <c r="J378" i="29"/>
  <c r="S377" i="29"/>
  <c r="O377" i="29"/>
  <c r="J377" i="29"/>
  <c r="S376" i="29"/>
  <c r="O376" i="29"/>
  <c r="I376" i="29"/>
  <c r="J376" i="29" s="1"/>
  <c r="S375" i="29"/>
  <c r="O375" i="29"/>
  <c r="S374" i="29"/>
  <c r="O374" i="29"/>
  <c r="J374" i="29"/>
  <c r="S373" i="29"/>
  <c r="T373" i="29" s="1"/>
  <c r="N373" i="29"/>
  <c r="M373" i="29"/>
  <c r="L373" i="29"/>
  <c r="H373" i="29"/>
  <c r="S372" i="29"/>
  <c r="T372" i="29" s="1"/>
  <c r="T371" i="29" s="1"/>
  <c r="T370" i="29" s="1"/>
  <c r="T369" i="29" s="1"/>
  <c r="N372" i="29"/>
  <c r="N371" i="29" s="1"/>
  <c r="M372" i="29"/>
  <c r="L372" i="29"/>
  <c r="L371" i="29" s="1"/>
  <c r="H372" i="29"/>
  <c r="H371" i="29" s="1"/>
  <c r="M371" i="29"/>
  <c r="S371" i="29" s="1"/>
  <c r="S370" i="29"/>
  <c r="O370" i="29"/>
  <c r="L370" i="29"/>
  <c r="J370" i="29"/>
  <c r="J167" i="29" s="1"/>
  <c r="N369" i="29"/>
  <c r="M369" i="29"/>
  <c r="S369" i="29" s="1"/>
  <c r="L369" i="29"/>
  <c r="J369" i="29"/>
  <c r="I369" i="29"/>
  <c r="H369" i="29"/>
  <c r="T368" i="29"/>
  <c r="O368" i="29"/>
  <c r="Q368" i="29" s="1"/>
  <c r="T367" i="29"/>
  <c r="O367" i="29"/>
  <c r="P367" i="29" s="1"/>
  <c r="J367" i="29"/>
  <c r="T366" i="29"/>
  <c r="N366" i="29"/>
  <c r="M366" i="29"/>
  <c r="L366" i="29"/>
  <c r="S365" i="29"/>
  <c r="T365" i="29" s="1"/>
  <c r="T363" i="29" s="1"/>
  <c r="T362" i="29" s="1"/>
  <c r="T361" i="29" s="1"/>
  <c r="O365" i="29"/>
  <c r="Q365" i="29" s="1"/>
  <c r="L365" i="29"/>
  <c r="I365" i="29"/>
  <c r="J365" i="29" s="1"/>
  <c r="T364" i="29"/>
  <c r="O364" i="29"/>
  <c r="L364" i="29"/>
  <c r="P364" i="29" s="1"/>
  <c r="I364" i="29"/>
  <c r="J364" i="29" s="1"/>
  <c r="O363" i="29"/>
  <c r="P363" i="29" s="1"/>
  <c r="S362" i="29"/>
  <c r="O362" i="29"/>
  <c r="P362" i="29" s="1"/>
  <c r="N361" i="29"/>
  <c r="O361" i="29" s="1"/>
  <c r="L361" i="29"/>
  <c r="H361" i="29"/>
  <c r="M360" i="29"/>
  <c r="M387" i="29" s="1"/>
  <c r="L360" i="29"/>
  <c r="H360" i="29"/>
  <c r="H387" i="29" s="1"/>
  <c r="T359" i="29"/>
  <c r="S359" i="29"/>
  <c r="O359" i="29"/>
  <c r="P359" i="29" s="1"/>
  <c r="J359" i="29"/>
  <c r="S358" i="29"/>
  <c r="T358" i="29" s="1"/>
  <c r="P358" i="29"/>
  <c r="O358" i="29"/>
  <c r="Q358" i="29" s="1"/>
  <c r="J358" i="29"/>
  <c r="T357" i="29"/>
  <c r="S357" i="29"/>
  <c r="Q357" i="29"/>
  <c r="O357" i="29"/>
  <c r="P357" i="29" s="1"/>
  <c r="J357" i="29"/>
  <c r="S356" i="29"/>
  <c r="T356" i="29" s="1"/>
  <c r="P356" i="29"/>
  <c r="O356" i="29"/>
  <c r="Q356" i="29" s="1"/>
  <c r="J356" i="29"/>
  <c r="Q355" i="29"/>
  <c r="O355" i="29"/>
  <c r="P355" i="29" s="1"/>
  <c r="N355" i="29"/>
  <c r="M355" i="29"/>
  <c r="S355" i="29" s="1"/>
  <c r="T355" i="29" s="1"/>
  <c r="J355" i="29"/>
  <c r="I355" i="29"/>
  <c r="H355" i="29"/>
  <c r="S354" i="29"/>
  <c r="T354" i="29" s="1"/>
  <c r="O354" i="29"/>
  <c r="I354" i="29"/>
  <c r="J354" i="29" s="1"/>
  <c r="S353" i="29"/>
  <c r="T353" i="29" s="1"/>
  <c r="O353" i="29"/>
  <c r="I353" i="29"/>
  <c r="J353" i="29" s="1"/>
  <c r="S352" i="29"/>
  <c r="T352" i="29" s="1"/>
  <c r="O352" i="29"/>
  <c r="T351" i="29"/>
  <c r="S351" i="29"/>
  <c r="O351" i="29"/>
  <c r="S350" i="29"/>
  <c r="T350" i="29" s="1"/>
  <c r="T377" i="29" s="1"/>
  <c r="T376" i="29" s="1"/>
  <c r="O350" i="29"/>
  <c r="T349" i="29"/>
  <c r="S349" i="29"/>
  <c r="O349" i="29"/>
  <c r="S348" i="29"/>
  <c r="T348" i="29" s="1"/>
  <c r="O348" i="29"/>
  <c r="T347" i="29"/>
  <c r="T345" i="29" s="1"/>
  <c r="S347" i="29"/>
  <c r="O347" i="29"/>
  <c r="S346" i="29"/>
  <c r="T346" i="29" s="1"/>
  <c r="O346" i="29"/>
  <c r="S345" i="29"/>
  <c r="O345" i="29"/>
  <c r="I345" i="29"/>
  <c r="S344" i="29"/>
  <c r="T344" i="29" s="1"/>
  <c r="O344" i="29"/>
  <c r="I344" i="29" s="1"/>
  <c r="S343" i="29"/>
  <c r="T343" i="29" s="1"/>
  <c r="Q343" i="29"/>
  <c r="N342" i="29"/>
  <c r="M342" i="29"/>
  <c r="Q342" i="29" s="1"/>
  <c r="L342" i="29"/>
  <c r="H342" i="29"/>
  <c r="L341" i="29"/>
  <c r="H341" i="29"/>
  <c r="S340" i="29"/>
  <c r="T340" i="29" s="1"/>
  <c r="O340" i="29"/>
  <c r="T339" i="29"/>
  <c r="S339" i="29"/>
  <c r="O339" i="29"/>
  <c r="J339" i="29"/>
  <c r="S338" i="29"/>
  <c r="T338" i="29" s="1"/>
  <c r="O338" i="29"/>
  <c r="Q338" i="29" s="1"/>
  <c r="N337" i="29"/>
  <c r="N385" i="29" s="1"/>
  <c r="M337" i="29"/>
  <c r="L337" i="29"/>
  <c r="L385" i="29" s="1"/>
  <c r="H337" i="29"/>
  <c r="H385" i="29" s="1"/>
  <c r="N336" i="29"/>
  <c r="L336" i="29"/>
  <c r="H336" i="29"/>
  <c r="S335" i="29"/>
  <c r="T335" i="29" s="1"/>
  <c r="O335" i="29"/>
  <c r="J335" i="29"/>
  <c r="O334" i="29"/>
  <c r="N334" i="29"/>
  <c r="M334" i="29"/>
  <c r="S334" i="29" s="1"/>
  <c r="T334" i="29" s="1"/>
  <c r="L334" i="29"/>
  <c r="J334" i="29"/>
  <c r="I334" i="29"/>
  <c r="H334" i="29"/>
  <c r="O333" i="29"/>
  <c r="N333" i="29"/>
  <c r="M333" i="29"/>
  <c r="S333" i="29" s="1"/>
  <c r="T333" i="29" s="1"/>
  <c r="L333" i="29"/>
  <c r="P333" i="29" s="1"/>
  <c r="J333" i="29"/>
  <c r="I333" i="29"/>
  <c r="H333" i="29"/>
  <c r="S332" i="29"/>
  <c r="T332" i="29" s="1"/>
  <c r="T76" i="29" s="1"/>
  <c r="O332" i="29"/>
  <c r="Q332" i="29" s="1"/>
  <c r="S331" i="29"/>
  <c r="T331" i="29" s="1"/>
  <c r="O331" i="29"/>
  <c r="I331" i="29" s="1"/>
  <c r="T330" i="29"/>
  <c r="S330" i="29"/>
  <c r="O330" i="29"/>
  <c r="O389" i="29" s="1"/>
  <c r="T329" i="29"/>
  <c r="S329" i="29"/>
  <c r="O329" i="29"/>
  <c r="Q329" i="29" s="1"/>
  <c r="T328" i="29"/>
  <c r="T327" i="29" s="1"/>
  <c r="S328" i="29"/>
  <c r="O328" i="29"/>
  <c r="L328" i="29"/>
  <c r="I328" i="29"/>
  <c r="S327" i="29"/>
  <c r="O327" i="29"/>
  <c r="L327" i="29"/>
  <c r="P327" i="29" s="1"/>
  <c r="J327" i="29"/>
  <c r="I327" i="29"/>
  <c r="N326" i="29"/>
  <c r="M326" i="29"/>
  <c r="S326" i="29" s="1"/>
  <c r="H326" i="29"/>
  <c r="T325" i="29"/>
  <c r="S325" i="29"/>
  <c r="O325" i="29"/>
  <c r="T324" i="29"/>
  <c r="S324" i="29"/>
  <c r="O324" i="29"/>
  <c r="T323" i="29"/>
  <c r="O323" i="29"/>
  <c r="N323" i="29"/>
  <c r="M323" i="29"/>
  <c r="S323" i="29" s="1"/>
  <c r="L323" i="29"/>
  <c r="I323" i="29"/>
  <c r="H323" i="29"/>
  <c r="T322" i="29"/>
  <c r="S322" i="29"/>
  <c r="O322" i="29"/>
  <c r="T321" i="29"/>
  <c r="S321" i="29"/>
  <c r="O321" i="29"/>
  <c r="I321" i="29"/>
  <c r="S320" i="29"/>
  <c r="T320" i="29" s="1"/>
  <c r="T379" i="29" s="1"/>
  <c r="O320" i="29"/>
  <c r="T319" i="29"/>
  <c r="S319" i="29"/>
  <c r="O319" i="29"/>
  <c r="I319" i="29"/>
  <c r="S318" i="29"/>
  <c r="T318" i="29" s="1"/>
  <c r="O318" i="29"/>
  <c r="T317" i="29"/>
  <c r="S317" i="29"/>
  <c r="O317" i="29"/>
  <c r="S316" i="29"/>
  <c r="O316" i="29"/>
  <c r="Q316" i="29" s="1"/>
  <c r="O315" i="29"/>
  <c r="Q315" i="29" s="1"/>
  <c r="N315" i="29"/>
  <c r="M315" i="29"/>
  <c r="S315" i="29" s="1"/>
  <c r="T315" i="29" s="1"/>
  <c r="L315" i="29"/>
  <c r="P315" i="29" s="1"/>
  <c r="H315" i="29"/>
  <c r="T314" i="29"/>
  <c r="T313" i="29" s="1"/>
  <c r="S314" i="29"/>
  <c r="O314" i="29"/>
  <c r="L314" i="29"/>
  <c r="P314" i="29" s="1"/>
  <c r="J314" i="29"/>
  <c r="S313" i="29"/>
  <c r="O313" i="29"/>
  <c r="P313" i="29" s="1"/>
  <c r="J313" i="29"/>
  <c r="S312" i="29"/>
  <c r="T312" i="29" s="1"/>
  <c r="O312" i="29"/>
  <c r="P312" i="29" s="1"/>
  <c r="J312" i="29"/>
  <c r="J311" i="29" s="1"/>
  <c r="O311" i="29"/>
  <c r="N311" i="29"/>
  <c r="M311" i="29"/>
  <c r="S311" i="29" s="1"/>
  <c r="T311" i="29" s="1"/>
  <c r="L311" i="29"/>
  <c r="P311" i="29" s="1"/>
  <c r="I311" i="29"/>
  <c r="H311" i="29"/>
  <c r="T310" i="29"/>
  <c r="S310" i="29"/>
  <c r="O310" i="29"/>
  <c r="Q310" i="29" s="1"/>
  <c r="S309" i="29"/>
  <c r="T309" i="29" s="1"/>
  <c r="O309" i="29"/>
  <c r="Q309" i="29" s="1"/>
  <c r="S308" i="29"/>
  <c r="T308" i="29" s="1"/>
  <c r="O308" i="29"/>
  <c r="Q308" i="29" s="1"/>
  <c r="T307" i="29"/>
  <c r="S307" i="29"/>
  <c r="O307" i="29"/>
  <c r="Q307" i="29" s="1"/>
  <c r="T306" i="29"/>
  <c r="S306" i="29"/>
  <c r="O306" i="29"/>
  <c r="L306" i="29"/>
  <c r="P306" i="29" s="1"/>
  <c r="I306" i="29"/>
  <c r="T305" i="29"/>
  <c r="S305" i="29"/>
  <c r="O305" i="29"/>
  <c r="P305" i="29" s="1"/>
  <c r="T304" i="29"/>
  <c r="S304" i="29"/>
  <c r="O304" i="29"/>
  <c r="Q304" i="29" s="1"/>
  <c r="S303" i="29"/>
  <c r="T303" i="29" s="1"/>
  <c r="O303" i="29"/>
  <c r="Q303" i="29" s="1"/>
  <c r="S302" i="29"/>
  <c r="T302" i="29" s="1"/>
  <c r="O302" i="29"/>
  <c r="Q302" i="29" s="1"/>
  <c r="S301" i="29"/>
  <c r="O301" i="29"/>
  <c r="Q301" i="29" s="1"/>
  <c r="T300" i="29"/>
  <c r="S300" i="29"/>
  <c r="O300" i="29"/>
  <c r="Q300" i="29" s="1"/>
  <c r="O299" i="29"/>
  <c r="Q299" i="29" s="1"/>
  <c r="N299" i="29"/>
  <c r="N298" i="29" s="1"/>
  <c r="M299" i="29"/>
  <c r="S299" i="29" s="1"/>
  <c r="T299" i="29" s="1"/>
  <c r="L299" i="29"/>
  <c r="H299" i="29"/>
  <c r="H298" i="29"/>
  <c r="S297" i="29"/>
  <c r="T297" i="29" s="1"/>
  <c r="O297" i="29"/>
  <c r="Q297" i="29" s="1"/>
  <c r="K297" i="29"/>
  <c r="J297" i="29"/>
  <c r="S296" i="29"/>
  <c r="T296" i="29" s="1"/>
  <c r="S295" i="29"/>
  <c r="T295" i="29" s="1"/>
  <c r="S294" i="29"/>
  <c r="T294" i="29" s="1"/>
  <c r="S293" i="29"/>
  <c r="T293" i="29" s="1"/>
  <c r="S292" i="29"/>
  <c r="T292" i="29" s="1"/>
  <c r="J292" i="29"/>
  <c r="S291" i="29"/>
  <c r="T291" i="29" s="1"/>
  <c r="J291" i="29"/>
  <c r="I291" i="29"/>
  <c r="K291" i="29" s="1"/>
  <c r="H291" i="29"/>
  <c r="S290" i="29"/>
  <c r="T290" i="29" s="1"/>
  <c r="I290" i="29"/>
  <c r="J290" i="29" s="1"/>
  <c r="K290" i="29" s="1"/>
  <c r="S289" i="29"/>
  <c r="I289" i="29"/>
  <c r="J289" i="29" s="1"/>
  <c r="K289" i="29" s="1"/>
  <c r="H289" i="29"/>
  <c r="S288" i="29"/>
  <c r="S287" i="29"/>
  <c r="T287" i="29" s="1"/>
  <c r="S286" i="29"/>
  <c r="T286" i="29" s="1"/>
  <c r="S285" i="29"/>
  <c r="T285" i="29" s="1"/>
  <c r="S284" i="29"/>
  <c r="T284" i="29" s="1"/>
  <c r="S283" i="29"/>
  <c r="T283" i="29" s="1"/>
  <c r="S282" i="29"/>
  <c r="T282" i="29" s="1"/>
  <c r="T281" i="29" s="1"/>
  <c r="I282" i="29"/>
  <c r="S281" i="29"/>
  <c r="S280" i="29"/>
  <c r="T280" i="29" s="1"/>
  <c r="T279" i="29" s="1"/>
  <c r="S279" i="29"/>
  <c r="J279" i="29"/>
  <c r="S278" i="29"/>
  <c r="T278" i="29" s="1"/>
  <c r="I278" i="29"/>
  <c r="T277" i="29"/>
  <c r="S277" i="29"/>
  <c r="O262" i="29"/>
  <c r="S276" i="29"/>
  <c r="T276" i="29" s="1"/>
  <c r="I276" i="29"/>
  <c r="J276" i="29" s="1"/>
  <c r="S275" i="29"/>
  <c r="T275" i="29" s="1"/>
  <c r="K275" i="29"/>
  <c r="I275" i="29"/>
  <c r="J275" i="29" s="1"/>
  <c r="S274" i="29"/>
  <c r="T274" i="29" s="1"/>
  <c r="I274" i="29"/>
  <c r="J274" i="29" s="1"/>
  <c r="K274" i="29" s="1"/>
  <c r="S273" i="29"/>
  <c r="T273" i="29" s="1"/>
  <c r="I273" i="29"/>
  <c r="J273" i="29" s="1"/>
  <c r="K273" i="29" s="1"/>
  <c r="S272" i="29"/>
  <c r="I272" i="29"/>
  <c r="J272" i="29" s="1"/>
  <c r="K272" i="29" s="1"/>
  <c r="S271" i="29"/>
  <c r="T271" i="29" s="1"/>
  <c r="I271" i="29"/>
  <c r="J271" i="29" s="1"/>
  <c r="K271" i="29" s="1"/>
  <c r="S270" i="29"/>
  <c r="T270" i="29" s="1"/>
  <c r="I270" i="29"/>
  <c r="J270" i="29" s="1"/>
  <c r="K270" i="29" s="1"/>
  <c r="S269" i="29"/>
  <c r="T269" i="29" s="1"/>
  <c r="I269" i="29"/>
  <c r="J269" i="29" s="1"/>
  <c r="S268" i="29"/>
  <c r="T268" i="29" s="1"/>
  <c r="I268" i="29"/>
  <c r="J268" i="29" s="1"/>
  <c r="S267" i="29"/>
  <c r="T267" i="29" s="1"/>
  <c r="I267" i="29"/>
  <c r="J267" i="29" s="1"/>
  <c r="K267" i="29" s="1"/>
  <c r="S266" i="29"/>
  <c r="T266" i="29" s="1"/>
  <c r="I266" i="29"/>
  <c r="J266" i="29" s="1"/>
  <c r="S265" i="29"/>
  <c r="T265" i="29" s="1"/>
  <c r="I265" i="29"/>
  <c r="J265" i="29" s="1"/>
  <c r="S264" i="29"/>
  <c r="T264" i="29" s="1"/>
  <c r="I264" i="29"/>
  <c r="J264" i="29" s="1"/>
  <c r="S263" i="29"/>
  <c r="T263" i="29" s="1"/>
  <c r="I263" i="29"/>
  <c r="N262" i="29"/>
  <c r="M262" i="29"/>
  <c r="S262" i="29" s="1"/>
  <c r="T262" i="29" s="1"/>
  <c r="L262" i="29"/>
  <c r="P262" i="29" s="1"/>
  <c r="H262" i="29"/>
  <c r="N261" i="29"/>
  <c r="H261" i="29"/>
  <c r="H260" i="29" s="1"/>
  <c r="H259" i="29" s="1"/>
  <c r="S258" i="29"/>
  <c r="T258" i="29" s="1"/>
  <c r="S254" i="29"/>
  <c r="T254" i="29" s="1"/>
  <c r="S253" i="29"/>
  <c r="T253" i="29" s="1"/>
  <c r="O253" i="29"/>
  <c r="S252" i="29"/>
  <c r="O252" i="29"/>
  <c r="P252" i="29" s="1"/>
  <c r="J252" i="29"/>
  <c r="S251" i="29"/>
  <c r="P251" i="29"/>
  <c r="O251" i="29"/>
  <c r="J251" i="29"/>
  <c r="S250" i="29"/>
  <c r="O250" i="29"/>
  <c r="P250" i="29" s="1"/>
  <c r="J250" i="29"/>
  <c r="S249" i="29"/>
  <c r="P249" i="29"/>
  <c r="O249" i="29"/>
  <c r="J249" i="29"/>
  <c r="S248" i="29"/>
  <c r="O248" i="29"/>
  <c r="J248" i="29"/>
  <c r="N247" i="29"/>
  <c r="N246" i="29" s="1"/>
  <c r="N245" i="29" s="1"/>
  <c r="N168" i="29" s="1"/>
  <c r="N167" i="29" s="1"/>
  <c r="M247" i="29"/>
  <c r="S247" i="29" s="1"/>
  <c r="L247" i="29"/>
  <c r="L246" i="29" s="1"/>
  <c r="J247" i="29"/>
  <c r="J246" i="29" s="1"/>
  <c r="I247" i="29"/>
  <c r="H247" i="29"/>
  <c r="H246" i="29" s="1"/>
  <c r="M246" i="29"/>
  <c r="M245" i="29" s="1"/>
  <c r="I246" i="29"/>
  <c r="I245" i="29" s="1"/>
  <c r="L245" i="29"/>
  <c r="L168" i="29" s="1"/>
  <c r="L167" i="29" s="1"/>
  <c r="J245" i="29"/>
  <c r="H245" i="29"/>
  <c r="H168" i="29" s="1"/>
  <c r="H167" i="29" s="1"/>
  <c r="S244" i="29"/>
  <c r="O244" i="29"/>
  <c r="S243" i="29"/>
  <c r="T243" i="29" s="1"/>
  <c r="T161" i="29" s="1"/>
  <c r="N243" i="29"/>
  <c r="M243" i="29"/>
  <c r="L243" i="29"/>
  <c r="J243" i="29"/>
  <c r="I243" i="29"/>
  <c r="H243" i="29"/>
  <c r="S242" i="29"/>
  <c r="T242" i="29" s="1"/>
  <c r="O242" i="29"/>
  <c r="Q242" i="29" s="1"/>
  <c r="T241" i="29"/>
  <c r="S241" i="29"/>
  <c r="O241" i="29"/>
  <c r="P241" i="29" s="1"/>
  <c r="N240" i="29"/>
  <c r="N238" i="29" s="1"/>
  <c r="M240" i="29"/>
  <c r="S240" i="29" s="1"/>
  <c r="T240" i="29" s="1"/>
  <c r="L240" i="29"/>
  <c r="L238" i="29" s="1"/>
  <c r="H240" i="29"/>
  <c r="H238" i="29" s="1"/>
  <c r="H165" i="29" s="1"/>
  <c r="S239" i="29"/>
  <c r="T239" i="29" s="1"/>
  <c r="P239" i="29"/>
  <c r="O239" i="29"/>
  <c r="M238" i="29"/>
  <c r="S237" i="29"/>
  <c r="O237" i="29"/>
  <c r="S236" i="29"/>
  <c r="N236" i="29"/>
  <c r="M236" i="29"/>
  <c r="L236" i="29"/>
  <c r="I236" i="29"/>
  <c r="H236" i="29"/>
  <c r="T235" i="29"/>
  <c r="S235" i="29"/>
  <c r="O235" i="29"/>
  <c r="P235" i="29" s="1"/>
  <c r="J235" i="29"/>
  <c r="O234" i="29"/>
  <c r="O233" i="29" s="1"/>
  <c r="N234" i="29"/>
  <c r="M234" i="29"/>
  <c r="L234" i="29"/>
  <c r="P234" i="29" s="1"/>
  <c r="J234" i="29"/>
  <c r="J233" i="29" s="1"/>
  <c r="I234" i="29"/>
  <c r="H234" i="29"/>
  <c r="H233" i="29" s="1"/>
  <c r="N233" i="29"/>
  <c r="L233" i="29"/>
  <c r="I233" i="29"/>
  <c r="I256" i="29" s="1"/>
  <c r="T232" i="29"/>
  <c r="S232" i="29"/>
  <c r="O232" i="29"/>
  <c r="J232" i="29"/>
  <c r="S231" i="29"/>
  <c r="T231" i="29" s="1"/>
  <c r="N231" i="29"/>
  <c r="N162" i="29" s="1"/>
  <c r="M231" i="29"/>
  <c r="L231" i="29"/>
  <c r="L162" i="29" s="1"/>
  <c r="J231" i="29"/>
  <c r="J162" i="29" s="1"/>
  <c r="I231" i="29"/>
  <c r="H231" i="29"/>
  <c r="H162" i="29" s="1"/>
  <c r="S230" i="29"/>
  <c r="O230" i="29"/>
  <c r="P230" i="29" s="1"/>
  <c r="J230" i="29"/>
  <c r="T229" i="29"/>
  <c r="S229" i="29"/>
  <c r="O229" i="29"/>
  <c r="P229" i="29" s="1"/>
  <c r="J229" i="29"/>
  <c r="S228" i="29"/>
  <c r="P228" i="29"/>
  <c r="O228" i="29"/>
  <c r="J228" i="29"/>
  <c r="T227" i="29"/>
  <c r="S227" i="29"/>
  <c r="O227" i="29"/>
  <c r="P227" i="29" s="1"/>
  <c r="J227" i="29"/>
  <c r="T226" i="29"/>
  <c r="O226" i="29"/>
  <c r="N226" i="29"/>
  <c r="M226" i="29"/>
  <c r="S226" i="29" s="1"/>
  <c r="L226" i="29"/>
  <c r="J226" i="29"/>
  <c r="I226" i="29"/>
  <c r="H226" i="29"/>
  <c r="T225" i="29"/>
  <c r="T224" i="29" s="1"/>
  <c r="T223" i="29" s="1"/>
  <c r="S225" i="29"/>
  <c r="O225" i="29"/>
  <c r="P225" i="29" s="1"/>
  <c r="J225" i="29"/>
  <c r="S224" i="29"/>
  <c r="O224" i="29"/>
  <c r="P224" i="29" s="1"/>
  <c r="J224" i="29"/>
  <c r="S223" i="29"/>
  <c r="O223" i="29"/>
  <c r="J223" i="29"/>
  <c r="T222" i="29"/>
  <c r="S222" i="29"/>
  <c r="O222" i="29"/>
  <c r="J222" i="29"/>
  <c r="T221" i="29"/>
  <c r="S221" i="29"/>
  <c r="O221" i="29"/>
  <c r="J221" i="29"/>
  <c r="T220" i="29"/>
  <c r="S220" i="29"/>
  <c r="O220" i="29"/>
  <c r="J220" i="29"/>
  <c r="T219" i="29"/>
  <c r="S219" i="29"/>
  <c r="O219" i="29"/>
  <c r="J219" i="29"/>
  <c r="N218" i="29"/>
  <c r="M218" i="29"/>
  <c r="S218" i="29" s="1"/>
  <c r="T218" i="29" s="1"/>
  <c r="L218" i="29"/>
  <c r="J218" i="29"/>
  <c r="I218" i="29"/>
  <c r="H218" i="29"/>
  <c r="S217" i="29"/>
  <c r="T217" i="29" s="1"/>
  <c r="O217" i="29"/>
  <c r="I217" i="29"/>
  <c r="S216" i="29"/>
  <c r="O216" i="29"/>
  <c r="J216" i="29"/>
  <c r="S215" i="29"/>
  <c r="T215" i="29" s="1"/>
  <c r="P215" i="29"/>
  <c r="O215" i="29"/>
  <c r="J215" i="29"/>
  <c r="O214" i="29"/>
  <c r="N214" i="29"/>
  <c r="M214" i="29"/>
  <c r="S214" i="29" s="1"/>
  <c r="T214" i="29" s="1"/>
  <c r="L214" i="29"/>
  <c r="H214" i="29"/>
  <c r="H201" i="29" s="1"/>
  <c r="H160" i="29" s="1"/>
  <c r="S213" i="29"/>
  <c r="T213" i="29" s="1"/>
  <c r="O213" i="29"/>
  <c r="P213" i="29" s="1"/>
  <c r="I213" i="29"/>
  <c r="J213" i="29" s="1"/>
  <c r="S212" i="29"/>
  <c r="T212" i="29" s="1"/>
  <c r="O212" i="29"/>
  <c r="Q212" i="29" s="1"/>
  <c r="S211" i="29"/>
  <c r="T211" i="29" s="1"/>
  <c r="P211" i="29"/>
  <c r="O211" i="29"/>
  <c r="Q211" i="29" s="1"/>
  <c r="I211" i="29"/>
  <c r="J211" i="29" s="1"/>
  <c r="S210" i="29"/>
  <c r="T210" i="29" s="1"/>
  <c r="O210" i="29"/>
  <c r="Q210" i="29" s="1"/>
  <c r="I210" i="29"/>
  <c r="J210" i="29" s="1"/>
  <c r="S209" i="29"/>
  <c r="T209" i="29" s="1"/>
  <c r="T208" i="29" s="1"/>
  <c r="O209" i="29"/>
  <c r="L209" i="29"/>
  <c r="I209" i="29"/>
  <c r="J209" i="29" s="1"/>
  <c r="S208" i="29"/>
  <c r="O208" i="29"/>
  <c r="L208" i="29"/>
  <c r="I208" i="29"/>
  <c r="J208" i="29" s="1"/>
  <c r="S207" i="29"/>
  <c r="T207" i="29" s="1"/>
  <c r="O207" i="29"/>
  <c r="L207" i="29"/>
  <c r="P207" i="29" s="1"/>
  <c r="I207" i="29"/>
  <c r="J207" i="29" s="1"/>
  <c r="S206" i="29"/>
  <c r="T206" i="29" s="1"/>
  <c r="P206" i="29"/>
  <c r="I206" i="29"/>
  <c r="J206" i="29" s="1"/>
  <c r="S205" i="29"/>
  <c r="T205" i="29" s="1"/>
  <c r="O205" i="29"/>
  <c r="Q205" i="29" s="1"/>
  <c r="S204" i="29"/>
  <c r="O204" i="29"/>
  <c r="L204" i="29"/>
  <c r="I204" i="29"/>
  <c r="J204" i="29" s="1"/>
  <c r="S203" i="29"/>
  <c r="T203" i="29" s="1"/>
  <c r="P203" i="29"/>
  <c r="Q203" i="29" s="1"/>
  <c r="O203" i="29"/>
  <c r="J203" i="29"/>
  <c r="I203" i="29"/>
  <c r="O202" i="29"/>
  <c r="N202" i="29"/>
  <c r="N201" i="29" s="1"/>
  <c r="M202" i="29"/>
  <c r="S202" i="29" s="1"/>
  <c r="T202" i="29" s="1"/>
  <c r="H202" i="29"/>
  <c r="M201" i="29"/>
  <c r="S201" i="29" s="1"/>
  <c r="T201" i="29" s="1"/>
  <c r="T200" i="29"/>
  <c r="S200" i="29"/>
  <c r="P200" i="29"/>
  <c r="O200" i="29"/>
  <c r="J200" i="29"/>
  <c r="S199" i="29"/>
  <c r="T199" i="29" s="1"/>
  <c r="O199" i="29"/>
  <c r="P199" i="29" s="1"/>
  <c r="J199" i="29"/>
  <c r="T198" i="29"/>
  <c r="S198" i="29"/>
  <c r="P198" i="29"/>
  <c r="O198" i="29"/>
  <c r="J198" i="29"/>
  <c r="S197" i="29"/>
  <c r="T197" i="29" s="1"/>
  <c r="O197" i="29"/>
  <c r="P197" i="29" s="1"/>
  <c r="J197" i="29"/>
  <c r="T196" i="29"/>
  <c r="S196" i="29"/>
  <c r="P196" i="29"/>
  <c r="O196" i="29"/>
  <c r="J196" i="29"/>
  <c r="S195" i="29"/>
  <c r="T195" i="29" s="1"/>
  <c r="O195" i="29"/>
  <c r="J195" i="29"/>
  <c r="N194" i="29"/>
  <c r="M194" i="29"/>
  <c r="S194" i="29" s="1"/>
  <c r="T194" i="29" s="1"/>
  <c r="T192" i="29" s="1"/>
  <c r="L194" i="29"/>
  <c r="J194" i="29"/>
  <c r="I194" i="29"/>
  <c r="H194" i="29"/>
  <c r="S193" i="29"/>
  <c r="T193" i="29" s="1"/>
  <c r="O193" i="29"/>
  <c r="P193" i="29" s="1"/>
  <c r="J193" i="29"/>
  <c r="S192" i="29"/>
  <c r="P192" i="29"/>
  <c r="O192" i="29"/>
  <c r="J192" i="29"/>
  <c r="S191" i="29"/>
  <c r="O191" i="29"/>
  <c r="P191" i="29" s="1"/>
  <c r="J191" i="29"/>
  <c r="T190" i="29"/>
  <c r="S190" i="29"/>
  <c r="P190" i="29"/>
  <c r="O190" i="29"/>
  <c r="J190" i="29"/>
  <c r="S189" i="29"/>
  <c r="T189" i="29" s="1"/>
  <c r="O189" i="29"/>
  <c r="P189" i="29" s="1"/>
  <c r="J189" i="29"/>
  <c r="T188" i="29"/>
  <c r="S188" i="29"/>
  <c r="P188" i="29"/>
  <c r="O188" i="29"/>
  <c r="J188" i="29"/>
  <c r="S187" i="29"/>
  <c r="T187" i="29" s="1"/>
  <c r="O187" i="29"/>
  <c r="P187" i="29" s="1"/>
  <c r="J187" i="29"/>
  <c r="T186" i="29"/>
  <c r="S186" i="29"/>
  <c r="P186" i="29"/>
  <c r="O186" i="29"/>
  <c r="J186" i="29"/>
  <c r="S185" i="29"/>
  <c r="T185" i="29" s="1"/>
  <c r="O185" i="29"/>
  <c r="P185" i="29" s="1"/>
  <c r="J185" i="29"/>
  <c r="T184" i="29"/>
  <c r="S184" i="29"/>
  <c r="P184" i="29"/>
  <c r="O184" i="29"/>
  <c r="J184" i="29"/>
  <c r="S183" i="29"/>
  <c r="T183" i="29" s="1"/>
  <c r="O183" i="29"/>
  <c r="P183" i="29" s="1"/>
  <c r="J183" i="29"/>
  <c r="T182" i="29"/>
  <c r="S182" i="29"/>
  <c r="P182" i="29"/>
  <c r="O182" i="29"/>
  <c r="J182" i="29"/>
  <c r="S181" i="29"/>
  <c r="T181" i="29" s="1"/>
  <c r="O181" i="29"/>
  <c r="P181" i="29" s="1"/>
  <c r="J181" i="29"/>
  <c r="T180" i="29"/>
  <c r="S180" i="29"/>
  <c r="P180" i="29"/>
  <c r="O180" i="29"/>
  <c r="J180" i="29"/>
  <c r="S179" i="29"/>
  <c r="T179" i="29" s="1"/>
  <c r="O179" i="29"/>
  <c r="P179" i="29" s="1"/>
  <c r="J179" i="29"/>
  <c r="T178" i="29"/>
  <c r="S178" i="29"/>
  <c r="P178" i="29"/>
  <c r="O178" i="29"/>
  <c r="J178" i="29"/>
  <c r="J176" i="29" s="1"/>
  <c r="J175" i="29" s="1"/>
  <c r="S177" i="29"/>
  <c r="T177" i="29" s="1"/>
  <c r="O177" i="29"/>
  <c r="J177" i="29"/>
  <c r="T176" i="29"/>
  <c r="N176" i="29"/>
  <c r="N175" i="29" s="1"/>
  <c r="M176" i="29"/>
  <c r="S176" i="29" s="1"/>
  <c r="L176" i="29"/>
  <c r="L175" i="29" s="1"/>
  <c r="I176" i="29"/>
  <c r="H176" i="29"/>
  <c r="M175" i="29"/>
  <c r="I175" i="29"/>
  <c r="T172" i="29"/>
  <c r="S172" i="29"/>
  <c r="N171" i="29"/>
  <c r="M171" i="29"/>
  <c r="S171" i="29" s="1"/>
  <c r="T171" i="29" s="1"/>
  <c r="L171" i="29"/>
  <c r="J171" i="29"/>
  <c r="H171" i="29"/>
  <c r="P170" i="29"/>
  <c r="P169" i="29" s="1"/>
  <c r="O170" i="29"/>
  <c r="N170" i="29"/>
  <c r="N169" i="29" s="1"/>
  <c r="M170" i="29"/>
  <c r="S170" i="29" s="1"/>
  <c r="T170" i="29" s="1"/>
  <c r="L170" i="29"/>
  <c r="L169" i="29" s="1"/>
  <c r="J170" i="29"/>
  <c r="I170" i="29"/>
  <c r="I169" i="29" s="1"/>
  <c r="H170" i="29"/>
  <c r="O169" i="29"/>
  <c r="M169" i="29"/>
  <c r="S169" i="29" s="1"/>
  <c r="T169" i="29" s="1"/>
  <c r="J169" i="29"/>
  <c r="H169" i="29"/>
  <c r="M168" i="29"/>
  <c r="S168" i="29" s="1"/>
  <c r="T168" i="29" s="1"/>
  <c r="M167" i="29"/>
  <c r="S167" i="29" s="1"/>
  <c r="T167" i="29" s="1"/>
  <c r="N166" i="29"/>
  <c r="M166" i="29"/>
  <c r="S166" i="29" s="1"/>
  <c r="L166" i="29"/>
  <c r="J166" i="29"/>
  <c r="I166" i="29"/>
  <c r="H166" i="29"/>
  <c r="S164" i="29"/>
  <c r="I164" i="29"/>
  <c r="M162" i="29"/>
  <c r="S162" i="29" s="1"/>
  <c r="P161" i="29"/>
  <c r="O161" i="29"/>
  <c r="N161" i="29"/>
  <c r="M161" i="29"/>
  <c r="S161" i="29" s="1"/>
  <c r="L161" i="29"/>
  <c r="J161" i="29"/>
  <c r="I161" i="29"/>
  <c r="H161" i="29"/>
  <c r="T160" i="29"/>
  <c r="T159" i="29" s="1"/>
  <c r="T156" i="29"/>
  <c r="S155" i="29"/>
  <c r="N155" i="29"/>
  <c r="M155" i="29"/>
  <c r="L155" i="29"/>
  <c r="I155" i="29"/>
  <c r="H155" i="29"/>
  <c r="T152" i="29"/>
  <c r="S152" i="29"/>
  <c r="P152" i="29"/>
  <c r="O152" i="29"/>
  <c r="I152" i="29"/>
  <c r="T151" i="29"/>
  <c r="S151" i="29"/>
  <c r="O151" i="29"/>
  <c r="I151" i="29" s="1"/>
  <c r="I147" i="29" s="1"/>
  <c r="K153" i="29" s="1"/>
  <c r="S150" i="29"/>
  <c r="O150" i="29"/>
  <c r="L150" i="29"/>
  <c r="I150" i="29"/>
  <c r="H149" i="29"/>
  <c r="S148" i="29"/>
  <c r="O148" i="29"/>
  <c r="L148" i="29"/>
  <c r="L147" i="29" s="1"/>
  <c r="J148" i="29"/>
  <c r="J147" i="29" s="1"/>
  <c r="J153" i="29" s="1"/>
  <c r="I148" i="29"/>
  <c r="N147" i="29"/>
  <c r="N153" i="29" s="1"/>
  <c r="M147" i="29"/>
  <c r="S147" i="29" s="1"/>
  <c r="H147" i="29"/>
  <c r="H153" i="29" s="1"/>
  <c r="S146" i="29"/>
  <c r="P146" i="29"/>
  <c r="O146" i="29"/>
  <c r="J146" i="29"/>
  <c r="S145" i="29"/>
  <c r="O145" i="29"/>
  <c r="J145" i="29"/>
  <c r="J155" i="29" s="1"/>
  <c r="S144" i="29"/>
  <c r="O144" i="29"/>
  <c r="J144" i="29"/>
  <c r="S143" i="29"/>
  <c r="P143" i="29"/>
  <c r="O143" i="29"/>
  <c r="J143" i="29"/>
  <c r="S142" i="29"/>
  <c r="T142" i="29" s="1"/>
  <c r="N142" i="29"/>
  <c r="M142" i="29"/>
  <c r="L142" i="29"/>
  <c r="J142" i="29"/>
  <c r="I142" i="29"/>
  <c r="H142" i="29"/>
  <c r="S141" i="29"/>
  <c r="T141" i="29" s="1"/>
  <c r="O141" i="29"/>
  <c r="P141" i="29" s="1"/>
  <c r="J141" i="29"/>
  <c r="T140" i="29"/>
  <c r="S140" i="29"/>
  <c r="P140" i="29"/>
  <c r="O140" i="29"/>
  <c r="J140" i="29"/>
  <c r="S139" i="29"/>
  <c r="T139" i="29" s="1"/>
  <c r="O139" i="29"/>
  <c r="P139" i="29" s="1"/>
  <c r="J139" i="29"/>
  <c r="T138" i="29"/>
  <c r="T137" i="29" s="1"/>
  <c r="T81" i="29" s="1"/>
  <c r="S138" i="29"/>
  <c r="P138" i="29"/>
  <c r="O138" i="29"/>
  <c r="J138" i="29"/>
  <c r="O137" i="29"/>
  <c r="N137" i="29"/>
  <c r="M137" i="29"/>
  <c r="M129" i="29" s="1"/>
  <c r="L137" i="29"/>
  <c r="J137" i="29"/>
  <c r="I137" i="29"/>
  <c r="H137" i="29"/>
  <c r="S136" i="29"/>
  <c r="T136" i="29" s="1"/>
  <c r="O136" i="29"/>
  <c r="P136" i="29" s="1"/>
  <c r="J136" i="29"/>
  <c r="T135" i="29"/>
  <c r="T145" i="29" s="1"/>
  <c r="S135" i="29"/>
  <c r="O135" i="29"/>
  <c r="P135" i="29" s="1"/>
  <c r="J135" i="29"/>
  <c r="S134" i="29"/>
  <c r="T134" i="29" s="1"/>
  <c r="O134" i="29"/>
  <c r="P134" i="29" s="1"/>
  <c r="J134" i="29"/>
  <c r="T133" i="29"/>
  <c r="S133" i="29"/>
  <c r="P133" i="29"/>
  <c r="O133" i="29"/>
  <c r="J133" i="29"/>
  <c r="S132" i="29"/>
  <c r="O132" i="29"/>
  <c r="J132" i="29"/>
  <c r="T131" i="29"/>
  <c r="S131" i="29"/>
  <c r="P131" i="29"/>
  <c r="O131" i="29"/>
  <c r="J131" i="29"/>
  <c r="S130" i="29"/>
  <c r="T130" i="29" s="1"/>
  <c r="N130" i="29"/>
  <c r="M130" i="29"/>
  <c r="L130" i="29"/>
  <c r="J130" i="29"/>
  <c r="I130" i="29"/>
  <c r="H130" i="29"/>
  <c r="S129" i="29"/>
  <c r="T129" i="29" s="1"/>
  <c r="N129" i="29"/>
  <c r="J129" i="29"/>
  <c r="I129" i="29"/>
  <c r="H129" i="29"/>
  <c r="H73" i="29" s="1"/>
  <c r="S128" i="29"/>
  <c r="T128" i="29" s="1"/>
  <c r="P128" i="29"/>
  <c r="O128" i="29"/>
  <c r="J128" i="29"/>
  <c r="T127" i="29"/>
  <c r="S127" i="29"/>
  <c r="O127" i="29"/>
  <c r="P127" i="29" s="1"/>
  <c r="J127" i="29"/>
  <c r="S126" i="29"/>
  <c r="T126" i="29" s="1"/>
  <c r="P126" i="29"/>
  <c r="O126" i="29"/>
  <c r="J126" i="29"/>
  <c r="T125" i="29"/>
  <c r="S125" i="29"/>
  <c r="O125" i="29"/>
  <c r="P125" i="29" s="1"/>
  <c r="J125" i="29"/>
  <c r="J122" i="29" s="1"/>
  <c r="S124" i="29"/>
  <c r="T124" i="29" s="1"/>
  <c r="P124" i="29"/>
  <c r="O124" i="29"/>
  <c r="J124" i="29"/>
  <c r="T123" i="29"/>
  <c r="S123" i="29"/>
  <c r="O123" i="29"/>
  <c r="J123" i="29"/>
  <c r="S122" i="29"/>
  <c r="T122" i="29" s="1"/>
  <c r="N122" i="29"/>
  <c r="N100" i="29" s="1"/>
  <c r="N154" i="29" s="1"/>
  <c r="N156" i="29" s="1"/>
  <c r="M122" i="29"/>
  <c r="L122" i="29"/>
  <c r="L100" i="29" s="1"/>
  <c r="I122" i="29"/>
  <c r="H122" i="29"/>
  <c r="S121" i="29"/>
  <c r="T121" i="29" s="1"/>
  <c r="T120" i="29" s="1"/>
  <c r="P121" i="29"/>
  <c r="P120" i="29" s="1"/>
  <c r="J121" i="29"/>
  <c r="S120" i="29"/>
  <c r="O120" i="29"/>
  <c r="N120" i="29"/>
  <c r="M120" i="29"/>
  <c r="L120" i="29"/>
  <c r="J120" i="29"/>
  <c r="I120" i="29"/>
  <c r="H120" i="29"/>
  <c r="S119" i="29"/>
  <c r="O119" i="29"/>
  <c r="P119" i="29" s="1"/>
  <c r="J119" i="29"/>
  <c r="T118" i="29"/>
  <c r="S118" i="29"/>
  <c r="P118" i="29"/>
  <c r="O118" i="29"/>
  <c r="J118" i="29"/>
  <c r="S117" i="29"/>
  <c r="T117" i="29" s="1"/>
  <c r="O117" i="29"/>
  <c r="P117" i="29" s="1"/>
  <c r="J117" i="29"/>
  <c r="T116" i="29"/>
  <c r="S116" i="29"/>
  <c r="P116" i="29"/>
  <c r="O116" i="29"/>
  <c r="J116" i="29"/>
  <c r="S115" i="29"/>
  <c r="T115" i="29" s="1"/>
  <c r="O115" i="29"/>
  <c r="P115" i="29" s="1"/>
  <c r="J115" i="29"/>
  <c r="T114" i="29"/>
  <c r="S114" i="29"/>
  <c r="P114" i="29"/>
  <c r="O114" i="29"/>
  <c r="J114" i="29"/>
  <c r="S113" i="29"/>
  <c r="T113" i="29" s="1"/>
  <c r="O113" i="29"/>
  <c r="P113" i="29" s="1"/>
  <c r="J113" i="29"/>
  <c r="T112" i="29"/>
  <c r="S112" i="29"/>
  <c r="P112" i="29"/>
  <c r="O112" i="29"/>
  <c r="J112" i="29"/>
  <c r="S111" i="29"/>
  <c r="P111" i="29"/>
  <c r="O111" i="29"/>
  <c r="J111" i="29"/>
  <c r="T110" i="29"/>
  <c r="S110" i="29"/>
  <c r="O110" i="29"/>
  <c r="P110" i="29" s="1"/>
  <c r="J110" i="29"/>
  <c r="T109" i="29"/>
  <c r="S109" i="29"/>
  <c r="P109" i="29"/>
  <c r="O109" i="29"/>
  <c r="J109" i="29"/>
  <c r="S108" i="29"/>
  <c r="T108" i="29" s="1"/>
  <c r="O108" i="29"/>
  <c r="P108" i="29" s="1"/>
  <c r="J108" i="29"/>
  <c r="T107" i="29"/>
  <c r="S107" i="29"/>
  <c r="P107" i="29"/>
  <c r="O107" i="29"/>
  <c r="J107" i="29"/>
  <c r="S106" i="29"/>
  <c r="T106" i="29" s="1"/>
  <c r="O106" i="29"/>
  <c r="P106" i="29" s="1"/>
  <c r="J106" i="29"/>
  <c r="T105" i="29"/>
  <c r="S105" i="29"/>
  <c r="P105" i="29"/>
  <c r="O105" i="29"/>
  <c r="J105" i="29"/>
  <c r="S104" i="29"/>
  <c r="T104" i="29" s="1"/>
  <c r="O104" i="29"/>
  <c r="P104" i="29" s="1"/>
  <c r="J104" i="29"/>
  <c r="T103" i="29"/>
  <c r="S103" i="29"/>
  <c r="J103" i="29"/>
  <c r="S102" i="29"/>
  <c r="T102" i="29" s="1"/>
  <c r="P102" i="29"/>
  <c r="O102" i="29"/>
  <c r="J102" i="29"/>
  <c r="N101" i="29"/>
  <c r="M101" i="29"/>
  <c r="S101" i="29" s="1"/>
  <c r="T101" i="29" s="1"/>
  <c r="L101" i="29"/>
  <c r="I101" i="29"/>
  <c r="H101" i="29"/>
  <c r="M100" i="29"/>
  <c r="M99" i="29"/>
  <c r="O97" i="29"/>
  <c r="N97" i="29"/>
  <c r="M97" i="29"/>
  <c r="L97" i="29"/>
  <c r="J97" i="29"/>
  <c r="H97" i="29"/>
  <c r="S96" i="29"/>
  <c r="T96" i="29" s="1"/>
  <c r="O96" i="29"/>
  <c r="N96" i="29"/>
  <c r="M96" i="29"/>
  <c r="L96" i="29"/>
  <c r="P96" i="29" s="1"/>
  <c r="J96" i="29"/>
  <c r="I96" i="29"/>
  <c r="H96" i="29"/>
  <c r="S95" i="29"/>
  <c r="T95" i="29" s="1"/>
  <c r="O95" i="29"/>
  <c r="I95" i="29" s="1"/>
  <c r="N95" i="29"/>
  <c r="M95" i="29"/>
  <c r="L95" i="29"/>
  <c r="P95" i="29" s="1"/>
  <c r="J95" i="29"/>
  <c r="H95" i="29"/>
  <c r="H94" i="29" s="1"/>
  <c r="O94" i="29"/>
  <c r="N94" i="29"/>
  <c r="M94" i="29"/>
  <c r="S94" i="29" s="1"/>
  <c r="T94" i="29" s="1"/>
  <c r="L94" i="29"/>
  <c r="I94" i="29"/>
  <c r="S93" i="29"/>
  <c r="N93" i="29"/>
  <c r="N92" i="29" s="1"/>
  <c r="M93" i="29"/>
  <c r="L93" i="29"/>
  <c r="H93" i="29"/>
  <c r="S92" i="29"/>
  <c r="T92" i="29" s="1"/>
  <c r="M92" i="29"/>
  <c r="I92" i="29"/>
  <c r="H92" i="29"/>
  <c r="N91" i="29"/>
  <c r="M91" i="29"/>
  <c r="S91" i="29" s="1"/>
  <c r="J91" i="29"/>
  <c r="H91" i="29"/>
  <c r="N90" i="29"/>
  <c r="M90" i="29"/>
  <c r="S90" i="29" s="1"/>
  <c r="I90" i="29"/>
  <c r="K91" i="29" s="1"/>
  <c r="H90" i="29"/>
  <c r="O89" i="29"/>
  <c r="Q89" i="29" s="1"/>
  <c r="N89" i="29"/>
  <c r="M89" i="29"/>
  <c r="S89" i="29" s="1"/>
  <c r="L89" i="29"/>
  <c r="P89" i="29" s="1"/>
  <c r="I89" i="29"/>
  <c r="H89" i="29"/>
  <c r="M88" i="29"/>
  <c r="S88" i="29" s="1"/>
  <c r="L88" i="29"/>
  <c r="H88" i="29"/>
  <c r="H87" i="29" s="1"/>
  <c r="T87" i="29"/>
  <c r="L87" i="29"/>
  <c r="T86" i="29"/>
  <c r="O86" i="29"/>
  <c r="Q86" i="29" s="1"/>
  <c r="N86" i="29"/>
  <c r="M86" i="29"/>
  <c r="S86" i="29" s="1"/>
  <c r="L86" i="29"/>
  <c r="H86" i="29"/>
  <c r="T85" i="29"/>
  <c r="T84" i="29" s="1"/>
  <c r="H85" i="29"/>
  <c r="O84" i="29"/>
  <c r="N84" i="29"/>
  <c r="M84" i="29"/>
  <c r="S84" i="29" s="1"/>
  <c r="L84" i="29"/>
  <c r="P84" i="29" s="1"/>
  <c r="J84" i="29"/>
  <c r="I84" i="29"/>
  <c r="H84" i="29"/>
  <c r="O83" i="29"/>
  <c r="N83" i="29"/>
  <c r="M83" i="29"/>
  <c r="S83" i="29" s="1"/>
  <c r="L83" i="29"/>
  <c r="P83" i="29" s="1"/>
  <c r="I83" i="29"/>
  <c r="H83" i="29"/>
  <c r="S82" i="29"/>
  <c r="O82" i="29"/>
  <c r="N82" i="29"/>
  <c r="M82" i="29"/>
  <c r="L82" i="29"/>
  <c r="I82" i="29"/>
  <c r="H82" i="29"/>
  <c r="H77" i="29" s="1"/>
  <c r="S81" i="29"/>
  <c r="O81" i="29"/>
  <c r="N81" i="29"/>
  <c r="M81" i="29"/>
  <c r="L81" i="29"/>
  <c r="P81" i="29" s="1"/>
  <c r="J81" i="29"/>
  <c r="I81" i="29"/>
  <c r="H81" i="29"/>
  <c r="S80" i="29"/>
  <c r="O80" i="29"/>
  <c r="N80" i="29"/>
  <c r="M80" i="29"/>
  <c r="L80" i="29"/>
  <c r="P80" i="29" s="1"/>
  <c r="J80" i="29"/>
  <c r="I80" i="29"/>
  <c r="H80" i="29"/>
  <c r="T79" i="29"/>
  <c r="O79" i="29"/>
  <c r="O77" i="29" s="1"/>
  <c r="M79" i="29"/>
  <c r="S79" i="29" s="1"/>
  <c r="L79" i="29"/>
  <c r="P79" i="29" s="1"/>
  <c r="H79" i="29"/>
  <c r="T78" i="29"/>
  <c r="T77" i="29" s="1"/>
  <c r="O78" i="29"/>
  <c r="N78" i="29"/>
  <c r="L78" i="29"/>
  <c r="P78" i="29" s="1"/>
  <c r="J78" i="29"/>
  <c r="I78" i="29"/>
  <c r="H78" i="29"/>
  <c r="N77" i="29"/>
  <c r="N76" i="29"/>
  <c r="L76" i="29"/>
  <c r="H76" i="29"/>
  <c r="H61" i="29" s="1"/>
  <c r="N75" i="29"/>
  <c r="M75" i="29"/>
  <c r="S75" i="29" s="1"/>
  <c r="L75" i="29"/>
  <c r="J75" i="29"/>
  <c r="I75" i="29"/>
  <c r="H75" i="29"/>
  <c r="T74" i="29"/>
  <c r="S74" i="29"/>
  <c r="O74" i="29"/>
  <c r="N74" i="29"/>
  <c r="M74" i="29"/>
  <c r="L74" i="29"/>
  <c r="P74" i="29" s="1"/>
  <c r="J74" i="29"/>
  <c r="I74" i="29"/>
  <c r="H74" i="29"/>
  <c r="T72" i="29"/>
  <c r="T71" i="29"/>
  <c r="T69" i="29"/>
  <c r="N69" i="29"/>
  <c r="L69" i="29"/>
  <c r="J69" i="29"/>
  <c r="H69" i="29"/>
  <c r="S68" i="29"/>
  <c r="N68" i="29"/>
  <c r="N67" i="29" s="1"/>
  <c r="M68" i="29"/>
  <c r="L68" i="29"/>
  <c r="H68" i="29"/>
  <c r="H67" i="29" s="1"/>
  <c r="M67" i="29"/>
  <c r="S67" i="29" s="1"/>
  <c r="N66" i="29"/>
  <c r="M66" i="29"/>
  <c r="S66" i="29" s="1"/>
  <c r="J66" i="29"/>
  <c r="H66" i="29"/>
  <c r="N65" i="29"/>
  <c r="M65" i="29"/>
  <c r="S65" i="29" s="1"/>
  <c r="H65" i="29"/>
  <c r="T64" i="29"/>
  <c r="H64" i="29"/>
  <c r="O63" i="29"/>
  <c r="N63" i="29"/>
  <c r="M63" i="29"/>
  <c r="S63" i="29" s="1"/>
  <c r="L63" i="29"/>
  <c r="P63" i="29" s="1"/>
  <c r="J63" i="29"/>
  <c r="I63" i="29"/>
  <c r="H63" i="29"/>
  <c r="O62" i="29"/>
  <c r="N62" i="29"/>
  <c r="M62" i="29"/>
  <c r="S62" i="29" s="1"/>
  <c r="L62" i="29"/>
  <c r="P62" i="29" s="1"/>
  <c r="I62" i="29"/>
  <c r="H62" i="29"/>
  <c r="N61" i="29"/>
  <c r="N60" i="29"/>
  <c r="L60" i="29"/>
  <c r="J60" i="29"/>
  <c r="H60" i="29"/>
  <c r="T59" i="29"/>
  <c r="O59" i="29"/>
  <c r="N59" i="29"/>
  <c r="M59" i="29"/>
  <c r="S59" i="29" s="1"/>
  <c r="L59" i="29"/>
  <c r="P59" i="29" s="1"/>
  <c r="J59" i="29"/>
  <c r="I59" i="29"/>
  <c r="H59" i="29"/>
  <c r="T56" i="29"/>
  <c r="S54" i="29"/>
  <c r="T53" i="29"/>
  <c r="S53" i="29"/>
  <c r="P53" i="29"/>
  <c r="O53" i="29"/>
  <c r="S52" i="29"/>
  <c r="P52" i="29"/>
  <c r="O52" i="29"/>
  <c r="S51" i="29"/>
  <c r="P51" i="29"/>
  <c r="O51" i="29"/>
  <c r="S50" i="29"/>
  <c r="P50" i="29"/>
  <c r="O50" i="29"/>
  <c r="T49" i="29"/>
  <c r="N49" i="29"/>
  <c r="M49" i="29"/>
  <c r="S49" i="29" s="1"/>
  <c r="L461" i="29"/>
  <c r="S47" i="29"/>
  <c r="P47" i="29"/>
  <c r="O47" i="29"/>
  <c r="S46" i="29"/>
  <c r="P46" i="29"/>
  <c r="O46" i="29"/>
  <c r="P45" i="29"/>
  <c r="O45" i="29"/>
  <c r="N45" i="29"/>
  <c r="M45" i="29"/>
  <c r="S45" i="29" s="1"/>
  <c r="L45" i="29"/>
  <c r="S44" i="29"/>
  <c r="P44" i="29"/>
  <c r="O44" i="29"/>
  <c r="T43" i="29"/>
  <c r="S43" i="29"/>
  <c r="P43" i="29"/>
  <c r="O43" i="29"/>
  <c r="T42" i="29"/>
  <c r="S42" i="29"/>
  <c r="P42" i="29"/>
  <c r="O42" i="29"/>
  <c r="T41" i="29"/>
  <c r="S41" i="29"/>
  <c r="P41" i="29"/>
  <c r="O41" i="29"/>
  <c r="T40" i="29"/>
  <c r="S40" i="29"/>
  <c r="P40" i="29"/>
  <c r="O40" i="29"/>
  <c r="S39" i="29"/>
  <c r="P39" i="29"/>
  <c r="O39" i="29"/>
  <c r="P38" i="29"/>
  <c r="O38" i="29"/>
  <c r="N38" i="29"/>
  <c r="M38" i="29"/>
  <c r="S38" i="29" s="1"/>
  <c r="L38" i="29"/>
  <c r="S37" i="29"/>
  <c r="T37" i="29" s="1"/>
  <c r="O37" i="29"/>
  <c r="Q37" i="29" s="1"/>
  <c r="S36" i="29"/>
  <c r="T36" i="29" s="1"/>
  <c r="T35" i="29" s="1"/>
  <c r="O36" i="29"/>
  <c r="P36" i="29" s="1"/>
  <c r="S35" i="29"/>
  <c r="O35" i="29"/>
  <c r="P35" i="29" s="1"/>
  <c r="S34" i="29"/>
  <c r="T34" i="29" s="1"/>
  <c r="O34" i="29"/>
  <c r="P34" i="29" s="1"/>
  <c r="N33" i="29"/>
  <c r="M33" i="29"/>
  <c r="M32" i="29" s="1"/>
  <c r="S32" i="29" s="1"/>
  <c r="T32" i="29" s="1"/>
  <c r="H33" i="29"/>
  <c r="N32" i="29"/>
  <c r="L32" i="29"/>
  <c r="H32" i="29"/>
  <c r="S31" i="29"/>
  <c r="T31" i="29" s="1"/>
  <c r="O31" i="29"/>
  <c r="S30" i="29"/>
  <c r="T30" i="29" s="1"/>
  <c r="O30" i="29"/>
  <c r="O29" i="29"/>
  <c r="O28" i="29" s="1"/>
  <c r="N29" i="29"/>
  <c r="M29" i="29"/>
  <c r="S29" i="29" s="1"/>
  <c r="T29" i="29" s="1"/>
  <c r="T28" i="29" s="1"/>
  <c r="L29" i="29"/>
  <c r="N28" i="29"/>
  <c r="L28" i="29"/>
  <c r="N27" i="29"/>
  <c r="H27" i="29"/>
  <c r="S26" i="29"/>
  <c r="T26" i="29" s="1"/>
  <c r="O26" i="29"/>
  <c r="S25" i="29"/>
  <c r="T25" i="29" s="1"/>
  <c r="O25" i="29"/>
  <c r="S24" i="29"/>
  <c r="T24" i="29" s="1"/>
  <c r="S23" i="29"/>
  <c r="O23" i="29"/>
  <c r="Q23" i="29" s="1"/>
  <c r="M22" i="29"/>
  <c r="S22" i="29" s="1"/>
  <c r="L22" i="29"/>
  <c r="L21" i="29" s="1"/>
  <c r="L48" i="29" s="1"/>
  <c r="H22" i="29"/>
  <c r="H21" i="29"/>
  <c r="S20" i="29"/>
  <c r="T20" i="29" s="1"/>
  <c r="I20" i="29"/>
  <c r="S19" i="29"/>
  <c r="O19" i="29"/>
  <c r="P19" i="29" s="1"/>
  <c r="S18" i="29"/>
  <c r="O18" i="29"/>
  <c r="P18" i="29" s="1"/>
  <c r="S17" i="29"/>
  <c r="O17" i="29"/>
  <c r="O49" i="29" s="1"/>
  <c r="S16" i="29"/>
  <c r="T16" i="29" s="1"/>
  <c r="O16" i="29"/>
  <c r="T15" i="29"/>
  <c r="N15" i="29"/>
  <c r="N14" i="29" s="1"/>
  <c r="M15" i="29"/>
  <c r="M14" i="29" s="1"/>
  <c r="L15" i="29"/>
  <c r="L14" i="29" s="1"/>
  <c r="H15" i="29"/>
  <c r="H14" i="29" s="1"/>
  <c r="H13" i="29" s="1"/>
  <c r="H10" i="29" s="1"/>
  <c r="H9" i="29" s="1"/>
  <c r="T14" i="29"/>
  <c r="T13" i="29"/>
  <c r="P12" i="29"/>
  <c r="P11" i="29" s="1"/>
  <c r="O12" i="29"/>
  <c r="O11" i="29"/>
  <c r="N11" i="29"/>
  <c r="M11" i="29"/>
  <c r="L11" i="29"/>
  <c r="T9" i="29"/>
  <c r="Q21" i="31" l="1"/>
  <c r="I21" i="31"/>
  <c r="O48" i="31"/>
  <c r="O13" i="31"/>
  <c r="L392" i="31"/>
  <c r="L64" i="31"/>
  <c r="L71" i="31"/>
  <c r="L261" i="29"/>
  <c r="L159" i="29" s="1"/>
  <c r="O147" i="29"/>
  <c r="O153" i="29" s="1"/>
  <c r="L13" i="29"/>
  <c r="L10" i="29" s="1"/>
  <c r="L9" i="29" s="1"/>
  <c r="M21" i="29"/>
  <c r="M13" i="29"/>
  <c r="J174" i="30"/>
  <c r="J173" i="30" s="1"/>
  <c r="O66" i="30"/>
  <c r="I91" i="30"/>
  <c r="K92" i="30" s="1"/>
  <c r="I73" i="30"/>
  <c r="K74" i="30" s="1"/>
  <c r="O58" i="30"/>
  <c r="J298" i="30"/>
  <c r="J73" i="30" s="1"/>
  <c r="J58" i="30" s="1"/>
  <c r="K202" i="30"/>
  <c r="I201" i="30"/>
  <c r="K201" i="30" s="1"/>
  <c r="K262" i="30"/>
  <c r="I261" i="30"/>
  <c r="Q88" i="30"/>
  <c r="O87" i="30"/>
  <c r="P88" i="30"/>
  <c r="Q387" i="30"/>
  <c r="I387" i="30"/>
  <c r="O386" i="30"/>
  <c r="P387" i="30"/>
  <c r="P416" i="30"/>
  <c r="L85" i="30"/>
  <c r="L393" i="30"/>
  <c r="L455" i="30"/>
  <c r="Q416" i="30"/>
  <c r="K149" i="30"/>
  <c r="J149" i="30"/>
  <c r="T155" i="30"/>
  <c r="T75" i="30"/>
  <c r="T54" i="30" s="1"/>
  <c r="Q173" i="30"/>
  <c r="I173" i="30"/>
  <c r="O257" i="30"/>
  <c r="P173" i="30"/>
  <c r="Q261" i="30"/>
  <c r="O72" i="30"/>
  <c r="O159" i="30"/>
  <c r="S161" i="30"/>
  <c r="M158" i="30"/>
  <c r="K80" i="30"/>
  <c r="I77" i="30"/>
  <c r="K78" i="30" s="1"/>
  <c r="I385" i="30"/>
  <c r="K337" i="30"/>
  <c r="I336" i="30"/>
  <c r="S371" i="30"/>
  <c r="Q371" i="30"/>
  <c r="M168" i="30"/>
  <c r="O392" i="30"/>
  <c r="Q393" i="30"/>
  <c r="I393" i="30"/>
  <c r="K393" i="30" s="1"/>
  <c r="J418" i="30"/>
  <c r="J417" i="30" s="1"/>
  <c r="J416" i="30" s="1"/>
  <c r="J393" i="30" s="1"/>
  <c r="J392" i="30" s="1"/>
  <c r="I417" i="30"/>
  <c r="K418" i="30"/>
  <c r="M468" i="30"/>
  <c r="S468" i="30" s="1"/>
  <c r="T468" i="30" s="1"/>
  <c r="T467" i="30" s="1"/>
  <c r="S469" i="30"/>
  <c r="S479" i="30"/>
  <c r="M467" i="30"/>
  <c r="S467" i="30" s="1"/>
  <c r="K469" i="30"/>
  <c r="I468" i="30"/>
  <c r="K468" i="30" s="1"/>
  <c r="Q21" i="30"/>
  <c r="I21" i="30"/>
  <c r="O13" i="30"/>
  <c r="O48" i="30"/>
  <c r="Q99" i="30"/>
  <c r="P99" i="30"/>
  <c r="I99" i="30"/>
  <c r="K99" i="30" s="1"/>
  <c r="O98" i="30"/>
  <c r="K299" i="30"/>
  <c r="I298" i="30"/>
  <c r="K298" i="30" s="1"/>
  <c r="Q298" i="30"/>
  <c r="O160" i="30"/>
  <c r="K289" i="30"/>
  <c r="J289" i="30"/>
  <c r="J261" i="30" s="1"/>
  <c r="K361" i="30"/>
  <c r="I360" i="30"/>
  <c r="J361" i="30"/>
  <c r="J360" i="30" s="1"/>
  <c r="J372" i="30"/>
  <c r="J94" i="30"/>
  <c r="I467" i="30"/>
  <c r="K479" i="30"/>
  <c r="L260" i="30"/>
  <c r="P298" i="30"/>
  <c r="P160" i="30" s="1"/>
  <c r="L160" i="30"/>
  <c r="L158" i="30" s="1"/>
  <c r="L157" i="30" s="1"/>
  <c r="L73" i="30"/>
  <c r="Q73" i="30" s="1"/>
  <c r="S260" i="30"/>
  <c r="T260" i="30" s="1"/>
  <c r="M259" i="30"/>
  <c r="J337" i="30"/>
  <c r="J336" i="30" s="1"/>
  <c r="J79" i="30"/>
  <c r="J77" i="30" s="1"/>
  <c r="N260" i="30"/>
  <c r="N259" i="30" s="1"/>
  <c r="N390" i="30" s="1"/>
  <c r="N388" i="30" s="1"/>
  <c r="N165" i="30"/>
  <c r="N158" i="30" s="1"/>
  <c r="N157" i="30" s="1"/>
  <c r="N457" i="30" s="1"/>
  <c r="N460" i="30" s="1"/>
  <c r="N85" i="30"/>
  <c r="O341" i="30"/>
  <c r="S93" i="30"/>
  <c r="M68" i="30"/>
  <c r="Q93" i="30"/>
  <c r="M92" i="30"/>
  <c r="T371" i="30"/>
  <c r="T370" i="30" s="1"/>
  <c r="T369" i="30" s="1"/>
  <c r="T160" i="30" s="1"/>
  <c r="T159" i="30" s="1"/>
  <c r="T86" i="30"/>
  <c r="T84" i="30" s="1"/>
  <c r="S379" i="30"/>
  <c r="Q379" i="30"/>
  <c r="M170" i="30"/>
  <c r="H453" i="30"/>
  <c r="Q454" i="30"/>
  <c r="I454" i="30"/>
  <c r="O60" i="30"/>
  <c r="P75" i="30"/>
  <c r="Q455" i="30"/>
  <c r="I455" i="30"/>
  <c r="Q61" i="30"/>
  <c r="I61" i="30"/>
  <c r="K61" i="30" s="1"/>
  <c r="P61" i="30"/>
  <c r="S416" i="30"/>
  <c r="T416" i="30" s="1"/>
  <c r="M393" i="30"/>
  <c r="M85" i="30"/>
  <c r="M455" i="30"/>
  <c r="M464" i="30"/>
  <c r="S466" i="30"/>
  <c r="T466" i="30" s="1"/>
  <c r="T465" i="30" s="1"/>
  <c r="T464" i="30" s="1"/>
  <c r="T456" i="30" s="1"/>
  <c r="T48" i="30" s="1"/>
  <c r="M58" i="30"/>
  <c r="K466" i="30"/>
  <c r="I464" i="30"/>
  <c r="M385" i="29"/>
  <c r="S385" i="29" s="1"/>
  <c r="M341" i="29"/>
  <c r="S341" i="29" s="1"/>
  <c r="T341" i="29" s="1"/>
  <c r="I431" i="29"/>
  <c r="K431" i="29" s="1"/>
  <c r="I432" i="29"/>
  <c r="J432" i="29" s="1"/>
  <c r="N455" i="29"/>
  <c r="I446" i="29"/>
  <c r="K446" i="29" s="1"/>
  <c r="I445" i="29"/>
  <c r="P446" i="29"/>
  <c r="P445" i="29"/>
  <c r="J439" i="29"/>
  <c r="O418" i="29"/>
  <c r="Q418" i="29" s="1"/>
  <c r="M417" i="29"/>
  <c r="S418" i="29"/>
  <c r="T418" i="29" s="1"/>
  <c r="O416" i="29"/>
  <c r="P370" i="29"/>
  <c r="Q370" i="29" s="1"/>
  <c r="P365" i="29"/>
  <c r="T158" i="29"/>
  <c r="T157" i="29" s="1"/>
  <c r="O366" i="29"/>
  <c r="I368" i="29"/>
  <c r="J368" i="29" s="1"/>
  <c r="P368" i="29"/>
  <c r="K354" i="29"/>
  <c r="K353" i="29"/>
  <c r="K344" i="29"/>
  <c r="I88" i="29"/>
  <c r="S342" i="29"/>
  <c r="T342" i="29" s="1"/>
  <c r="P86" i="29"/>
  <c r="I343" i="29"/>
  <c r="K343" i="29" s="1"/>
  <c r="P343" i="29"/>
  <c r="S337" i="29"/>
  <c r="T337" i="29" s="1"/>
  <c r="Q79" i="29"/>
  <c r="M336" i="29"/>
  <c r="S336" i="29" s="1"/>
  <c r="T336" i="29" s="1"/>
  <c r="I338" i="29"/>
  <c r="P338" i="29"/>
  <c r="O326" i="29"/>
  <c r="M298" i="29"/>
  <c r="O298" i="29"/>
  <c r="P299" i="29"/>
  <c r="T301" i="29"/>
  <c r="N160" i="29"/>
  <c r="P297" i="29"/>
  <c r="P263" i="29"/>
  <c r="P266" i="29"/>
  <c r="Q266" i="29" s="1"/>
  <c r="P268" i="29"/>
  <c r="P276" i="29"/>
  <c r="O282" i="29"/>
  <c r="P282" i="29" s="1"/>
  <c r="Q282" i="29" s="1"/>
  <c r="O289" i="29"/>
  <c r="P289" i="29" s="1"/>
  <c r="Q289" i="29" s="1"/>
  <c r="O291" i="29"/>
  <c r="Q291" i="29" s="1"/>
  <c r="M261" i="29"/>
  <c r="K264" i="29"/>
  <c r="T272" i="29"/>
  <c r="K266" i="29"/>
  <c r="K269" i="29"/>
  <c r="K265" i="29"/>
  <c r="I212" i="29"/>
  <c r="J212" i="29" s="1"/>
  <c r="K210" i="29"/>
  <c r="P210" i="29"/>
  <c r="N73" i="29"/>
  <c r="I205" i="29"/>
  <c r="J205" i="29" s="1"/>
  <c r="N174" i="29"/>
  <c r="M87" i="29"/>
  <c r="S87" i="29" s="1"/>
  <c r="J202" i="29"/>
  <c r="K212" i="29"/>
  <c r="P212" i="29"/>
  <c r="I202" i="29"/>
  <c r="K202" i="29" s="1"/>
  <c r="K205" i="29"/>
  <c r="P205" i="29"/>
  <c r="I23" i="29"/>
  <c r="S33" i="29"/>
  <c r="T33" i="29" s="1"/>
  <c r="I37" i="29"/>
  <c r="P37" i="29"/>
  <c r="P23" i="29"/>
  <c r="T12" i="29"/>
  <c r="T11" i="29" s="1"/>
  <c r="Q49" i="29"/>
  <c r="I49" i="29"/>
  <c r="Q16" i="29"/>
  <c r="Q18" i="29"/>
  <c r="Q19" i="29"/>
  <c r="O15" i="29"/>
  <c r="I16" i="29"/>
  <c r="P16" i="29"/>
  <c r="I17" i="29"/>
  <c r="P17" i="29"/>
  <c r="P49" i="29" s="1"/>
  <c r="I18" i="29"/>
  <c r="I19" i="29"/>
  <c r="N24" i="29"/>
  <c r="M28" i="29"/>
  <c r="O33" i="29"/>
  <c r="M60" i="29"/>
  <c r="S60" i="29" s="1"/>
  <c r="L61" i="29"/>
  <c r="L67" i="29"/>
  <c r="L77" i="29"/>
  <c r="P77" i="29" s="1"/>
  <c r="K89" i="29"/>
  <c r="K90" i="29"/>
  <c r="L92" i="29"/>
  <c r="P94" i="29"/>
  <c r="S99" i="29"/>
  <c r="T99" i="29" s="1"/>
  <c r="M98" i="29"/>
  <c r="I100" i="29"/>
  <c r="M154" i="29"/>
  <c r="S100" i="29"/>
  <c r="T100" i="29" s="1"/>
  <c r="O101" i="29"/>
  <c r="J101" i="29"/>
  <c r="J100" i="29" s="1"/>
  <c r="H100" i="29"/>
  <c r="P123" i="29"/>
  <c r="O122" i="29"/>
  <c r="L129" i="29"/>
  <c r="P132" i="29"/>
  <c r="O130" i="29"/>
  <c r="T132" i="29"/>
  <c r="P137" i="29"/>
  <c r="S137" i="29"/>
  <c r="K147" i="29"/>
  <c r="Q147" i="29"/>
  <c r="L153" i="29"/>
  <c r="P153" i="29" s="1"/>
  <c r="P147" i="29"/>
  <c r="P148" i="29"/>
  <c r="T246" i="29"/>
  <c r="T245" i="29" s="1"/>
  <c r="T68" i="29"/>
  <c r="I255" i="29"/>
  <c r="Q17" i="29"/>
  <c r="S97" i="29"/>
  <c r="T97" i="29" s="1"/>
  <c r="M69" i="29"/>
  <c r="S69" i="29" s="1"/>
  <c r="I97" i="29"/>
  <c r="I69" i="29" s="1"/>
  <c r="O69" i="29"/>
  <c r="P101" i="29"/>
  <c r="T119" i="29"/>
  <c r="L154" i="29"/>
  <c r="L72" i="29"/>
  <c r="N99" i="29"/>
  <c r="N98" i="29" s="1"/>
  <c r="N458" i="29" s="1"/>
  <c r="N461" i="29" s="1"/>
  <c r="N72" i="29"/>
  <c r="T143" i="29"/>
  <c r="P144" i="29"/>
  <c r="O142" i="29"/>
  <c r="O155" i="29"/>
  <c r="P155" i="29" s="1"/>
  <c r="P145" i="29"/>
  <c r="M153" i="29"/>
  <c r="S153" i="29" s="1"/>
  <c r="S175" i="29"/>
  <c r="T175" i="29" s="1"/>
  <c r="N173" i="29"/>
  <c r="P177" i="29"/>
  <c r="P176" i="29" s="1"/>
  <c r="O176" i="29"/>
  <c r="J201" i="29"/>
  <c r="J217" i="29"/>
  <c r="J214" i="29" s="1"/>
  <c r="I214" i="29"/>
  <c r="I201" i="29" s="1"/>
  <c r="K201" i="29" s="1"/>
  <c r="T216" i="29"/>
  <c r="P232" i="29"/>
  <c r="O231" i="29"/>
  <c r="N256" i="29"/>
  <c r="N255" i="29" s="1"/>
  <c r="N163" i="29"/>
  <c r="P237" i="29"/>
  <c r="O236" i="29"/>
  <c r="S238" i="29"/>
  <c r="T238" i="29" s="1"/>
  <c r="T237" i="29" s="1"/>
  <c r="T236" i="29" s="1"/>
  <c r="T83" i="29" s="1"/>
  <c r="M165" i="29"/>
  <c r="S165" i="29" s="1"/>
  <c r="S245" i="29"/>
  <c r="O245" i="29"/>
  <c r="S246" i="29"/>
  <c r="P248" i="29"/>
  <c r="O247" i="29"/>
  <c r="O246" i="29" s="1"/>
  <c r="J263" i="29"/>
  <c r="Q262" i="29"/>
  <c r="O261" i="29"/>
  <c r="N159" i="29"/>
  <c r="H175" i="29"/>
  <c r="P195" i="29"/>
  <c r="P194" i="29" s="1"/>
  <c r="O194" i="29"/>
  <c r="L202" i="29"/>
  <c r="T204" i="29"/>
  <c r="T191" i="29" s="1"/>
  <c r="K206" i="29"/>
  <c r="K211" i="29"/>
  <c r="P214" i="29"/>
  <c r="O218" i="29"/>
  <c r="P226" i="29"/>
  <c r="T230" i="29"/>
  <c r="T228" i="29" s="1"/>
  <c r="L256" i="29"/>
  <c r="L255" i="29" s="1"/>
  <c r="L163" i="29"/>
  <c r="P233" i="29"/>
  <c r="H256" i="29"/>
  <c r="H163" i="29"/>
  <c r="S234" i="29"/>
  <c r="T234" i="29" s="1"/>
  <c r="T233" i="29" s="1"/>
  <c r="T80" i="29" s="1"/>
  <c r="T55" i="29" s="1"/>
  <c r="M233" i="29"/>
  <c r="J236" i="29"/>
  <c r="P242" i="29"/>
  <c r="I242" i="29"/>
  <c r="O240" i="29"/>
  <c r="O243" i="29"/>
  <c r="P247" i="29"/>
  <c r="P253" i="29"/>
  <c r="P171" i="29" s="1"/>
  <c r="O171" i="29"/>
  <c r="O256" i="29"/>
  <c r="O255" i="29" s="1"/>
  <c r="K263" i="29"/>
  <c r="K268" i="29"/>
  <c r="K276" i="29"/>
  <c r="I277" i="29"/>
  <c r="J331" i="29"/>
  <c r="K331" i="29"/>
  <c r="J278" i="29"/>
  <c r="K278" i="29"/>
  <c r="T316" i="29"/>
  <c r="T375" i="29"/>
  <c r="T326" i="29"/>
  <c r="P342" i="29"/>
  <c r="I300" i="29"/>
  <c r="P300" i="29"/>
  <c r="I301" i="29"/>
  <c r="P301" i="29"/>
  <c r="I302" i="29"/>
  <c r="P302" i="29"/>
  <c r="I303" i="29"/>
  <c r="P303" i="29"/>
  <c r="I304" i="29"/>
  <c r="P304" i="29"/>
  <c r="I305" i="29"/>
  <c r="J306" i="29"/>
  <c r="I307" i="29"/>
  <c r="P307" i="29"/>
  <c r="I308" i="29"/>
  <c r="P308" i="29"/>
  <c r="I309" i="29"/>
  <c r="P309" i="29"/>
  <c r="I310" i="29"/>
  <c r="P310" i="29"/>
  <c r="I316" i="29"/>
  <c r="P316" i="29"/>
  <c r="I317" i="29"/>
  <c r="P317" i="29"/>
  <c r="I318" i="29"/>
  <c r="J319" i="29"/>
  <c r="I320" i="29"/>
  <c r="I322" i="29"/>
  <c r="I324" i="29"/>
  <c r="I325" i="29"/>
  <c r="L326" i="29"/>
  <c r="I329" i="29"/>
  <c r="P329" i="29"/>
  <c r="I330" i="29"/>
  <c r="P330" i="29"/>
  <c r="I332" i="29"/>
  <c r="P332" i="29"/>
  <c r="I337" i="29"/>
  <c r="O337" i="29"/>
  <c r="J338" i="29"/>
  <c r="P339" i="29"/>
  <c r="I342" i="29"/>
  <c r="J344" i="29"/>
  <c r="J343" i="29" s="1"/>
  <c r="J342" i="29" s="1"/>
  <c r="J345" i="29"/>
  <c r="H386" i="29"/>
  <c r="M386" i="29"/>
  <c r="S386" i="29" s="1"/>
  <c r="T386" i="29" s="1"/>
  <c r="T385" i="29" s="1"/>
  <c r="T384" i="29" s="1"/>
  <c r="S387" i="29"/>
  <c r="Q366" i="29"/>
  <c r="I366" i="29"/>
  <c r="K366" i="29" s="1"/>
  <c r="P389" i="29"/>
  <c r="L454" i="29"/>
  <c r="N454" i="29"/>
  <c r="N393" i="29"/>
  <c r="N392" i="29" s="1"/>
  <c r="P418" i="29"/>
  <c r="L417" i="29"/>
  <c r="Q389" i="29"/>
  <c r="I389" i="29"/>
  <c r="K389" i="29" s="1"/>
  <c r="Q330" i="29"/>
  <c r="P337" i="29"/>
  <c r="Q359" i="29"/>
  <c r="Q361" i="29"/>
  <c r="P361" i="29"/>
  <c r="P366" i="29"/>
  <c r="J389" i="29"/>
  <c r="H454" i="29"/>
  <c r="H393" i="29"/>
  <c r="H392" i="29" s="1"/>
  <c r="H456" i="29" s="1"/>
  <c r="T394" i="29"/>
  <c r="T393" i="29" s="1"/>
  <c r="T73" i="29" s="1"/>
  <c r="T52" i="29" s="1"/>
  <c r="Q417" i="29"/>
  <c r="J419" i="29"/>
  <c r="Q362" i="29"/>
  <c r="Q363" i="29"/>
  <c r="K365" i="29"/>
  <c r="K368" i="29"/>
  <c r="O369" i="29"/>
  <c r="L387" i="29"/>
  <c r="S454" i="29"/>
  <c r="S394" i="29"/>
  <c r="I419" i="29"/>
  <c r="S421" i="29"/>
  <c r="T421" i="29" s="1"/>
  <c r="K430" i="29"/>
  <c r="J430" i="29"/>
  <c r="I429" i="29"/>
  <c r="K429" i="29" s="1"/>
  <c r="J433" i="29"/>
  <c r="K435" i="29"/>
  <c r="J435" i="29"/>
  <c r="I433" i="29"/>
  <c r="K433" i="29" s="1"/>
  <c r="J438" i="29"/>
  <c r="N360" i="29"/>
  <c r="S360" i="29"/>
  <c r="T360" i="29" s="1"/>
  <c r="I362" i="29"/>
  <c r="I363" i="29"/>
  <c r="O373" i="29"/>
  <c r="O372" i="29" s="1"/>
  <c r="O371" i="29" s="1"/>
  <c r="I375" i="29"/>
  <c r="O395" i="29"/>
  <c r="O394" i="29" s="1"/>
  <c r="I396" i="29"/>
  <c r="O397" i="29"/>
  <c r="O455" i="29" s="1"/>
  <c r="S397" i="29"/>
  <c r="O429" i="29"/>
  <c r="K432" i="29"/>
  <c r="O433" i="29"/>
  <c r="O444" i="29"/>
  <c r="Q444" i="29" s="1"/>
  <c r="J445" i="29"/>
  <c r="J446" i="29"/>
  <c r="I464" i="29"/>
  <c r="M464" i="29"/>
  <c r="T475" i="29"/>
  <c r="T474" i="29" s="1"/>
  <c r="J434" i="29"/>
  <c r="H466" i="29"/>
  <c r="J466" i="29"/>
  <c r="J464" i="29" s="1"/>
  <c r="J463" i="29" s="1"/>
  <c r="L466" i="29"/>
  <c r="L464" i="29" s="1"/>
  <c r="L463" i="29" s="1"/>
  <c r="N466" i="29"/>
  <c r="P466" i="29"/>
  <c r="P464" i="29" s="1"/>
  <c r="P463" i="29" s="1"/>
  <c r="O485" i="29"/>
  <c r="N366" i="28"/>
  <c r="O309" i="28"/>
  <c r="L70" i="31" l="1"/>
  <c r="L456" i="31"/>
  <c r="L457" i="31"/>
  <c r="Q13" i="31"/>
  <c r="I13" i="31"/>
  <c r="O10" i="31"/>
  <c r="L56" i="31"/>
  <c r="Q48" i="31"/>
  <c r="I48" i="31"/>
  <c r="M48" i="29"/>
  <c r="S48" i="29" s="1"/>
  <c r="S21" i="29"/>
  <c r="T21" i="29" s="1"/>
  <c r="J159" i="30"/>
  <c r="J72" i="30"/>
  <c r="S455" i="30"/>
  <c r="S393" i="30"/>
  <c r="M392" i="30"/>
  <c r="I60" i="30"/>
  <c r="P60" i="30"/>
  <c r="K454" i="30"/>
  <c r="J454" i="30"/>
  <c r="S170" i="30"/>
  <c r="T170" i="30" s="1"/>
  <c r="M169" i="30"/>
  <c r="S169" i="30" s="1"/>
  <c r="T169" i="30" s="1"/>
  <c r="N71" i="30"/>
  <c r="N70" i="30" s="1"/>
  <c r="N64" i="30"/>
  <c r="N56" i="30" s="1"/>
  <c r="N55" i="30" s="1"/>
  <c r="N459" i="30" s="1"/>
  <c r="J163" i="30"/>
  <c r="J76" i="30"/>
  <c r="J61" i="30" s="1"/>
  <c r="L259" i="30"/>
  <c r="K467" i="30"/>
  <c r="I68" i="30"/>
  <c r="I67" i="30" s="1"/>
  <c r="J371" i="30"/>
  <c r="J168" i="30" s="1"/>
  <c r="J93" i="30"/>
  <c r="K360" i="30"/>
  <c r="I341" i="30"/>
  <c r="K341" i="30" s="1"/>
  <c r="K83" i="30" s="1"/>
  <c r="O10" i="30"/>
  <c r="Q13" i="30"/>
  <c r="I13" i="30"/>
  <c r="K417" i="30"/>
  <c r="I416" i="30"/>
  <c r="K416" i="30" s="1"/>
  <c r="O456" i="30"/>
  <c r="I392" i="30"/>
  <c r="K392" i="30" s="1"/>
  <c r="K336" i="30"/>
  <c r="I76" i="30"/>
  <c r="K385" i="30"/>
  <c r="J385" i="30"/>
  <c r="Q72" i="30"/>
  <c r="I72" i="30"/>
  <c r="K73" i="30" s="1"/>
  <c r="O57" i="30"/>
  <c r="P72" i="30"/>
  <c r="Q257" i="30"/>
  <c r="P257" i="30"/>
  <c r="P455" i="30"/>
  <c r="L64" i="30"/>
  <c r="K387" i="30"/>
  <c r="J387" i="30"/>
  <c r="Q58" i="30"/>
  <c r="P58" i="30"/>
  <c r="I58" i="30"/>
  <c r="K58" i="30" s="1"/>
  <c r="P66" i="30"/>
  <c r="I66" i="30"/>
  <c r="K66" i="30" s="1"/>
  <c r="J160" i="30"/>
  <c r="K464" i="30"/>
  <c r="I463" i="30"/>
  <c r="K463" i="30" s="1"/>
  <c r="S58" i="30"/>
  <c r="M463" i="30"/>
  <c r="S463" i="30" s="1"/>
  <c r="T463" i="30" s="1"/>
  <c r="T461" i="30" s="1"/>
  <c r="T460" i="30" s="1"/>
  <c r="S464" i="30"/>
  <c r="S85" i="30"/>
  <c r="M71" i="30"/>
  <c r="M64" i="30"/>
  <c r="S64" i="30" s="1"/>
  <c r="K455" i="30"/>
  <c r="J455" i="30"/>
  <c r="S92" i="30"/>
  <c r="T92" i="30" s="1"/>
  <c r="T91" i="30" s="1"/>
  <c r="T90" i="30" s="1"/>
  <c r="Q92" i="30"/>
  <c r="Q68" i="30"/>
  <c r="S68" i="30"/>
  <c r="M67" i="30"/>
  <c r="Q341" i="30"/>
  <c r="O165" i="30"/>
  <c r="O85" i="30"/>
  <c r="P341" i="30"/>
  <c r="P165" i="30" s="1"/>
  <c r="P158" i="30" s="1"/>
  <c r="P157" i="30" s="1"/>
  <c r="M390" i="30"/>
  <c r="S259" i="30"/>
  <c r="T259" i="30" s="1"/>
  <c r="T252" i="30" s="1"/>
  <c r="T251" i="30" s="1"/>
  <c r="T250" i="30" s="1"/>
  <c r="T249" i="30" s="1"/>
  <c r="T380" i="30" s="1"/>
  <c r="T378" i="30" s="1"/>
  <c r="L71" i="30"/>
  <c r="P73" i="30"/>
  <c r="J88" i="30"/>
  <c r="J87" i="30" s="1"/>
  <c r="J341" i="30"/>
  <c r="J260" i="30" s="1"/>
  <c r="J259" i="30" s="1"/>
  <c r="Q160" i="30"/>
  <c r="I160" i="30"/>
  <c r="K160" i="30" s="1"/>
  <c r="O458" i="30"/>
  <c r="P98" i="30"/>
  <c r="I98" i="30"/>
  <c r="Q98" i="30"/>
  <c r="Q48" i="30"/>
  <c r="I48" i="30"/>
  <c r="M167" i="30"/>
  <c r="S167" i="30" s="1"/>
  <c r="T167" i="30" s="1"/>
  <c r="T166" i="30" s="1"/>
  <c r="T165" i="30" s="1"/>
  <c r="S168" i="30"/>
  <c r="T168" i="30" s="1"/>
  <c r="S158" i="30"/>
  <c r="I159" i="30"/>
  <c r="K159" i="30" s="1"/>
  <c r="O158" i="30"/>
  <c r="O260" i="30"/>
  <c r="K173" i="30"/>
  <c r="I257" i="30"/>
  <c r="P393" i="30"/>
  <c r="L392" i="30"/>
  <c r="L457" i="30" s="1"/>
  <c r="Q386" i="30"/>
  <c r="I386" i="30"/>
  <c r="P386" i="30"/>
  <c r="Q87" i="30"/>
  <c r="I87" i="30"/>
  <c r="K88" i="30" s="1"/>
  <c r="P87" i="30"/>
  <c r="K261" i="30"/>
  <c r="I260" i="30"/>
  <c r="J431" i="29"/>
  <c r="I418" i="29"/>
  <c r="J429" i="29"/>
  <c r="P444" i="29"/>
  <c r="K445" i="29"/>
  <c r="I444" i="29"/>
  <c r="K444" i="29" s="1"/>
  <c r="S417" i="29"/>
  <c r="T417" i="29" s="1"/>
  <c r="M416" i="29"/>
  <c r="K338" i="29"/>
  <c r="I79" i="29"/>
  <c r="S298" i="29"/>
  <c r="T298" i="29" s="1"/>
  <c r="T289" i="29" s="1"/>
  <c r="M160" i="29"/>
  <c r="S160" i="29" s="1"/>
  <c r="M73" i="29"/>
  <c r="P291" i="29"/>
  <c r="P261" i="29" s="1"/>
  <c r="S261" i="29"/>
  <c r="T261" i="29" s="1"/>
  <c r="M260" i="29"/>
  <c r="M72" i="29"/>
  <c r="M159" i="29"/>
  <c r="S159" i="29" s="1"/>
  <c r="H464" i="29"/>
  <c r="H463" i="29" s="1"/>
  <c r="H58" i="29"/>
  <c r="K464" i="29"/>
  <c r="I463" i="29"/>
  <c r="K463" i="29" s="1"/>
  <c r="K466" i="29"/>
  <c r="I455" i="29"/>
  <c r="O454" i="29"/>
  <c r="O393" i="29"/>
  <c r="I373" i="29"/>
  <c r="J375" i="29"/>
  <c r="J373" i="29" s="1"/>
  <c r="J372" i="29" s="1"/>
  <c r="K363" i="29"/>
  <c r="J363" i="29"/>
  <c r="P395" i="29"/>
  <c r="L386" i="29"/>
  <c r="O166" i="29"/>
  <c r="O91" i="29"/>
  <c r="P417" i="29"/>
  <c r="L416" i="29"/>
  <c r="P394" i="29"/>
  <c r="J366" i="29"/>
  <c r="J86" i="29"/>
  <c r="O385" i="29"/>
  <c r="Q337" i="29"/>
  <c r="O336" i="29"/>
  <c r="T288" i="29"/>
  <c r="T150" i="29" s="1"/>
  <c r="J277" i="29"/>
  <c r="K277" i="29" s="1"/>
  <c r="O90" i="29"/>
  <c r="Q240" i="29"/>
  <c r="O238" i="29"/>
  <c r="P240" i="29"/>
  <c r="M163" i="29"/>
  <c r="M78" i="29"/>
  <c r="M76" i="29"/>
  <c r="M256" i="29"/>
  <c r="S233" i="29"/>
  <c r="M174" i="29"/>
  <c r="H255" i="29"/>
  <c r="J255" i="29" s="1"/>
  <c r="T155" i="29"/>
  <c r="T75" i="29"/>
  <c r="T54" i="29" s="1"/>
  <c r="O201" i="29"/>
  <c r="Q261" i="29"/>
  <c r="I262" i="29"/>
  <c r="P236" i="29"/>
  <c r="O162" i="29"/>
  <c r="I162" i="29" s="1"/>
  <c r="P231" i="29"/>
  <c r="P162" i="29" s="1"/>
  <c r="O75" i="29"/>
  <c r="P175" i="29"/>
  <c r="P243" i="29"/>
  <c r="L156" i="29"/>
  <c r="P100" i="29"/>
  <c r="P122" i="29"/>
  <c r="O100" i="29"/>
  <c r="M156" i="29"/>
  <c r="S156" i="29" s="1"/>
  <c r="S154" i="29"/>
  <c r="M458" i="29"/>
  <c r="S98" i="29"/>
  <c r="T98" i="29" s="1"/>
  <c r="T91" i="29" s="1"/>
  <c r="T90" i="29" s="1"/>
  <c r="Q33" i="29"/>
  <c r="I33" i="29"/>
  <c r="O32" i="29"/>
  <c r="N22" i="29"/>
  <c r="N21" i="29" s="1"/>
  <c r="O24" i="29"/>
  <c r="O484" i="29"/>
  <c r="N464" i="29"/>
  <c r="N463" i="29" s="1"/>
  <c r="N58" i="29"/>
  <c r="S464" i="29"/>
  <c r="M463" i="29"/>
  <c r="S463" i="29" s="1"/>
  <c r="T463" i="29" s="1"/>
  <c r="T461" i="29" s="1"/>
  <c r="T460" i="29" s="1"/>
  <c r="J444" i="29"/>
  <c r="J90" i="29" s="1"/>
  <c r="J65" i="29" s="1"/>
  <c r="I395" i="29"/>
  <c r="J396" i="29"/>
  <c r="J395" i="29" s="1"/>
  <c r="J394" i="29" s="1"/>
  <c r="K362" i="29"/>
  <c r="J362" i="29"/>
  <c r="I361" i="29"/>
  <c r="N387" i="29"/>
  <c r="N386" i="29" s="1"/>
  <c r="N341" i="29"/>
  <c r="N88" i="29"/>
  <c r="N87" i="29" s="1"/>
  <c r="P397" i="29"/>
  <c r="O360" i="29"/>
  <c r="H453" i="29"/>
  <c r="N456" i="29"/>
  <c r="N453" i="29" s="1"/>
  <c r="P454" i="29"/>
  <c r="P369" i="29"/>
  <c r="K342" i="29"/>
  <c r="I86" i="29"/>
  <c r="K87" i="29" s="1"/>
  <c r="J337" i="29"/>
  <c r="J336" i="29" s="1"/>
  <c r="J79" i="29"/>
  <c r="J77" i="29" s="1"/>
  <c r="I385" i="29"/>
  <c r="K337" i="29"/>
  <c r="I336" i="29"/>
  <c r="J332" i="29"/>
  <c r="K332" i="29"/>
  <c r="J330" i="29"/>
  <c r="K330" i="29"/>
  <c r="J329" i="29"/>
  <c r="J326" i="29" s="1"/>
  <c r="I326" i="29"/>
  <c r="K326" i="29" s="1"/>
  <c r="K329" i="29"/>
  <c r="P326" i="29"/>
  <c r="L298" i="29"/>
  <c r="J318" i="29"/>
  <c r="K318" i="29"/>
  <c r="J317" i="29"/>
  <c r="J316" i="29"/>
  <c r="J315" i="29" s="1"/>
  <c r="I315" i="29"/>
  <c r="K315" i="29" s="1"/>
  <c r="K316" i="29"/>
  <c r="J310" i="29"/>
  <c r="K310" i="29"/>
  <c r="J309" i="29"/>
  <c r="K309" i="29"/>
  <c r="J308" i="29"/>
  <c r="K308" i="29"/>
  <c r="J307" i="29"/>
  <c r="K307" i="29"/>
  <c r="J305" i="29"/>
  <c r="K305" i="29"/>
  <c r="J304" i="29"/>
  <c r="K304" i="29"/>
  <c r="J303" i="29"/>
  <c r="K303" i="29"/>
  <c r="J302" i="29"/>
  <c r="K302" i="29"/>
  <c r="J301" i="29"/>
  <c r="K301" i="29"/>
  <c r="J300" i="29"/>
  <c r="J299" i="29" s="1"/>
  <c r="I299" i="29"/>
  <c r="K300" i="29"/>
  <c r="Q326" i="29"/>
  <c r="K242" i="29"/>
  <c r="I240" i="29"/>
  <c r="J242" i="29"/>
  <c r="P256" i="29"/>
  <c r="P255" i="29" s="1"/>
  <c r="P202" i="29"/>
  <c r="L201" i="29"/>
  <c r="H174" i="29"/>
  <c r="H173" i="29" s="1"/>
  <c r="H257" i="29" s="1"/>
  <c r="H159" i="29"/>
  <c r="H158" i="29" s="1"/>
  <c r="H157" i="29" s="1"/>
  <c r="H457" i="29" s="1"/>
  <c r="J262" i="29"/>
  <c r="J261" i="29" s="1"/>
  <c r="J72" i="29" s="1"/>
  <c r="O93" i="29"/>
  <c r="P246" i="29"/>
  <c r="P245" i="29" s="1"/>
  <c r="P168" i="29" s="1"/>
  <c r="P167" i="29" s="1"/>
  <c r="O168" i="29"/>
  <c r="T82" i="29"/>
  <c r="T58" i="29"/>
  <c r="T57" i="29" s="1"/>
  <c r="O175" i="29"/>
  <c r="N257" i="29"/>
  <c r="P142" i="29"/>
  <c r="N57" i="29"/>
  <c r="T63" i="29"/>
  <c r="T48" i="29" s="1"/>
  <c r="T153" i="29"/>
  <c r="Q202" i="29"/>
  <c r="P91" i="29"/>
  <c r="O129" i="29"/>
  <c r="L73" i="29"/>
  <c r="P129" i="29"/>
  <c r="H154" i="29"/>
  <c r="H156" i="29" s="1"/>
  <c r="H72" i="29"/>
  <c r="H99" i="29"/>
  <c r="H98" i="29" s="1"/>
  <c r="H458" i="29" s="1"/>
  <c r="J154" i="29"/>
  <c r="J156" i="29" s="1"/>
  <c r="J99" i="29"/>
  <c r="J98" i="29" s="1"/>
  <c r="I154" i="29"/>
  <c r="Q77" i="29"/>
  <c r="S28" i="29"/>
  <c r="M27" i="29"/>
  <c r="M10" i="29" s="1"/>
  <c r="P15" i="29"/>
  <c r="P14" i="29" s="1"/>
  <c r="Q15" i="29"/>
  <c r="I15" i="29"/>
  <c r="O14" i="29"/>
  <c r="P130" i="29"/>
  <c r="O417" i="28"/>
  <c r="L55" i="31" l="1"/>
  <c r="O9" i="31"/>
  <c r="Q10" i="31"/>
  <c r="I10" i="31"/>
  <c r="L460" i="31"/>
  <c r="L453" i="31"/>
  <c r="T39" i="29"/>
  <c r="T19" i="29"/>
  <c r="T18" i="29" s="1"/>
  <c r="L460" i="30"/>
  <c r="Q158" i="30"/>
  <c r="I158" i="30"/>
  <c r="K158" i="30" s="1"/>
  <c r="O157" i="30"/>
  <c r="M157" i="30"/>
  <c r="I458" i="30"/>
  <c r="K98" i="30"/>
  <c r="Q458" i="30"/>
  <c r="O461" i="30"/>
  <c r="P458" i="30"/>
  <c r="L70" i="30"/>
  <c r="M388" i="30"/>
  <c r="S388" i="30" s="1"/>
  <c r="T388" i="30" s="1"/>
  <c r="T387" i="30" s="1"/>
  <c r="S390" i="30"/>
  <c r="I85" i="30"/>
  <c r="K86" i="30" s="1"/>
  <c r="Q85" i="30"/>
  <c r="O64" i="30"/>
  <c r="T459" i="30"/>
  <c r="T458" i="30" s="1"/>
  <c r="T455" i="30"/>
  <c r="T454" i="30" s="1"/>
  <c r="T453" i="30" s="1"/>
  <c r="M56" i="30"/>
  <c r="P85" i="30"/>
  <c r="P57" i="30"/>
  <c r="I57" i="30"/>
  <c r="K57" i="30" s="1"/>
  <c r="O56" i="30"/>
  <c r="Q57" i="30"/>
  <c r="K77" i="30"/>
  <c r="K76" i="30"/>
  <c r="I456" i="30"/>
  <c r="O453" i="30"/>
  <c r="J92" i="30"/>
  <c r="J68" i="30"/>
  <c r="J67" i="30" s="1"/>
  <c r="M456" i="30"/>
  <c r="S392" i="30"/>
  <c r="T392" i="30" s="1"/>
  <c r="J57" i="30"/>
  <c r="K260" i="30"/>
  <c r="I259" i="30"/>
  <c r="K259" i="30" s="1"/>
  <c r="K386" i="30"/>
  <c r="J386" i="30"/>
  <c r="L456" i="30"/>
  <c r="P392" i="30"/>
  <c r="K257" i="30"/>
  <c r="J257" i="30"/>
  <c r="Q260" i="30"/>
  <c r="O259" i="30"/>
  <c r="T164" i="30"/>
  <c r="T163" i="30" s="1"/>
  <c r="T247" i="30" s="1"/>
  <c r="T149" i="30"/>
  <c r="T148" i="30" s="1"/>
  <c r="T147" i="30" s="1"/>
  <c r="J83" i="30"/>
  <c r="J62" i="30" s="1"/>
  <c r="J85" i="30"/>
  <c r="J64" i="30" s="1"/>
  <c r="J165" i="30"/>
  <c r="I165" i="30"/>
  <c r="K165" i="30" s="1"/>
  <c r="Q165" i="30"/>
  <c r="S67" i="30"/>
  <c r="Q67" i="30"/>
  <c r="T62" i="30"/>
  <c r="T144" i="30"/>
  <c r="T146" i="30" s="1"/>
  <c r="T89" i="30"/>
  <c r="T88" i="30" s="1"/>
  <c r="T448" i="30" s="1"/>
  <c r="T451" i="30" s="1"/>
  <c r="S71" i="30"/>
  <c r="M70" i="30"/>
  <c r="S70" i="30" s="1"/>
  <c r="P64" i="30"/>
  <c r="L56" i="30"/>
  <c r="O71" i="30"/>
  <c r="P71" i="30" s="1"/>
  <c r="Q392" i="30"/>
  <c r="Q10" i="30"/>
  <c r="I10" i="30"/>
  <c r="O9" i="30"/>
  <c r="P260" i="30"/>
  <c r="J158" i="30"/>
  <c r="J157" i="30" s="1"/>
  <c r="S416" i="29"/>
  <c r="T416" i="29" s="1"/>
  <c r="M85" i="29"/>
  <c r="M393" i="29"/>
  <c r="M455" i="29"/>
  <c r="S455" i="29" s="1"/>
  <c r="P166" i="29"/>
  <c r="Q369" i="29"/>
  <c r="I77" i="29"/>
  <c r="K78" i="29" s="1"/>
  <c r="K80" i="29"/>
  <c r="S73" i="29"/>
  <c r="M58" i="29"/>
  <c r="S58" i="29" s="1"/>
  <c r="P159" i="29"/>
  <c r="M57" i="29"/>
  <c r="S57" i="29" s="1"/>
  <c r="S72" i="29"/>
  <c r="M259" i="29"/>
  <c r="S260" i="29"/>
  <c r="T260" i="29" s="1"/>
  <c r="T144" i="29"/>
  <c r="T146" i="29" s="1"/>
  <c r="T89" i="29"/>
  <c r="T88" i="29" s="1"/>
  <c r="T448" i="29" s="1"/>
  <c r="T451" i="29" s="1"/>
  <c r="S27" i="29"/>
  <c r="T27" i="29" s="1"/>
  <c r="M9" i="29"/>
  <c r="Q14" i="29"/>
  <c r="I14" i="29"/>
  <c r="I156" i="29"/>
  <c r="O159" i="29"/>
  <c r="O174" i="29"/>
  <c r="J159" i="29"/>
  <c r="P201" i="29"/>
  <c r="L160" i="29"/>
  <c r="L158" i="29" s="1"/>
  <c r="L157" i="29" s="1"/>
  <c r="L174" i="29"/>
  <c r="J240" i="29"/>
  <c r="J238" i="29" s="1"/>
  <c r="J89" i="29"/>
  <c r="K299" i="29"/>
  <c r="I298" i="29"/>
  <c r="K298" i="29" s="1"/>
  <c r="K336" i="29"/>
  <c r="I76" i="29"/>
  <c r="K385" i="29"/>
  <c r="J385" i="29"/>
  <c r="J76" i="29"/>
  <c r="J61" i="29" s="1"/>
  <c r="J163" i="29"/>
  <c r="N165" i="29"/>
  <c r="N158" i="29" s="1"/>
  <c r="N157" i="29" s="1"/>
  <c r="N457" i="29" s="1"/>
  <c r="N85" i="29"/>
  <c r="O341" i="29"/>
  <c r="O85" i="29" s="1"/>
  <c r="N260" i="29"/>
  <c r="N259" i="29" s="1"/>
  <c r="N390" i="29" s="1"/>
  <c r="N388" i="29" s="1"/>
  <c r="K361" i="29"/>
  <c r="I360" i="29"/>
  <c r="J361" i="29"/>
  <c r="J360" i="29" s="1"/>
  <c r="I394" i="29"/>
  <c r="I24" i="29"/>
  <c r="P24" i="29"/>
  <c r="P22" i="29" s="1"/>
  <c r="P21" i="29" s="1"/>
  <c r="P48" i="29" s="1"/>
  <c r="O22" i="29"/>
  <c r="Q32" i="29"/>
  <c r="I32" i="29"/>
  <c r="O27" i="29"/>
  <c r="O154" i="29"/>
  <c r="O99" i="29"/>
  <c r="O72" i="29"/>
  <c r="O60" i="29"/>
  <c r="P75" i="29"/>
  <c r="K262" i="29"/>
  <c r="I261" i="29"/>
  <c r="M61" i="29"/>
  <c r="S76" i="29"/>
  <c r="M71" i="29"/>
  <c r="S163" i="29"/>
  <c r="M158" i="29"/>
  <c r="O165" i="29"/>
  <c r="Q238" i="29"/>
  <c r="P238" i="29"/>
  <c r="P90" i="29"/>
  <c r="O65" i="29"/>
  <c r="Q336" i="29"/>
  <c r="O76" i="29"/>
  <c r="O163" i="29"/>
  <c r="I163" i="29" s="1"/>
  <c r="K163" i="29" s="1"/>
  <c r="P336" i="29"/>
  <c r="P163" i="29" s="1"/>
  <c r="Q385" i="29"/>
  <c r="P385" i="29"/>
  <c r="P416" i="29"/>
  <c r="L85" i="29"/>
  <c r="L393" i="29"/>
  <c r="Q416" i="29"/>
  <c r="L455" i="29"/>
  <c r="I372" i="29"/>
  <c r="Q393" i="29"/>
  <c r="I393" i="29"/>
  <c r="K393" i="29" s="1"/>
  <c r="O392" i="29"/>
  <c r="K455" i="29"/>
  <c r="J455" i="29"/>
  <c r="J57" i="29"/>
  <c r="H71" i="29"/>
  <c r="H70" i="29" s="1"/>
  <c r="H57" i="29"/>
  <c r="H56" i="29" s="1"/>
  <c r="H55" i="29" s="1"/>
  <c r="O73" i="29"/>
  <c r="P73" i="29" s="1"/>
  <c r="O167" i="29"/>
  <c r="I93" i="29"/>
  <c r="O92" i="29"/>
  <c r="O68" i="29"/>
  <c r="K240" i="29"/>
  <c r="I238" i="29"/>
  <c r="K238" i="29" s="1"/>
  <c r="J298" i="29"/>
  <c r="P298" i="29"/>
  <c r="L260" i="29"/>
  <c r="Q298" i="29"/>
  <c r="O387" i="29"/>
  <c r="Q360" i="29"/>
  <c r="O88" i="29"/>
  <c r="P360" i="29"/>
  <c r="K418" i="29"/>
  <c r="I417" i="29"/>
  <c r="J418" i="29"/>
  <c r="T459" i="29"/>
  <c r="T458" i="29" s="1"/>
  <c r="T455" i="29"/>
  <c r="T454" i="29" s="1"/>
  <c r="T453" i="29" s="1"/>
  <c r="P484" i="29"/>
  <c r="N48" i="29"/>
  <c r="N13" i="29"/>
  <c r="N10" i="29" s="1"/>
  <c r="N9" i="29" s="1"/>
  <c r="S458" i="29"/>
  <c r="M461" i="29"/>
  <c r="S461" i="29" s="1"/>
  <c r="Q201" i="29"/>
  <c r="O160" i="29"/>
  <c r="S174" i="29"/>
  <c r="T174" i="29" s="1"/>
  <c r="M173" i="29"/>
  <c r="M255" i="29"/>
  <c r="S255" i="29" s="1"/>
  <c r="T255" i="29" s="1"/>
  <c r="S256" i="29"/>
  <c r="T256" i="29" s="1"/>
  <c r="S78" i="29"/>
  <c r="M77" i="29"/>
  <c r="S77" i="29" s="1"/>
  <c r="I91" i="29"/>
  <c r="K92" i="29" s="1"/>
  <c r="O66" i="29"/>
  <c r="J371" i="29"/>
  <c r="J93" i="29"/>
  <c r="Q454" i="29"/>
  <c r="I454" i="29"/>
  <c r="N361" i="28"/>
  <c r="L149" i="28"/>
  <c r="M149" i="28"/>
  <c r="N149" i="28"/>
  <c r="L361" i="28"/>
  <c r="L360" i="28" s="1"/>
  <c r="I203" i="28"/>
  <c r="N505" i="28"/>
  <c r="M505" i="28"/>
  <c r="O504" i="28"/>
  <c r="O503" i="28"/>
  <c r="S502" i="28"/>
  <c r="O502" i="28"/>
  <c r="S501" i="28"/>
  <c r="O501" i="28"/>
  <c r="S500" i="28"/>
  <c r="O500" i="28"/>
  <c r="S499" i="28"/>
  <c r="O499" i="28"/>
  <c r="O505" i="28" s="1"/>
  <c r="S498" i="28"/>
  <c r="S497" i="28"/>
  <c r="S496" i="28"/>
  <c r="Q496" i="28"/>
  <c r="O496" i="28"/>
  <c r="P496" i="28" s="1"/>
  <c r="K496" i="28"/>
  <c r="J496" i="28"/>
  <c r="J495" i="28" s="1"/>
  <c r="J494" i="28" s="1"/>
  <c r="J493" i="28" s="1"/>
  <c r="J492" i="28" s="1"/>
  <c r="J491" i="28" s="1"/>
  <c r="J490" i="28" s="1"/>
  <c r="J489" i="28" s="1"/>
  <c r="J488" i="28" s="1"/>
  <c r="J487" i="28" s="1"/>
  <c r="J486" i="28" s="1"/>
  <c r="J485" i="28" s="1"/>
  <c r="J484" i="28" s="1"/>
  <c r="S495" i="28"/>
  <c r="O495" i="28"/>
  <c r="Q495" i="28" s="1"/>
  <c r="K495" i="28"/>
  <c r="S494" i="28"/>
  <c r="Q494" i="28"/>
  <c r="O494" i="28"/>
  <c r="P494" i="28" s="1"/>
  <c r="K494" i="28"/>
  <c r="O493" i="28"/>
  <c r="Q493" i="28" s="1"/>
  <c r="N493" i="28"/>
  <c r="M493" i="28"/>
  <c r="S493" i="28" s="1"/>
  <c r="K493" i="28"/>
  <c r="S492" i="28"/>
  <c r="O492" i="28"/>
  <c r="Q492" i="28" s="1"/>
  <c r="K492" i="28"/>
  <c r="S491" i="28"/>
  <c r="Q491" i="28"/>
  <c r="O491" i="28"/>
  <c r="P491" i="28" s="1"/>
  <c r="K491" i="28"/>
  <c r="S490" i="28"/>
  <c r="O490" i="28"/>
  <c r="Q490" i="28" s="1"/>
  <c r="K490" i="28"/>
  <c r="N489" i="28"/>
  <c r="M489" i="28"/>
  <c r="S489" i="28" s="1"/>
  <c r="K489" i="28"/>
  <c r="S488" i="28"/>
  <c r="Q488" i="28"/>
  <c r="O488" i="28"/>
  <c r="P488" i="28" s="1"/>
  <c r="K488" i="28"/>
  <c r="S487" i="28"/>
  <c r="P487" i="28"/>
  <c r="O487" i="28"/>
  <c r="Q487" i="28" s="1"/>
  <c r="K487" i="28"/>
  <c r="T486" i="28"/>
  <c r="S486" i="28"/>
  <c r="O486" i="28"/>
  <c r="Q486" i="28" s="1"/>
  <c r="K486" i="28"/>
  <c r="N485" i="28"/>
  <c r="M485" i="28"/>
  <c r="M484" i="28" s="1"/>
  <c r="S484" i="28" s="1"/>
  <c r="T484" i="28" s="1"/>
  <c r="K485" i="28"/>
  <c r="N484" i="28"/>
  <c r="K484" i="28"/>
  <c r="S483" i="28"/>
  <c r="S482" i="28"/>
  <c r="T482" i="28" s="1"/>
  <c r="O482" i="28"/>
  <c r="O481" i="28" s="1"/>
  <c r="O480" i="28" s="1"/>
  <c r="O479" i="28" s="1"/>
  <c r="O467" i="28" s="1"/>
  <c r="K482" i="28"/>
  <c r="Q481" i="28"/>
  <c r="P481" i="28"/>
  <c r="N481" i="28"/>
  <c r="M481" i="28"/>
  <c r="S481" i="28" s="1"/>
  <c r="T481" i="28" s="1"/>
  <c r="L481" i="28"/>
  <c r="J481" i="28"/>
  <c r="I481" i="28"/>
  <c r="K481" i="28" s="1"/>
  <c r="H481" i="28"/>
  <c r="Q480" i="28"/>
  <c r="P480" i="28"/>
  <c r="N480" i="28"/>
  <c r="M480" i="28"/>
  <c r="S480" i="28" s="1"/>
  <c r="T480" i="28" s="1"/>
  <c r="T479" i="28" s="1"/>
  <c r="L480" i="28"/>
  <c r="J480" i="28"/>
  <c r="I480" i="28"/>
  <c r="K480" i="28" s="1"/>
  <c r="H480" i="28"/>
  <c r="Q479" i="28"/>
  <c r="P479" i="28"/>
  <c r="N479" i="28"/>
  <c r="N467" i="28" s="1"/>
  <c r="M479" i="28"/>
  <c r="S479" i="28" s="1"/>
  <c r="L479" i="28"/>
  <c r="J479" i="28"/>
  <c r="J467" i="28" s="1"/>
  <c r="I479" i="28"/>
  <c r="K479" i="28" s="1"/>
  <c r="H479" i="28"/>
  <c r="S478" i="28"/>
  <c r="T478" i="28" s="1"/>
  <c r="O478" i="28"/>
  <c r="O477" i="28" s="1"/>
  <c r="K478" i="28"/>
  <c r="S477" i="28"/>
  <c r="T477" i="28" s="1"/>
  <c r="Q477" i="28"/>
  <c r="P477" i="28"/>
  <c r="N477" i="28"/>
  <c r="M477" i="28"/>
  <c r="L477" i="28"/>
  <c r="J477" i="28"/>
  <c r="I477" i="28"/>
  <c r="K477" i="28" s="1"/>
  <c r="H477" i="28"/>
  <c r="S476" i="28"/>
  <c r="T476" i="28" s="1"/>
  <c r="O476" i="28"/>
  <c r="O475" i="28" s="1"/>
  <c r="O474" i="28" s="1"/>
  <c r="O466" i="28" s="1"/>
  <c r="K476" i="28"/>
  <c r="S475" i="28"/>
  <c r="Q475" i="28"/>
  <c r="P475" i="28"/>
  <c r="N475" i="28"/>
  <c r="M475" i="28"/>
  <c r="L475" i="28"/>
  <c r="J475" i="28"/>
  <c r="I475" i="28"/>
  <c r="K475" i="28" s="1"/>
  <c r="H475" i="28"/>
  <c r="S474" i="28"/>
  <c r="Q474" i="28"/>
  <c r="P474" i="28"/>
  <c r="N474" i="28"/>
  <c r="N469" i="28" s="1"/>
  <c r="N468" i="28" s="1"/>
  <c r="M474" i="28"/>
  <c r="L474" i="28"/>
  <c r="J474" i="28"/>
  <c r="J469" i="28" s="1"/>
  <c r="J468" i="28" s="1"/>
  <c r="I474" i="28"/>
  <c r="K474" i="28" s="1"/>
  <c r="H474" i="28"/>
  <c r="S473" i="28"/>
  <c r="O473" i="28"/>
  <c r="K473" i="28"/>
  <c r="S472" i="28"/>
  <c r="T472" i="28" s="1"/>
  <c r="T471" i="28" s="1"/>
  <c r="T470" i="28" s="1"/>
  <c r="T469" i="28" s="1"/>
  <c r="T457" i="28" s="1"/>
  <c r="O472" i="28"/>
  <c r="O471" i="28" s="1"/>
  <c r="O470" i="28" s="1"/>
  <c r="K472" i="28"/>
  <c r="Q471" i="28"/>
  <c r="P471" i="28"/>
  <c r="N471" i="28"/>
  <c r="M471" i="28"/>
  <c r="S471" i="28" s="1"/>
  <c r="L471" i="28"/>
  <c r="J471" i="28"/>
  <c r="I471" i="28"/>
  <c r="K471" i="28" s="1"/>
  <c r="H471" i="28"/>
  <c r="Q470" i="28"/>
  <c r="P470" i="28"/>
  <c r="N470" i="28"/>
  <c r="M470" i="28"/>
  <c r="S470" i="28" s="1"/>
  <c r="L470" i="28"/>
  <c r="J470" i="28"/>
  <c r="I470" i="28"/>
  <c r="K470" i="28" s="1"/>
  <c r="H470" i="28"/>
  <c r="Q469" i="28"/>
  <c r="P469" i="28"/>
  <c r="M469" i="28"/>
  <c r="S469" i="28" s="1"/>
  <c r="L469" i="28"/>
  <c r="I469" i="28"/>
  <c r="K469" i="28" s="1"/>
  <c r="H469" i="28"/>
  <c r="Q468" i="28"/>
  <c r="P468" i="28"/>
  <c r="M468" i="28"/>
  <c r="S468" i="28" s="1"/>
  <c r="T468" i="28" s="1"/>
  <c r="T467" i="28" s="1"/>
  <c r="L468" i="28"/>
  <c r="I468" i="28"/>
  <c r="K468" i="28" s="1"/>
  <c r="H468" i="28"/>
  <c r="Q467" i="28"/>
  <c r="P467" i="28"/>
  <c r="M467" i="28"/>
  <c r="S467" i="28" s="1"/>
  <c r="L467" i="28"/>
  <c r="I467" i="28"/>
  <c r="K467" i="28" s="1"/>
  <c r="H467" i="28"/>
  <c r="Q466" i="28"/>
  <c r="P466" i="28"/>
  <c r="M466" i="28"/>
  <c r="S466" i="28" s="1"/>
  <c r="T466" i="28" s="1"/>
  <c r="T465" i="28" s="1"/>
  <c r="T464" i="28" s="1"/>
  <c r="T456" i="28" s="1"/>
  <c r="L466" i="28"/>
  <c r="I466" i="28"/>
  <c r="K466" i="28" s="1"/>
  <c r="H466" i="28"/>
  <c r="Q465" i="28"/>
  <c r="P465" i="28"/>
  <c r="N465" i="28"/>
  <c r="M465" i="28"/>
  <c r="S465" i="28" s="1"/>
  <c r="L465" i="28"/>
  <c r="J465" i="28"/>
  <c r="I465" i="28"/>
  <c r="K465" i="28" s="1"/>
  <c r="H465" i="28"/>
  <c r="Q464" i="28"/>
  <c r="P464" i="28"/>
  <c r="M464" i="28"/>
  <c r="S464" i="28" s="1"/>
  <c r="L464" i="28"/>
  <c r="I464" i="28"/>
  <c r="K464" i="28" s="1"/>
  <c r="H464" i="28"/>
  <c r="Q463" i="28"/>
  <c r="P463" i="28"/>
  <c r="M463" i="28"/>
  <c r="S463" i="28" s="1"/>
  <c r="T463" i="28" s="1"/>
  <c r="L463" i="28"/>
  <c r="I463" i="28"/>
  <c r="K463" i="28" s="1"/>
  <c r="H463" i="28"/>
  <c r="S462" i="28"/>
  <c r="T462" i="28" s="1"/>
  <c r="T461" i="28" s="1"/>
  <c r="T460" i="28" s="1"/>
  <c r="L458" i="28"/>
  <c r="S452" i="28"/>
  <c r="O451" i="28"/>
  <c r="S450" i="28"/>
  <c r="O450" i="28"/>
  <c r="K450" i="28"/>
  <c r="S449" i="28"/>
  <c r="O449" i="28"/>
  <c r="K449" i="28"/>
  <c r="P448" i="28"/>
  <c r="P447" i="28" s="1"/>
  <c r="O448" i="28"/>
  <c r="O447" i="28" s="1"/>
  <c r="N448" i="28"/>
  <c r="N447" i="28" s="1"/>
  <c r="M448" i="28"/>
  <c r="S448" i="28" s="1"/>
  <c r="L448" i="28"/>
  <c r="L447" i="28" s="1"/>
  <c r="K448" i="28"/>
  <c r="J448" i="28"/>
  <c r="I448" i="28"/>
  <c r="H448" i="28"/>
  <c r="H447" i="28" s="1"/>
  <c r="S447" i="28"/>
  <c r="M447" i="28"/>
  <c r="J447" i="28"/>
  <c r="I447" i="28"/>
  <c r="K447" i="28" s="1"/>
  <c r="S446" i="28"/>
  <c r="O446" i="28"/>
  <c r="P446" i="28" s="1"/>
  <c r="S445" i="28"/>
  <c r="O445" i="28"/>
  <c r="Q445" i="28" s="1"/>
  <c r="N444" i="28"/>
  <c r="M444" i="28"/>
  <c r="L444" i="28"/>
  <c r="H444" i="28"/>
  <c r="O443" i="28"/>
  <c r="I443" i="28" s="1"/>
  <c r="I442" i="28" s="1"/>
  <c r="N442" i="28"/>
  <c r="M442" i="28"/>
  <c r="L442" i="28"/>
  <c r="H442" i="28"/>
  <c r="S441" i="28"/>
  <c r="T441" i="28" s="1"/>
  <c r="P441" i="28"/>
  <c r="O441" i="28"/>
  <c r="K441" i="28"/>
  <c r="J441" i="28"/>
  <c r="S440" i="28"/>
  <c r="T440" i="28" s="1"/>
  <c r="O440" i="28"/>
  <c r="I440" i="28" s="1"/>
  <c r="S439" i="28"/>
  <c r="T439" i="28" s="1"/>
  <c r="O439" i="28"/>
  <c r="I439" i="28" s="1"/>
  <c r="J439" i="28" s="1"/>
  <c r="S438" i="28"/>
  <c r="O438" i="28"/>
  <c r="I438" i="28" s="1"/>
  <c r="H438" i="28"/>
  <c r="S437" i="28"/>
  <c r="O437" i="28"/>
  <c r="K437" i="28"/>
  <c r="J437" i="28"/>
  <c r="S436" i="28"/>
  <c r="T436" i="28" s="1"/>
  <c r="O436" i="28"/>
  <c r="K436" i="28"/>
  <c r="J436" i="28"/>
  <c r="T435" i="28"/>
  <c r="S435" i="28"/>
  <c r="O435" i="28"/>
  <c r="I435" i="28" s="1"/>
  <c r="K435" i="28"/>
  <c r="J435" i="28"/>
  <c r="T434" i="28"/>
  <c r="S434" i="28"/>
  <c r="O434" i="28"/>
  <c r="I434" i="28" s="1"/>
  <c r="K434" i="28"/>
  <c r="J434" i="28"/>
  <c r="H434" i="28"/>
  <c r="L434" i="28" s="1"/>
  <c r="L433" i="28" s="1"/>
  <c r="N433" i="28"/>
  <c r="M433" i="28"/>
  <c r="O433" i="28" s="1"/>
  <c r="I433" i="28"/>
  <c r="H433" i="28"/>
  <c r="J433" i="28" s="1"/>
  <c r="T432" i="28"/>
  <c r="O432" i="28"/>
  <c r="I432" i="28" s="1"/>
  <c r="K432" i="28" s="1"/>
  <c r="S431" i="28"/>
  <c r="T431" i="28" s="1"/>
  <c r="N431" i="28"/>
  <c r="O431" i="28" s="1"/>
  <c r="I431" i="28" s="1"/>
  <c r="L431" i="28"/>
  <c r="H431" i="28"/>
  <c r="S430" i="28"/>
  <c r="T430" i="28" s="1"/>
  <c r="O430" i="28"/>
  <c r="I430" i="28" s="1"/>
  <c r="J430" i="28" s="1"/>
  <c r="T429" i="28"/>
  <c r="N429" i="28"/>
  <c r="O429" i="28" s="1"/>
  <c r="M429" i="28"/>
  <c r="S429" i="28" s="1"/>
  <c r="L429" i="28"/>
  <c r="H429" i="28"/>
  <c r="S428" i="28"/>
  <c r="T428" i="28" s="1"/>
  <c r="O428" i="28"/>
  <c r="K428" i="28"/>
  <c r="J428" i="28"/>
  <c r="T427" i="28"/>
  <c r="S427" i="28"/>
  <c r="O427" i="28"/>
  <c r="K427" i="28"/>
  <c r="J427" i="28"/>
  <c r="T426" i="28"/>
  <c r="S426" i="28"/>
  <c r="O426" i="28"/>
  <c r="K426" i="28"/>
  <c r="J426" i="28"/>
  <c r="S425" i="28"/>
  <c r="T425" i="28" s="1"/>
  <c r="O425" i="28"/>
  <c r="K425" i="28"/>
  <c r="J425" i="28"/>
  <c r="S424" i="28"/>
  <c r="T424" i="28" s="1"/>
  <c r="O424" i="28"/>
  <c r="K424" i="28"/>
  <c r="J424" i="28"/>
  <c r="S423" i="28"/>
  <c r="T423" i="28" s="1"/>
  <c r="O423" i="28"/>
  <c r="K423" i="28"/>
  <c r="J423" i="28"/>
  <c r="T422" i="28"/>
  <c r="S422" i="28"/>
  <c r="O422" i="28"/>
  <c r="I422" i="28" s="1"/>
  <c r="J422" i="28" s="1"/>
  <c r="L422" i="28"/>
  <c r="L421" i="28" s="1"/>
  <c r="K422" i="28"/>
  <c r="S421" i="28"/>
  <c r="T421" i="28" s="1"/>
  <c r="O421" i="28"/>
  <c r="N421" i="28"/>
  <c r="M421" i="28"/>
  <c r="K421" i="28"/>
  <c r="I421" i="28"/>
  <c r="H421" i="28"/>
  <c r="T420" i="28"/>
  <c r="S420" i="28"/>
  <c r="O420" i="28"/>
  <c r="I420" i="28" s="1"/>
  <c r="L420" i="28"/>
  <c r="N419" i="28"/>
  <c r="M419" i="28"/>
  <c r="L419" i="28"/>
  <c r="H419" i="28"/>
  <c r="H418" i="28" s="1"/>
  <c r="N418" i="28"/>
  <c r="N417" i="28" s="1"/>
  <c r="N416" i="28" s="1"/>
  <c r="M418" i="28"/>
  <c r="S418" i="28" s="1"/>
  <c r="T418" i="28" s="1"/>
  <c r="S415" i="28"/>
  <c r="T415" i="28" s="1"/>
  <c r="P415" i="28"/>
  <c r="O415" i="28"/>
  <c r="K415" i="28"/>
  <c r="S414" i="28"/>
  <c r="T414" i="28" s="1"/>
  <c r="P414" i="28"/>
  <c r="O414" i="28"/>
  <c r="K414" i="28"/>
  <c r="T413" i="28"/>
  <c r="S413" i="28"/>
  <c r="O413" i="28"/>
  <c r="P413" i="28" s="1"/>
  <c r="K413" i="28"/>
  <c r="T412" i="28"/>
  <c r="S412" i="28"/>
  <c r="O412" i="28"/>
  <c r="P412" i="28" s="1"/>
  <c r="K412" i="28"/>
  <c r="S411" i="28"/>
  <c r="T411" i="28" s="1"/>
  <c r="O411" i="28"/>
  <c r="K411" i="28"/>
  <c r="S410" i="28"/>
  <c r="T410" i="28" s="1"/>
  <c r="P410" i="28"/>
  <c r="O410" i="28"/>
  <c r="K410" i="28"/>
  <c r="S409" i="28"/>
  <c r="T409" i="28" s="1"/>
  <c r="Q409" i="28"/>
  <c r="N409" i="28"/>
  <c r="M409" i="28"/>
  <c r="L409" i="28"/>
  <c r="K409" i="28"/>
  <c r="J409" i="28"/>
  <c r="I409" i="28"/>
  <c r="H409" i="28"/>
  <c r="S408" i="28"/>
  <c r="T408" i="28" s="1"/>
  <c r="O408" i="28"/>
  <c r="K408" i="28"/>
  <c r="Q407" i="28"/>
  <c r="N407" i="28"/>
  <c r="M407" i="28"/>
  <c r="S407" i="28" s="1"/>
  <c r="T407" i="28" s="1"/>
  <c r="T406" i="28" s="1"/>
  <c r="L407" i="28"/>
  <c r="L403" i="28" s="1"/>
  <c r="J407" i="28"/>
  <c r="I407" i="28"/>
  <c r="K407" i="28" s="1"/>
  <c r="H407" i="28"/>
  <c r="H403" i="28" s="1"/>
  <c r="S406" i="28"/>
  <c r="O406" i="28"/>
  <c r="P406" i="28" s="1"/>
  <c r="K406" i="28"/>
  <c r="S405" i="28"/>
  <c r="T405" i="28" s="1"/>
  <c r="O405" i="28"/>
  <c r="O404" i="28" s="1"/>
  <c r="K405" i="28"/>
  <c r="Q404" i="28"/>
  <c r="Q403" i="28" s="1"/>
  <c r="N404" i="28"/>
  <c r="N403" i="28" s="1"/>
  <c r="M404" i="28"/>
  <c r="M403" i="28" s="1"/>
  <c r="S403" i="28" s="1"/>
  <c r="T403" i="28" s="1"/>
  <c r="L404" i="28"/>
  <c r="J404" i="28"/>
  <c r="I404" i="28"/>
  <c r="H404" i="28"/>
  <c r="J403" i="28"/>
  <c r="S402" i="28"/>
  <c r="T402" i="28" s="1"/>
  <c r="Q402" i="28"/>
  <c r="O402" i="28"/>
  <c r="K402" i="28"/>
  <c r="J402" i="28"/>
  <c r="J401" i="28" s="1"/>
  <c r="N401" i="28"/>
  <c r="N400" i="28" s="1"/>
  <c r="M401" i="28"/>
  <c r="M400" i="28" s="1"/>
  <c r="S400" i="28" s="1"/>
  <c r="T400" i="28" s="1"/>
  <c r="L401" i="28"/>
  <c r="I401" i="28"/>
  <c r="H401" i="28"/>
  <c r="H400" i="28" s="1"/>
  <c r="L400" i="28"/>
  <c r="J400" i="28"/>
  <c r="I400" i="28"/>
  <c r="S399" i="28"/>
  <c r="Q399" i="28"/>
  <c r="P399" i="28"/>
  <c r="O399" i="28"/>
  <c r="K399" i="28"/>
  <c r="J399" i="28"/>
  <c r="J397" i="28" s="1"/>
  <c r="T398" i="28"/>
  <c r="T397" i="28" s="1"/>
  <c r="S398" i="28"/>
  <c r="O398" i="28"/>
  <c r="K398" i="28"/>
  <c r="J398" i="28"/>
  <c r="N397" i="28"/>
  <c r="M397" i="28"/>
  <c r="L397" i="28"/>
  <c r="I397" i="28"/>
  <c r="K397" i="28" s="1"/>
  <c r="H397" i="28"/>
  <c r="S396" i="28"/>
  <c r="T396" i="28" s="1"/>
  <c r="P396" i="28"/>
  <c r="O396" i="28"/>
  <c r="I396" i="28"/>
  <c r="O395" i="28"/>
  <c r="N395" i="28"/>
  <c r="M395" i="28"/>
  <c r="M394" i="28" s="1"/>
  <c r="L395" i="28"/>
  <c r="P395" i="28" s="1"/>
  <c r="H395" i="28"/>
  <c r="O394" i="28"/>
  <c r="N394" i="28"/>
  <c r="L394" i="28"/>
  <c r="H394" i="28"/>
  <c r="S391" i="28"/>
  <c r="I391" i="28"/>
  <c r="N389" i="28"/>
  <c r="M389" i="28"/>
  <c r="S389" i="28" s="1"/>
  <c r="T389" i="28" s="1"/>
  <c r="L389" i="28"/>
  <c r="L388" i="28" s="1"/>
  <c r="H389" i="28"/>
  <c r="N386" i="28"/>
  <c r="L385" i="28"/>
  <c r="H385" i="28"/>
  <c r="S384" i="28"/>
  <c r="S383" i="28"/>
  <c r="O383" i="28"/>
  <c r="I383" i="28" s="1"/>
  <c r="I171" i="28" s="1"/>
  <c r="S382" i="28"/>
  <c r="O382" i="28"/>
  <c r="P382" i="28" s="1"/>
  <c r="P381" i="28" s="1"/>
  <c r="P380" i="28" s="1"/>
  <c r="P379" i="28" s="1"/>
  <c r="Q381" i="28"/>
  <c r="Q380" i="28" s="1"/>
  <c r="Q379" i="28" s="1"/>
  <c r="O381" i="28"/>
  <c r="N381" i="28"/>
  <c r="M381" i="28"/>
  <c r="S381" i="28" s="1"/>
  <c r="L381" i="28"/>
  <c r="J381" i="28"/>
  <c r="I381" i="28"/>
  <c r="K381" i="28" s="1"/>
  <c r="H381" i="28"/>
  <c r="O380" i="28"/>
  <c r="N380" i="28"/>
  <c r="N379" i="28" s="1"/>
  <c r="L380" i="28"/>
  <c r="J380" i="28"/>
  <c r="I380" i="28"/>
  <c r="K380" i="28" s="1"/>
  <c r="H380" i="28"/>
  <c r="O379" i="28"/>
  <c r="L379" i="28"/>
  <c r="J379" i="28"/>
  <c r="H379" i="28"/>
  <c r="S378" i="28"/>
  <c r="P378" i="28"/>
  <c r="O378" i="28"/>
  <c r="K378" i="28"/>
  <c r="J378" i="28"/>
  <c r="S377" i="28"/>
  <c r="O377" i="28"/>
  <c r="P377" i="28" s="1"/>
  <c r="K377" i="28"/>
  <c r="J377" i="28"/>
  <c r="S376" i="28"/>
  <c r="P376" i="28"/>
  <c r="O376" i="28"/>
  <c r="J376" i="28"/>
  <c r="I376" i="28"/>
  <c r="K376" i="28" s="1"/>
  <c r="S375" i="28"/>
  <c r="O375" i="28"/>
  <c r="P375" i="28" s="1"/>
  <c r="P373" i="28" s="1"/>
  <c r="P372" i="28" s="1"/>
  <c r="S374" i="28"/>
  <c r="O374" i="28"/>
  <c r="P374" i="28" s="1"/>
  <c r="K374" i="28"/>
  <c r="J374" i="28"/>
  <c r="Q373" i="28"/>
  <c r="N373" i="28"/>
  <c r="M373" i="28"/>
  <c r="S373" i="28" s="1"/>
  <c r="T373" i="28" s="1"/>
  <c r="L373" i="28"/>
  <c r="H373" i="28"/>
  <c r="H372" i="28" s="1"/>
  <c r="H371" i="28" s="1"/>
  <c r="Q372" i="28"/>
  <c r="N372" i="28"/>
  <c r="N371" i="28" s="1"/>
  <c r="M372" i="28"/>
  <c r="L372" i="28"/>
  <c r="L371" i="28" s="1"/>
  <c r="S370" i="28"/>
  <c r="O370" i="28"/>
  <c r="Q370" i="28" s="1"/>
  <c r="L370" i="28"/>
  <c r="K370" i="28"/>
  <c r="J370" i="28"/>
  <c r="J369" i="28" s="1"/>
  <c r="O369" i="28"/>
  <c r="N369" i="28"/>
  <c r="M369" i="28"/>
  <c r="S369" i="28" s="1"/>
  <c r="L369" i="28"/>
  <c r="P369" i="28" s="1"/>
  <c r="I369" i="28"/>
  <c r="H369" i="28"/>
  <c r="K369" i="28" s="1"/>
  <c r="T368" i="28"/>
  <c r="O368" i="28"/>
  <c r="T367" i="28"/>
  <c r="Q367" i="28"/>
  <c r="O367" i="28"/>
  <c r="P367" i="28" s="1"/>
  <c r="K367" i="28"/>
  <c r="J367" i="28"/>
  <c r="T366" i="28"/>
  <c r="M366" i="28"/>
  <c r="L366" i="28"/>
  <c r="H366" i="28"/>
  <c r="S365" i="28"/>
  <c r="T365" i="28" s="1"/>
  <c r="O365" i="28"/>
  <c r="Q365" i="28" s="1"/>
  <c r="L365" i="28"/>
  <c r="I365" i="28"/>
  <c r="K365" i="28" s="1"/>
  <c r="T364" i="28"/>
  <c r="O364" i="28"/>
  <c r="Q364" i="28" s="1"/>
  <c r="L364" i="28"/>
  <c r="I364" i="28"/>
  <c r="K364" i="28" s="1"/>
  <c r="O363" i="28"/>
  <c r="P363" i="28" s="1"/>
  <c r="S362" i="28"/>
  <c r="Q362" i="28"/>
  <c r="O362" i="28"/>
  <c r="P362" i="28" s="1"/>
  <c r="O361" i="28"/>
  <c r="H361" i="28"/>
  <c r="N360" i="28"/>
  <c r="N387" i="28" s="1"/>
  <c r="M360" i="28"/>
  <c r="H360" i="28"/>
  <c r="H387" i="28" s="1"/>
  <c r="T359" i="28"/>
  <c r="S359" i="28"/>
  <c r="Q359" i="28"/>
  <c r="P359" i="28"/>
  <c r="O359" i="28"/>
  <c r="K359" i="28"/>
  <c r="J359" i="28"/>
  <c r="T358" i="28"/>
  <c r="S358" i="28"/>
  <c r="O358" i="28"/>
  <c r="K358" i="28"/>
  <c r="J358" i="28"/>
  <c r="S357" i="28"/>
  <c r="T357" i="28" s="1"/>
  <c r="Q357" i="28"/>
  <c r="O357" i="28"/>
  <c r="P357" i="28" s="1"/>
  <c r="K357" i="28"/>
  <c r="J357" i="28"/>
  <c r="S356" i="28"/>
  <c r="T356" i="28" s="1"/>
  <c r="Q356" i="28"/>
  <c r="P356" i="28"/>
  <c r="O356" i="28"/>
  <c r="K356" i="28"/>
  <c r="J356" i="28"/>
  <c r="N355" i="28"/>
  <c r="M355" i="28"/>
  <c r="S355" i="28" s="1"/>
  <c r="T355" i="28" s="1"/>
  <c r="I355" i="28"/>
  <c r="H355" i="28"/>
  <c r="K355" i="28" s="1"/>
  <c r="T354" i="28"/>
  <c r="S354" i="28"/>
  <c r="O354" i="28"/>
  <c r="I354" i="28" s="1"/>
  <c r="S353" i="28"/>
  <c r="T353" i="28" s="1"/>
  <c r="O353" i="28"/>
  <c r="I353" i="28" s="1"/>
  <c r="S352" i="28"/>
  <c r="T352" i="28" s="1"/>
  <c r="O352" i="28"/>
  <c r="K352" i="28"/>
  <c r="J352" i="28"/>
  <c r="T351" i="28"/>
  <c r="S351" i="28"/>
  <c r="O351" i="28"/>
  <c r="K351" i="28"/>
  <c r="J351" i="28"/>
  <c r="S350" i="28"/>
  <c r="T350" i="28" s="1"/>
  <c r="T377" i="28" s="1"/>
  <c r="T376" i="28" s="1"/>
  <c r="O350" i="28"/>
  <c r="K350" i="28"/>
  <c r="J350" i="28"/>
  <c r="T349" i="28"/>
  <c r="S349" i="28"/>
  <c r="O349" i="28"/>
  <c r="K349" i="28"/>
  <c r="J349" i="28"/>
  <c r="S348" i="28"/>
  <c r="T348" i="28" s="1"/>
  <c r="T345" i="28" s="1"/>
  <c r="O348" i="28"/>
  <c r="K348" i="28"/>
  <c r="J348" i="28"/>
  <c r="T347" i="28"/>
  <c r="S347" i="28"/>
  <c r="O347" i="28"/>
  <c r="K347" i="28"/>
  <c r="J347" i="28"/>
  <c r="S346" i="28"/>
  <c r="T346" i="28" s="1"/>
  <c r="O346" i="28"/>
  <c r="K346" i="28"/>
  <c r="J346" i="28"/>
  <c r="S345" i="28"/>
  <c r="O345" i="28"/>
  <c r="I345" i="28"/>
  <c r="S344" i="28"/>
  <c r="T344" i="28" s="1"/>
  <c r="O344" i="28"/>
  <c r="I344" i="28" s="1"/>
  <c r="K344" i="28" s="1"/>
  <c r="Q343" i="28"/>
  <c r="O343" i="28"/>
  <c r="P343" i="28" s="1"/>
  <c r="N342" i="28"/>
  <c r="M342" i="28"/>
  <c r="M86" i="28" s="1"/>
  <c r="S86" i="28" s="1"/>
  <c r="I343" i="28"/>
  <c r="K343" i="28" s="1"/>
  <c r="L342" i="28"/>
  <c r="I342" i="28"/>
  <c r="K342" i="28" s="1"/>
  <c r="H342" i="28"/>
  <c r="T340" i="28"/>
  <c r="S340" i="28"/>
  <c r="O340" i="28"/>
  <c r="K340" i="28"/>
  <c r="J340" i="28"/>
  <c r="S339" i="28"/>
  <c r="T339" i="28" s="1"/>
  <c r="P339" i="28"/>
  <c r="O339" i="28"/>
  <c r="Q339" i="28" s="1"/>
  <c r="K339" i="28"/>
  <c r="J339" i="28"/>
  <c r="S338" i="28"/>
  <c r="T338" i="28" s="1"/>
  <c r="O338" i="28"/>
  <c r="N337" i="28"/>
  <c r="N385" i="28" s="1"/>
  <c r="M337" i="28"/>
  <c r="S337" i="28" s="1"/>
  <c r="T337" i="28" s="1"/>
  <c r="L337" i="28"/>
  <c r="L336" i="28" s="1"/>
  <c r="H337" i="28"/>
  <c r="H336" i="28"/>
  <c r="T335" i="28"/>
  <c r="S335" i="28"/>
  <c r="O335" i="28"/>
  <c r="K335" i="28"/>
  <c r="J335" i="28"/>
  <c r="N334" i="28"/>
  <c r="M334" i="28"/>
  <c r="S334" i="28" s="1"/>
  <c r="T334" i="28" s="1"/>
  <c r="L334" i="28"/>
  <c r="J334" i="28"/>
  <c r="J333" i="28" s="1"/>
  <c r="I334" i="28"/>
  <c r="H334" i="28"/>
  <c r="N333" i="28"/>
  <c r="M333" i="28"/>
  <c r="S333" i="28" s="1"/>
  <c r="T333" i="28" s="1"/>
  <c r="L333" i="28"/>
  <c r="I333" i="28"/>
  <c r="H333" i="28"/>
  <c r="S332" i="28"/>
  <c r="T332" i="28" s="1"/>
  <c r="T76" i="28" s="1"/>
  <c r="Q332" i="28"/>
  <c r="O332" i="28"/>
  <c r="P332" i="28" s="1"/>
  <c r="I332" i="28"/>
  <c r="J332" i="28" s="1"/>
  <c r="S331" i="28"/>
  <c r="T331" i="28" s="1"/>
  <c r="O331" i="28"/>
  <c r="I331" i="28" s="1"/>
  <c r="T330" i="28"/>
  <c r="S330" i="28"/>
  <c r="O330" i="28"/>
  <c r="I330" i="28"/>
  <c r="J330" i="28" s="1"/>
  <c r="S329" i="28"/>
  <c r="T329" i="28" s="1"/>
  <c r="O329" i="28"/>
  <c r="T328" i="28"/>
  <c r="S328" i="28"/>
  <c r="O328" i="28"/>
  <c r="L328" i="28"/>
  <c r="S327" i="28"/>
  <c r="Q327" i="28"/>
  <c r="O327" i="28"/>
  <c r="L327" i="28"/>
  <c r="K327" i="28"/>
  <c r="I327" i="28"/>
  <c r="J327" i="28" s="1"/>
  <c r="S326" i="28"/>
  <c r="N326" i="28"/>
  <c r="M326" i="28"/>
  <c r="L326" i="28"/>
  <c r="H326" i="28"/>
  <c r="S325" i="28"/>
  <c r="T325" i="28" s="1"/>
  <c r="T324" i="28" s="1"/>
  <c r="T323" i="28" s="1"/>
  <c r="Q325" i="28"/>
  <c r="O325" i="28"/>
  <c r="K325" i="28"/>
  <c r="I325" i="28"/>
  <c r="J325" i="28" s="1"/>
  <c r="S324" i="28"/>
  <c r="Q324" i="28"/>
  <c r="O324" i="28"/>
  <c r="K324" i="28"/>
  <c r="J324" i="28"/>
  <c r="J323" i="28" s="1"/>
  <c r="I324" i="28"/>
  <c r="O323" i="28"/>
  <c r="N323" i="28"/>
  <c r="M323" i="28"/>
  <c r="S323" i="28" s="1"/>
  <c r="L323" i="28"/>
  <c r="Q323" i="28" s="1"/>
  <c r="I323" i="28"/>
  <c r="H323" i="28"/>
  <c r="S322" i="28"/>
  <c r="T322" i="28" s="1"/>
  <c r="Q322" i="28"/>
  <c r="O322" i="28"/>
  <c r="K322" i="28"/>
  <c r="I322" i="28"/>
  <c r="J322" i="28" s="1"/>
  <c r="S321" i="28"/>
  <c r="T321" i="28" s="1"/>
  <c r="O321" i="28"/>
  <c r="I321" i="28"/>
  <c r="T320" i="28"/>
  <c r="T379" i="28" s="1"/>
  <c r="S320" i="28"/>
  <c r="O320" i="28"/>
  <c r="S319" i="28"/>
  <c r="T319" i="28" s="1"/>
  <c r="O319" i="28"/>
  <c r="S318" i="28"/>
  <c r="T318" i="28" s="1"/>
  <c r="O318" i="28"/>
  <c r="K318" i="28"/>
  <c r="J318" i="28"/>
  <c r="I318" i="28"/>
  <c r="S317" i="28"/>
  <c r="T317" i="28" s="1"/>
  <c r="P317" i="28"/>
  <c r="O317" i="28"/>
  <c r="I317" i="28"/>
  <c r="S316" i="28"/>
  <c r="O316" i="28"/>
  <c r="Q316" i="28" s="1"/>
  <c r="N315" i="28"/>
  <c r="M315" i="28"/>
  <c r="L315" i="28"/>
  <c r="H315" i="28"/>
  <c r="S314" i="28"/>
  <c r="T314" i="28" s="1"/>
  <c r="O314" i="28"/>
  <c r="P314" i="28" s="1"/>
  <c r="L314" i="28"/>
  <c r="J314" i="28"/>
  <c r="T313" i="28"/>
  <c r="S313" i="28"/>
  <c r="O313" i="28"/>
  <c r="P313" i="28" s="1"/>
  <c r="J313" i="28"/>
  <c r="S312" i="28"/>
  <c r="T312" i="28" s="1"/>
  <c r="P312" i="28"/>
  <c r="O312" i="28"/>
  <c r="J312" i="28"/>
  <c r="N311" i="28"/>
  <c r="M311" i="28"/>
  <c r="S311" i="28" s="1"/>
  <c r="T311" i="28" s="1"/>
  <c r="L311" i="28"/>
  <c r="J311" i="28"/>
  <c r="H311" i="28"/>
  <c r="S310" i="28"/>
  <c r="T310" i="28" s="1"/>
  <c r="O310" i="28"/>
  <c r="S309" i="28"/>
  <c r="T309" i="28" s="1"/>
  <c r="S308" i="28"/>
  <c r="T308" i="28" s="1"/>
  <c r="O308" i="28"/>
  <c r="S307" i="28"/>
  <c r="T307" i="28" s="1"/>
  <c r="O307" i="28"/>
  <c r="S306" i="28"/>
  <c r="T306" i="28" s="1"/>
  <c r="O306" i="28"/>
  <c r="L306" i="28"/>
  <c r="S305" i="28"/>
  <c r="O305" i="28"/>
  <c r="S304" i="28"/>
  <c r="T304" i="28" s="1"/>
  <c r="O304" i="28"/>
  <c r="S303" i="28"/>
  <c r="T303" i="28" s="1"/>
  <c r="O303" i="28"/>
  <c r="T302" i="28"/>
  <c r="T301" i="28" s="1"/>
  <c r="S302" i="28"/>
  <c r="O302" i="28"/>
  <c r="Q302" i="28" s="1"/>
  <c r="I302" i="28"/>
  <c r="J302" i="28" s="1"/>
  <c r="S301" i="28"/>
  <c r="P301" i="28"/>
  <c r="O301" i="28"/>
  <c r="Q301" i="28" s="1"/>
  <c r="T300" i="28"/>
  <c r="S300" i="28"/>
  <c r="O300" i="28"/>
  <c r="Q300" i="28" s="1"/>
  <c r="N299" i="28"/>
  <c r="M299" i="28"/>
  <c r="S299" i="28" s="1"/>
  <c r="T299" i="28" s="1"/>
  <c r="L299" i="28"/>
  <c r="H299" i="28"/>
  <c r="H298" i="28"/>
  <c r="S297" i="28"/>
  <c r="T297" i="28" s="1"/>
  <c r="Q297" i="28"/>
  <c r="K297" i="28"/>
  <c r="J297" i="28"/>
  <c r="S296" i="28"/>
  <c r="T296" i="28" s="1"/>
  <c r="T295" i="28"/>
  <c r="S295" i="28"/>
  <c r="T294" i="28"/>
  <c r="S294" i="28"/>
  <c r="S293" i="28"/>
  <c r="T293" i="28" s="1"/>
  <c r="S292" i="28"/>
  <c r="T292" i="28" s="1"/>
  <c r="P292" i="28"/>
  <c r="Q292" i="28" s="1"/>
  <c r="J292" i="28"/>
  <c r="N291" i="28"/>
  <c r="S291" i="28"/>
  <c r="T291" i="28" s="1"/>
  <c r="L291" i="28"/>
  <c r="K291" i="28"/>
  <c r="I291" i="28"/>
  <c r="H291" i="28"/>
  <c r="H261" i="28" s="1"/>
  <c r="T290" i="28"/>
  <c r="S290" i="28"/>
  <c r="P290" i="28"/>
  <c r="I290" i="28"/>
  <c r="J290" i="28" s="1"/>
  <c r="K290" i="28" s="1"/>
  <c r="S289" i="28"/>
  <c r="N289" i="28"/>
  <c r="M289" i="28"/>
  <c r="L289" i="28"/>
  <c r="H289" i="28"/>
  <c r="S288" i="28"/>
  <c r="S287" i="28"/>
  <c r="T287" i="28" s="1"/>
  <c r="T286" i="28"/>
  <c r="S286" i="28"/>
  <c r="S285" i="28"/>
  <c r="T285" i="28" s="1"/>
  <c r="T284" i="28"/>
  <c r="S284" i="28"/>
  <c r="S283" i="28"/>
  <c r="T283" i="28" s="1"/>
  <c r="T282" i="28"/>
  <c r="T281" i="28" s="1"/>
  <c r="N282" i="28"/>
  <c r="M282" i="28"/>
  <c r="S282" i="28" s="1"/>
  <c r="L282" i="28"/>
  <c r="I282" i="28"/>
  <c r="S281" i="28"/>
  <c r="T280" i="28"/>
  <c r="T279" i="28" s="1"/>
  <c r="S280" i="28"/>
  <c r="S279" i="28"/>
  <c r="P279" i="28"/>
  <c r="Q279" i="28" s="1"/>
  <c r="L279" i="28"/>
  <c r="J279" i="28"/>
  <c r="S278" i="28"/>
  <c r="T278" i="28" s="1"/>
  <c r="I278" i="28"/>
  <c r="J278" i="28" s="1"/>
  <c r="T277" i="28"/>
  <c r="S277" i="28"/>
  <c r="L277" i="28"/>
  <c r="L262" i="28" s="1"/>
  <c r="S276" i="28"/>
  <c r="T276" i="28" s="1"/>
  <c r="T272" i="28" s="1"/>
  <c r="Q276" i="28"/>
  <c r="S275" i="28"/>
  <c r="T275" i="28" s="1"/>
  <c r="P275" i="28"/>
  <c r="T274" i="28"/>
  <c r="S274" i="28"/>
  <c r="I274" i="28"/>
  <c r="J274" i="28" s="1"/>
  <c r="K274" i="28" s="1"/>
  <c r="T273" i="28"/>
  <c r="S273" i="28"/>
  <c r="S272" i="28"/>
  <c r="T271" i="28"/>
  <c r="S271" i="28"/>
  <c r="I271" i="28"/>
  <c r="J271" i="28" s="1"/>
  <c r="K271" i="28" s="1"/>
  <c r="T270" i="28"/>
  <c r="S270" i="28"/>
  <c r="I270" i="28"/>
  <c r="J270" i="28" s="1"/>
  <c r="K270" i="28" s="1"/>
  <c r="T269" i="28"/>
  <c r="S269" i="28"/>
  <c r="P269" i="28"/>
  <c r="Q269" i="28" s="1"/>
  <c r="S268" i="28"/>
  <c r="T268" i="28" s="1"/>
  <c r="Q268" i="28"/>
  <c r="T267" i="28"/>
  <c r="S267" i="28"/>
  <c r="I267" i="28"/>
  <c r="J267" i="28" s="1"/>
  <c r="K267" i="28" s="1"/>
  <c r="T266" i="28"/>
  <c r="S266" i="28"/>
  <c r="I266" i="28"/>
  <c r="J266" i="28" s="1"/>
  <c r="K266" i="28" s="1"/>
  <c r="T265" i="28"/>
  <c r="S265" i="28"/>
  <c r="O265" i="28"/>
  <c r="S264" i="28"/>
  <c r="T264" i="28" s="1"/>
  <c r="O264" i="28"/>
  <c r="I264" i="28" s="1"/>
  <c r="J264" i="28" s="1"/>
  <c r="S263" i="28"/>
  <c r="T263" i="28" s="1"/>
  <c r="N262" i="28"/>
  <c r="M262" i="28"/>
  <c r="H262" i="28"/>
  <c r="T258" i="28"/>
  <c r="S258" i="28"/>
  <c r="S254" i="28"/>
  <c r="T254" i="28" s="1"/>
  <c r="T253" i="28"/>
  <c r="S253" i="28"/>
  <c r="O253" i="28"/>
  <c r="P253" i="28" s="1"/>
  <c r="P171" i="28" s="1"/>
  <c r="S252" i="28"/>
  <c r="O252" i="28"/>
  <c r="P252" i="28" s="1"/>
  <c r="J252" i="28"/>
  <c r="S251" i="28"/>
  <c r="O251" i="28"/>
  <c r="P251" i="28" s="1"/>
  <c r="J251" i="28"/>
  <c r="S250" i="28"/>
  <c r="P250" i="28"/>
  <c r="O250" i="28"/>
  <c r="J250" i="28"/>
  <c r="S249" i="28"/>
  <c r="O249" i="28"/>
  <c r="P249" i="28" s="1"/>
  <c r="K249" i="28"/>
  <c r="J249" i="28"/>
  <c r="S248" i="28"/>
  <c r="P248" i="28"/>
  <c r="O248" i="28"/>
  <c r="J248" i="28"/>
  <c r="N247" i="28"/>
  <c r="M247" i="28"/>
  <c r="M246" i="28" s="1"/>
  <c r="S246" i="28" s="1"/>
  <c r="L247" i="28"/>
  <c r="I247" i="28"/>
  <c r="I246" i="28" s="1"/>
  <c r="H247" i="28"/>
  <c r="K247" i="28" s="1"/>
  <c r="N246" i="28"/>
  <c r="N245" i="28" s="1"/>
  <c r="L246" i="28"/>
  <c r="H246" i="28"/>
  <c r="K246" i="28" s="1"/>
  <c r="I245" i="28"/>
  <c r="S244" i="28"/>
  <c r="Q244" i="28"/>
  <c r="P244" i="28"/>
  <c r="O244" i="28"/>
  <c r="T243" i="28"/>
  <c r="S243" i="28"/>
  <c r="O243" i="28"/>
  <c r="Q243" i="28" s="1"/>
  <c r="N243" i="28"/>
  <c r="M243" i="28"/>
  <c r="L243" i="28"/>
  <c r="P243" i="28" s="1"/>
  <c r="J243" i="28"/>
  <c r="I243" i="28"/>
  <c r="H243" i="28"/>
  <c r="S242" i="28"/>
  <c r="T242" i="28" s="1"/>
  <c r="O242" i="28"/>
  <c r="P242" i="28" s="1"/>
  <c r="S241" i="28"/>
  <c r="T241" i="28" s="1"/>
  <c r="Q241" i="28"/>
  <c r="P241" i="28"/>
  <c r="O241" i="28"/>
  <c r="S240" i="28"/>
  <c r="T240" i="28" s="1"/>
  <c r="O240" i="28"/>
  <c r="N240" i="28"/>
  <c r="N238" i="28" s="1"/>
  <c r="M240" i="28"/>
  <c r="L240" i="28"/>
  <c r="H240" i="28"/>
  <c r="T239" i="28"/>
  <c r="S239" i="28"/>
  <c r="O239" i="28"/>
  <c r="Q239" i="28" s="1"/>
  <c r="S238" i="28"/>
  <c r="T238" i="28" s="1"/>
  <c r="M238" i="28"/>
  <c r="L238" i="28"/>
  <c r="H238" i="28"/>
  <c r="S237" i="28"/>
  <c r="P237" i="28"/>
  <c r="O237" i="28"/>
  <c r="O236" i="28" s="1"/>
  <c r="Q236" i="28" s="1"/>
  <c r="N236" i="28"/>
  <c r="M236" i="28"/>
  <c r="S236" i="28" s="1"/>
  <c r="L236" i="28"/>
  <c r="I236" i="28"/>
  <c r="H236" i="28"/>
  <c r="J236" i="28" s="1"/>
  <c r="T235" i="28"/>
  <c r="S235" i="28"/>
  <c r="P235" i="28"/>
  <c r="O235" i="28"/>
  <c r="Q235" i="28" s="1"/>
  <c r="J235" i="28"/>
  <c r="J234" i="28" s="1"/>
  <c r="J233" i="28" s="1"/>
  <c r="S234" i="28"/>
  <c r="T234" i="28" s="1"/>
  <c r="T233" i="28" s="1"/>
  <c r="N234" i="28"/>
  <c r="N233" i="28" s="1"/>
  <c r="N256" i="28" s="1"/>
  <c r="N255" i="28" s="1"/>
  <c r="M234" i="28"/>
  <c r="L234" i="28"/>
  <c r="I234" i="28"/>
  <c r="I233" i="28" s="1"/>
  <c r="I256" i="28" s="1"/>
  <c r="H234" i="28"/>
  <c r="M233" i="28"/>
  <c r="L233" i="28"/>
  <c r="L256" i="28" s="1"/>
  <c r="L255" i="28" s="1"/>
  <c r="H233" i="28"/>
  <c r="T232" i="28"/>
  <c r="S232" i="28"/>
  <c r="P232" i="28"/>
  <c r="O232" i="28"/>
  <c r="Q232" i="28" s="1"/>
  <c r="K232" i="28"/>
  <c r="J232" i="28"/>
  <c r="T231" i="28"/>
  <c r="S231" i="28"/>
  <c r="O231" i="28"/>
  <c r="Q231" i="28" s="1"/>
  <c r="N231" i="28"/>
  <c r="M231" i="28"/>
  <c r="L231" i="28"/>
  <c r="P231" i="28" s="1"/>
  <c r="P162" i="28" s="1"/>
  <c r="K231" i="28"/>
  <c r="J231" i="28"/>
  <c r="I231" i="28"/>
  <c r="H231" i="28"/>
  <c r="T230" i="28"/>
  <c r="T228" i="28" s="1"/>
  <c r="S230" i="28"/>
  <c r="P230" i="28"/>
  <c r="O230" i="28"/>
  <c r="J230" i="28"/>
  <c r="T229" i="28"/>
  <c r="S229" i="28"/>
  <c r="P229" i="28"/>
  <c r="O229" i="28"/>
  <c r="Q229" i="28" s="1"/>
  <c r="J229" i="28"/>
  <c r="S228" i="28"/>
  <c r="P228" i="28"/>
  <c r="O228" i="28"/>
  <c r="K228" i="28"/>
  <c r="J228" i="28"/>
  <c r="T227" i="28"/>
  <c r="T226" i="28" s="1"/>
  <c r="S227" i="28"/>
  <c r="P227" i="28"/>
  <c r="O227" i="28"/>
  <c r="Q227" i="28" s="1"/>
  <c r="J227" i="28"/>
  <c r="S226" i="28"/>
  <c r="N226" i="28"/>
  <c r="M226" i="28"/>
  <c r="L226" i="28"/>
  <c r="J226" i="28"/>
  <c r="I226" i="28"/>
  <c r="K226" i="28" s="1"/>
  <c r="H226" i="28"/>
  <c r="S225" i="28"/>
  <c r="T225" i="28" s="1"/>
  <c r="T224" i="28" s="1"/>
  <c r="T223" i="28" s="1"/>
  <c r="T246" i="28" s="1"/>
  <c r="T245" i="28" s="1"/>
  <c r="Q225" i="28"/>
  <c r="P225" i="28"/>
  <c r="O225" i="28"/>
  <c r="J225" i="28"/>
  <c r="S224" i="28"/>
  <c r="P224" i="28"/>
  <c r="O224" i="28"/>
  <c r="Q224" i="28" s="1"/>
  <c r="J224" i="28"/>
  <c r="S223" i="28"/>
  <c r="Q223" i="28"/>
  <c r="P223" i="28"/>
  <c r="O223" i="28"/>
  <c r="J223" i="28"/>
  <c r="T222" i="28"/>
  <c r="T221" i="28" s="1"/>
  <c r="S222" i="28"/>
  <c r="P222" i="28"/>
  <c r="O222" i="28"/>
  <c r="Q222" i="28" s="1"/>
  <c r="J222" i="28"/>
  <c r="S221" i="28"/>
  <c r="Q221" i="28"/>
  <c r="P221" i="28"/>
  <c r="O221" i="28"/>
  <c r="J221" i="28"/>
  <c r="T220" i="28"/>
  <c r="S220" i="28"/>
  <c r="P220" i="28"/>
  <c r="O220" i="28"/>
  <c r="Q220" i="28" s="1"/>
  <c r="J220" i="28"/>
  <c r="S219" i="28"/>
  <c r="T219" i="28" s="1"/>
  <c r="Q219" i="28"/>
  <c r="P219" i="28"/>
  <c r="O219" i="28"/>
  <c r="J219" i="28"/>
  <c r="J218" i="28" s="1"/>
  <c r="O218" i="28"/>
  <c r="Q218" i="28" s="1"/>
  <c r="N218" i="28"/>
  <c r="M218" i="28"/>
  <c r="S218" i="28" s="1"/>
  <c r="T218" i="28" s="1"/>
  <c r="L218" i="28"/>
  <c r="P218" i="28" s="1"/>
  <c r="I218" i="28"/>
  <c r="H218" i="28"/>
  <c r="T217" i="28"/>
  <c r="T216" i="28" s="1"/>
  <c r="S217" i="28"/>
  <c r="P217" i="28"/>
  <c r="O217" i="28"/>
  <c r="J217" i="28"/>
  <c r="J214" i="28" s="1"/>
  <c r="I217" i="28"/>
  <c r="I214" i="28" s="1"/>
  <c r="S216" i="28"/>
  <c r="Q216" i="28"/>
  <c r="P216" i="28"/>
  <c r="O216" i="28"/>
  <c r="J216" i="28"/>
  <c r="T215" i="28"/>
  <c r="S215" i="28"/>
  <c r="O215" i="28"/>
  <c r="J215" i="28"/>
  <c r="N214" i="28"/>
  <c r="M214" i="28"/>
  <c r="S214" i="28" s="1"/>
  <c r="T214" i="28" s="1"/>
  <c r="L214" i="28"/>
  <c r="H214" i="28"/>
  <c r="T213" i="28"/>
  <c r="S213" i="28"/>
  <c r="P213" i="28"/>
  <c r="O213" i="28"/>
  <c r="J213" i="28"/>
  <c r="I213" i="28"/>
  <c r="S212" i="28"/>
  <c r="T212" i="28" s="1"/>
  <c r="Q212" i="28"/>
  <c r="P212" i="28"/>
  <c r="O212" i="28"/>
  <c r="I212" i="28"/>
  <c r="K212" i="28" s="1"/>
  <c r="S211" i="28"/>
  <c r="T211" i="28" s="1"/>
  <c r="O211" i="28"/>
  <c r="Q211" i="28" s="1"/>
  <c r="S210" i="28"/>
  <c r="T210" i="28" s="1"/>
  <c r="Q210" i="28"/>
  <c r="O210" i="28"/>
  <c r="P210" i="28" s="1"/>
  <c r="I210" i="28"/>
  <c r="K210" i="28" s="1"/>
  <c r="S209" i="28"/>
  <c r="T209" i="28" s="1"/>
  <c r="T208" i="28" s="1"/>
  <c r="Q209" i="28"/>
  <c r="P209" i="28"/>
  <c r="O209" i="28"/>
  <c r="L209" i="28"/>
  <c r="J209" i="28"/>
  <c r="I209" i="28"/>
  <c r="S208" i="28"/>
  <c r="Q208" i="28"/>
  <c r="P208" i="28"/>
  <c r="O208" i="28"/>
  <c r="L208" i="28"/>
  <c r="J208" i="28"/>
  <c r="I208" i="28"/>
  <c r="S207" i="28"/>
  <c r="T207" i="28" s="1"/>
  <c r="Q207" i="28"/>
  <c r="P207" i="28"/>
  <c r="O207" i="28"/>
  <c r="L207" i="28"/>
  <c r="J207" i="28"/>
  <c r="I207" i="28"/>
  <c r="S206" i="28"/>
  <c r="T206" i="28" s="1"/>
  <c r="P206" i="28"/>
  <c r="K206" i="28"/>
  <c r="I206" i="28"/>
  <c r="J206" i="28" s="1"/>
  <c r="S205" i="28"/>
  <c r="T205" i="28" s="1"/>
  <c r="T204" i="28" s="1"/>
  <c r="O205" i="28"/>
  <c r="S204" i="28"/>
  <c r="O204" i="28"/>
  <c r="L204" i="28"/>
  <c r="L202" i="28" s="1"/>
  <c r="T203" i="28"/>
  <c r="S203" i="28"/>
  <c r="O203" i="28"/>
  <c r="N202" i="28"/>
  <c r="N201" i="28" s="1"/>
  <c r="M202" i="28"/>
  <c r="S202" i="28" s="1"/>
  <c r="T202" i="28" s="1"/>
  <c r="H202" i="28"/>
  <c r="H201" i="28"/>
  <c r="S200" i="28"/>
  <c r="T200" i="28" s="1"/>
  <c r="P200" i="28"/>
  <c r="O200" i="28"/>
  <c r="J200" i="28"/>
  <c r="S199" i="28"/>
  <c r="T199" i="28" s="1"/>
  <c r="P199" i="28"/>
  <c r="O199" i="28"/>
  <c r="J199" i="28"/>
  <c r="T198" i="28"/>
  <c r="S198" i="28"/>
  <c r="O198" i="28"/>
  <c r="P198" i="28" s="1"/>
  <c r="J198" i="28"/>
  <c r="T197" i="28"/>
  <c r="S197" i="28"/>
  <c r="O197" i="28"/>
  <c r="P197" i="28" s="1"/>
  <c r="J197" i="28"/>
  <c r="S196" i="28"/>
  <c r="T196" i="28" s="1"/>
  <c r="P196" i="28"/>
  <c r="O196" i="28"/>
  <c r="J196" i="28"/>
  <c r="T195" i="28"/>
  <c r="S195" i="28"/>
  <c r="P195" i="28"/>
  <c r="O195" i="28"/>
  <c r="J195" i="28"/>
  <c r="O194" i="28"/>
  <c r="N194" i="28"/>
  <c r="M194" i="28"/>
  <c r="S194" i="28" s="1"/>
  <c r="T194" i="28" s="1"/>
  <c r="L194" i="28"/>
  <c r="K194" i="28"/>
  <c r="J194" i="28"/>
  <c r="I194" i="28"/>
  <c r="H194" i="28"/>
  <c r="S193" i="28"/>
  <c r="T193" i="28" s="1"/>
  <c r="P193" i="28"/>
  <c r="O193" i="28"/>
  <c r="J193" i="28"/>
  <c r="S192" i="28"/>
  <c r="O192" i="28"/>
  <c r="P192" i="28" s="1"/>
  <c r="J192" i="28"/>
  <c r="S191" i="28"/>
  <c r="P191" i="28"/>
  <c r="O191" i="28"/>
  <c r="J191" i="28"/>
  <c r="S190" i="28"/>
  <c r="T190" i="28" s="1"/>
  <c r="P190" i="28"/>
  <c r="O190" i="28"/>
  <c r="J190" i="28"/>
  <c r="T189" i="28"/>
  <c r="S189" i="28"/>
  <c r="P189" i="28"/>
  <c r="O189" i="28"/>
  <c r="J189" i="28"/>
  <c r="T188" i="28"/>
  <c r="S188" i="28"/>
  <c r="O188" i="28"/>
  <c r="P188" i="28" s="1"/>
  <c r="J188" i="28"/>
  <c r="T187" i="28"/>
  <c r="S187" i="28"/>
  <c r="O187" i="28"/>
  <c r="P187" i="28" s="1"/>
  <c r="J187" i="28"/>
  <c r="S186" i="28"/>
  <c r="T186" i="28" s="1"/>
  <c r="P186" i="28"/>
  <c r="O186" i="28"/>
  <c r="J186" i="28"/>
  <c r="S185" i="28"/>
  <c r="T185" i="28" s="1"/>
  <c r="T184" i="28" s="1"/>
  <c r="P185" i="28"/>
  <c r="O185" i="28"/>
  <c r="J185" i="28"/>
  <c r="S184" i="28"/>
  <c r="O184" i="28"/>
  <c r="P184" i="28" s="1"/>
  <c r="J184" i="28"/>
  <c r="T183" i="28"/>
  <c r="S183" i="28"/>
  <c r="P183" i="28"/>
  <c r="O183" i="28"/>
  <c r="J183" i="28"/>
  <c r="S182" i="28"/>
  <c r="T182" i="28" s="1"/>
  <c r="P182" i="28"/>
  <c r="O182" i="28"/>
  <c r="J182" i="28"/>
  <c r="T181" i="28"/>
  <c r="S181" i="28"/>
  <c r="P181" i="28"/>
  <c r="O181" i="28"/>
  <c r="J181" i="28"/>
  <c r="T180" i="28"/>
  <c r="S180" i="28"/>
  <c r="O180" i="28"/>
  <c r="P180" i="28" s="1"/>
  <c r="J180" i="28"/>
  <c r="J176" i="28" s="1"/>
  <c r="J175" i="28" s="1"/>
  <c r="T179" i="28"/>
  <c r="S179" i="28"/>
  <c r="O179" i="28"/>
  <c r="P179" i="28" s="1"/>
  <c r="J179" i="28"/>
  <c r="S178" i="28"/>
  <c r="T178" i="28" s="1"/>
  <c r="P178" i="28"/>
  <c r="O178" i="28"/>
  <c r="J178" i="28"/>
  <c r="S177" i="28"/>
  <c r="T177" i="28" s="1"/>
  <c r="P177" i="28"/>
  <c r="O177" i="28"/>
  <c r="J177" i="28"/>
  <c r="T176" i="28"/>
  <c r="O176" i="28"/>
  <c r="O175" i="28" s="1"/>
  <c r="N176" i="28"/>
  <c r="N175" i="28" s="1"/>
  <c r="M176" i="28"/>
  <c r="S176" i="28" s="1"/>
  <c r="L176" i="28"/>
  <c r="K176" i="28"/>
  <c r="I176" i="28"/>
  <c r="H176" i="28"/>
  <c r="T175" i="28"/>
  <c r="S175" i="28"/>
  <c r="M175" i="28"/>
  <c r="L175" i="28"/>
  <c r="I175" i="28"/>
  <c r="K175" i="28" s="1"/>
  <c r="H175" i="28"/>
  <c r="S172" i="28"/>
  <c r="T172" i="28" s="1"/>
  <c r="N171" i="28"/>
  <c r="M171" i="28"/>
  <c r="S171" i="28" s="1"/>
  <c r="T171" i="28" s="1"/>
  <c r="L171" i="28"/>
  <c r="J171" i="28"/>
  <c r="H171" i="28"/>
  <c r="P170" i="28"/>
  <c r="P169" i="28" s="1"/>
  <c r="O170" i="28"/>
  <c r="N170" i="28"/>
  <c r="L170" i="28"/>
  <c r="L169" i="28" s="1"/>
  <c r="J170" i="28"/>
  <c r="H170" i="28"/>
  <c r="H169" i="28" s="1"/>
  <c r="O169" i="28"/>
  <c r="N169" i="28"/>
  <c r="J169" i="28"/>
  <c r="N168" i="28"/>
  <c r="N167" i="28" s="1"/>
  <c r="P166" i="28"/>
  <c r="O166" i="28"/>
  <c r="N166" i="28"/>
  <c r="M166" i="28"/>
  <c r="S166" i="28" s="1"/>
  <c r="L166" i="28"/>
  <c r="J166" i="28"/>
  <c r="I166" i="28"/>
  <c r="K166" i="28" s="1"/>
  <c r="H166" i="28"/>
  <c r="S164" i="28"/>
  <c r="I164" i="28"/>
  <c r="N162" i="28"/>
  <c r="M162" i="28"/>
  <c r="S162" i="28" s="1"/>
  <c r="L162" i="28"/>
  <c r="J162" i="28"/>
  <c r="H162" i="28"/>
  <c r="T161" i="28"/>
  <c r="N161" i="28"/>
  <c r="M161" i="28"/>
  <c r="S161" i="28" s="1"/>
  <c r="L161" i="28"/>
  <c r="J161" i="28"/>
  <c r="H161" i="28"/>
  <c r="H160" i="28"/>
  <c r="H159" i="28"/>
  <c r="T156" i="28"/>
  <c r="T155" i="28"/>
  <c r="N155" i="28"/>
  <c r="M155" i="28"/>
  <c r="S155" i="28" s="1"/>
  <c r="L155" i="28"/>
  <c r="P155" i="28" s="1"/>
  <c r="J155" i="28"/>
  <c r="I155" i="28"/>
  <c r="K155" i="28" s="1"/>
  <c r="H155" i="28"/>
  <c r="H153" i="28"/>
  <c r="T152" i="28"/>
  <c r="S152" i="28"/>
  <c r="O152" i="28"/>
  <c r="P152" i="28" s="1"/>
  <c r="T151" i="28"/>
  <c r="S151" i="28"/>
  <c r="O151" i="28"/>
  <c r="I151" i="28" s="1"/>
  <c r="S150" i="28"/>
  <c r="O150" i="28"/>
  <c r="I150" i="28" s="1"/>
  <c r="J150" i="28" s="1"/>
  <c r="L150" i="28"/>
  <c r="S149" i="28"/>
  <c r="O149" i="28"/>
  <c r="Q149" i="28" s="1"/>
  <c r="H149" i="28"/>
  <c r="S148" i="28"/>
  <c r="O148" i="28"/>
  <c r="L148" i="28"/>
  <c r="P148" i="28" s="1"/>
  <c r="K148" i="28"/>
  <c r="I148" i="28"/>
  <c r="J148" i="28" s="1"/>
  <c r="J147" i="28" s="1"/>
  <c r="J153" i="28" s="1"/>
  <c r="N147" i="28"/>
  <c r="N153" i="28" s="1"/>
  <c r="M147" i="28"/>
  <c r="M153" i="28" s="1"/>
  <c r="S153" i="28" s="1"/>
  <c r="H147" i="28"/>
  <c r="H91" i="28" s="1"/>
  <c r="S146" i="28"/>
  <c r="O146" i="28"/>
  <c r="P146" i="28" s="1"/>
  <c r="J146" i="28"/>
  <c r="S145" i="28"/>
  <c r="O145" i="28"/>
  <c r="O155" i="28" s="1"/>
  <c r="K145" i="28"/>
  <c r="J145" i="28"/>
  <c r="S144" i="28"/>
  <c r="P144" i="28"/>
  <c r="O144" i="28"/>
  <c r="J144" i="28"/>
  <c r="S143" i="28"/>
  <c r="O143" i="28"/>
  <c r="P143" i="28" s="1"/>
  <c r="J143" i="28"/>
  <c r="J142" i="28" s="1"/>
  <c r="J129" i="28" s="1"/>
  <c r="N142" i="28"/>
  <c r="M142" i="28"/>
  <c r="S142" i="28" s="1"/>
  <c r="T142" i="28" s="1"/>
  <c r="L142" i="28"/>
  <c r="I142" i="28"/>
  <c r="H142" i="28"/>
  <c r="H129" i="28" s="1"/>
  <c r="T141" i="28"/>
  <c r="S141" i="28"/>
  <c r="O141" i="28"/>
  <c r="P141" i="28" s="1"/>
  <c r="J141" i="28"/>
  <c r="S140" i="28"/>
  <c r="T140" i="28" s="1"/>
  <c r="P140" i="28"/>
  <c r="O140" i="28"/>
  <c r="J140" i="28"/>
  <c r="S139" i="28"/>
  <c r="T139" i="28" s="1"/>
  <c r="P139" i="28"/>
  <c r="O139" i="28"/>
  <c r="J139" i="28"/>
  <c r="T138" i="28"/>
  <c r="T137" i="28" s="1"/>
  <c r="T143" i="28" s="1"/>
  <c r="S138" i="28"/>
  <c r="O138" i="28"/>
  <c r="P138" i="28" s="1"/>
  <c r="J138" i="28"/>
  <c r="O137" i="28"/>
  <c r="N137" i="28"/>
  <c r="M137" i="28"/>
  <c r="S137" i="28" s="1"/>
  <c r="L137" i="28"/>
  <c r="L129" i="28" s="1"/>
  <c r="J137" i="28"/>
  <c r="I137" i="28"/>
  <c r="H137" i="28"/>
  <c r="S136" i="28"/>
  <c r="T136" i="28" s="1"/>
  <c r="P136" i="28"/>
  <c r="O136" i="28"/>
  <c r="J136" i="28"/>
  <c r="T135" i="28"/>
  <c r="T145" i="28" s="1"/>
  <c r="S135" i="28"/>
  <c r="O135" i="28"/>
  <c r="Q135" i="28" s="1"/>
  <c r="K135" i="28"/>
  <c r="J135" i="28"/>
  <c r="S134" i="28"/>
  <c r="T134" i="28" s="1"/>
  <c r="P134" i="28"/>
  <c r="O134" i="28"/>
  <c r="J134" i="28"/>
  <c r="T133" i="28"/>
  <c r="S133" i="28"/>
  <c r="O133" i="28"/>
  <c r="P133" i="28" s="1"/>
  <c r="J133" i="28"/>
  <c r="S132" i="28"/>
  <c r="O132" i="28"/>
  <c r="P132" i="28" s="1"/>
  <c r="J132" i="28"/>
  <c r="S131" i="28"/>
  <c r="T131" i="28" s="1"/>
  <c r="P131" i="28"/>
  <c r="O131" i="28"/>
  <c r="O130" i="28" s="1"/>
  <c r="J131" i="28"/>
  <c r="S130" i="28"/>
  <c r="T130" i="28" s="1"/>
  <c r="N130" i="28"/>
  <c r="M130" i="28"/>
  <c r="L130" i="28"/>
  <c r="P130" i="28" s="1"/>
  <c r="J130" i="28"/>
  <c r="I130" i="28"/>
  <c r="K130" i="28" s="1"/>
  <c r="H130" i="28"/>
  <c r="S129" i="28"/>
  <c r="T129" i="28" s="1"/>
  <c r="N129" i="28"/>
  <c r="M129" i="28"/>
  <c r="I129" i="28"/>
  <c r="S128" i="28"/>
  <c r="T128" i="28" s="1"/>
  <c r="T127" i="28" s="1"/>
  <c r="Q128" i="28"/>
  <c r="O128" i="28"/>
  <c r="P128" i="28" s="1"/>
  <c r="K128" i="28"/>
  <c r="J128" i="28"/>
  <c r="S127" i="28"/>
  <c r="Q127" i="28"/>
  <c r="P127" i="28"/>
  <c r="O127" i="28"/>
  <c r="K127" i="28"/>
  <c r="J127" i="28"/>
  <c r="T126" i="28"/>
  <c r="S126" i="28"/>
  <c r="P126" i="28"/>
  <c r="O126" i="28"/>
  <c r="Q126" i="28" s="1"/>
  <c r="K126" i="28"/>
  <c r="J126" i="28"/>
  <c r="T125" i="28"/>
  <c r="S125" i="28"/>
  <c r="O125" i="28"/>
  <c r="Q125" i="28" s="1"/>
  <c r="K125" i="28"/>
  <c r="J125" i="28"/>
  <c r="S124" i="28"/>
  <c r="T124" i="28" s="1"/>
  <c r="Q124" i="28"/>
  <c r="O124" i="28"/>
  <c r="P124" i="28" s="1"/>
  <c r="K124" i="28"/>
  <c r="J124" i="28"/>
  <c r="S123" i="28"/>
  <c r="T123" i="28" s="1"/>
  <c r="Q123" i="28"/>
  <c r="P123" i="28"/>
  <c r="O123" i="28"/>
  <c r="K123" i="28"/>
  <c r="J123" i="28"/>
  <c r="J122" i="28" s="1"/>
  <c r="N122" i="28"/>
  <c r="M122" i="28"/>
  <c r="S122" i="28" s="1"/>
  <c r="T122" i="28" s="1"/>
  <c r="L122" i="28"/>
  <c r="L100" i="28" s="1"/>
  <c r="I122" i="28"/>
  <c r="I100" i="28" s="1"/>
  <c r="H122" i="28"/>
  <c r="H100" i="28" s="1"/>
  <c r="T121" i="28"/>
  <c r="S121" i="28"/>
  <c r="Q121" i="28"/>
  <c r="P121" i="28"/>
  <c r="P120" i="28" s="1"/>
  <c r="K121" i="28"/>
  <c r="J121" i="28"/>
  <c r="S120" i="28"/>
  <c r="Q120" i="28"/>
  <c r="O120" i="28"/>
  <c r="N120" i="28"/>
  <c r="M120" i="28"/>
  <c r="L120" i="28"/>
  <c r="J120" i="28"/>
  <c r="I120" i="28"/>
  <c r="K120" i="28" s="1"/>
  <c r="H120" i="28"/>
  <c r="S119" i="28"/>
  <c r="P119" i="28"/>
  <c r="O119" i="28"/>
  <c r="J119" i="28"/>
  <c r="T118" i="28"/>
  <c r="S118" i="28"/>
  <c r="O118" i="28"/>
  <c r="P118" i="28" s="1"/>
  <c r="J118" i="28"/>
  <c r="T117" i="28"/>
  <c r="S117" i="28"/>
  <c r="O117" i="28"/>
  <c r="P117" i="28" s="1"/>
  <c r="J117" i="28"/>
  <c r="S116" i="28"/>
  <c r="T116" i="28" s="1"/>
  <c r="P116" i="28"/>
  <c r="O116" i="28"/>
  <c r="J116" i="28"/>
  <c r="S115" i="28"/>
  <c r="T115" i="28" s="1"/>
  <c r="P115" i="28"/>
  <c r="O115" i="28"/>
  <c r="J115" i="28"/>
  <c r="T114" i="28"/>
  <c r="S114" i="28"/>
  <c r="O114" i="28"/>
  <c r="P114" i="28" s="1"/>
  <c r="J114" i="28"/>
  <c r="T113" i="28"/>
  <c r="T112" i="28" s="1"/>
  <c r="S113" i="28"/>
  <c r="O113" i="28"/>
  <c r="P113" i="28" s="1"/>
  <c r="J113" i="28"/>
  <c r="S112" i="28"/>
  <c r="P112" i="28"/>
  <c r="O112" i="28"/>
  <c r="J112" i="28"/>
  <c r="S111" i="28"/>
  <c r="P111" i="28"/>
  <c r="O111" i="28"/>
  <c r="J111" i="28"/>
  <c r="T110" i="28"/>
  <c r="S110" i="28"/>
  <c r="P110" i="28"/>
  <c r="O110" i="28"/>
  <c r="J110" i="28"/>
  <c r="T109" i="28"/>
  <c r="S109" i="28"/>
  <c r="O109" i="28"/>
  <c r="P109" i="28" s="1"/>
  <c r="J109" i="28"/>
  <c r="T108" i="28"/>
  <c r="S108" i="28"/>
  <c r="O108" i="28"/>
  <c r="P108" i="28" s="1"/>
  <c r="J108" i="28"/>
  <c r="S107" i="28"/>
  <c r="T107" i="28" s="1"/>
  <c r="P107" i="28"/>
  <c r="O107" i="28"/>
  <c r="J107" i="28"/>
  <c r="S106" i="28"/>
  <c r="T106" i="28" s="1"/>
  <c r="P106" i="28"/>
  <c r="O106" i="28"/>
  <c r="J106" i="28"/>
  <c r="T105" i="28"/>
  <c r="S105" i="28"/>
  <c r="O105" i="28"/>
  <c r="P105" i="28" s="1"/>
  <c r="J105" i="28"/>
  <c r="T104" i="28"/>
  <c r="S104" i="28"/>
  <c r="O104" i="28"/>
  <c r="P104" i="28" s="1"/>
  <c r="J104" i="28"/>
  <c r="S103" i="28"/>
  <c r="T103" i="28" s="1"/>
  <c r="J103" i="28"/>
  <c r="J101" i="28" s="1"/>
  <c r="T102" i="28"/>
  <c r="S102" i="28"/>
  <c r="P102" i="28"/>
  <c r="O102" i="28"/>
  <c r="Q102" i="28" s="1"/>
  <c r="K102" i="28"/>
  <c r="J102" i="28"/>
  <c r="T101" i="28"/>
  <c r="S101" i="28"/>
  <c r="O101" i="28"/>
  <c r="Q101" i="28" s="1"/>
  <c r="N101" i="28"/>
  <c r="M101" i="28"/>
  <c r="L101" i="28"/>
  <c r="P101" i="28" s="1"/>
  <c r="K101" i="28"/>
  <c r="I101" i="28"/>
  <c r="H101" i="28"/>
  <c r="N100" i="28"/>
  <c r="N154" i="28" s="1"/>
  <c r="N156" i="28" s="1"/>
  <c r="N99" i="28"/>
  <c r="N98" i="28"/>
  <c r="N458" i="28" s="1"/>
  <c r="N97" i="28"/>
  <c r="N69" i="28" s="1"/>
  <c r="M97" i="28"/>
  <c r="M69" i="28" s="1"/>
  <c r="S69" i="28" s="1"/>
  <c r="L97" i="28"/>
  <c r="L69" i="28" s="1"/>
  <c r="J97" i="28"/>
  <c r="H97" i="28"/>
  <c r="O96" i="28"/>
  <c r="N96" i="28"/>
  <c r="M96" i="28"/>
  <c r="S96" i="28" s="1"/>
  <c r="T96" i="28" s="1"/>
  <c r="L96" i="28"/>
  <c r="P96" i="28" s="1"/>
  <c r="J96" i="28"/>
  <c r="I96" i="28"/>
  <c r="H96" i="28"/>
  <c r="H94" i="28" s="1"/>
  <c r="O95" i="28"/>
  <c r="N95" i="28"/>
  <c r="N94" i="28" s="1"/>
  <c r="M95" i="28"/>
  <c r="S95" i="28" s="1"/>
  <c r="T95" i="28" s="1"/>
  <c r="L95" i="28"/>
  <c r="P95" i="28" s="1"/>
  <c r="J95" i="28"/>
  <c r="J94" i="28" s="1"/>
  <c r="H95" i="28"/>
  <c r="M94" i="28"/>
  <c r="S94" i="28" s="1"/>
  <c r="T94" i="28" s="1"/>
  <c r="L94" i="28"/>
  <c r="I94" i="28"/>
  <c r="N93" i="28"/>
  <c r="M93" i="28"/>
  <c r="S93" i="28" s="1"/>
  <c r="L93" i="28"/>
  <c r="L68" i="28" s="1"/>
  <c r="H93" i="28"/>
  <c r="H68" i="28" s="1"/>
  <c r="H67" i="28" s="1"/>
  <c r="N92" i="28"/>
  <c r="M92" i="28"/>
  <c r="S92" i="28" s="1"/>
  <c r="T92" i="28" s="1"/>
  <c r="L92" i="28"/>
  <c r="I92" i="28"/>
  <c r="H92" i="28"/>
  <c r="K93" i="28" s="1"/>
  <c r="N91" i="28"/>
  <c r="N66" i="28" s="1"/>
  <c r="M91" i="28"/>
  <c r="S91" i="28" s="1"/>
  <c r="J91" i="28"/>
  <c r="J66" i="28" s="1"/>
  <c r="N90" i="28"/>
  <c r="M90" i="28"/>
  <c r="M65" i="28" s="1"/>
  <c r="S65" i="28" s="1"/>
  <c r="I90" i="28"/>
  <c r="K91" i="28" s="1"/>
  <c r="H90" i="28"/>
  <c r="H65" i="28" s="1"/>
  <c r="O89" i="28"/>
  <c r="Q89" i="28" s="1"/>
  <c r="N89" i="28"/>
  <c r="M89" i="28"/>
  <c r="S89" i="28" s="1"/>
  <c r="L89" i="28"/>
  <c r="H89" i="28"/>
  <c r="H88" i="28"/>
  <c r="T87" i="28"/>
  <c r="H87" i="28"/>
  <c r="N86" i="28"/>
  <c r="L86" i="28"/>
  <c r="I86" i="28"/>
  <c r="H86" i="28"/>
  <c r="S84" i="28"/>
  <c r="N84" i="28"/>
  <c r="N63" i="28" s="1"/>
  <c r="M84" i="28"/>
  <c r="L84" i="28"/>
  <c r="J84" i="28"/>
  <c r="I84" i="28"/>
  <c r="H84" i="28"/>
  <c r="N83" i="28"/>
  <c r="M83" i="28"/>
  <c r="S83" i="28" s="1"/>
  <c r="L83" i="28"/>
  <c r="L62" i="28" s="1"/>
  <c r="J83" i="28"/>
  <c r="H83" i="28"/>
  <c r="O82" i="28"/>
  <c r="N82" i="28"/>
  <c r="M82" i="28"/>
  <c r="S82" i="28" s="1"/>
  <c r="L82" i="28"/>
  <c r="P82" i="28" s="1"/>
  <c r="J82" i="28"/>
  <c r="I82" i="28"/>
  <c r="H82" i="28"/>
  <c r="K83" i="28" s="1"/>
  <c r="T81" i="28"/>
  <c r="O81" i="28"/>
  <c r="Q81" i="28" s="1"/>
  <c r="N81" i="28"/>
  <c r="M81" i="28"/>
  <c r="S81" i="28" s="1"/>
  <c r="L81" i="28"/>
  <c r="P81" i="28" s="1"/>
  <c r="K81" i="28"/>
  <c r="J81" i="28"/>
  <c r="I81" i="28"/>
  <c r="H81" i="28"/>
  <c r="K82" i="28" s="1"/>
  <c r="T80" i="28"/>
  <c r="O80" i="28"/>
  <c r="N80" i="28"/>
  <c r="N77" i="28" s="1"/>
  <c r="M80" i="28"/>
  <c r="S80" i="28" s="1"/>
  <c r="L80" i="28"/>
  <c r="P80" i="28" s="1"/>
  <c r="J80" i="28"/>
  <c r="I80" i="28"/>
  <c r="H80" i="28"/>
  <c r="T79" i="28"/>
  <c r="T77" i="28" s="1"/>
  <c r="O79" i="28"/>
  <c r="M79" i="28"/>
  <c r="M77" i="28" s="1"/>
  <c r="S77" i="28" s="1"/>
  <c r="L79" i="28"/>
  <c r="H79" i="28"/>
  <c r="T78" i="28"/>
  <c r="N78" i="28"/>
  <c r="M78" i="28"/>
  <c r="S78" i="28" s="1"/>
  <c r="L78" i="28"/>
  <c r="J78" i="28"/>
  <c r="I78" i="28"/>
  <c r="H78" i="28"/>
  <c r="H77" i="28" s="1"/>
  <c r="L77" i="28"/>
  <c r="H76" i="28"/>
  <c r="H61" i="28" s="1"/>
  <c r="T75" i="28"/>
  <c r="T54" i="28" s="1"/>
  <c r="N75" i="28"/>
  <c r="N60" i="28" s="1"/>
  <c r="M75" i="28"/>
  <c r="S75" i="28" s="1"/>
  <c r="L75" i="28"/>
  <c r="J75" i="28"/>
  <c r="J60" i="28" s="1"/>
  <c r="I75" i="28"/>
  <c r="K76" i="28" s="1"/>
  <c r="H75" i="28"/>
  <c r="O74" i="28"/>
  <c r="N74" i="28"/>
  <c r="M74" i="28"/>
  <c r="S74" i="28" s="1"/>
  <c r="L74" i="28"/>
  <c r="L59" i="28" s="1"/>
  <c r="P59" i="28" s="1"/>
  <c r="J74" i="28"/>
  <c r="I74" i="28"/>
  <c r="H74" i="28"/>
  <c r="H59" i="28" s="1"/>
  <c r="H73" i="28"/>
  <c r="T72" i="28"/>
  <c r="T71" i="28"/>
  <c r="T69" i="28"/>
  <c r="J69" i="28"/>
  <c r="H69" i="28"/>
  <c r="T68" i="28"/>
  <c r="N68" i="28"/>
  <c r="N67" i="28" s="1"/>
  <c r="M68" i="28"/>
  <c r="S68" i="28" s="1"/>
  <c r="H66" i="28"/>
  <c r="N65" i="28"/>
  <c r="T64" i="28"/>
  <c r="M63" i="28"/>
  <c r="S63" i="28" s="1"/>
  <c r="L63" i="28"/>
  <c r="J63" i="28"/>
  <c r="H63" i="28"/>
  <c r="N62" i="28"/>
  <c r="M62" i="28"/>
  <c r="S62" i="28" s="1"/>
  <c r="J62" i="28"/>
  <c r="H62" i="28"/>
  <c r="M60" i="28"/>
  <c r="S60" i="28" s="1"/>
  <c r="L60" i="28"/>
  <c r="H60" i="28"/>
  <c r="T59" i="28"/>
  <c r="S59" i="28"/>
  <c r="O59" i="28"/>
  <c r="N59" i="28"/>
  <c r="M59" i="28"/>
  <c r="J59" i="28"/>
  <c r="I59" i="28"/>
  <c r="K59" i="28" s="1"/>
  <c r="H58" i="28"/>
  <c r="T56" i="28"/>
  <c r="T55" i="28"/>
  <c r="S54" i="28"/>
  <c r="S53" i="28"/>
  <c r="P53" i="28"/>
  <c r="O53" i="28"/>
  <c r="S52" i="28"/>
  <c r="P52" i="28"/>
  <c r="P51" i="28" s="1"/>
  <c r="P50" i="28" s="1"/>
  <c r="O52" i="28"/>
  <c r="S51" i="28"/>
  <c r="O51" i="28"/>
  <c r="S50" i="28"/>
  <c r="O50" i="28"/>
  <c r="T49" i="28"/>
  <c r="N49" i="28"/>
  <c r="N461" i="28" s="1"/>
  <c r="M49" i="28"/>
  <c r="S49" i="28" s="1"/>
  <c r="L49" i="28"/>
  <c r="L461" i="28" s="1"/>
  <c r="S47" i="28"/>
  <c r="O47" i="28"/>
  <c r="P47" i="28" s="1"/>
  <c r="S46" i="28"/>
  <c r="O46" i="28"/>
  <c r="P46" i="28" s="1"/>
  <c r="N45" i="28"/>
  <c r="M45" i="28"/>
  <c r="S45" i="28" s="1"/>
  <c r="L45" i="28"/>
  <c r="S44" i="28"/>
  <c r="P44" i="28"/>
  <c r="O44" i="28"/>
  <c r="S43" i="28"/>
  <c r="T43" i="28" s="1"/>
  <c r="P43" i="28"/>
  <c r="O43" i="28"/>
  <c r="S42" i="28"/>
  <c r="T42" i="28" s="1"/>
  <c r="T41" i="28" s="1"/>
  <c r="T40" i="28" s="1"/>
  <c r="P42" i="28"/>
  <c r="O42" i="28"/>
  <c r="S41" i="28"/>
  <c r="P41" i="28"/>
  <c r="O41" i="28"/>
  <c r="S40" i="28"/>
  <c r="P40" i="28"/>
  <c r="O40" i="28"/>
  <c r="S39" i="28"/>
  <c r="P39" i="28"/>
  <c r="O39" i="28"/>
  <c r="P38" i="28"/>
  <c r="O38" i="28"/>
  <c r="N38" i="28"/>
  <c r="M38" i="28"/>
  <c r="S38" i="28" s="1"/>
  <c r="L38" i="28"/>
  <c r="S37" i="28"/>
  <c r="T37" i="28" s="1"/>
  <c r="O37" i="28"/>
  <c r="Q37" i="28" s="1"/>
  <c r="I37" i="28"/>
  <c r="S36" i="28"/>
  <c r="T36" i="28" s="1"/>
  <c r="O36" i="28"/>
  <c r="P36" i="28" s="1"/>
  <c r="S35" i="28"/>
  <c r="O35" i="28"/>
  <c r="P35" i="28" s="1"/>
  <c r="T34" i="28"/>
  <c r="S34" i="28"/>
  <c r="O34" i="28"/>
  <c r="P34" i="28" s="1"/>
  <c r="S33" i="28"/>
  <c r="T33" i="28" s="1"/>
  <c r="O33" i="28"/>
  <c r="I33" i="28" s="1"/>
  <c r="N33" i="28"/>
  <c r="N32" i="28" s="1"/>
  <c r="N27" i="28" s="1"/>
  <c r="M33" i="28"/>
  <c r="L33" i="28"/>
  <c r="H33" i="28"/>
  <c r="H32" i="28" s="1"/>
  <c r="H27" i="28" s="1"/>
  <c r="M32" i="28"/>
  <c r="S32" i="28" s="1"/>
  <c r="T32" i="28" s="1"/>
  <c r="L32" i="28"/>
  <c r="S31" i="28"/>
  <c r="T31" i="28" s="1"/>
  <c r="O31" i="28"/>
  <c r="P31" i="28" s="1"/>
  <c r="S30" i="28"/>
  <c r="T30" i="28" s="1"/>
  <c r="O30" i="28"/>
  <c r="P30" i="28" s="1"/>
  <c r="P29" i="28" s="1"/>
  <c r="P28" i="28" s="1"/>
  <c r="S29" i="28"/>
  <c r="T29" i="28" s="1"/>
  <c r="T28" i="28" s="1"/>
  <c r="O29" i="28"/>
  <c r="O28" i="28" s="1"/>
  <c r="N29" i="28"/>
  <c r="N28" i="28" s="1"/>
  <c r="M29" i="28"/>
  <c r="L29" i="28"/>
  <c r="S28" i="28"/>
  <c r="M28" i="28"/>
  <c r="L28" i="28"/>
  <c r="M27" i="28"/>
  <c r="S27" i="28" s="1"/>
  <c r="T27" i="28" s="1"/>
  <c r="L27" i="28"/>
  <c r="S26" i="28"/>
  <c r="T26" i="28" s="1"/>
  <c r="O26" i="28"/>
  <c r="P26" i="28" s="1"/>
  <c r="S25" i="28"/>
  <c r="T25" i="28" s="1"/>
  <c r="O25" i="28"/>
  <c r="P25" i="28" s="1"/>
  <c r="S24" i="28"/>
  <c r="T24" i="28" s="1"/>
  <c r="N24" i="28"/>
  <c r="O24" i="28" s="1"/>
  <c r="P24" i="28" s="1"/>
  <c r="I24" i="28"/>
  <c r="S23" i="28"/>
  <c r="O23" i="28"/>
  <c r="Q23" i="28" s="1"/>
  <c r="M22" i="28"/>
  <c r="S22" i="28" s="1"/>
  <c r="L22" i="28"/>
  <c r="H22" i="28"/>
  <c r="H21" i="28" s="1"/>
  <c r="L21" i="28"/>
  <c r="L48" i="28" s="1"/>
  <c r="S20" i="28"/>
  <c r="T20" i="28" s="1"/>
  <c r="I20" i="28"/>
  <c r="S19" i="28"/>
  <c r="O19" i="28"/>
  <c r="P19" i="28" s="1"/>
  <c r="S18" i="28"/>
  <c r="O18" i="28"/>
  <c r="S17" i="28"/>
  <c r="O17" i="28"/>
  <c r="P17" i="28" s="1"/>
  <c r="P49" i="28" s="1"/>
  <c r="S16" i="28"/>
  <c r="T16" i="28" s="1"/>
  <c r="O16" i="28"/>
  <c r="T15" i="28"/>
  <c r="N15" i="28"/>
  <c r="M15" i="28"/>
  <c r="M14" i="28" s="1"/>
  <c r="L15" i="28"/>
  <c r="L14" i="28" s="1"/>
  <c r="L13" i="28" s="1"/>
  <c r="L10" i="28" s="1"/>
  <c r="L9" i="28" s="1"/>
  <c r="H15" i="28"/>
  <c r="T14" i="28"/>
  <c r="N14" i="28"/>
  <c r="H14" i="28"/>
  <c r="H13" i="28" s="1"/>
  <c r="H10" i="28" s="1"/>
  <c r="H9" i="28" s="1"/>
  <c r="T13" i="28"/>
  <c r="O12" i="28"/>
  <c r="N11" i="28"/>
  <c r="M11" i="28"/>
  <c r="L11" i="28"/>
  <c r="T9" i="28"/>
  <c r="Q9" i="31" l="1"/>
  <c r="I9" i="31"/>
  <c r="L459" i="31"/>
  <c r="P13" i="29"/>
  <c r="P10" i="29" s="1"/>
  <c r="P9" i="29" s="1"/>
  <c r="P56" i="30"/>
  <c r="L55" i="30"/>
  <c r="T47" i="30"/>
  <c r="O390" i="30"/>
  <c r="Q259" i="30"/>
  <c r="J56" i="30"/>
  <c r="J55" i="30" s="1"/>
  <c r="T391" i="30"/>
  <c r="T390" i="30" s="1"/>
  <c r="T70" i="30"/>
  <c r="T67" i="30" s="1"/>
  <c r="P259" i="30"/>
  <c r="K456" i="30"/>
  <c r="J456" i="30"/>
  <c r="Q64" i="30"/>
  <c r="I64" i="30"/>
  <c r="K64" i="30" s="1"/>
  <c r="T445" i="30"/>
  <c r="T65" i="30"/>
  <c r="T50" i="30" s="1"/>
  <c r="T383" i="30"/>
  <c r="T382" i="30" s="1"/>
  <c r="M457" i="30"/>
  <c r="S157" i="30"/>
  <c r="Q9" i="30"/>
  <c r="I9" i="30"/>
  <c r="Q71" i="30"/>
  <c r="I71" i="30"/>
  <c r="K71" i="30" s="1"/>
  <c r="O70" i="30"/>
  <c r="P456" i="30"/>
  <c r="L453" i="30"/>
  <c r="P453" i="30" s="1"/>
  <c r="J71" i="30"/>
  <c r="J70" i="30" s="1"/>
  <c r="S456" i="30"/>
  <c r="M453" i="30"/>
  <c r="S453" i="30" s="1"/>
  <c r="Q453" i="30"/>
  <c r="I453" i="30"/>
  <c r="Q456" i="30"/>
  <c r="Q56" i="30"/>
  <c r="I56" i="30"/>
  <c r="K56" i="30" s="1"/>
  <c r="O55" i="30"/>
  <c r="M55" i="30"/>
  <c r="S56" i="30"/>
  <c r="P70" i="30"/>
  <c r="K458" i="30"/>
  <c r="J458" i="30"/>
  <c r="O457" i="30"/>
  <c r="Q157" i="30"/>
  <c r="I157" i="30"/>
  <c r="S85" i="29"/>
  <c r="M64" i="29"/>
  <c r="S64" i="29" s="1"/>
  <c r="S393" i="29"/>
  <c r="M392" i="29"/>
  <c r="K77" i="29"/>
  <c r="K76" i="29"/>
  <c r="S259" i="29"/>
  <c r="T259" i="29" s="1"/>
  <c r="M390" i="29"/>
  <c r="N261" i="28"/>
  <c r="Q275" i="28"/>
  <c r="N460" i="29"/>
  <c r="J417" i="29"/>
  <c r="J416" i="29" s="1"/>
  <c r="J393" i="29" s="1"/>
  <c r="J392" i="29" s="1"/>
  <c r="J88" i="29"/>
  <c r="Q88" i="29"/>
  <c r="O87" i="29"/>
  <c r="P88" i="29"/>
  <c r="Q387" i="29"/>
  <c r="I387" i="29"/>
  <c r="O386" i="29"/>
  <c r="P387" i="29"/>
  <c r="O67" i="29"/>
  <c r="P68" i="29"/>
  <c r="I68" i="29"/>
  <c r="O456" i="29"/>
  <c r="I392" i="29"/>
  <c r="K392" i="29" s="1"/>
  <c r="P455" i="29"/>
  <c r="Q455" i="29"/>
  <c r="P393" i="29"/>
  <c r="L392" i="29"/>
  <c r="Q76" i="29"/>
  <c r="O61" i="29"/>
  <c r="P76" i="29"/>
  <c r="P65" i="29"/>
  <c r="I65" i="29"/>
  <c r="K65" i="29" s="1"/>
  <c r="Q85" i="29"/>
  <c r="I85" i="29"/>
  <c r="K86" i="29" s="1"/>
  <c r="O64" i="29"/>
  <c r="M157" i="29"/>
  <c r="S158" i="29"/>
  <c r="M70" i="29"/>
  <c r="S70" i="29" s="1"/>
  <c r="S71" i="29"/>
  <c r="S61" i="29"/>
  <c r="M56" i="29"/>
  <c r="I60" i="29"/>
  <c r="P60" i="29"/>
  <c r="O156" i="29"/>
  <c r="P154" i="29"/>
  <c r="Q22" i="29"/>
  <c r="I22" i="29"/>
  <c r="O21" i="29"/>
  <c r="K360" i="29"/>
  <c r="I341" i="29"/>
  <c r="K341" i="29" s="1"/>
  <c r="K83" i="29" s="1"/>
  <c r="N64" i="29"/>
  <c r="N56" i="29" s="1"/>
  <c r="N55" i="29" s="1"/>
  <c r="N459" i="29" s="1"/>
  <c r="N71" i="29"/>
  <c r="N70" i="29" s="1"/>
  <c r="P174" i="29"/>
  <c r="L173" i="29"/>
  <c r="P160" i="29"/>
  <c r="O173" i="29"/>
  <c r="Q174" i="29"/>
  <c r="I174" i="29"/>
  <c r="K174" i="29" s="1"/>
  <c r="T38" i="29"/>
  <c r="T23" i="29"/>
  <c r="T22" i="29" s="1"/>
  <c r="T17" i="29" s="1"/>
  <c r="J454" i="29"/>
  <c r="J92" i="29"/>
  <c r="J68" i="29"/>
  <c r="J67" i="29" s="1"/>
  <c r="P66" i="29"/>
  <c r="I66" i="29"/>
  <c r="K66" i="29" s="1"/>
  <c r="M257" i="29"/>
  <c r="S257" i="29" s="1"/>
  <c r="T257" i="29" s="1"/>
  <c r="S173" i="29"/>
  <c r="T173" i="29" s="1"/>
  <c r="T166" i="29" s="1"/>
  <c r="T165" i="29" s="1"/>
  <c r="Q160" i="29"/>
  <c r="I160" i="29"/>
  <c r="K160" i="29" s="1"/>
  <c r="K417" i="29"/>
  <c r="I416" i="29"/>
  <c r="K416" i="29" s="1"/>
  <c r="L259" i="29"/>
  <c r="J160" i="29"/>
  <c r="J73" i="29"/>
  <c r="P92" i="29"/>
  <c r="Q73" i="29"/>
  <c r="I73" i="29"/>
  <c r="K74" i="29" s="1"/>
  <c r="O58" i="29"/>
  <c r="I371" i="29"/>
  <c r="P85" i="29"/>
  <c r="L64" i="29"/>
  <c r="L71" i="29"/>
  <c r="Q165" i="29"/>
  <c r="I165" i="29"/>
  <c r="K165" i="29" s="1"/>
  <c r="K261" i="29"/>
  <c r="I260" i="29"/>
  <c r="I72" i="29"/>
  <c r="K73" i="29" s="1"/>
  <c r="O71" i="29"/>
  <c r="Q72" i="29"/>
  <c r="O57" i="29"/>
  <c r="P72" i="29"/>
  <c r="P99" i="29"/>
  <c r="I99" i="29"/>
  <c r="K99" i="29" s="1"/>
  <c r="O98" i="29"/>
  <c r="Q99" i="29"/>
  <c r="Q27" i="29"/>
  <c r="I27" i="29"/>
  <c r="J87" i="29"/>
  <c r="J341" i="29"/>
  <c r="Q341" i="29"/>
  <c r="P341" i="29"/>
  <c r="P165" i="29" s="1"/>
  <c r="O260" i="29"/>
  <c r="J165" i="29"/>
  <c r="J174" i="29"/>
  <c r="J173" i="29" s="1"/>
  <c r="L457" i="29"/>
  <c r="I159" i="29"/>
  <c r="K159" i="29" s="1"/>
  <c r="O158" i="29"/>
  <c r="Q446" i="28"/>
  <c r="K264" i="28"/>
  <c r="K442" i="28"/>
  <c r="J442" i="28"/>
  <c r="O442" i="28"/>
  <c r="I88" i="28"/>
  <c r="O97" i="28"/>
  <c r="O69" i="28" s="1"/>
  <c r="O366" i="28"/>
  <c r="P366" i="28" s="1"/>
  <c r="N88" i="28"/>
  <c r="N87" i="28" s="1"/>
  <c r="N341" i="28"/>
  <c r="N85" i="28" s="1"/>
  <c r="N64" i="28" s="1"/>
  <c r="Q363" i="28"/>
  <c r="O342" i="28"/>
  <c r="P342" i="28" s="1"/>
  <c r="K332" i="28"/>
  <c r="N298" i="28"/>
  <c r="N160" i="28" s="1"/>
  <c r="I316" i="28"/>
  <c r="K316" i="28" s="1"/>
  <c r="P316" i="28"/>
  <c r="O315" i="28"/>
  <c r="Q315" i="28" s="1"/>
  <c r="I300" i="28"/>
  <c r="K300" i="28" s="1"/>
  <c r="I275" i="28"/>
  <c r="K275" i="28" s="1"/>
  <c r="O171" i="28"/>
  <c r="P89" i="28"/>
  <c r="I242" i="28"/>
  <c r="Q242" i="28"/>
  <c r="I149" i="28"/>
  <c r="S147" i="28"/>
  <c r="M66" i="28"/>
  <c r="S66" i="28" s="1"/>
  <c r="O147" i="28"/>
  <c r="O91" i="28" s="1"/>
  <c r="S97" i="28"/>
  <c r="T97" i="28" s="1"/>
  <c r="J440" i="28"/>
  <c r="K440" i="28"/>
  <c r="M88" i="28"/>
  <c r="S88" i="28" s="1"/>
  <c r="T438" i="28"/>
  <c r="I363" i="28"/>
  <c r="I361" i="28" s="1"/>
  <c r="I362" i="28"/>
  <c r="M87" i="28"/>
  <c r="S87" i="28" s="1"/>
  <c r="K354" i="28"/>
  <c r="J354" i="28"/>
  <c r="J344" i="28"/>
  <c r="K89" i="28"/>
  <c r="K87" i="28"/>
  <c r="K330" i="28"/>
  <c r="T327" i="28"/>
  <c r="I315" i="28"/>
  <c r="K315" i="28" s="1"/>
  <c r="J316" i="28"/>
  <c r="J315" i="28" s="1"/>
  <c r="T305" i="28"/>
  <c r="K302" i="28"/>
  <c r="M261" i="28"/>
  <c r="M159" i="28" s="1"/>
  <c r="S159" i="28" s="1"/>
  <c r="T237" i="28"/>
  <c r="T236" i="28" s="1"/>
  <c r="P240" i="28"/>
  <c r="J212" i="28"/>
  <c r="P211" i="28"/>
  <c r="I211" i="28"/>
  <c r="J210" i="28"/>
  <c r="M201" i="28"/>
  <c r="P37" i="28"/>
  <c r="P33" i="28" s="1"/>
  <c r="P32" i="28" s="1"/>
  <c r="P27" i="28" s="1"/>
  <c r="T35" i="28"/>
  <c r="I23" i="28"/>
  <c r="M21" i="28"/>
  <c r="S21" i="28" s="1"/>
  <c r="T21" i="28" s="1"/>
  <c r="T39" i="28" s="1"/>
  <c r="O22" i="28"/>
  <c r="I22" i="28" s="1"/>
  <c r="P23" i="28"/>
  <c r="P22" i="28" s="1"/>
  <c r="P21" i="28" s="1"/>
  <c r="Q19" i="28"/>
  <c r="I19" i="28"/>
  <c r="I17" i="28"/>
  <c r="Q17" i="28"/>
  <c r="L341" i="28"/>
  <c r="L163" i="28"/>
  <c r="L76" i="28"/>
  <c r="L61" i="28" s="1"/>
  <c r="Q240" i="28"/>
  <c r="T23" i="28"/>
  <c r="T22" i="28" s="1"/>
  <c r="I18" i="28"/>
  <c r="Q18" i="28"/>
  <c r="P94" i="28"/>
  <c r="O94" i="28"/>
  <c r="I95" i="28"/>
  <c r="H99" i="28"/>
  <c r="H98" i="28" s="1"/>
  <c r="H458" i="28" s="1"/>
  <c r="H154" i="28"/>
  <c r="H156" i="28" s="1"/>
  <c r="I16" i="28"/>
  <c r="O15" i="28"/>
  <c r="Q16" i="28"/>
  <c r="M48" i="28"/>
  <c r="P18" i="28"/>
  <c r="I154" i="28"/>
  <c r="K100" i="28"/>
  <c r="N159" i="28"/>
  <c r="N174" i="28"/>
  <c r="N173" i="28" s="1"/>
  <c r="N257" i="28" s="1"/>
  <c r="M13" i="28"/>
  <c r="M10" i="28" s="1"/>
  <c r="M9" i="28" s="1"/>
  <c r="P16" i="28"/>
  <c r="P12" i="28"/>
  <c r="P11" i="28" s="1"/>
  <c r="O11" i="28"/>
  <c r="M67" i="28"/>
  <c r="S67" i="28" s="1"/>
  <c r="Q79" i="28"/>
  <c r="P79" i="28"/>
  <c r="J100" i="28"/>
  <c r="L154" i="28"/>
  <c r="K129" i="28"/>
  <c r="O129" i="28"/>
  <c r="Q130" i="28"/>
  <c r="P45" i="28"/>
  <c r="P74" i="28"/>
  <c r="T12" i="28"/>
  <c r="T11" i="28" s="1"/>
  <c r="T38" i="28" s="1"/>
  <c r="N22" i="28"/>
  <c r="N21" i="28" s="1"/>
  <c r="Q33" i="28"/>
  <c r="O32" i="28"/>
  <c r="O27" i="28" s="1"/>
  <c r="O45" i="28"/>
  <c r="H72" i="28"/>
  <c r="S79" i="28"/>
  <c r="Q82" i="28"/>
  <c r="S90" i="28"/>
  <c r="O66" i="28"/>
  <c r="I91" i="28"/>
  <c r="K92" i="28" s="1"/>
  <c r="L67" i="28"/>
  <c r="T120" i="28"/>
  <c r="T119" i="28" s="1"/>
  <c r="T132" i="28"/>
  <c r="K122" i="28"/>
  <c r="O122" i="28"/>
  <c r="K142" i="28"/>
  <c r="O142" i="28"/>
  <c r="Q142" i="28" s="1"/>
  <c r="Q148" i="28"/>
  <c r="I152" i="28"/>
  <c r="O153" i="28"/>
  <c r="P176" i="28"/>
  <c r="P175" i="28" s="1"/>
  <c r="L201" i="28"/>
  <c r="Q205" i="28"/>
  <c r="P205" i="28"/>
  <c r="I205" i="28"/>
  <c r="H256" i="28"/>
  <c r="H174" i="28"/>
  <c r="H163" i="28"/>
  <c r="P247" i="28"/>
  <c r="N72" i="28"/>
  <c r="I89" i="28"/>
  <c r="K90" i="28" s="1"/>
  <c r="P125" i="28"/>
  <c r="P135" i="28"/>
  <c r="P137" i="28"/>
  <c r="P145" i="28"/>
  <c r="L147" i="28"/>
  <c r="P149" i="28"/>
  <c r="O162" i="28"/>
  <c r="I162" i="28" s="1"/>
  <c r="K162" i="28" s="1"/>
  <c r="P194" i="28"/>
  <c r="Q203" i="28"/>
  <c r="P203" i="28"/>
  <c r="O202" i="28"/>
  <c r="P202" i="28" s="1"/>
  <c r="Q204" i="28"/>
  <c r="I204" i="28"/>
  <c r="J204" i="28" s="1"/>
  <c r="I255" i="28"/>
  <c r="K256" i="28"/>
  <c r="P236" i="28"/>
  <c r="O49" i="28"/>
  <c r="M100" i="28"/>
  <c r="I147" i="28"/>
  <c r="Q215" i="28"/>
  <c r="P215" i="28"/>
  <c r="O214" i="28"/>
  <c r="P214" i="28" s="1"/>
  <c r="M256" i="28"/>
  <c r="S233" i="28"/>
  <c r="O238" i="28"/>
  <c r="P238" i="28" s="1"/>
  <c r="L261" i="28"/>
  <c r="Q291" i="28"/>
  <c r="J291" i="28"/>
  <c r="L298" i="28"/>
  <c r="O299" i="28"/>
  <c r="P299" i="28" s="1"/>
  <c r="Q303" i="28"/>
  <c r="P303" i="28"/>
  <c r="Q304" i="28"/>
  <c r="P304" i="28"/>
  <c r="I304" i="28"/>
  <c r="P305" i="28"/>
  <c r="I305" i="28"/>
  <c r="P306" i="28"/>
  <c r="T375" i="28"/>
  <c r="T326" i="28"/>
  <c r="Q340" i="28"/>
  <c r="P340" i="28"/>
  <c r="K345" i="28"/>
  <c r="J345" i="28"/>
  <c r="Q361" i="28"/>
  <c r="J420" i="28"/>
  <c r="K420" i="28"/>
  <c r="I419" i="28"/>
  <c r="S247" i="28"/>
  <c r="S262" i="28"/>
  <c r="T262" i="28" s="1"/>
  <c r="P263" i="28"/>
  <c r="I263" i="28"/>
  <c r="Q307" i="28"/>
  <c r="P307" i="28"/>
  <c r="I307" i="28"/>
  <c r="Q308" i="28"/>
  <c r="P308" i="28"/>
  <c r="I308" i="28"/>
  <c r="Q309" i="28"/>
  <c r="P309" i="28"/>
  <c r="I309" i="28"/>
  <c r="Q310" i="28"/>
  <c r="P310" i="28"/>
  <c r="I310" i="28"/>
  <c r="K321" i="28"/>
  <c r="J321" i="28"/>
  <c r="Q329" i="28"/>
  <c r="I329" i="28"/>
  <c r="J331" i="28"/>
  <c r="K331" i="28"/>
  <c r="M336" i="28"/>
  <c r="M385" i="28"/>
  <c r="S385" i="28" s="1"/>
  <c r="Q358" i="28"/>
  <c r="O355" i="28"/>
  <c r="P358" i="28"/>
  <c r="L387" i="28"/>
  <c r="P361" i="28"/>
  <c r="P204" i="28"/>
  <c r="O226" i="28"/>
  <c r="Q226" i="28" s="1"/>
  <c r="O234" i="28"/>
  <c r="Q237" i="28"/>
  <c r="P239" i="28"/>
  <c r="H245" i="28"/>
  <c r="L245" i="28"/>
  <c r="L168" i="28" s="1"/>
  <c r="L167" i="28" s="1"/>
  <c r="J247" i="28"/>
  <c r="J246" i="28" s="1"/>
  <c r="Q263" i="28"/>
  <c r="I265" i="28"/>
  <c r="P268" i="28"/>
  <c r="I269" i="28"/>
  <c r="I273" i="28"/>
  <c r="J273" i="28" s="1"/>
  <c r="K273" i="28" s="1"/>
  <c r="P276" i="28"/>
  <c r="I277" i="28"/>
  <c r="P277" i="28"/>
  <c r="Q277" i="28" s="1"/>
  <c r="K278" i="28"/>
  <c r="P297" i="28"/>
  <c r="I301" i="28"/>
  <c r="I303" i="28"/>
  <c r="O311" i="28"/>
  <c r="I311" i="28" s="1"/>
  <c r="P315" i="28"/>
  <c r="I320" i="28"/>
  <c r="P335" i="28"/>
  <c r="O334" i="28"/>
  <c r="Q335" i="28"/>
  <c r="P338" i="28"/>
  <c r="I338" i="28"/>
  <c r="O337" i="28"/>
  <c r="Q338" i="28"/>
  <c r="J355" i="28"/>
  <c r="M245" i="28"/>
  <c r="O247" i="28"/>
  <c r="O246" i="28" s="1"/>
  <c r="O262" i="28"/>
  <c r="I268" i="28"/>
  <c r="I272" i="28"/>
  <c r="J272" i="28" s="1"/>
  <c r="K272" i="28" s="1"/>
  <c r="I276" i="28"/>
  <c r="I289" i="28"/>
  <c r="J289" i="28" s="1"/>
  <c r="K289" i="28" s="1"/>
  <c r="P300" i="28"/>
  <c r="P302" i="28"/>
  <c r="I306" i="28"/>
  <c r="P311" i="28"/>
  <c r="M298" i="28"/>
  <c r="S315" i="28"/>
  <c r="T315" i="28" s="1"/>
  <c r="J317" i="28"/>
  <c r="T316" i="28"/>
  <c r="I319" i="28"/>
  <c r="S342" i="28"/>
  <c r="T342" i="28" s="1"/>
  <c r="M341" i="28"/>
  <c r="J353" i="28"/>
  <c r="K353" i="28"/>
  <c r="P371" i="28"/>
  <c r="H417" i="28"/>
  <c r="H416" i="28" s="1"/>
  <c r="M387" i="28"/>
  <c r="S360" i="28"/>
  <c r="T360" i="28" s="1"/>
  <c r="T363" i="28"/>
  <c r="T362" i="28" s="1"/>
  <c r="I375" i="28"/>
  <c r="I379" i="28"/>
  <c r="M380" i="28"/>
  <c r="H386" i="28"/>
  <c r="N454" i="28"/>
  <c r="N393" i="28"/>
  <c r="N392" i="28" s="1"/>
  <c r="S395" i="28"/>
  <c r="T395" i="28" s="1"/>
  <c r="T394" i="28" s="1"/>
  <c r="T393" i="28" s="1"/>
  <c r="T73" i="28" s="1"/>
  <c r="T52" i="28" s="1"/>
  <c r="K400" i="28"/>
  <c r="S372" i="28"/>
  <c r="T372" i="28" s="1"/>
  <c r="M371" i="28"/>
  <c r="S371" i="28" s="1"/>
  <c r="H454" i="28"/>
  <c r="H393" i="28"/>
  <c r="H392" i="28" s="1"/>
  <c r="H456" i="28" s="1"/>
  <c r="P394" i="28"/>
  <c r="M454" i="28"/>
  <c r="S394" i="28"/>
  <c r="K396" i="28"/>
  <c r="J396" i="28"/>
  <c r="J395" i="28" s="1"/>
  <c r="J394" i="28" s="1"/>
  <c r="H455" i="28"/>
  <c r="K404" i="28"/>
  <c r="I403" i="28"/>
  <c r="P408" i="28"/>
  <c r="P407" i="28" s="1"/>
  <c r="O407" i="28"/>
  <c r="O403" i="28" s="1"/>
  <c r="O83" i="28" s="1"/>
  <c r="P411" i="28"/>
  <c r="O409" i="28"/>
  <c r="O84" i="28" s="1"/>
  <c r="O63" i="28" s="1"/>
  <c r="J419" i="28"/>
  <c r="K323" i="28"/>
  <c r="O326" i="28"/>
  <c r="Q326" i="28" s="1"/>
  <c r="Q328" i="28"/>
  <c r="O389" i="28"/>
  <c r="P389" i="28" s="1"/>
  <c r="Q330" i="28"/>
  <c r="K333" i="28"/>
  <c r="H341" i="28"/>
  <c r="H260" i="28" s="1"/>
  <c r="H259" i="28" s="1"/>
  <c r="S343" i="28"/>
  <c r="T343" i="28" s="1"/>
  <c r="O360" i="28"/>
  <c r="P360" i="28" s="1"/>
  <c r="J364" i="28"/>
  <c r="P364" i="28"/>
  <c r="J365" i="28"/>
  <c r="P365" i="28"/>
  <c r="Q366" i="28"/>
  <c r="I366" i="28"/>
  <c r="K366" i="28" s="1"/>
  <c r="P370" i="28"/>
  <c r="S397" i="28"/>
  <c r="O397" i="28"/>
  <c r="Q398" i="28"/>
  <c r="K401" i="28"/>
  <c r="S401" i="28"/>
  <c r="T401" i="28" s="1"/>
  <c r="T399" i="28" s="1"/>
  <c r="T74" i="28" s="1"/>
  <c r="T53" i="28" s="1"/>
  <c r="P405" i="28"/>
  <c r="P404" i="28" s="1"/>
  <c r="P403" i="28" s="1"/>
  <c r="P409" i="28"/>
  <c r="O418" i="28"/>
  <c r="M417" i="28"/>
  <c r="L418" i="28"/>
  <c r="J432" i="28"/>
  <c r="I328" i="28"/>
  <c r="K334" i="28"/>
  <c r="N336" i="28"/>
  <c r="N260" i="28" s="1"/>
  <c r="N259" i="28" s="1"/>
  <c r="N390" i="28" s="1"/>
  <c r="N388" i="28" s="1"/>
  <c r="Q368" i="28"/>
  <c r="P368" i="28"/>
  <c r="I368" i="28"/>
  <c r="Q369" i="28"/>
  <c r="H388" i="28"/>
  <c r="I395" i="28"/>
  <c r="P398" i="28"/>
  <c r="S404" i="28"/>
  <c r="T404" i="28" s="1"/>
  <c r="O419" i="28"/>
  <c r="S419" i="28"/>
  <c r="T419" i="28" s="1"/>
  <c r="K431" i="28"/>
  <c r="J431" i="28"/>
  <c r="K438" i="28"/>
  <c r="J438" i="28"/>
  <c r="O444" i="28"/>
  <c r="P445" i="28"/>
  <c r="P444" i="28" s="1"/>
  <c r="I445" i="28"/>
  <c r="T455" i="28"/>
  <c r="T454" i="28" s="1"/>
  <c r="T453" i="28" s="1"/>
  <c r="T459" i="28"/>
  <c r="T458" i="28" s="1"/>
  <c r="N455" i="28"/>
  <c r="K433" i="28"/>
  <c r="S433" i="28"/>
  <c r="T433" i="28" s="1"/>
  <c r="S444" i="28"/>
  <c r="O373" i="28"/>
  <c r="O372" i="28" s="1"/>
  <c r="O371" i="28" s="1"/>
  <c r="L454" i="28"/>
  <c r="P402" i="28"/>
  <c r="O401" i="28"/>
  <c r="J421" i="28"/>
  <c r="K430" i="28"/>
  <c r="I429" i="28"/>
  <c r="K439" i="28"/>
  <c r="O469" i="28"/>
  <c r="O468" i="28" s="1"/>
  <c r="O465" i="28"/>
  <c r="O464" i="28" s="1"/>
  <c r="O463" i="28" s="1"/>
  <c r="T475" i="28"/>
  <c r="T483" i="28"/>
  <c r="S485" i="28"/>
  <c r="T485" i="28" s="1"/>
  <c r="P490" i="28"/>
  <c r="P492" i="28"/>
  <c r="P493" i="28"/>
  <c r="P495" i="28"/>
  <c r="J466" i="28"/>
  <c r="J464" i="28" s="1"/>
  <c r="J463" i="28" s="1"/>
  <c r="N466" i="28"/>
  <c r="O485" i="28"/>
  <c r="P486" i="28"/>
  <c r="O489" i="28"/>
  <c r="I446" i="28"/>
  <c r="N355" i="26"/>
  <c r="S55" i="30" l="1"/>
  <c r="M459" i="30"/>
  <c r="S459" i="30" s="1"/>
  <c r="Q70" i="30"/>
  <c r="I70" i="30"/>
  <c r="K70" i="30" s="1"/>
  <c r="Q390" i="30"/>
  <c r="P390" i="30"/>
  <c r="I390" i="30"/>
  <c r="O388" i="30"/>
  <c r="P55" i="30"/>
  <c r="L459" i="30"/>
  <c r="I457" i="30"/>
  <c r="K157" i="30"/>
  <c r="Q457" i="30"/>
  <c r="O460" i="30"/>
  <c r="P457" i="30"/>
  <c r="Q55" i="30"/>
  <c r="I55" i="30"/>
  <c r="K55" i="30" s="1"/>
  <c r="K453" i="30"/>
  <c r="J453" i="30"/>
  <c r="O459" i="30"/>
  <c r="S457" i="30"/>
  <c r="M460" i="30"/>
  <c r="S460" i="30" s="1"/>
  <c r="T444" i="30"/>
  <c r="T443" i="30" s="1"/>
  <c r="T66" i="30"/>
  <c r="T51" i="30" s="1"/>
  <c r="T46" i="30" s="1"/>
  <c r="T45" i="30" s="1"/>
  <c r="T449" i="30" s="1"/>
  <c r="T447" i="30"/>
  <c r="T450" i="30" s="1"/>
  <c r="T61" i="30"/>
  <c r="T60" i="30" s="1"/>
  <c r="T252" i="29"/>
  <c r="T251" i="29" s="1"/>
  <c r="T250" i="29" s="1"/>
  <c r="T249" i="29" s="1"/>
  <c r="T380" i="29" s="1"/>
  <c r="T378" i="29" s="1"/>
  <c r="M456" i="29"/>
  <c r="S392" i="29"/>
  <c r="T392" i="29" s="1"/>
  <c r="J85" i="29"/>
  <c r="J83" i="29"/>
  <c r="J62" i="29" s="1"/>
  <c r="J260" i="29"/>
  <c r="J259" i="29" s="1"/>
  <c r="M388" i="29"/>
  <c r="S388" i="29" s="1"/>
  <c r="T388" i="29" s="1"/>
  <c r="T387" i="29" s="1"/>
  <c r="S390" i="29"/>
  <c r="S261" i="28"/>
  <c r="T261" i="28" s="1"/>
  <c r="J275" i="28"/>
  <c r="J158" i="29"/>
  <c r="J157" i="29" s="1"/>
  <c r="J64" i="29"/>
  <c r="Q158" i="29"/>
  <c r="I158" i="29"/>
  <c r="K158" i="29" s="1"/>
  <c r="O157" i="29"/>
  <c r="P71" i="29"/>
  <c r="L70" i="29"/>
  <c r="Q58" i="29"/>
  <c r="P58" i="29"/>
  <c r="I58" i="29"/>
  <c r="K58" i="29" s="1"/>
  <c r="J58" i="29"/>
  <c r="P173" i="29"/>
  <c r="L257" i="29"/>
  <c r="Q21" i="29"/>
  <c r="I21" i="29"/>
  <c r="O48" i="29"/>
  <c r="O13" i="29"/>
  <c r="M55" i="29"/>
  <c r="S56" i="29"/>
  <c r="Q64" i="29"/>
  <c r="I64" i="29"/>
  <c r="K64" i="29" s="1"/>
  <c r="I456" i="29"/>
  <c r="O453" i="29"/>
  <c r="I67" i="29"/>
  <c r="P67" i="29"/>
  <c r="K387" i="29"/>
  <c r="J387" i="29"/>
  <c r="L460" i="29"/>
  <c r="Q260" i="29"/>
  <c r="O259" i="29"/>
  <c r="O458" i="29"/>
  <c r="Q98" i="29"/>
  <c r="I98" i="29"/>
  <c r="P98" i="29"/>
  <c r="P57" i="29"/>
  <c r="I57" i="29"/>
  <c r="K57" i="29" s="1"/>
  <c r="O56" i="29"/>
  <c r="Q57" i="29"/>
  <c r="Q71" i="29"/>
  <c r="I71" i="29"/>
  <c r="K71" i="29" s="1"/>
  <c r="O70" i="29"/>
  <c r="K260" i="29"/>
  <c r="I259" i="29"/>
  <c r="K259" i="29" s="1"/>
  <c r="P64" i="29"/>
  <c r="L56" i="29"/>
  <c r="I168" i="29"/>
  <c r="P260" i="29"/>
  <c r="T149" i="29"/>
  <c r="T148" i="29" s="1"/>
  <c r="T147" i="29" s="1"/>
  <c r="T164" i="29"/>
  <c r="T163" i="29" s="1"/>
  <c r="T247" i="29" s="1"/>
  <c r="T62" i="29"/>
  <c r="O257" i="29"/>
  <c r="Q257" i="29" s="1"/>
  <c r="Q173" i="29"/>
  <c r="I173" i="29"/>
  <c r="P158" i="29"/>
  <c r="P157" i="29" s="1"/>
  <c r="P156" i="29"/>
  <c r="M457" i="29"/>
  <c r="S157" i="29"/>
  <c r="Q61" i="29"/>
  <c r="I61" i="29"/>
  <c r="K61" i="29" s="1"/>
  <c r="P61" i="29"/>
  <c r="L456" i="29"/>
  <c r="P392" i="29"/>
  <c r="Q392" i="29"/>
  <c r="Q386" i="29"/>
  <c r="I386" i="29"/>
  <c r="P386" i="29"/>
  <c r="Q87" i="29"/>
  <c r="I87" i="29"/>
  <c r="K88" i="29" s="1"/>
  <c r="P87" i="29"/>
  <c r="N456" i="28"/>
  <c r="J343" i="28"/>
  <c r="I97" i="28"/>
  <c r="I69" i="28" s="1"/>
  <c r="K69" i="28" s="1"/>
  <c r="N165" i="28"/>
  <c r="Q342" i="28"/>
  <c r="O86" i="28"/>
  <c r="N73" i="28"/>
  <c r="J300" i="28"/>
  <c r="I240" i="28"/>
  <c r="J242" i="28"/>
  <c r="K242" i="28"/>
  <c r="T437" i="28"/>
  <c r="T85" i="28"/>
  <c r="K363" i="28"/>
  <c r="J363" i="28"/>
  <c r="K362" i="28"/>
  <c r="J362" i="28"/>
  <c r="K211" i="28"/>
  <c r="J211" i="28"/>
  <c r="S201" i="28"/>
  <c r="T201" i="28" s="1"/>
  <c r="T192" i="28" s="1"/>
  <c r="T191" i="28" s="1"/>
  <c r="M174" i="28"/>
  <c r="S174" i="28" s="1"/>
  <c r="T174" i="28" s="1"/>
  <c r="O21" i="28"/>
  <c r="O48" i="28" s="1"/>
  <c r="T19" i="28"/>
  <c r="T18" i="28" s="1"/>
  <c r="T17" i="28" s="1"/>
  <c r="Q22" i="28"/>
  <c r="O62" i="28"/>
  <c r="P83" i="28"/>
  <c r="Q485" i="28"/>
  <c r="P485" i="28"/>
  <c r="O484" i="28"/>
  <c r="K379" i="28"/>
  <c r="I170" i="28"/>
  <c r="I169" i="28" s="1"/>
  <c r="S341" i="28"/>
  <c r="T341" i="28" s="1"/>
  <c r="O341" i="28"/>
  <c r="O165" i="28" s="1"/>
  <c r="M165" i="28"/>
  <c r="S165" i="28" s="1"/>
  <c r="K319" i="28"/>
  <c r="J319" i="28"/>
  <c r="S245" i="28"/>
  <c r="O245" i="28"/>
  <c r="O168" i="28" s="1"/>
  <c r="M168" i="28"/>
  <c r="J338" i="28"/>
  <c r="I337" i="28"/>
  <c r="K338" i="28"/>
  <c r="I79" i="28"/>
  <c r="J320" i="28"/>
  <c r="K320" i="28"/>
  <c r="J301" i="28"/>
  <c r="K301" i="28"/>
  <c r="J277" i="28"/>
  <c r="K277" i="28" s="1"/>
  <c r="O233" i="28"/>
  <c r="Q234" i="28"/>
  <c r="P355" i="28"/>
  <c r="Q355" i="28"/>
  <c r="J309" i="28"/>
  <c r="K309" i="28"/>
  <c r="J305" i="28"/>
  <c r="K305" i="28"/>
  <c r="S256" i="28"/>
  <c r="T256" i="28" s="1"/>
  <c r="M255" i="28"/>
  <c r="S255" i="28" s="1"/>
  <c r="T255" i="28" s="1"/>
  <c r="T153" i="28"/>
  <c r="P291" i="28"/>
  <c r="J203" i="28"/>
  <c r="I202" i="28"/>
  <c r="N57" i="28"/>
  <c r="J205" i="28"/>
  <c r="K205" i="28"/>
  <c r="H57" i="28"/>
  <c r="N13" i="28"/>
  <c r="N10" i="28" s="1"/>
  <c r="N9" i="28" s="1"/>
  <c r="N48" i="28"/>
  <c r="J154" i="28"/>
  <c r="J156" i="28" s="1"/>
  <c r="J99" i="28"/>
  <c r="J98" i="28" s="1"/>
  <c r="S48" i="28"/>
  <c r="O400" i="28"/>
  <c r="Q401" i="28"/>
  <c r="P401" i="28"/>
  <c r="Q444" i="28"/>
  <c r="O90" i="28"/>
  <c r="N464" i="28"/>
  <c r="N463" i="28" s="1"/>
  <c r="N58" i="28"/>
  <c r="P418" i="28"/>
  <c r="L417" i="28"/>
  <c r="L88" i="28"/>
  <c r="O75" i="28"/>
  <c r="J366" i="28"/>
  <c r="K268" i="28"/>
  <c r="J268" i="28"/>
  <c r="J265" i="28"/>
  <c r="K149" i="28"/>
  <c r="J149" i="28"/>
  <c r="Q48" i="28"/>
  <c r="I48" i="28"/>
  <c r="Q129" i="28"/>
  <c r="I27" i="28"/>
  <c r="Q27" i="28"/>
  <c r="T371" i="28"/>
  <c r="T370" i="28" s="1"/>
  <c r="T369" i="28" s="1"/>
  <c r="T160" i="28" s="1"/>
  <c r="T159" i="28" s="1"/>
  <c r="T86" i="28"/>
  <c r="T474" i="28"/>
  <c r="S298" i="28"/>
  <c r="T298" i="28" s="1"/>
  <c r="T289" i="28" s="1"/>
  <c r="T288" i="28" s="1"/>
  <c r="M160" i="28"/>
  <c r="M73" i="28"/>
  <c r="J263" i="28"/>
  <c r="I262" i="28"/>
  <c r="K263" i="28"/>
  <c r="K419" i="28"/>
  <c r="I418" i="28"/>
  <c r="L260" i="28"/>
  <c r="L159" i="28"/>
  <c r="L72" i="28"/>
  <c r="I153" i="28"/>
  <c r="K153" i="28" s="1"/>
  <c r="K147" i="28"/>
  <c r="Q489" i="28"/>
  <c r="P489" i="28"/>
  <c r="P397" i="28"/>
  <c r="K361" i="28"/>
  <c r="I360" i="28"/>
  <c r="P63" i="28"/>
  <c r="I63" i="28"/>
  <c r="K63" i="28" s="1"/>
  <c r="K403" i="28"/>
  <c r="I83" i="28"/>
  <c r="O261" i="28"/>
  <c r="Q262" i="28"/>
  <c r="J269" i="28"/>
  <c r="K269" i="28" s="1"/>
  <c r="L386" i="28"/>
  <c r="J342" i="28"/>
  <c r="J304" i="28"/>
  <c r="K304" i="28"/>
  <c r="P262" i="28"/>
  <c r="P234" i="28"/>
  <c r="M99" i="28"/>
  <c r="M154" i="28"/>
  <c r="S100" i="28"/>
  <c r="T100" i="28" s="1"/>
  <c r="M72" i="28"/>
  <c r="M260" i="28"/>
  <c r="O201" i="28"/>
  <c r="Q202" i="28"/>
  <c r="P147" i="28"/>
  <c r="P91" i="28" s="1"/>
  <c r="L153" i="28"/>
  <c r="P153" i="28" s="1"/>
  <c r="H255" i="28"/>
  <c r="J255" i="28" s="1"/>
  <c r="J256" i="28"/>
  <c r="I66" i="28"/>
  <c r="K66" i="28" s="1"/>
  <c r="P66" i="28"/>
  <c r="I32" i="28"/>
  <c r="Q32" i="28"/>
  <c r="Q147" i="28"/>
  <c r="I156" i="28"/>
  <c r="K156" i="28" s="1"/>
  <c r="K154" i="28"/>
  <c r="I15" i="28"/>
  <c r="O14" i="28"/>
  <c r="Q15" i="28"/>
  <c r="O387" i="28"/>
  <c r="Q360" i="28"/>
  <c r="O88" i="28"/>
  <c r="J446" i="28"/>
  <c r="K446" i="28"/>
  <c r="J429" i="28"/>
  <c r="K429" i="28"/>
  <c r="I389" i="28"/>
  <c r="Q389" i="28"/>
  <c r="S454" i="28"/>
  <c r="H453" i="28"/>
  <c r="K375" i="28"/>
  <c r="J375" i="28"/>
  <c r="J373" i="28" s="1"/>
  <c r="J372" i="28" s="1"/>
  <c r="J371" i="28" s="1"/>
  <c r="I373" i="28"/>
  <c r="S387" i="28"/>
  <c r="M386" i="28"/>
  <c r="S386" i="28" s="1"/>
  <c r="T386" i="28" s="1"/>
  <c r="T385" i="28" s="1"/>
  <c r="T384" i="28" s="1"/>
  <c r="H168" i="28"/>
  <c r="H167" i="28" s="1"/>
  <c r="K245" i="28"/>
  <c r="J310" i="28"/>
  <c r="K310" i="28"/>
  <c r="Q299" i="28"/>
  <c r="O298" i="28"/>
  <c r="Q298" i="28" s="1"/>
  <c r="H173" i="28"/>
  <c r="H257" i="28" s="1"/>
  <c r="Q122" i="28"/>
  <c r="O100" i="28"/>
  <c r="K445" i="28"/>
  <c r="J445" i="28"/>
  <c r="I444" i="28"/>
  <c r="K444" i="28" s="1"/>
  <c r="K328" i="28"/>
  <c r="I326" i="28"/>
  <c r="K326" i="28" s="1"/>
  <c r="J328" i="28"/>
  <c r="S417" i="28"/>
  <c r="T417" i="28" s="1"/>
  <c r="M416" i="28"/>
  <c r="M85" i="28" s="1"/>
  <c r="H165" i="28"/>
  <c r="H158" i="28" s="1"/>
  <c r="H157" i="28" s="1"/>
  <c r="H457" i="28" s="1"/>
  <c r="H85" i="28"/>
  <c r="H64" i="28" s="1"/>
  <c r="J329" i="28"/>
  <c r="K329" i="28"/>
  <c r="J307" i="28"/>
  <c r="K307" i="28"/>
  <c r="I394" i="28"/>
  <c r="K394" i="28" s="1"/>
  <c r="K395" i="28"/>
  <c r="J368" i="28"/>
  <c r="K368" i="28"/>
  <c r="N76" i="28"/>
  <c r="N61" i="28" s="1"/>
  <c r="N163" i="28"/>
  <c r="N158" i="28" s="1"/>
  <c r="N157" i="28" s="1"/>
  <c r="N457" i="28" s="1"/>
  <c r="Q418" i="28"/>
  <c r="J361" i="28"/>
  <c r="J360" i="28" s="1"/>
  <c r="N453" i="28"/>
  <c r="M379" i="28"/>
  <c r="S380" i="28"/>
  <c r="T361" i="28"/>
  <c r="T158" i="28" s="1"/>
  <c r="T157" i="28" s="1"/>
  <c r="T83" i="28"/>
  <c r="J306" i="28"/>
  <c r="K276" i="28"/>
  <c r="J276" i="28"/>
  <c r="O93" i="28"/>
  <c r="O385" i="28"/>
  <c r="Q337" i="28"/>
  <c r="O336" i="28"/>
  <c r="O333" i="28"/>
  <c r="Q334" i="28"/>
  <c r="P334" i="28"/>
  <c r="J303" i="28"/>
  <c r="K303" i="28"/>
  <c r="J245" i="28"/>
  <c r="J168" i="28" s="1"/>
  <c r="J167" i="28" s="1"/>
  <c r="S336" i="28"/>
  <c r="T336" i="28" s="1"/>
  <c r="M163" i="28"/>
  <c r="S163" i="28" s="1"/>
  <c r="M76" i="28"/>
  <c r="J308" i="28"/>
  <c r="K308" i="28"/>
  <c r="P337" i="28"/>
  <c r="I299" i="28"/>
  <c r="Q238" i="28"/>
  <c r="I49" i="28"/>
  <c r="Q49" i="28"/>
  <c r="K255" i="28"/>
  <c r="P246" i="28"/>
  <c r="P245" i="28" s="1"/>
  <c r="P168" i="28" s="1"/>
  <c r="P167" i="28" s="1"/>
  <c r="P226" i="28"/>
  <c r="L174" i="28"/>
  <c r="L160" i="28"/>
  <c r="P122" i="28"/>
  <c r="P100" i="28" s="1"/>
  <c r="L73" i="28"/>
  <c r="I21" i="28"/>
  <c r="Q21" i="28"/>
  <c r="P142" i="28"/>
  <c r="L156" i="28"/>
  <c r="P48" i="28"/>
  <c r="P15" i="28"/>
  <c r="P14" i="28" s="1"/>
  <c r="P13" i="28" s="1"/>
  <c r="P10" i="28" s="1"/>
  <c r="P9" i="28" s="1"/>
  <c r="P84" i="28"/>
  <c r="P129" i="28"/>
  <c r="N444" i="26"/>
  <c r="N343" i="26"/>
  <c r="O445" i="26"/>
  <c r="O451" i="26"/>
  <c r="O383" i="26"/>
  <c r="O206" i="25"/>
  <c r="I10" i="26"/>
  <c r="H9" i="26"/>
  <c r="H10" i="26"/>
  <c r="H27" i="26"/>
  <c r="H32" i="26"/>
  <c r="H33" i="26"/>
  <c r="L27" i="26"/>
  <c r="H14" i="26"/>
  <c r="H13" i="26" s="1"/>
  <c r="H15" i="26"/>
  <c r="H21" i="26"/>
  <c r="H22" i="26"/>
  <c r="J390" i="30" l="1"/>
  <c r="K390" i="30"/>
  <c r="K457" i="30"/>
  <c r="J457" i="30"/>
  <c r="Q388" i="30"/>
  <c r="I388" i="30"/>
  <c r="P388" i="30"/>
  <c r="T446" i="30"/>
  <c r="T70" i="29"/>
  <c r="T67" i="29" s="1"/>
  <c r="T391" i="29"/>
  <c r="T390" i="29" s="1"/>
  <c r="S456" i="29"/>
  <c r="M453" i="29"/>
  <c r="S453" i="29" s="1"/>
  <c r="J71" i="29"/>
  <c r="J70" i="29" s="1"/>
  <c r="T65" i="29"/>
  <c r="T50" i="29" s="1"/>
  <c r="T445" i="29"/>
  <c r="T383" i="29"/>
  <c r="T382" i="29" s="1"/>
  <c r="J56" i="29"/>
  <c r="J55" i="29" s="1"/>
  <c r="K386" i="29"/>
  <c r="J386" i="29"/>
  <c r="P456" i="29"/>
  <c r="L453" i="29"/>
  <c r="P453" i="29" s="1"/>
  <c r="T47" i="29"/>
  <c r="I167" i="29"/>
  <c r="P56" i="29"/>
  <c r="L55" i="29"/>
  <c r="Q70" i="29"/>
  <c r="I70" i="29"/>
  <c r="K70" i="29" s="1"/>
  <c r="Q56" i="29"/>
  <c r="I56" i="29"/>
  <c r="K56" i="29" s="1"/>
  <c r="O55" i="29"/>
  <c r="I458" i="29"/>
  <c r="K98" i="29"/>
  <c r="Q458" i="29"/>
  <c r="O461" i="29"/>
  <c r="P458" i="29"/>
  <c r="K456" i="29"/>
  <c r="J456" i="29"/>
  <c r="Q13" i="29"/>
  <c r="I13" i="29"/>
  <c r="O10" i="29"/>
  <c r="P257" i="29"/>
  <c r="S457" i="29"/>
  <c r="M460" i="29"/>
  <c r="S460" i="29" s="1"/>
  <c r="I257" i="29"/>
  <c r="K173" i="29"/>
  <c r="O390" i="29"/>
  <c r="Q259" i="29"/>
  <c r="Q453" i="29"/>
  <c r="I453" i="29"/>
  <c r="Q456" i="29"/>
  <c r="S55" i="29"/>
  <c r="M459" i="29"/>
  <c r="S459" i="29" s="1"/>
  <c r="Q48" i="29"/>
  <c r="I48" i="29"/>
  <c r="P259" i="29"/>
  <c r="P70" i="29"/>
  <c r="O457" i="29"/>
  <c r="O460" i="29" s="1"/>
  <c r="Q157" i="29"/>
  <c r="I157" i="29"/>
  <c r="P86" i="28"/>
  <c r="Q86" i="28"/>
  <c r="O73" i="28"/>
  <c r="P298" i="28"/>
  <c r="P261" i="28"/>
  <c r="P159" i="28" s="1"/>
  <c r="J240" i="28"/>
  <c r="J238" i="28" s="1"/>
  <c r="J89" i="28"/>
  <c r="I238" i="28"/>
  <c r="K238" i="28" s="1"/>
  <c r="K240" i="28"/>
  <c r="T84" i="28"/>
  <c r="J299" i="28"/>
  <c r="T63" i="28"/>
  <c r="T48" i="28" s="1"/>
  <c r="M173" i="28"/>
  <c r="M257" i="28" s="1"/>
  <c r="S257" i="28" s="1"/>
  <c r="T257" i="28" s="1"/>
  <c r="O58" i="28"/>
  <c r="Q73" i="28"/>
  <c r="I73" i="28"/>
  <c r="K74" i="28" s="1"/>
  <c r="S76" i="28"/>
  <c r="M61" i="28"/>
  <c r="S61" i="28" s="1"/>
  <c r="O154" i="28"/>
  <c r="Q100" i="28"/>
  <c r="O72" i="28"/>
  <c r="P72" i="28" s="1"/>
  <c r="O99" i="28"/>
  <c r="K389" i="28"/>
  <c r="J389" i="28"/>
  <c r="J341" i="28"/>
  <c r="J86" i="28"/>
  <c r="K360" i="28"/>
  <c r="I341" i="28"/>
  <c r="K341" i="28" s="1"/>
  <c r="L259" i="28"/>
  <c r="K262" i="28"/>
  <c r="I261" i="28"/>
  <c r="P417" i="28"/>
  <c r="L416" i="28"/>
  <c r="H71" i="28"/>
  <c r="H70" i="28" s="1"/>
  <c r="N71" i="28"/>
  <c r="N70" i="28" s="1"/>
  <c r="I77" i="28"/>
  <c r="K78" i="28" s="1"/>
  <c r="K80" i="28"/>
  <c r="S168" i="28"/>
  <c r="T168" i="28" s="1"/>
  <c r="M167" i="28"/>
  <c r="S167" i="28" s="1"/>
  <c r="T167" i="28" s="1"/>
  <c r="O160" i="28"/>
  <c r="Q201" i="28"/>
  <c r="O174" i="28"/>
  <c r="P174" i="28" s="1"/>
  <c r="N460" i="28"/>
  <c r="K202" i="28"/>
  <c r="I201" i="28"/>
  <c r="K201" i="28" s="1"/>
  <c r="O163" i="28"/>
  <c r="I163" i="28" s="1"/>
  <c r="K163" i="28" s="1"/>
  <c r="O256" i="28"/>
  <c r="O255" i="28" s="1"/>
  <c r="Q233" i="28"/>
  <c r="O78" i="28"/>
  <c r="O76" i="28"/>
  <c r="P233" i="28"/>
  <c r="S85" i="28"/>
  <c r="M64" i="28"/>
  <c r="S64" i="28" s="1"/>
  <c r="I298" i="28"/>
  <c r="K298" i="28" s="1"/>
  <c r="K299" i="28"/>
  <c r="Q336" i="28"/>
  <c r="P336" i="28"/>
  <c r="I14" i="28"/>
  <c r="Q14" i="28"/>
  <c r="O13" i="28"/>
  <c r="O416" i="28"/>
  <c r="Q417" i="28"/>
  <c r="M156" i="28"/>
  <c r="S156" i="28" s="1"/>
  <c r="S154" i="28"/>
  <c r="J262" i="28"/>
  <c r="J261" i="28" s="1"/>
  <c r="Q400" i="28"/>
  <c r="P400" i="28"/>
  <c r="O454" i="28"/>
  <c r="Q385" i="28"/>
  <c r="P385" i="28"/>
  <c r="S99" i="28"/>
  <c r="T99" i="28" s="1"/>
  <c r="M98" i="28"/>
  <c r="Q261" i="28"/>
  <c r="O260" i="28"/>
  <c r="P260" i="28" s="1"/>
  <c r="O159" i="28"/>
  <c r="T150" i="28"/>
  <c r="J202" i="28"/>
  <c r="J201" i="28" s="1"/>
  <c r="I385" i="28"/>
  <c r="K337" i="28"/>
  <c r="I336" i="28"/>
  <c r="O167" i="28"/>
  <c r="Q167" i="28" s="1"/>
  <c r="Q168" i="28"/>
  <c r="Q341" i="28"/>
  <c r="P341" i="28"/>
  <c r="P165" i="28" s="1"/>
  <c r="Q484" i="28"/>
  <c r="P484" i="28"/>
  <c r="T58" i="28"/>
  <c r="T57" i="28" s="1"/>
  <c r="T82" i="28"/>
  <c r="L173" i="28"/>
  <c r="O386" i="28"/>
  <c r="P386" i="28" s="1"/>
  <c r="Q387" i="28"/>
  <c r="I387" i="28"/>
  <c r="K418" i="28"/>
  <c r="I417" i="28"/>
  <c r="J418" i="28"/>
  <c r="J417" i="28" s="1"/>
  <c r="J416" i="28" s="1"/>
  <c r="O60" i="28"/>
  <c r="P75" i="28"/>
  <c r="P90" i="28"/>
  <c r="O65" i="28"/>
  <c r="P73" i="28"/>
  <c r="P201" i="28"/>
  <c r="J326" i="28"/>
  <c r="J298" i="28" s="1"/>
  <c r="J444" i="28"/>
  <c r="J90" i="28" s="1"/>
  <c r="J65" i="28" s="1"/>
  <c r="S260" i="28"/>
  <c r="T260" i="28" s="1"/>
  <c r="M259" i="28"/>
  <c r="P387" i="28"/>
  <c r="S73" i="28"/>
  <c r="M58" i="28"/>
  <c r="S58" i="28" s="1"/>
  <c r="I165" i="28"/>
  <c r="K165" i="28" s="1"/>
  <c r="Q165" i="28"/>
  <c r="J93" i="28"/>
  <c r="Q333" i="28"/>
  <c r="O161" i="28"/>
  <c r="I161" i="28" s="1"/>
  <c r="P333" i="28"/>
  <c r="P161" i="28" s="1"/>
  <c r="O68" i="28"/>
  <c r="Q93" i="28"/>
  <c r="I93" i="28"/>
  <c r="O92" i="28"/>
  <c r="P93" i="28"/>
  <c r="S379" i="28"/>
  <c r="M170" i="28"/>
  <c r="S416" i="28"/>
  <c r="T416" i="28" s="1"/>
  <c r="M393" i="28"/>
  <c r="M455" i="28"/>
  <c r="K373" i="28"/>
  <c r="I372" i="28"/>
  <c r="Q88" i="28"/>
  <c r="O87" i="28"/>
  <c r="S72" i="28"/>
  <c r="M71" i="28"/>
  <c r="M57" i="28"/>
  <c r="L158" i="28"/>
  <c r="L157" i="28" s="1"/>
  <c r="S160" i="28"/>
  <c r="M158" i="28"/>
  <c r="P88" i="28"/>
  <c r="L87" i="28"/>
  <c r="P87" i="28" s="1"/>
  <c r="H56" i="28"/>
  <c r="H55" i="28" s="1"/>
  <c r="N56" i="28"/>
  <c r="N55" i="28" s="1"/>
  <c r="N459" i="28" s="1"/>
  <c r="J337" i="28"/>
  <c r="J336" i="28" s="1"/>
  <c r="J79" i="28"/>
  <c r="J77" i="28" s="1"/>
  <c r="I62" i="28"/>
  <c r="K62" i="28" s="1"/>
  <c r="P62" i="28"/>
  <c r="K388" i="30" l="1"/>
  <c r="J388" i="30"/>
  <c r="T66" i="29"/>
  <c r="T444" i="29"/>
  <c r="T443" i="29" s="1"/>
  <c r="T447" i="29"/>
  <c r="T450" i="29" s="1"/>
  <c r="K453" i="29"/>
  <c r="J453" i="29"/>
  <c r="K458" i="29"/>
  <c r="J458" i="29"/>
  <c r="P55" i="29"/>
  <c r="L459" i="29"/>
  <c r="I457" i="29"/>
  <c r="K157" i="29"/>
  <c r="Q457" i="29"/>
  <c r="P457" i="29"/>
  <c r="Q390" i="29"/>
  <c r="P390" i="29"/>
  <c r="I390" i="29"/>
  <c r="O388" i="29"/>
  <c r="K257" i="29"/>
  <c r="J257" i="29"/>
  <c r="Q10" i="29"/>
  <c r="I10" i="29"/>
  <c r="O9" i="29"/>
  <c r="Q55" i="29"/>
  <c r="I55" i="29"/>
  <c r="K55" i="29" s="1"/>
  <c r="P160" i="28"/>
  <c r="J88" i="28"/>
  <c r="J87" i="28" s="1"/>
  <c r="S173" i="28"/>
  <c r="T173" i="28" s="1"/>
  <c r="S158" i="28"/>
  <c r="S71" i="28"/>
  <c r="M70" i="28"/>
  <c r="S70" i="28" s="1"/>
  <c r="K372" i="28"/>
  <c r="I371" i="28"/>
  <c r="Q92" i="28"/>
  <c r="P92" i="28"/>
  <c r="L257" i="28"/>
  <c r="K385" i="28"/>
  <c r="J385" i="28"/>
  <c r="M458" i="28"/>
  <c r="S98" i="28"/>
  <c r="T98" i="28" s="1"/>
  <c r="T91" i="28" s="1"/>
  <c r="T90" i="28" s="1"/>
  <c r="Q416" i="28"/>
  <c r="O455" i="28"/>
  <c r="O85" i="28"/>
  <c r="O71" i="28" s="1"/>
  <c r="P163" i="28"/>
  <c r="P158" i="28" s="1"/>
  <c r="P157" i="28" s="1"/>
  <c r="P256" i="28"/>
  <c r="P255" i="28" s="1"/>
  <c r="Q160" i="28"/>
  <c r="I160" i="28"/>
  <c r="K160" i="28" s="1"/>
  <c r="L455" i="28"/>
  <c r="P416" i="28"/>
  <c r="L85" i="28"/>
  <c r="L393" i="28"/>
  <c r="Q99" i="28"/>
  <c r="P99" i="28"/>
  <c r="O98" i="28"/>
  <c r="I99" i="28"/>
  <c r="K99" i="28" s="1"/>
  <c r="P58" i="28"/>
  <c r="I58" i="28"/>
  <c r="K58" i="28" s="1"/>
  <c r="Q58" i="28"/>
  <c r="M169" i="28"/>
  <c r="S169" i="28" s="1"/>
  <c r="T169" i="28" s="1"/>
  <c r="S170" i="28"/>
  <c r="T170" i="28" s="1"/>
  <c r="K94" i="28"/>
  <c r="I68" i="28"/>
  <c r="I60" i="28"/>
  <c r="K60" i="28" s="1"/>
  <c r="P60" i="28"/>
  <c r="K387" i="28"/>
  <c r="J387" i="28"/>
  <c r="I159" i="28"/>
  <c r="K159" i="28" s="1"/>
  <c r="O158" i="28"/>
  <c r="Q13" i="28"/>
  <c r="O10" i="28"/>
  <c r="I13" i="28"/>
  <c r="Q76" i="28"/>
  <c r="O61" i="28"/>
  <c r="P76" i="28"/>
  <c r="J85" i="28"/>
  <c r="J64" i="28" s="1"/>
  <c r="J165" i="28"/>
  <c r="O57" i="28"/>
  <c r="I72" i="28"/>
  <c r="K73" i="28" s="1"/>
  <c r="Q72" i="28"/>
  <c r="Q87" i="28"/>
  <c r="I87" i="28"/>
  <c r="K88" i="28" s="1"/>
  <c r="S455" i="28"/>
  <c r="P65" i="28"/>
  <c r="I65" i="28"/>
  <c r="K65" i="28" s="1"/>
  <c r="J393" i="28"/>
  <c r="J392" i="28" s="1"/>
  <c r="K336" i="28"/>
  <c r="I76" i="28"/>
  <c r="K77" i="28" s="1"/>
  <c r="J160" i="28"/>
  <c r="J174" i="28"/>
  <c r="J173" i="28" s="1"/>
  <c r="J73" i="28"/>
  <c r="J58" i="28" s="1"/>
  <c r="O259" i="28"/>
  <c r="P259" i="28" s="1"/>
  <c r="Q260" i="28"/>
  <c r="O393" i="28"/>
  <c r="J260" i="28"/>
  <c r="J259" i="28" s="1"/>
  <c r="J159" i="28"/>
  <c r="J72" i="28"/>
  <c r="O77" i="28"/>
  <c r="P78" i="28"/>
  <c r="O173" i="28"/>
  <c r="Q174" i="28"/>
  <c r="I174" i="28"/>
  <c r="K174" i="28" s="1"/>
  <c r="T166" i="28"/>
  <c r="T165" i="28" s="1"/>
  <c r="I260" i="28"/>
  <c r="K261" i="28"/>
  <c r="J76" i="28"/>
  <c r="J61" i="28" s="1"/>
  <c r="J163" i="28"/>
  <c r="S57" i="28"/>
  <c r="M56" i="28"/>
  <c r="M392" i="28"/>
  <c r="S393" i="28"/>
  <c r="O67" i="28"/>
  <c r="Q68" i="28"/>
  <c r="P68" i="28"/>
  <c r="J92" i="28"/>
  <c r="J68" i="28"/>
  <c r="J67" i="28" s="1"/>
  <c r="M390" i="28"/>
  <c r="S259" i="28"/>
  <c r="T259" i="28" s="1"/>
  <c r="T252" i="28" s="1"/>
  <c r="T251" i="28" s="1"/>
  <c r="T250" i="28" s="1"/>
  <c r="T249" i="28" s="1"/>
  <c r="T380" i="28" s="1"/>
  <c r="T378" i="28" s="1"/>
  <c r="K417" i="28"/>
  <c r="I416" i="28"/>
  <c r="K416" i="28" s="1"/>
  <c r="Q386" i="28"/>
  <c r="I386" i="28"/>
  <c r="Q454" i="28"/>
  <c r="I454" i="28"/>
  <c r="P454" i="28"/>
  <c r="O156" i="28"/>
  <c r="Q154" i="28"/>
  <c r="P154" i="28"/>
  <c r="L442" i="26"/>
  <c r="L431" i="26"/>
  <c r="I454" i="26"/>
  <c r="I445" i="26"/>
  <c r="T446" i="29" l="1"/>
  <c r="T51" i="29"/>
  <c r="T46" i="29" s="1"/>
  <c r="T45" i="29" s="1"/>
  <c r="T449" i="29" s="1"/>
  <c r="T61" i="29"/>
  <c r="T60" i="29" s="1"/>
  <c r="Q388" i="29"/>
  <c r="I388" i="29"/>
  <c r="P388" i="29"/>
  <c r="O459" i="29"/>
  <c r="Q9" i="29"/>
  <c r="I9" i="29"/>
  <c r="J390" i="29"/>
  <c r="K390" i="29"/>
  <c r="K457" i="29"/>
  <c r="J457" i="29"/>
  <c r="K386" i="28"/>
  <c r="J386" i="28"/>
  <c r="M456" i="28"/>
  <c r="S392" i="28"/>
  <c r="T392" i="28" s="1"/>
  <c r="Q77" i="28"/>
  <c r="P77" i="28"/>
  <c r="Q393" i="28"/>
  <c r="I393" i="28"/>
  <c r="K393" i="28" s="1"/>
  <c r="O392" i="28"/>
  <c r="I71" i="28"/>
  <c r="K71" i="28" s="1"/>
  <c r="O70" i="28"/>
  <c r="Q158" i="28"/>
  <c r="I158" i="28"/>
  <c r="K158" i="28" s="1"/>
  <c r="O157" i="28"/>
  <c r="K454" i="28"/>
  <c r="J454" i="28"/>
  <c r="S390" i="28"/>
  <c r="M388" i="28"/>
  <c r="S388" i="28" s="1"/>
  <c r="T388" i="28" s="1"/>
  <c r="T387" i="28" s="1"/>
  <c r="S56" i="28"/>
  <c r="M55" i="28"/>
  <c r="J71" i="28"/>
  <c r="J70" i="28" s="1"/>
  <c r="J57" i="28"/>
  <c r="J56" i="28" s="1"/>
  <c r="J55" i="28" s="1"/>
  <c r="P455" i="28"/>
  <c r="T62" i="28"/>
  <c r="T144" i="28"/>
  <c r="T146" i="28" s="1"/>
  <c r="T89" i="28"/>
  <c r="T88" i="28" s="1"/>
  <c r="T448" i="28" s="1"/>
  <c r="T451" i="28" s="1"/>
  <c r="K371" i="28"/>
  <c r="I168" i="28"/>
  <c r="M157" i="28"/>
  <c r="Q67" i="28"/>
  <c r="P67" i="28"/>
  <c r="I259" i="28"/>
  <c r="K259" i="28" s="1"/>
  <c r="K260" i="28"/>
  <c r="O257" i="28"/>
  <c r="Q257" i="28" s="1"/>
  <c r="Q173" i="28"/>
  <c r="I173" i="28"/>
  <c r="J158" i="28"/>
  <c r="J157" i="28" s="1"/>
  <c r="O390" i="28"/>
  <c r="Q259" i="28"/>
  <c r="O9" i="28"/>
  <c r="Q10" i="28"/>
  <c r="I10" i="28"/>
  <c r="K68" i="28"/>
  <c r="I67" i="28"/>
  <c r="K67" i="28" s="1"/>
  <c r="O458" i="28"/>
  <c r="P98" i="28"/>
  <c r="Q98" i="28"/>
  <c r="I98" i="28"/>
  <c r="L392" i="28"/>
  <c r="P393" i="28"/>
  <c r="I85" i="28"/>
  <c r="K86" i="28" s="1"/>
  <c r="Q85" i="28"/>
  <c r="O64" i="28"/>
  <c r="S458" i="28"/>
  <c r="M461" i="28"/>
  <c r="S461" i="28" s="1"/>
  <c r="P173" i="28"/>
  <c r="Q156" i="28"/>
  <c r="P156" i="28"/>
  <c r="T164" i="28"/>
  <c r="T163" i="28" s="1"/>
  <c r="T247" i="28" s="1"/>
  <c r="T149" i="28"/>
  <c r="T148" i="28" s="1"/>
  <c r="T147" i="28" s="1"/>
  <c r="I57" i="28"/>
  <c r="K57" i="28" s="1"/>
  <c r="P57" i="28"/>
  <c r="Q57" i="28"/>
  <c r="Q61" i="28"/>
  <c r="I61" i="28"/>
  <c r="K61" i="28" s="1"/>
  <c r="P61" i="28"/>
  <c r="L64" i="28"/>
  <c r="P85" i="28"/>
  <c r="L71" i="28"/>
  <c r="Q71" i="28" s="1"/>
  <c r="Q455" i="28"/>
  <c r="I455" i="28"/>
  <c r="I383" i="26"/>
  <c r="I363" i="26"/>
  <c r="I316" i="26"/>
  <c r="I301" i="26"/>
  <c r="I302" i="26"/>
  <c r="I304" i="26"/>
  <c r="I305" i="26"/>
  <c r="I306" i="26"/>
  <c r="I307" i="26"/>
  <c r="I308" i="26"/>
  <c r="I309" i="26"/>
  <c r="I300" i="26"/>
  <c r="I264" i="26"/>
  <c r="I265" i="26"/>
  <c r="I266" i="26"/>
  <c r="I267" i="26"/>
  <c r="I268" i="26"/>
  <c r="I269" i="26"/>
  <c r="I270" i="26"/>
  <c r="I271" i="26"/>
  <c r="I272" i="26"/>
  <c r="I273" i="26"/>
  <c r="I274" i="26"/>
  <c r="I275" i="26"/>
  <c r="I276" i="26"/>
  <c r="I277" i="26"/>
  <c r="I278" i="26"/>
  <c r="I263" i="26"/>
  <c r="I217" i="26"/>
  <c r="I204" i="26"/>
  <c r="I207" i="26"/>
  <c r="I208" i="26"/>
  <c r="I209" i="26"/>
  <c r="I210" i="26"/>
  <c r="I211" i="26"/>
  <c r="I212" i="26"/>
  <c r="I213" i="26"/>
  <c r="I203" i="26"/>
  <c r="I164" i="26"/>
  <c r="I159" i="26"/>
  <c r="I161" i="26"/>
  <c r="I162" i="26"/>
  <c r="I163" i="26"/>
  <c r="I150" i="26"/>
  <c r="I152" i="26"/>
  <c r="I90" i="26"/>
  <c r="I92" i="26"/>
  <c r="I93" i="26"/>
  <c r="I94" i="26"/>
  <c r="I95" i="26"/>
  <c r="I96" i="26"/>
  <c r="I387" i="26"/>
  <c r="I389" i="26"/>
  <c r="I391" i="26"/>
  <c r="I386" i="26"/>
  <c r="I338" i="26"/>
  <c r="I330" i="26"/>
  <c r="I331" i="26"/>
  <c r="I332" i="26"/>
  <c r="I329" i="26"/>
  <c r="O78" i="26"/>
  <c r="I72" i="26"/>
  <c r="I62" i="26"/>
  <c r="I63" i="26"/>
  <c r="I59" i="26"/>
  <c r="I60" i="26"/>
  <c r="I57" i="26"/>
  <c r="I49" i="26"/>
  <c r="I48" i="26"/>
  <c r="I37" i="26"/>
  <c r="I33" i="26"/>
  <c r="I32" i="26"/>
  <c r="I27" i="26"/>
  <c r="I20" i="26"/>
  <c r="I21" i="26"/>
  <c r="I22" i="26"/>
  <c r="I23" i="26"/>
  <c r="I24" i="26"/>
  <c r="I18" i="26"/>
  <c r="I19" i="26"/>
  <c r="I14" i="26"/>
  <c r="I15" i="26"/>
  <c r="I16" i="26"/>
  <c r="I17" i="26"/>
  <c r="I13" i="26"/>
  <c r="I9" i="26"/>
  <c r="O309" i="26"/>
  <c r="I435" i="26"/>
  <c r="H438" i="26"/>
  <c r="H431" i="26"/>
  <c r="N431" i="26"/>
  <c r="K388" i="29" l="1"/>
  <c r="J388" i="29"/>
  <c r="Q64" i="28"/>
  <c r="I64" i="28"/>
  <c r="K64" i="28" s="1"/>
  <c r="L456" i="28"/>
  <c r="P392" i="28"/>
  <c r="L457" i="28"/>
  <c r="Q458" i="28"/>
  <c r="P458" i="28"/>
  <c r="O461" i="28"/>
  <c r="M457" i="28"/>
  <c r="S157" i="28"/>
  <c r="I70" i="28"/>
  <c r="K70" i="28" s="1"/>
  <c r="T391" i="28"/>
  <c r="T390" i="28" s="1"/>
  <c r="T70" i="28"/>
  <c r="T67" i="28" s="1"/>
  <c r="K455" i="28"/>
  <c r="J455" i="28"/>
  <c r="P64" i="28"/>
  <c r="L56" i="28"/>
  <c r="I458" i="28"/>
  <c r="K98" i="28"/>
  <c r="I9" i="28"/>
  <c r="Q9" i="28"/>
  <c r="K173" i="28"/>
  <c r="I257" i="28"/>
  <c r="K168" i="28"/>
  <c r="I167" i="28"/>
  <c r="K167" i="28" s="1"/>
  <c r="T445" i="28"/>
  <c r="T65" i="28"/>
  <c r="T50" i="28" s="1"/>
  <c r="T383" i="28"/>
  <c r="T382" i="28" s="1"/>
  <c r="O457" i="28"/>
  <c r="Q157" i="28"/>
  <c r="I157" i="28"/>
  <c r="S456" i="28"/>
  <c r="M453" i="28"/>
  <c r="S453" i="28" s="1"/>
  <c r="O56" i="28"/>
  <c r="T47" i="28"/>
  <c r="L70" i="28"/>
  <c r="P70" i="28" s="1"/>
  <c r="P71" i="28"/>
  <c r="P390" i="28"/>
  <c r="I390" i="28"/>
  <c r="Q390" i="28"/>
  <c r="O388" i="28"/>
  <c r="P257" i="28"/>
  <c r="S55" i="28"/>
  <c r="M459" i="28"/>
  <c r="S459" i="28" s="1"/>
  <c r="O456" i="28"/>
  <c r="Q392" i="28"/>
  <c r="I392" i="28"/>
  <c r="K392" i="28" s="1"/>
  <c r="I291" i="26"/>
  <c r="Q457" i="28" l="1"/>
  <c r="O460" i="28"/>
  <c r="K458" i="28"/>
  <c r="J458" i="28"/>
  <c r="K390" i="28"/>
  <c r="J390" i="28"/>
  <c r="T447" i="28"/>
  <c r="T450" i="28" s="1"/>
  <c r="Q70" i="28"/>
  <c r="P456" i="28"/>
  <c r="L453" i="28"/>
  <c r="I457" i="28"/>
  <c r="K157" i="28"/>
  <c r="K257" i="28"/>
  <c r="J257" i="28"/>
  <c r="P56" i="28"/>
  <c r="L55" i="28"/>
  <c r="I456" i="28"/>
  <c r="Q456" i="28"/>
  <c r="O453" i="28"/>
  <c r="Q388" i="28"/>
  <c r="I388" i="28"/>
  <c r="P388" i="28"/>
  <c r="Q56" i="28"/>
  <c r="I56" i="28"/>
  <c r="K56" i="28" s="1"/>
  <c r="O55" i="28"/>
  <c r="T66" i="28"/>
  <c r="T444" i="28"/>
  <c r="T443" i="28" s="1"/>
  <c r="S457" i="28"/>
  <c r="M460" i="28"/>
  <c r="S460" i="28" s="1"/>
  <c r="P457" i="28"/>
  <c r="L460" i="28"/>
  <c r="J297" i="26"/>
  <c r="T51" i="28" l="1"/>
  <c r="T46" i="28" s="1"/>
  <c r="T45" i="28" s="1"/>
  <c r="T449" i="28" s="1"/>
  <c r="T61" i="28"/>
  <c r="T60" i="28" s="1"/>
  <c r="P453" i="28"/>
  <c r="T446" i="28"/>
  <c r="Q55" i="28"/>
  <c r="I55" i="28"/>
  <c r="K55" i="28" s="1"/>
  <c r="O459" i="28"/>
  <c r="K388" i="28"/>
  <c r="J388" i="28"/>
  <c r="K456" i="28"/>
  <c r="J456" i="28"/>
  <c r="P55" i="28"/>
  <c r="L459" i="28"/>
  <c r="Q453" i="28"/>
  <c r="I453" i="28"/>
  <c r="K457" i="28"/>
  <c r="J457" i="28"/>
  <c r="H262" i="26"/>
  <c r="T9" i="26"/>
  <c r="T486" i="26"/>
  <c r="T485" i="26"/>
  <c r="T484" i="26"/>
  <c r="T483" i="26" s="1"/>
  <c r="T482" i="26"/>
  <c r="T481" i="26"/>
  <c r="T480" i="26"/>
  <c r="T479" i="26" s="1"/>
  <c r="T478" i="26"/>
  <c r="T477" i="26"/>
  <c r="T476" i="26"/>
  <c r="T475" i="26" s="1"/>
  <c r="T472" i="26"/>
  <c r="T471" i="26" s="1"/>
  <c r="T470" i="26" s="1"/>
  <c r="T469" i="26" s="1"/>
  <c r="T457" i="26" s="1"/>
  <c r="T468" i="26"/>
  <c r="T467" i="26" s="1"/>
  <c r="T464" i="26" s="1"/>
  <c r="T456" i="26" s="1"/>
  <c r="T466" i="26"/>
  <c r="T465" i="26"/>
  <c r="T463" i="26"/>
  <c r="T462" i="26"/>
  <c r="T461" i="26"/>
  <c r="T460" i="26"/>
  <c r="T441" i="26"/>
  <c r="T436" i="26"/>
  <c r="T435" i="26"/>
  <c r="T434" i="26"/>
  <c r="T433" i="26"/>
  <c r="T432" i="26"/>
  <c r="T406" i="26" s="1"/>
  <c r="T428" i="26"/>
  <c r="T427" i="26"/>
  <c r="T426" i="26"/>
  <c r="T425" i="26"/>
  <c r="T424" i="26"/>
  <c r="T423" i="26"/>
  <c r="T422" i="26"/>
  <c r="T421" i="26"/>
  <c r="T420" i="26"/>
  <c r="T419" i="26"/>
  <c r="T415" i="26"/>
  <c r="T414" i="26"/>
  <c r="T413" i="26"/>
  <c r="T412" i="26"/>
  <c r="T411" i="26"/>
  <c r="T410" i="26"/>
  <c r="T409" i="26"/>
  <c r="T408" i="26"/>
  <c r="T407" i="26"/>
  <c r="T405" i="26"/>
  <c r="T404" i="26"/>
  <c r="T403" i="26"/>
  <c r="T402" i="26"/>
  <c r="T401" i="26"/>
  <c r="T400" i="26"/>
  <c r="T399" i="26" s="1"/>
  <c r="T74" i="26" s="1"/>
  <c r="T53" i="26" s="1"/>
  <c r="T398" i="26"/>
  <c r="T397" i="26" s="1"/>
  <c r="T396" i="26"/>
  <c r="T394" i="26" s="1"/>
  <c r="T393" i="26" s="1"/>
  <c r="T73" i="26" s="1"/>
  <c r="T52" i="26" s="1"/>
  <c r="T395" i="26"/>
  <c r="T389" i="26"/>
  <c r="T379" i="26"/>
  <c r="T373" i="26"/>
  <c r="T372" i="26"/>
  <c r="T371" i="26" s="1"/>
  <c r="T370" i="26" s="1"/>
  <c r="T369" i="26" s="1"/>
  <c r="T160" i="26" s="1"/>
  <c r="T159" i="26" s="1"/>
  <c r="T368" i="26"/>
  <c r="T367" i="26"/>
  <c r="T366" i="26"/>
  <c r="T365" i="26"/>
  <c r="T364" i="26"/>
  <c r="T359" i="26"/>
  <c r="T358" i="26"/>
  <c r="T357" i="26"/>
  <c r="T356" i="26"/>
  <c r="T355" i="26"/>
  <c r="T354" i="26"/>
  <c r="T353" i="26"/>
  <c r="T352" i="26"/>
  <c r="T351" i="26"/>
  <c r="T350" i="26"/>
  <c r="T377" i="26" s="1"/>
  <c r="T376" i="26" s="1"/>
  <c r="T349" i="26"/>
  <c r="T348" i="26"/>
  <c r="T347" i="26"/>
  <c r="T346" i="26"/>
  <c r="T345" i="26" s="1"/>
  <c r="T344" i="26"/>
  <c r="T343" i="26"/>
  <c r="T342" i="26"/>
  <c r="T340" i="26"/>
  <c r="T339" i="26"/>
  <c r="T338" i="26"/>
  <c r="T337" i="26"/>
  <c r="T336" i="26"/>
  <c r="T335" i="26"/>
  <c r="T334" i="26"/>
  <c r="T333" i="26"/>
  <c r="T332" i="26"/>
  <c r="T331" i="26"/>
  <c r="T330" i="26"/>
  <c r="T329" i="26"/>
  <c r="T328" i="26"/>
  <c r="T327" i="26" s="1"/>
  <c r="T325" i="26"/>
  <c r="T324" i="26"/>
  <c r="T323" i="26" s="1"/>
  <c r="T151" i="26" s="1"/>
  <c r="T322" i="26"/>
  <c r="T321" i="26"/>
  <c r="T320" i="26"/>
  <c r="T319" i="26"/>
  <c r="T318" i="26"/>
  <c r="T316" i="26" s="1"/>
  <c r="T317" i="26"/>
  <c r="T315" i="26"/>
  <c r="T314" i="26"/>
  <c r="T313" i="26" s="1"/>
  <c r="T312" i="26"/>
  <c r="T311" i="26"/>
  <c r="T310" i="26"/>
  <c r="T309" i="26"/>
  <c r="T308" i="26"/>
  <c r="T307" i="26"/>
  <c r="T306" i="26"/>
  <c r="T305" i="26" s="1"/>
  <c r="T304" i="26"/>
  <c r="T303" i="26"/>
  <c r="T302" i="26"/>
  <c r="T301" i="26" s="1"/>
  <c r="T300" i="26"/>
  <c r="T299" i="26"/>
  <c r="T298" i="26"/>
  <c r="T297" i="26"/>
  <c r="T296" i="26"/>
  <c r="T295" i="26"/>
  <c r="T294" i="26"/>
  <c r="T293" i="26"/>
  <c r="T292" i="26"/>
  <c r="T291" i="26"/>
  <c r="T290" i="26"/>
  <c r="T289" i="26" s="1"/>
  <c r="T288" i="26" s="1"/>
  <c r="T287" i="26"/>
  <c r="T286" i="26"/>
  <c r="T285" i="26"/>
  <c r="T284" i="26"/>
  <c r="T283" i="26"/>
  <c r="T282" i="26"/>
  <c r="T281" i="26" s="1"/>
  <c r="T280" i="26"/>
  <c r="T279" i="26" s="1"/>
  <c r="T278" i="26"/>
  <c r="T277" i="26"/>
  <c r="T276" i="26"/>
  <c r="T275" i="26"/>
  <c r="T274" i="26"/>
  <c r="T273" i="26"/>
  <c r="T272" i="26"/>
  <c r="T271" i="26"/>
  <c r="T270" i="26"/>
  <c r="T269" i="26"/>
  <c r="T268" i="26"/>
  <c r="T267" i="26"/>
  <c r="T266" i="26"/>
  <c r="T265" i="26"/>
  <c r="T264" i="26"/>
  <c r="T263" i="26"/>
  <c r="T262" i="26"/>
  <c r="T261" i="26"/>
  <c r="T258" i="26"/>
  <c r="T256" i="26"/>
  <c r="T255" i="26"/>
  <c r="T254" i="26"/>
  <c r="T253" i="26"/>
  <c r="T243" i="26"/>
  <c r="T242" i="26"/>
  <c r="T241" i="26"/>
  <c r="T240" i="26"/>
  <c r="T239" i="26"/>
  <c r="T238" i="26"/>
  <c r="T237" i="26" s="1"/>
  <c r="T236" i="26" s="1"/>
  <c r="T235" i="26"/>
  <c r="T234" i="26"/>
  <c r="T233" i="26" s="1"/>
  <c r="T80" i="26" s="1"/>
  <c r="T55" i="26" s="1"/>
  <c r="T232" i="26"/>
  <c r="T79" i="26" s="1"/>
  <c r="T231" i="26"/>
  <c r="T229" i="26"/>
  <c r="T227" i="26"/>
  <c r="T226" i="26"/>
  <c r="T225" i="26"/>
  <c r="T224" i="26"/>
  <c r="T223" i="26" s="1"/>
  <c r="T222" i="26"/>
  <c r="T221" i="26" s="1"/>
  <c r="T220" i="26"/>
  <c r="T219" i="26"/>
  <c r="T218" i="26"/>
  <c r="T217" i="26"/>
  <c r="T216" i="26"/>
  <c r="T215" i="26"/>
  <c r="T214" i="26"/>
  <c r="T213" i="26"/>
  <c r="T212" i="26"/>
  <c r="T209" i="26"/>
  <c r="T207" i="26"/>
  <c r="T206" i="26"/>
  <c r="T204" i="26" s="1"/>
  <c r="T205" i="26"/>
  <c r="T203" i="26"/>
  <c r="T200" i="26"/>
  <c r="T199" i="26"/>
  <c r="T198" i="26"/>
  <c r="T197" i="26"/>
  <c r="T196" i="26"/>
  <c r="T195" i="26"/>
  <c r="T194" i="26"/>
  <c r="T193" i="26"/>
  <c r="T190" i="26"/>
  <c r="T189" i="26"/>
  <c r="T188" i="26"/>
  <c r="T187" i="26"/>
  <c r="T186" i="26"/>
  <c r="T185" i="26"/>
  <c r="T184" i="26"/>
  <c r="T183" i="26"/>
  <c r="T182" i="26"/>
  <c r="T181" i="26"/>
  <c r="T180" i="26"/>
  <c r="T179" i="26"/>
  <c r="T178" i="26"/>
  <c r="T177" i="26"/>
  <c r="T176" i="26"/>
  <c r="T175" i="26"/>
  <c r="T172" i="26"/>
  <c r="T171" i="26"/>
  <c r="T170" i="26"/>
  <c r="T169" i="26"/>
  <c r="T168" i="26"/>
  <c r="T167" i="26"/>
  <c r="T161" i="26"/>
  <c r="T156" i="26"/>
  <c r="T145" i="26"/>
  <c r="T142" i="26"/>
  <c r="T141" i="26"/>
  <c r="T140" i="26"/>
  <c r="T139" i="26"/>
  <c r="T138" i="26"/>
  <c r="T137" i="26" s="1"/>
  <c r="T136" i="26"/>
  <c r="T135" i="26"/>
  <c r="T134" i="26"/>
  <c r="T132" i="26" s="1"/>
  <c r="T133" i="26"/>
  <c r="T131" i="26"/>
  <c r="T130" i="26"/>
  <c r="T129" i="26"/>
  <c r="T128" i="26"/>
  <c r="T127" i="26" s="1"/>
  <c r="T126" i="26"/>
  <c r="T125" i="26"/>
  <c r="T124" i="26"/>
  <c r="T123" i="26"/>
  <c r="T122" i="26"/>
  <c r="T120" i="26" s="1"/>
  <c r="T121" i="26"/>
  <c r="T118" i="26"/>
  <c r="T117" i="26"/>
  <c r="T116" i="26"/>
  <c r="T115" i="26"/>
  <c r="T114" i="26"/>
  <c r="T112" i="26" s="1"/>
  <c r="T113" i="26"/>
  <c r="T110" i="26"/>
  <c r="T109" i="26"/>
  <c r="T108" i="26"/>
  <c r="T107" i="26"/>
  <c r="T106" i="26"/>
  <c r="T105" i="26"/>
  <c r="T104" i="26"/>
  <c r="T103" i="26"/>
  <c r="T102" i="26"/>
  <c r="T101" i="26"/>
  <c r="T100" i="26"/>
  <c r="T99" i="26"/>
  <c r="T98" i="26"/>
  <c r="T96" i="26"/>
  <c r="T95" i="26"/>
  <c r="T94" i="26"/>
  <c r="T92" i="26"/>
  <c r="T87" i="26"/>
  <c r="T86" i="26"/>
  <c r="T76" i="26"/>
  <c r="T72" i="26"/>
  <c r="T71" i="26"/>
  <c r="T64" i="26"/>
  <c r="T49" i="26" s="1"/>
  <c r="T59" i="26"/>
  <c r="T43" i="26"/>
  <c r="T42" i="26"/>
  <c r="T41" i="26"/>
  <c r="T40" i="26" s="1"/>
  <c r="T39" i="26"/>
  <c r="T37" i="26"/>
  <c r="T36" i="26"/>
  <c r="T35" i="26"/>
  <c r="T34" i="26"/>
  <c r="T33" i="26"/>
  <c r="T32" i="26"/>
  <c r="T31" i="26"/>
  <c r="T30" i="26"/>
  <c r="T29" i="26"/>
  <c r="T28" i="26" s="1"/>
  <c r="T27" i="26"/>
  <c r="T26" i="26"/>
  <c r="T25" i="26"/>
  <c r="T24" i="26"/>
  <c r="T23" i="26"/>
  <c r="T22" i="26" s="1"/>
  <c r="T21" i="26"/>
  <c r="T20" i="26"/>
  <c r="T19" i="26"/>
  <c r="T18" i="26" s="1"/>
  <c r="T17" i="26" s="1"/>
  <c r="T15" i="26"/>
  <c r="T14" i="26"/>
  <c r="T13" i="26"/>
  <c r="M149" i="26"/>
  <c r="N505" i="26"/>
  <c r="M505" i="26"/>
  <c r="O504" i="26"/>
  <c r="O503" i="26"/>
  <c r="S502" i="26"/>
  <c r="O502" i="26"/>
  <c r="S501" i="26"/>
  <c r="O501" i="26"/>
  <c r="S500" i="26"/>
  <c r="O500" i="26"/>
  <c r="S499" i="26"/>
  <c r="O499" i="26"/>
  <c r="O505" i="26" s="1"/>
  <c r="S498" i="26"/>
  <c r="S497" i="26"/>
  <c r="S496" i="26"/>
  <c r="Q496" i="26"/>
  <c r="P496" i="26"/>
  <c r="O496" i="26"/>
  <c r="K496" i="26"/>
  <c r="J496" i="26"/>
  <c r="J495" i="26" s="1"/>
  <c r="J494" i="26" s="1"/>
  <c r="J493" i="26" s="1"/>
  <c r="J492" i="26" s="1"/>
  <c r="J491" i="26" s="1"/>
  <c r="J490" i="26" s="1"/>
  <c r="J489" i="26" s="1"/>
  <c r="J488" i="26" s="1"/>
  <c r="J487" i="26" s="1"/>
  <c r="J486" i="26" s="1"/>
  <c r="J485" i="26" s="1"/>
  <c r="J484" i="26" s="1"/>
  <c r="S495" i="26"/>
  <c r="O495" i="26"/>
  <c r="Q495" i="26" s="1"/>
  <c r="K495" i="26"/>
  <c r="S494" i="26"/>
  <c r="Q494" i="26"/>
  <c r="P494" i="26"/>
  <c r="O494" i="26"/>
  <c r="K494" i="26"/>
  <c r="S493" i="26"/>
  <c r="O493" i="26"/>
  <c r="Q493" i="26" s="1"/>
  <c r="N493" i="26"/>
  <c r="M493" i="26"/>
  <c r="K493" i="26"/>
  <c r="S492" i="26"/>
  <c r="O492" i="26"/>
  <c r="Q492" i="26" s="1"/>
  <c r="K492" i="26"/>
  <c r="S491" i="26"/>
  <c r="Q491" i="26"/>
  <c r="P491" i="26"/>
  <c r="O491" i="26"/>
  <c r="K491" i="26"/>
  <c r="S490" i="26"/>
  <c r="O490" i="26"/>
  <c r="Q490" i="26" s="1"/>
  <c r="K490" i="26"/>
  <c r="N489" i="26"/>
  <c r="M489" i="26"/>
  <c r="M484" i="26" s="1"/>
  <c r="S484" i="26" s="1"/>
  <c r="K489" i="26"/>
  <c r="S488" i="26"/>
  <c r="Q488" i="26"/>
  <c r="P488" i="26"/>
  <c r="O488" i="26"/>
  <c r="K488" i="26"/>
  <c r="S487" i="26"/>
  <c r="O487" i="26"/>
  <c r="K487" i="26"/>
  <c r="S486" i="26"/>
  <c r="Q486" i="26"/>
  <c r="P486" i="26"/>
  <c r="O486" i="26"/>
  <c r="K486" i="26"/>
  <c r="S485" i="26"/>
  <c r="O485" i="26"/>
  <c r="N485" i="26"/>
  <c r="M485" i="26"/>
  <c r="K485" i="26"/>
  <c r="N484" i="26"/>
  <c r="K484" i="26"/>
  <c r="S483" i="26"/>
  <c r="S482" i="26"/>
  <c r="O482" i="26"/>
  <c r="K482" i="26"/>
  <c r="S481" i="26"/>
  <c r="Q481" i="26"/>
  <c r="P481" i="26"/>
  <c r="O481" i="26"/>
  <c r="O480" i="26" s="1"/>
  <c r="O479" i="26" s="1"/>
  <c r="O467" i="26" s="1"/>
  <c r="N481" i="26"/>
  <c r="M481" i="26"/>
  <c r="L481" i="26"/>
  <c r="K481" i="26"/>
  <c r="J481" i="26"/>
  <c r="I481" i="26"/>
  <c r="H481" i="26"/>
  <c r="Q480" i="26"/>
  <c r="P480" i="26"/>
  <c r="N480" i="26"/>
  <c r="N479" i="26" s="1"/>
  <c r="N467" i="26" s="1"/>
  <c r="M480" i="26"/>
  <c r="S480" i="26" s="1"/>
  <c r="L480" i="26"/>
  <c r="J480" i="26"/>
  <c r="J479" i="26" s="1"/>
  <c r="J467" i="26" s="1"/>
  <c r="I480" i="26"/>
  <c r="H480" i="26"/>
  <c r="Q479" i="26"/>
  <c r="P479" i="26"/>
  <c r="M479" i="26"/>
  <c r="S479" i="26" s="1"/>
  <c r="L479" i="26"/>
  <c r="H479" i="26"/>
  <c r="H467" i="26" s="1"/>
  <c r="S478" i="26"/>
  <c r="O478" i="26"/>
  <c r="K478" i="26"/>
  <c r="S477" i="26"/>
  <c r="Q477" i="26"/>
  <c r="P477" i="26"/>
  <c r="O477" i="26"/>
  <c r="N477" i="26"/>
  <c r="N474" i="26" s="1"/>
  <c r="M477" i="26"/>
  <c r="L477" i="26"/>
  <c r="K477" i="26"/>
  <c r="J477" i="26"/>
  <c r="J474" i="26" s="1"/>
  <c r="J466" i="26" s="1"/>
  <c r="J464" i="26" s="1"/>
  <c r="J463" i="26" s="1"/>
  <c r="I477" i="26"/>
  <c r="H477" i="26"/>
  <c r="S476" i="26"/>
  <c r="O476" i="26"/>
  <c r="O475" i="26" s="1"/>
  <c r="O474" i="26" s="1"/>
  <c r="O466" i="26" s="1"/>
  <c r="K476" i="26"/>
  <c r="Q475" i="26"/>
  <c r="Q474" i="26" s="1"/>
  <c r="Q466" i="26" s="1"/>
  <c r="P475" i="26"/>
  <c r="P474" i="26" s="1"/>
  <c r="P466" i="26" s="1"/>
  <c r="N475" i="26"/>
  <c r="M475" i="26"/>
  <c r="L475" i="26"/>
  <c r="J475" i="26"/>
  <c r="I475" i="26"/>
  <c r="H475" i="26"/>
  <c r="H474" i="26" s="1"/>
  <c r="L474" i="26"/>
  <c r="L466" i="26" s="1"/>
  <c r="S473" i="26"/>
  <c r="O473" i="26"/>
  <c r="K473" i="26"/>
  <c r="S472" i="26"/>
  <c r="O472" i="26"/>
  <c r="O471" i="26" s="1"/>
  <c r="O470" i="26" s="1"/>
  <c r="O465" i="26" s="1"/>
  <c r="O464" i="26" s="1"/>
  <c r="O463" i="26" s="1"/>
  <c r="K472" i="26"/>
  <c r="Q471" i="26"/>
  <c r="Q470" i="26" s="1"/>
  <c r="P471" i="26"/>
  <c r="N471" i="26"/>
  <c r="M471" i="26"/>
  <c r="L471" i="26"/>
  <c r="J471" i="26"/>
  <c r="I471" i="26"/>
  <c r="H471" i="26"/>
  <c r="H470" i="26" s="1"/>
  <c r="P470" i="26"/>
  <c r="N470" i="26"/>
  <c r="L470" i="26"/>
  <c r="J470" i="26"/>
  <c r="O469" i="26"/>
  <c r="O468" i="26" s="1"/>
  <c r="Q467" i="26"/>
  <c r="P467" i="26"/>
  <c r="M467" i="26"/>
  <c r="S467" i="26" s="1"/>
  <c r="L467" i="26"/>
  <c r="H466" i="26"/>
  <c r="N465" i="26"/>
  <c r="J465" i="26"/>
  <c r="S462" i="26"/>
  <c r="S452" i="26"/>
  <c r="S450" i="26"/>
  <c r="O450" i="26"/>
  <c r="K450" i="26"/>
  <c r="S449" i="26"/>
  <c r="O449" i="26"/>
  <c r="K449" i="26"/>
  <c r="P448" i="26"/>
  <c r="P447" i="26" s="1"/>
  <c r="O448" i="26"/>
  <c r="N448" i="26"/>
  <c r="M448" i="26"/>
  <c r="M447" i="26" s="1"/>
  <c r="S447" i="26" s="1"/>
  <c r="L448" i="26"/>
  <c r="L447" i="26" s="1"/>
  <c r="J448" i="26"/>
  <c r="I448" i="26"/>
  <c r="H448" i="26"/>
  <c r="H447" i="26" s="1"/>
  <c r="O447" i="26"/>
  <c r="N447" i="26"/>
  <c r="J447" i="26"/>
  <c r="S446" i="26"/>
  <c r="O446" i="26"/>
  <c r="I446" i="26"/>
  <c r="J446" i="26" s="1"/>
  <c r="S445" i="26"/>
  <c r="J445" i="26"/>
  <c r="M444" i="26"/>
  <c r="S444" i="26" s="1"/>
  <c r="H444" i="26"/>
  <c r="O443" i="26"/>
  <c r="N442" i="26"/>
  <c r="M442" i="26"/>
  <c r="H442" i="26"/>
  <c r="S441" i="26"/>
  <c r="P441" i="26"/>
  <c r="O441" i="26"/>
  <c r="K441" i="26"/>
  <c r="J441" i="26"/>
  <c r="S440" i="26"/>
  <c r="T440" i="26" s="1"/>
  <c r="O440" i="26"/>
  <c r="I440" i="26" s="1"/>
  <c r="S439" i="26"/>
  <c r="T439" i="26" s="1"/>
  <c r="O439" i="26"/>
  <c r="I439" i="26" s="1"/>
  <c r="S438" i="26"/>
  <c r="O438" i="26"/>
  <c r="I438" i="26" s="1"/>
  <c r="S437" i="26"/>
  <c r="O437" i="26"/>
  <c r="K437" i="26"/>
  <c r="J437" i="26"/>
  <c r="S436" i="26"/>
  <c r="O436" i="26"/>
  <c r="K436" i="26"/>
  <c r="J436" i="26"/>
  <c r="S435" i="26"/>
  <c r="O435" i="26"/>
  <c r="K435" i="26"/>
  <c r="S434" i="26"/>
  <c r="O434" i="26"/>
  <c r="L434" i="26"/>
  <c r="L433" i="26" s="1"/>
  <c r="K434" i="26"/>
  <c r="I434" i="26"/>
  <c r="H434" i="26"/>
  <c r="J434" i="26" s="1"/>
  <c r="S433" i="26"/>
  <c r="N433" i="26"/>
  <c r="M433" i="26"/>
  <c r="O433" i="26" s="1"/>
  <c r="H433" i="26"/>
  <c r="O432" i="26"/>
  <c r="I432" i="26" s="1"/>
  <c r="K432" i="26" s="1"/>
  <c r="S431" i="26"/>
  <c r="T431" i="26" s="1"/>
  <c r="O431" i="26"/>
  <c r="I431" i="26" s="1"/>
  <c r="J431" i="26" s="1"/>
  <c r="S430" i="26"/>
  <c r="T430" i="26" s="1"/>
  <c r="O430" i="26"/>
  <c r="I430" i="26" s="1"/>
  <c r="K430" i="26" s="1"/>
  <c r="N429" i="26"/>
  <c r="M429" i="26"/>
  <c r="L429" i="26"/>
  <c r="H429" i="26"/>
  <c r="S428" i="26"/>
  <c r="O428" i="26"/>
  <c r="K428" i="26"/>
  <c r="J428" i="26"/>
  <c r="S427" i="26"/>
  <c r="O427" i="26"/>
  <c r="K427" i="26"/>
  <c r="J427" i="26"/>
  <c r="S426" i="26"/>
  <c r="O426" i="26"/>
  <c r="K426" i="26"/>
  <c r="J426" i="26"/>
  <c r="S425" i="26"/>
  <c r="O425" i="26"/>
  <c r="K425" i="26"/>
  <c r="J425" i="26"/>
  <c r="S424" i="26"/>
  <c r="O424" i="26"/>
  <c r="K424" i="26"/>
  <c r="J424" i="26"/>
  <c r="S423" i="26"/>
  <c r="O423" i="26"/>
  <c r="K423" i="26"/>
  <c r="J423" i="26"/>
  <c r="S422" i="26"/>
  <c r="O422" i="26"/>
  <c r="L422" i="26"/>
  <c r="K422" i="26"/>
  <c r="J422" i="26"/>
  <c r="I422" i="26"/>
  <c r="S421" i="26"/>
  <c r="N421" i="26"/>
  <c r="O421" i="26" s="1"/>
  <c r="M421" i="26"/>
  <c r="L421" i="26"/>
  <c r="K421" i="26"/>
  <c r="J421" i="26"/>
  <c r="I421" i="26"/>
  <c r="H421" i="26"/>
  <c r="S420" i="26"/>
  <c r="O420" i="26"/>
  <c r="I420" i="26" s="1"/>
  <c r="L420" i="26"/>
  <c r="M419" i="26"/>
  <c r="L419" i="26"/>
  <c r="H419" i="26"/>
  <c r="S415" i="26"/>
  <c r="P415" i="26"/>
  <c r="O415" i="26"/>
  <c r="K415" i="26"/>
  <c r="S414" i="26"/>
  <c r="P414" i="26"/>
  <c r="O414" i="26"/>
  <c r="K414" i="26"/>
  <c r="S413" i="26"/>
  <c r="P413" i="26"/>
  <c r="O413" i="26"/>
  <c r="K413" i="26"/>
  <c r="S412" i="26"/>
  <c r="P412" i="26"/>
  <c r="O412" i="26"/>
  <c r="K412" i="26"/>
  <c r="S411" i="26"/>
  <c r="P411" i="26"/>
  <c r="O411" i="26"/>
  <c r="K411" i="26"/>
  <c r="S410" i="26"/>
  <c r="P410" i="26"/>
  <c r="P409" i="26" s="1"/>
  <c r="O410" i="26"/>
  <c r="O409" i="26" s="1"/>
  <c r="K410" i="26"/>
  <c r="Q409" i="26"/>
  <c r="N409" i="26"/>
  <c r="M409" i="26"/>
  <c r="S409" i="26" s="1"/>
  <c r="L409" i="26"/>
  <c r="J409" i="26"/>
  <c r="I409" i="26"/>
  <c r="H409" i="26"/>
  <c r="S408" i="26"/>
  <c r="O408" i="26"/>
  <c r="P408" i="26" s="1"/>
  <c r="P407" i="26" s="1"/>
  <c r="K408" i="26"/>
  <c r="Q407" i="26"/>
  <c r="O407" i="26"/>
  <c r="N407" i="26"/>
  <c r="M407" i="26"/>
  <c r="S407" i="26" s="1"/>
  <c r="L407" i="26"/>
  <c r="J407" i="26"/>
  <c r="I407" i="26"/>
  <c r="K407" i="26" s="1"/>
  <c r="H407" i="26"/>
  <c r="S406" i="26"/>
  <c r="O406" i="26"/>
  <c r="P406" i="26" s="1"/>
  <c r="P404" i="26" s="1"/>
  <c r="K406" i="26"/>
  <c r="S405" i="26"/>
  <c r="O405" i="26"/>
  <c r="P405" i="26" s="1"/>
  <c r="K405" i="26"/>
  <c r="S404" i="26"/>
  <c r="Q404" i="26"/>
  <c r="O404" i="26"/>
  <c r="O403" i="26" s="1"/>
  <c r="N404" i="26"/>
  <c r="N403" i="26" s="1"/>
  <c r="M404" i="26"/>
  <c r="L404" i="26"/>
  <c r="L403" i="26" s="1"/>
  <c r="K404" i="26"/>
  <c r="J404" i="26"/>
  <c r="J403" i="26" s="1"/>
  <c r="I404" i="26"/>
  <c r="H404" i="26"/>
  <c r="H403" i="26" s="1"/>
  <c r="Q403" i="26"/>
  <c r="M403" i="26"/>
  <c r="S403" i="26" s="1"/>
  <c r="S402" i="26"/>
  <c r="Q402" i="26"/>
  <c r="P402" i="26"/>
  <c r="O402" i="26"/>
  <c r="K402" i="26"/>
  <c r="J402" i="26"/>
  <c r="S401" i="26"/>
  <c r="O401" i="26"/>
  <c r="Q401" i="26" s="1"/>
  <c r="N401" i="26"/>
  <c r="N400" i="26" s="1"/>
  <c r="M401" i="26"/>
  <c r="L401" i="26"/>
  <c r="L400" i="26" s="1"/>
  <c r="K401" i="26"/>
  <c r="J401" i="26"/>
  <c r="J400" i="26" s="1"/>
  <c r="I401" i="26"/>
  <c r="H401" i="26"/>
  <c r="H400" i="26" s="1"/>
  <c r="M400" i="26"/>
  <c r="S400" i="26" s="1"/>
  <c r="K400" i="26"/>
  <c r="I400" i="26"/>
  <c r="S399" i="26"/>
  <c r="Q399" i="26"/>
  <c r="P399" i="26"/>
  <c r="O399" i="26"/>
  <c r="K399" i="26"/>
  <c r="J399" i="26"/>
  <c r="J397" i="26" s="1"/>
  <c r="S398" i="26"/>
  <c r="O398" i="26"/>
  <c r="K398" i="26"/>
  <c r="J398" i="26"/>
  <c r="O397" i="26"/>
  <c r="N397" i="26"/>
  <c r="M397" i="26"/>
  <c r="L397" i="26"/>
  <c r="K397" i="26"/>
  <c r="I397" i="26"/>
  <c r="H397" i="26"/>
  <c r="S396" i="26"/>
  <c r="O396" i="26"/>
  <c r="S395" i="26"/>
  <c r="N395" i="26"/>
  <c r="M395" i="26"/>
  <c r="L395" i="26"/>
  <c r="L394" i="26" s="1"/>
  <c r="H395" i="26"/>
  <c r="H394" i="26" s="1"/>
  <c r="H454" i="26" s="1"/>
  <c r="S394" i="26"/>
  <c r="N394" i="26"/>
  <c r="M394" i="26"/>
  <c r="S391" i="26"/>
  <c r="N389" i="26"/>
  <c r="M389" i="26"/>
  <c r="S389" i="26" s="1"/>
  <c r="H389" i="26"/>
  <c r="S384" i="26"/>
  <c r="S383" i="26"/>
  <c r="S382" i="26"/>
  <c r="P382" i="26"/>
  <c r="O382" i="26"/>
  <c r="Q381" i="26"/>
  <c r="P381" i="26"/>
  <c r="P380" i="26" s="1"/>
  <c r="P379" i="26" s="1"/>
  <c r="O381" i="26"/>
  <c r="N381" i="26"/>
  <c r="N380" i="26" s="1"/>
  <c r="M381" i="26"/>
  <c r="S381" i="26" s="1"/>
  <c r="L381" i="26"/>
  <c r="J381" i="26"/>
  <c r="J380" i="26" s="1"/>
  <c r="J379" i="26" s="1"/>
  <c r="I381" i="26"/>
  <c r="H381" i="26"/>
  <c r="Q380" i="26"/>
  <c r="Q379" i="26" s="1"/>
  <c r="O380" i="26"/>
  <c r="M380" i="26"/>
  <c r="L380" i="26"/>
  <c r="K380" i="26"/>
  <c r="I380" i="26"/>
  <c r="H380" i="26"/>
  <c r="O379" i="26"/>
  <c r="N379" i="26"/>
  <c r="L379" i="26"/>
  <c r="K379" i="26"/>
  <c r="I379" i="26"/>
  <c r="H379" i="26"/>
  <c r="S378" i="26"/>
  <c r="O378" i="26"/>
  <c r="P378" i="26" s="1"/>
  <c r="K378" i="26"/>
  <c r="J378" i="26"/>
  <c r="S377" i="26"/>
  <c r="O377" i="26"/>
  <c r="P377" i="26" s="1"/>
  <c r="K377" i="26"/>
  <c r="J377" i="26"/>
  <c r="S376" i="26"/>
  <c r="P376" i="26"/>
  <c r="O376" i="26"/>
  <c r="I376" i="26"/>
  <c r="S375" i="26"/>
  <c r="O375" i="26"/>
  <c r="P375" i="26" s="1"/>
  <c r="S374" i="26"/>
  <c r="P374" i="26"/>
  <c r="P373" i="26" s="1"/>
  <c r="P372" i="26" s="1"/>
  <c r="O374" i="26"/>
  <c r="K374" i="26"/>
  <c r="J374" i="26"/>
  <c r="Q373" i="26"/>
  <c r="N373" i="26"/>
  <c r="N372" i="26" s="1"/>
  <c r="M373" i="26"/>
  <c r="M372" i="26" s="1"/>
  <c r="L373" i="26"/>
  <c r="H373" i="26"/>
  <c r="Q372" i="26"/>
  <c r="L372" i="26"/>
  <c r="L371" i="26" s="1"/>
  <c r="H372" i="26"/>
  <c r="H371" i="26" s="1"/>
  <c r="N371" i="26"/>
  <c r="S370" i="26"/>
  <c r="Q370" i="26"/>
  <c r="O370" i="26"/>
  <c r="L370" i="26"/>
  <c r="P370" i="26" s="1"/>
  <c r="K370" i="26"/>
  <c r="J370" i="26"/>
  <c r="N369" i="26"/>
  <c r="M369" i="26"/>
  <c r="L369" i="26"/>
  <c r="J369" i="26"/>
  <c r="I369" i="26"/>
  <c r="H369" i="26"/>
  <c r="O368" i="26"/>
  <c r="I368" i="26" s="1"/>
  <c r="K368" i="26" s="1"/>
  <c r="P367" i="26"/>
  <c r="O367" i="26"/>
  <c r="Q367" i="26" s="1"/>
  <c r="K367" i="26"/>
  <c r="J367" i="26"/>
  <c r="N366" i="26"/>
  <c r="M366" i="26"/>
  <c r="L366" i="26"/>
  <c r="H366" i="26"/>
  <c r="S365" i="26"/>
  <c r="O365" i="26"/>
  <c r="I365" i="26" s="1"/>
  <c r="K365" i="26" s="1"/>
  <c r="L365" i="26"/>
  <c r="O364" i="26"/>
  <c r="Q364" i="26" s="1"/>
  <c r="L364" i="26"/>
  <c r="O363" i="26"/>
  <c r="Q363" i="26" s="1"/>
  <c r="S362" i="26"/>
  <c r="O362" i="26"/>
  <c r="L362" i="26"/>
  <c r="P362" i="26" s="1"/>
  <c r="I362" i="26"/>
  <c r="J362" i="26" s="1"/>
  <c r="N361" i="26"/>
  <c r="N360" i="26" s="1"/>
  <c r="N387" i="26" s="1"/>
  <c r="N386" i="26" s="1"/>
  <c r="M361" i="26"/>
  <c r="H361" i="26"/>
  <c r="S359" i="26"/>
  <c r="O359" i="26"/>
  <c r="K359" i="26"/>
  <c r="J359" i="26"/>
  <c r="S358" i="26"/>
  <c r="Q358" i="26"/>
  <c r="P358" i="26"/>
  <c r="O358" i="26"/>
  <c r="K358" i="26"/>
  <c r="J358" i="26"/>
  <c r="J355" i="26" s="1"/>
  <c r="S357" i="26"/>
  <c r="O357" i="26"/>
  <c r="K357" i="26"/>
  <c r="J357" i="26"/>
  <c r="S356" i="26"/>
  <c r="Q356" i="26"/>
  <c r="P356" i="26"/>
  <c r="O356" i="26"/>
  <c r="K356" i="26"/>
  <c r="J356" i="26"/>
  <c r="S355" i="26"/>
  <c r="O355" i="26"/>
  <c r="Q355" i="26" s="1"/>
  <c r="M355" i="26"/>
  <c r="K355" i="26"/>
  <c r="I355" i="26"/>
  <c r="H355" i="26"/>
  <c r="S354" i="26"/>
  <c r="O354" i="26"/>
  <c r="I354" i="26" s="1"/>
  <c r="S353" i="26"/>
  <c r="O353" i="26"/>
  <c r="I353" i="26" s="1"/>
  <c r="S352" i="26"/>
  <c r="O352" i="26"/>
  <c r="K352" i="26"/>
  <c r="J352" i="26"/>
  <c r="S351" i="26"/>
  <c r="O351" i="26"/>
  <c r="K351" i="26"/>
  <c r="J351" i="26"/>
  <c r="S350" i="26"/>
  <c r="O350" i="26"/>
  <c r="K350" i="26"/>
  <c r="J350" i="26"/>
  <c r="S349" i="26"/>
  <c r="O349" i="26"/>
  <c r="K349" i="26"/>
  <c r="J349" i="26"/>
  <c r="S348" i="26"/>
  <c r="O348" i="26"/>
  <c r="K348" i="26"/>
  <c r="J348" i="26"/>
  <c r="S347" i="26"/>
  <c r="O347" i="26"/>
  <c r="K347" i="26"/>
  <c r="J347" i="26"/>
  <c r="S346" i="26"/>
  <c r="O346" i="26"/>
  <c r="K346" i="26"/>
  <c r="J346" i="26"/>
  <c r="S345" i="26"/>
  <c r="O345" i="26"/>
  <c r="I345" i="26" s="1"/>
  <c r="J345" i="26" s="1"/>
  <c r="S344" i="26"/>
  <c r="O344" i="26"/>
  <c r="I344" i="26" s="1"/>
  <c r="I88" i="26" s="1"/>
  <c r="M343" i="26"/>
  <c r="M342" i="26" s="1"/>
  <c r="M86" i="26" s="1"/>
  <c r="S86" i="26" s="1"/>
  <c r="H342" i="26"/>
  <c r="H86" i="26" s="1"/>
  <c r="N342" i="26"/>
  <c r="S340" i="26"/>
  <c r="Q340" i="26"/>
  <c r="O340" i="26"/>
  <c r="P340" i="26" s="1"/>
  <c r="K340" i="26"/>
  <c r="J340" i="26"/>
  <c r="S339" i="26"/>
  <c r="O339" i="26"/>
  <c r="P339" i="26" s="1"/>
  <c r="K339" i="26"/>
  <c r="J339" i="26"/>
  <c r="S338" i="26"/>
  <c r="O338" i="26"/>
  <c r="Q338" i="26" s="1"/>
  <c r="K338" i="26"/>
  <c r="J338" i="26"/>
  <c r="N337" i="26"/>
  <c r="N336" i="26" s="1"/>
  <c r="M337" i="26"/>
  <c r="L337" i="26"/>
  <c r="I337" i="26"/>
  <c r="K337" i="26" s="1"/>
  <c r="H337" i="26"/>
  <c r="L336" i="26"/>
  <c r="H336" i="26"/>
  <c r="S335" i="26"/>
  <c r="Q335" i="26"/>
  <c r="O335" i="26"/>
  <c r="P335" i="26" s="1"/>
  <c r="K335" i="26"/>
  <c r="J335" i="26"/>
  <c r="J334" i="26" s="1"/>
  <c r="Q334" i="26"/>
  <c r="O334" i="26"/>
  <c r="N334" i="26"/>
  <c r="M334" i="26"/>
  <c r="L334" i="26"/>
  <c r="P334" i="26" s="1"/>
  <c r="I334" i="26"/>
  <c r="I333" i="26" s="1"/>
  <c r="K333" i="26" s="1"/>
  <c r="H334" i="26"/>
  <c r="O333" i="26"/>
  <c r="Q333" i="26" s="1"/>
  <c r="N333" i="26"/>
  <c r="L333" i="26"/>
  <c r="J333" i="26"/>
  <c r="H333" i="26"/>
  <c r="S332" i="26"/>
  <c r="O332" i="26"/>
  <c r="S331" i="26"/>
  <c r="O331" i="26"/>
  <c r="J331" i="26"/>
  <c r="K331" i="26"/>
  <c r="S330" i="26"/>
  <c r="O330" i="26"/>
  <c r="Q330" i="26" s="1"/>
  <c r="L389" i="26"/>
  <c r="S329" i="26"/>
  <c r="O329" i="26"/>
  <c r="S328" i="26"/>
  <c r="P328" i="26"/>
  <c r="O328" i="26"/>
  <c r="Q328" i="26" s="1"/>
  <c r="L328" i="26"/>
  <c r="J328" i="26"/>
  <c r="I328" i="26"/>
  <c r="K328" i="26" s="1"/>
  <c r="S327" i="26"/>
  <c r="P327" i="26"/>
  <c r="O327" i="26"/>
  <c r="Q327" i="26" s="1"/>
  <c r="L327" i="26"/>
  <c r="J327" i="26"/>
  <c r="I327" i="26"/>
  <c r="K327" i="26" s="1"/>
  <c r="N326" i="26"/>
  <c r="M326" i="26"/>
  <c r="S326" i="26" s="1"/>
  <c r="H326" i="26"/>
  <c r="S325" i="26"/>
  <c r="P325" i="26"/>
  <c r="O325" i="26"/>
  <c r="Q325" i="26" s="1"/>
  <c r="S324" i="26"/>
  <c r="Q324" i="26"/>
  <c r="O324" i="26"/>
  <c r="N323" i="26"/>
  <c r="M323" i="26"/>
  <c r="S323" i="26" s="1"/>
  <c r="L323" i="26"/>
  <c r="H323" i="26"/>
  <c r="S322" i="26"/>
  <c r="P322" i="26"/>
  <c r="O322" i="26"/>
  <c r="Q322" i="26" s="1"/>
  <c r="S321" i="26"/>
  <c r="O321" i="26"/>
  <c r="S320" i="26"/>
  <c r="P320" i="26"/>
  <c r="O320" i="26"/>
  <c r="I320" i="26"/>
  <c r="K320" i="26" s="1"/>
  <c r="S319" i="26"/>
  <c r="O319" i="26"/>
  <c r="S318" i="26"/>
  <c r="O318" i="26"/>
  <c r="P318" i="26" s="1"/>
  <c r="J318" i="26"/>
  <c r="I318" i="26"/>
  <c r="K318" i="26" s="1"/>
  <c r="S317" i="26"/>
  <c r="O317" i="26"/>
  <c r="Q317" i="26" s="1"/>
  <c r="S316" i="26"/>
  <c r="O316" i="26"/>
  <c r="O315" i="26" s="1"/>
  <c r="J316" i="26"/>
  <c r="N315" i="26"/>
  <c r="M315" i="26"/>
  <c r="S315" i="26" s="1"/>
  <c r="H315" i="26"/>
  <c r="S314" i="26"/>
  <c r="O314" i="26"/>
  <c r="P314" i="26" s="1"/>
  <c r="L314" i="26"/>
  <c r="K314" i="26"/>
  <c r="J314" i="26"/>
  <c r="S313" i="26"/>
  <c r="O313" i="26"/>
  <c r="P313" i="26" s="1"/>
  <c r="K313" i="26"/>
  <c r="J313" i="26"/>
  <c r="J311" i="26" s="1"/>
  <c r="S312" i="26"/>
  <c r="P312" i="26"/>
  <c r="O312" i="26"/>
  <c r="K312" i="26"/>
  <c r="J312" i="26"/>
  <c r="N311" i="26"/>
  <c r="M311" i="26"/>
  <c r="S311" i="26" s="1"/>
  <c r="L311" i="26"/>
  <c r="H311" i="26"/>
  <c r="S310" i="26"/>
  <c r="O310" i="26"/>
  <c r="Q310" i="26" s="1"/>
  <c r="S309" i="26"/>
  <c r="J309" i="26"/>
  <c r="S308" i="26"/>
  <c r="O308" i="26"/>
  <c r="S307" i="26"/>
  <c r="O307" i="26"/>
  <c r="J307" i="26" s="1"/>
  <c r="S306" i="26"/>
  <c r="O306" i="26"/>
  <c r="Q306" i="26" s="1"/>
  <c r="L306" i="26"/>
  <c r="P306" i="26" s="1"/>
  <c r="K306" i="26"/>
  <c r="S305" i="26"/>
  <c r="O305" i="26"/>
  <c r="P305" i="26"/>
  <c r="K305" i="26"/>
  <c r="J305" i="26"/>
  <c r="S304" i="26"/>
  <c r="O304" i="26"/>
  <c r="P304" i="26"/>
  <c r="K304" i="26"/>
  <c r="J304" i="26"/>
  <c r="S303" i="26"/>
  <c r="O303" i="26"/>
  <c r="I303" i="26" s="1"/>
  <c r="J303" i="26" s="1"/>
  <c r="S302" i="26"/>
  <c r="O302" i="26"/>
  <c r="S301" i="26"/>
  <c r="O301" i="26"/>
  <c r="P301" i="26"/>
  <c r="K301" i="26"/>
  <c r="J301" i="26"/>
  <c r="S300" i="26"/>
  <c r="O300" i="26"/>
  <c r="N299" i="26"/>
  <c r="M299" i="26"/>
  <c r="S299" i="26" s="1"/>
  <c r="H299" i="26"/>
  <c r="H298" i="26" s="1"/>
  <c r="S297" i="26"/>
  <c r="O297" i="26"/>
  <c r="Q297" i="26" s="1"/>
  <c r="S296" i="26"/>
  <c r="O296" i="26"/>
  <c r="P296" i="26" s="1"/>
  <c r="K296" i="26"/>
  <c r="J296" i="26"/>
  <c r="S295" i="26"/>
  <c r="P295" i="26"/>
  <c r="O295" i="26"/>
  <c r="Q295" i="26" s="1"/>
  <c r="K295" i="26"/>
  <c r="J295" i="26"/>
  <c r="S294" i="26"/>
  <c r="Q294" i="26"/>
  <c r="O294" i="26"/>
  <c r="P294" i="26" s="1"/>
  <c r="K294" i="26"/>
  <c r="J294" i="26"/>
  <c r="S293" i="26"/>
  <c r="P293" i="26"/>
  <c r="O293" i="26"/>
  <c r="Q293" i="26" s="1"/>
  <c r="K293" i="26"/>
  <c r="J293" i="26"/>
  <c r="S292" i="26"/>
  <c r="Q292" i="26"/>
  <c r="O292" i="26"/>
  <c r="P292" i="26" s="1"/>
  <c r="K292" i="26"/>
  <c r="J292" i="26"/>
  <c r="N291" i="26"/>
  <c r="M291" i="26"/>
  <c r="S291" i="26" s="1"/>
  <c r="L291" i="26"/>
  <c r="H291" i="26"/>
  <c r="S290" i="26"/>
  <c r="O290" i="26"/>
  <c r="P290" i="26" s="1"/>
  <c r="O289" i="26"/>
  <c r="N289" i="26"/>
  <c r="M289" i="26"/>
  <c r="S289" i="26" s="1"/>
  <c r="L289" i="26"/>
  <c r="P289" i="26" s="1"/>
  <c r="H289" i="26"/>
  <c r="S288" i="26"/>
  <c r="O288" i="26"/>
  <c r="K288" i="26"/>
  <c r="J288" i="26"/>
  <c r="S287" i="26"/>
  <c r="Q287" i="26"/>
  <c r="P287" i="26"/>
  <c r="O287" i="26"/>
  <c r="K287" i="26"/>
  <c r="J287" i="26"/>
  <c r="S286" i="26"/>
  <c r="O286" i="26"/>
  <c r="K286" i="26"/>
  <c r="J286" i="26"/>
  <c r="S285" i="26"/>
  <c r="Q285" i="26"/>
  <c r="P285" i="26"/>
  <c r="O285" i="26"/>
  <c r="K285" i="26"/>
  <c r="J285" i="26"/>
  <c r="S284" i="26"/>
  <c r="O284" i="26"/>
  <c r="K284" i="26"/>
  <c r="J284" i="26"/>
  <c r="S283" i="26"/>
  <c r="Q283" i="26"/>
  <c r="P283" i="26"/>
  <c r="O283" i="26"/>
  <c r="K283" i="26"/>
  <c r="J283" i="26"/>
  <c r="S282" i="26"/>
  <c r="O282" i="26"/>
  <c r="Q282" i="26" s="1"/>
  <c r="N282" i="26"/>
  <c r="M282" i="26"/>
  <c r="L282" i="26"/>
  <c r="K282" i="26"/>
  <c r="J282" i="26"/>
  <c r="I282" i="26"/>
  <c r="S281" i="26"/>
  <c r="Q281" i="26"/>
  <c r="P281" i="26"/>
  <c r="O281" i="26"/>
  <c r="K281" i="26"/>
  <c r="J281" i="26"/>
  <c r="S280" i="26"/>
  <c r="O280" i="26"/>
  <c r="K280" i="26"/>
  <c r="J280" i="26"/>
  <c r="S279" i="26"/>
  <c r="Q279" i="26"/>
  <c r="P279" i="26"/>
  <c r="O279" i="26"/>
  <c r="L279" i="26"/>
  <c r="K279" i="26"/>
  <c r="J279" i="26"/>
  <c r="S278" i="26"/>
  <c r="O278" i="26"/>
  <c r="S277" i="26"/>
  <c r="O277" i="26"/>
  <c r="L277" i="26"/>
  <c r="K277" i="26"/>
  <c r="J277" i="26"/>
  <c r="S276" i="26"/>
  <c r="O276" i="26"/>
  <c r="K276" i="26"/>
  <c r="J276" i="26"/>
  <c r="S275" i="26"/>
  <c r="O275" i="26"/>
  <c r="S274" i="26"/>
  <c r="Q274" i="26"/>
  <c r="P274" i="26"/>
  <c r="O274" i="26"/>
  <c r="K274" i="26"/>
  <c r="J274" i="26"/>
  <c r="S273" i="26"/>
  <c r="O273" i="26"/>
  <c r="K273" i="26"/>
  <c r="J273" i="26"/>
  <c r="S272" i="26"/>
  <c r="Q272" i="26"/>
  <c r="P272" i="26"/>
  <c r="O272" i="26"/>
  <c r="K272" i="26"/>
  <c r="J272" i="26"/>
  <c r="S271" i="26"/>
  <c r="O271" i="26"/>
  <c r="K271" i="26"/>
  <c r="J271" i="26"/>
  <c r="S270" i="26"/>
  <c r="Q270" i="26"/>
  <c r="P270" i="26"/>
  <c r="O270" i="26"/>
  <c r="K270" i="26"/>
  <c r="J270" i="26"/>
  <c r="S269" i="26"/>
  <c r="O269" i="26"/>
  <c r="K269" i="26"/>
  <c r="J269" i="26"/>
  <c r="S268" i="26"/>
  <c r="O268" i="26"/>
  <c r="Q268" i="26" s="1"/>
  <c r="J268" i="26"/>
  <c r="S267" i="26"/>
  <c r="Q267" i="26"/>
  <c r="P267" i="26"/>
  <c r="O267" i="26"/>
  <c r="K267" i="26"/>
  <c r="J267" i="26"/>
  <c r="S266" i="26"/>
  <c r="O266" i="26"/>
  <c r="K266" i="26"/>
  <c r="J266" i="26"/>
  <c r="S265" i="26"/>
  <c r="Q265" i="26"/>
  <c r="P265" i="26"/>
  <c r="O265" i="26"/>
  <c r="K265" i="26"/>
  <c r="J265" i="26"/>
  <c r="S264" i="26"/>
  <c r="O264" i="26"/>
  <c r="S263" i="26"/>
  <c r="O263" i="26"/>
  <c r="N262" i="26"/>
  <c r="N261" i="26" s="1"/>
  <c r="M262" i="26"/>
  <c r="H261" i="26"/>
  <c r="H159" i="26" s="1"/>
  <c r="S258" i="26"/>
  <c r="I255" i="26"/>
  <c r="S254" i="26"/>
  <c r="S253" i="26"/>
  <c r="P253" i="26"/>
  <c r="O253" i="26"/>
  <c r="S252" i="26"/>
  <c r="P252" i="26"/>
  <c r="O252" i="26"/>
  <c r="J252" i="26"/>
  <c r="S251" i="26"/>
  <c r="P251" i="26"/>
  <c r="O251" i="26"/>
  <c r="J251" i="26"/>
  <c r="S250" i="26"/>
  <c r="P250" i="26"/>
  <c r="O250" i="26"/>
  <c r="J250" i="26"/>
  <c r="S249" i="26"/>
  <c r="P249" i="26"/>
  <c r="O249" i="26"/>
  <c r="O247" i="26" s="1"/>
  <c r="K249" i="26"/>
  <c r="J249" i="26"/>
  <c r="S248" i="26"/>
  <c r="P248" i="26"/>
  <c r="O248" i="26"/>
  <c r="J248" i="26"/>
  <c r="S247" i="26"/>
  <c r="N247" i="26"/>
  <c r="M247" i="26"/>
  <c r="M246" i="26" s="1"/>
  <c r="S246" i="26" s="1"/>
  <c r="L247" i="26"/>
  <c r="J247" i="26"/>
  <c r="I247" i="26"/>
  <c r="H247" i="26"/>
  <c r="H246" i="26" s="1"/>
  <c r="O246" i="26"/>
  <c r="N246" i="26"/>
  <c r="N245" i="26" s="1"/>
  <c r="N168" i="26" s="1"/>
  <c r="N167" i="26" s="1"/>
  <c r="J246" i="26"/>
  <c r="J245" i="26" s="1"/>
  <c r="S245" i="26"/>
  <c r="M245" i="26"/>
  <c r="H245" i="26"/>
  <c r="S244" i="26"/>
  <c r="O244" i="26"/>
  <c r="N243" i="26"/>
  <c r="M243" i="26"/>
  <c r="S243" i="26" s="1"/>
  <c r="L243" i="26"/>
  <c r="J243" i="26"/>
  <c r="I243" i="26"/>
  <c r="H243" i="26"/>
  <c r="S242" i="26"/>
  <c r="O242" i="26"/>
  <c r="S241" i="26"/>
  <c r="Q241" i="26"/>
  <c r="P241" i="26"/>
  <c r="O241" i="26"/>
  <c r="N240" i="26"/>
  <c r="N238" i="26" s="1"/>
  <c r="M240" i="26"/>
  <c r="L240" i="26"/>
  <c r="L238" i="26" s="1"/>
  <c r="H240" i="26"/>
  <c r="H238" i="26" s="1"/>
  <c r="S239" i="26"/>
  <c r="P239" i="26"/>
  <c r="O239" i="26"/>
  <c r="Q239" i="26" s="1"/>
  <c r="S237" i="26"/>
  <c r="O237" i="26"/>
  <c r="S236" i="26"/>
  <c r="O236" i="26"/>
  <c r="Q236" i="26" s="1"/>
  <c r="N236" i="26"/>
  <c r="M236" i="26"/>
  <c r="L236" i="26"/>
  <c r="J236" i="26"/>
  <c r="I236" i="26"/>
  <c r="H236" i="26"/>
  <c r="S235" i="26"/>
  <c r="Q235" i="26"/>
  <c r="P235" i="26"/>
  <c r="O235" i="26"/>
  <c r="J235" i="26"/>
  <c r="Q234" i="26"/>
  <c r="O234" i="26"/>
  <c r="N234" i="26"/>
  <c r="N233" i="26" s="1"/>
  <c r="N256" i="26" s="1"/>
  <c r="N255" i="26" s="1"/>
  <c r="M234" i="26"/>
  <c r="M233" i="26" s="1"/>
  <c r="L234" i="26"/>
  <c r="P234" i="26" s="1"/>
  <c r="J234" i="26"/>
  <c r="I234" i="26"/>
  <c r="I233" i="26" s="1"/>
  <c r="I256" i="26" s="1"/>
  <c r="H234" i="26"/>
  <c r="H233" i="26" s="1"/>
  <c r="P233" i="26"/>
  <c r="P256" i="26" s="1"/>
  <c r="P255" i="26" s="1"/>
  <c r="O233" i="26"/>
  <c r="Q233" i="26" s="1"/>
  <c r="L233" i="26"/>
  <c r="L256" i="26" s="1"/>
  <c r="L255" i="26" s="1"/>
  <c r="J233" i="26"/>
  <c r="S232" i="26"/>
  <c r="Q232" i="26"/>
  <c r="O232" i="26"/>
  <c r="P232" i="26" s="1"/>
  <c r="K232" i="26"/>
  <c r="J232" i="26"/>
  <c r="J231" i="26" s="1"/>
  <c r="O231" i="26"/>
  <c r="N231" i="26"/>
  <c r="M231" i="26"/>
  <c r="S231" i="26" s="1"/>
  <c r="L231" i="26"/>
  <c r="P231" i="26" s="1"/>
  <c r="P162" i="26" s="1"/>
  <c r="I231" i="26"/>
  <c r="H231" i="26"/>
  <c r="K231" i="26" s="1"/>
  <c r="S230" i="26"/>
  <c r="O230" i="26"/>
  <c r="P230" i="26" s="1"/>
  <c r="J230" i="26"/>
  <c r="J226" i="26" s="1"/>
  <c r="S229" i="26"/>
  <c r="O229" i="26"/>
  <c r="J229" i="26"/>
  <c r="S228" i="26"/>
  <c r="O228" i="26"/>
  <c r="K228" i="26"/>
  <c r="J228" i="26"/>
  <c r="S227" i="26"/>
  <c r="Q227" i="26"/>
  <c r="P227" i="26"/>
  <c r="O227" i="26"/>
  <c r="J227" i="26"/>
  <c r="N226" i="26"/>
  <c r="M226" i="26"/>
  <c r="S226" i="26" s="1"/>
  <c r="L226" i="26"/>
  <c r="I226" i="26"/>
  <c r="K226" i="26" s="1"/>
  <c r="H226" i="26"/>
  <c r="S225" i="26"/>
  <c r="Q225" i="26"/>
  <c r="P225" i="26"/>
  <c r="O225" i="26"/>
  <c r="J225" i="26"/>
  <c r="S224" i="26"/>
  <c r="Q224" i="26"/>
  <c r="O224" i="26"/>
  <c r="P224" i="26" s="1"/>
  <c r="J224" i="26"/>
  <c r="S223" i="26"/>
  <c r="O223" i="26"/>
  <c r="J223" i="26"/>
  <c r="S222" i="26"/>
  <c r="P222" i="26"/>
  <c r="O222" i="26"/>
  <c r="Q222" i="26" s="1"/>
  <c r="J222" i="26"/>
  <c r="S221" i="26"/>
  <c r="Q221" i="26"/>
  <c r="P221" i="26"/>
  <c r="O221" i="26"/>
  <c r="J221" i="26"/>
  <c r="S220" i="26"/>
  <c r="Q220" i="26"/>
  <c r="O220" i="26"/>
  <c r="P220" i="26" s="1"/>
  <c r="J220" i="26"/>
  <c r="S219" i="26"/>
  <c r="O219" i="26"/>
  <c r="J219" i="26"/>
  <c r="J218" i="26" s="1"/>
  <c r="O218" i="26"/>
  <c r="N218" i="26"/>
  <c r="M218" i="26"/>
  <c r="S218" i="26" s="1"/>
  <c r="L218" i="26"/>
  <c r="P218" i="26" s="1"/>
  <c r="I218" i="26"/>
  <c r="H218" i="26"/>
  <c r="S217" i="26"/>
  <c r="P217" i="26"/>
  <c r="O217" i="26"/>
  <c r="S216" i="26"/>
  <c r="O216" i="26"/>
  <c r="J216" i="26"/>
  <c r="S215" i="26"/>
  <c r="P215" i="26"/>
  <c r="O215" i="26"/>
  <c r="Q215" i="26" s="1"/>
  <c r="J215" i="26"/>
  <c r="O214" i="26"/>
  <c r="N214" i="26"/>
  <c r="M214" i="26"/>
  <c r="S214" i="26" s="1"/>
  <c r="L214" i="26"/>
  <c r="P214" i="26" s="1"/>
  <c r="H214" i="26"/>
  <c r="S213" i="26"/>
  <c r="P213" i="26"/>
  <c r="O213" i="26"/>
  <c r="J213" i="26"/>
  <c r="S212" i="26"/>
  <c r="O212" i="26"/>
  <c r="Q212" i="26" s="1"/>
  <c r="S211" i="26"/>
  <c r="T211" i="26" s="1"/>
  <c r="O211" i="26"/>
  <c r="K211" i="26"/>
  <c r="J211" i="26"/>
  <c r="S210" i="26"/>
  <c r="T210" i="26" s="1"/>
  <c r="T208" i="26" s="1"/>
  <c r="O210" i="26"/>
  <c r="S209" i="26"/>
  <c r="O209" i="26"/>
  <c r="L209" i="26"/>
  <c r="J209" i="26"/>
  <c r="S208" i="26"/>
  <c r="P208" i="26"/>
  <c r="O208" i="26"/>
  <c r="L208" i="26"/>
  <c r="Q208" i="26" s="1"/>
  <c r="J208" i="26"/>
  <c r="S207" i="26"/>
  <c r="O207" i="26"/>
  <c r="L207" i="26"/>
  <c r="S206" i="26"/>
  <c r="I206" i="26"/>
  <c r="S205" i="26"/>
  <c r="O205" i="26"/>
  <c r="I205" i="26" s="1"/>
  <c r="J205" i="26"/>
  <c r="S204" i="26"/>
  <c r="Q204" i="26"/>
  <c r="O204" i="26"/>
  <c r="J204" i="26" s="1"/>
  <c r="L204" i="26"/>
  <c r="S203" i="26"/>
  <c r="O203" i="26"/>
  <c r="J203" i="26"/>
  <c r="N202" i="26"/>
  <c r="N201" i="26" s="1"/>
  <c r="M202" i="26"/>
  <c r="H202" i="26"/>
  <c r="H201" i="26" s="1"/>
  <c r="S200" i="26"/>
  <c r="P200" i="26"/>
  <c r="O200" i="26"/>
  <c r="J200" i="26"/>
  <c r="S199" i="26"/>
  <c r="P199" i="26"/>
  <c r="O199" i="26"/>
  <c r="J199" i="26"/>
  <c r="S198" i="26"/>
  <c r="P198" i="26"/>
  <c r="O198" i="26"/>
  <c r="J198" i="26"/>
  <c r="S197" i="26"/>
  <c r="P197" i="26"/>
  <c r="O197" i="26"/>
  <c r="J197" i="26"/>
  <c r="S196" i="26"/>
  <c r="P196" i="26"/>
  <c r="O196" i="26"/>
  <c r="J196" i="26"/>
  <c r="S195" i="26"/>
  <c r="P195" i="26"/>
  <c r="O195" i="26"/>
  <c r="J195" i="26"/>
  <c r="P194" i="26"/>
  <c r="O194" i="26"/>
  <c r="N194" i="26"/>
  <c r="M194" i="26"/>
  <c r="M175" i="26" s="1"/>
  <c r="L194" i="26"/>
  <c r="J194" i="26"/>
  <c r="I194" i="26"/>
  <c r="H194" i="26"/>
  <c r="H175" i="26" s="1"/>
  <c r="S193" i="26"/>
  <c r="P193" i="26"/>
  <c r="O193" i="26"/>
  <c r="J193" i="26"/>
  <c r="S192" i="26"/>
  <c r="P192" i="26"/>
  <c r="O192" i="26"/>
  <c r="J192" i="26"/>
  <c r="S191" i="26"/>
  <c r="P191" i="26"/>
  <c r="O191" i="26"/>
  <c r="J191" i="26"/>
  <c r="S190" i="26"/>
  <c r="P190" i="26"/>
  <c r="O190" i="26"/>
  <c r="J190" i="26"/>
  <c r="S189" i="26"/>
  <c r="P189" i="26"/>
  <c r="O189" i="26"/>
  <c r="J189" i="26"/>
  <c r="S188" i="26"/>
  <c r="P188" i="26"/>
  <c r="O188" i="26"/>
  <c r="J188" i="26"/>
  <c r="S187" i="26"/>
  <c r="P187" i="26"/>
  <c r="O187" i="26"/>
  <c r="J187" i="26"/>
  <c r="S186" i="26"/>
  <c r="P186" i="26"/>
  <c r="O186" i="26"/>
  <c r="J186" i="26"/>
  <c r="S185" i="26"/>
  <c r="P185" i="26"/>
  <c r="O185" i="26"/>
  <c r="J185" i="26"/>
  <c r="S184" i="26"/>
  <c r="P184" i="26"/>
  <c r="O184" i="26"/>
  <c r="J184" i="26"/>
  <c r="S183" i="26"/>
  <c r="P183" i="26"/>
  <c r="O183" i="26"/>
  <c r="J183" i="26"/>
  <c r="S182" i="26"/>
  <c r="P182" i="26"/>
  <c r="O182" i="26"/>
  <c r="J182" i="26"/>
  <c r="S181" i="26"/>
  <c r="P181" i="26"/>
  <c r="O181" i="26"/>
  <c r="J181" i="26"/>
  <c r="S180" i="26"/>
  <c r="P180" i="26"/>
  <c r="O180" i="26"/>
  <c r="J180" i="26"/>
  <c r="S179" i="26"/>
  <c r="P179" i="26"/>
  <c r="O179" i="26"/>
  <c r="J179" i="26"/>
  <c r="S178" i="26"/>
  <c r="P178" i="26"/>
  <c r="O178" i="26"/>
  <c r="J178" i="26"/>
  <c r="S177" i="26"/>
  <c r="P177" i="26"/>
  <c r="O177" i="26"/>
  <c r="J177" i="26"/>
  <c r="J176" i="26" s="1"/>
  <c r="J175" i="26" s="1"/>
  <c r="P176" i="26"/>
  <c r="P175" i="26" s="1"/>
  <c r="O176" i="26"/>
  <c r="O175" i="26" s="1"/>
  <c r="N176" i="26"/>
  <c r="M176" i="26"/>
  <c r="S176" i="26" s="1"/>
  <c r="L176" i="26"/>
  <c r="L175" i="26" s="1"/>
  <c r="I176" i="26"/>
  <c r="H176" i="26"/>
  <c r="K176" i="26" s="1"/>
  <c r="N175" i="26"/>
  <c r="I175" i="26"/>
  <c r="S172" i="26"/>
  <c r="P171" i="26"/>
  <c r="O171" i="26"/>
  <c r="N171" i="26"/>
  <c r="M171" i="26"/>
  <c r="S171" i="26" s="1"/>
  <c r="L171" i="26"/>
  <c r="J171" i="26"/>
  <c r="I171" i="26"/>
  <c r="H171" i="26"/>
  <c r="P170" i="26"/>
  <c r="P169" i="26" s="1"/>
  <c r="O170" i="26"/>
  <c r="N170" i="26"/>
  <c r="N169" i="26" s="1"/>
  <c r="L170" i="26"/>
  <c r="L169" i="26" s="1"/>
  <c r="J170" i="26"/>
  <c r="I170" i="26"/>
  <c r="I169" i="26" s="1"/>
  <c r="H170" i="26"/>
  <c r="H169" i="26" s="1"/>
  <c r="O169" i="26"/>
  <c r="J169" i="26"/>
  <c r="H168" i="26"/>
  <c r="H167" i="26"/>
  <c r="N166" i="26"/>
  <c r="M166" i="26"/>
  <c r="S166" i="26" s="1"/>
  <c r="L166" i="26"/>
  <c r="J166" i="26"/>
  <c r="I166" i="26"/>
  <c r="K166" i="26" s="1"/>
  <c r="H166" i="26"/>
  <c r="S164" i="26"/>
  <c r="L163" i="26"/>
  <c r="O162" i="26"/>
  <c r="N162" i="26"/>
  <c r="M162" i="26"/>
  <c r="S162" i="26" s="1"/>
  <c r="L162" i="26"/>
  <c r="J162" i="26"/>
  <c r="K162" i="26"/>
  <c r="H162" i="26"/>
  <c r="O161" i="26"/>
  <c r="N161" i="26"/>
  <c r="L161" i="26"/>
  <c r="J161" i="26"/>
  <c r="H161" i="26"/>
  <c r="I156" i="26"/>
  <c r="N155" i="26"/>
  <c r="M155" i="26"/>
  <c r="S155" i="26" s="1"/>
  <c r="L155" i="26"/>
  <c r="K155" i="26"/>
  <c r="J155" i="26"/>
  <c r="I155" i="26"/>
  <c r="H155" i="26"/>
  <c r="H153" i="26"/>
  <c r="S152" i="26"/>
  <c r="P152" i="26"/>
  <c r="O152" i="26"/>
  <c r="S151" i="26"/>
  <c r="N147" i="26" s="1"/>
  <c r="N153" i="26" s="1"/>
  <c r="S150" i="26"/>
  <c r="O150" i="26"/>
  <c r="L150" i="26"/>
  <c r="S149" i="26"/>
  <c r="H149" i="26"/>
  <c r="S148" i="26"/>
  <c r="Q148" i="26"/>
  <c r="O148" i="26"/>
  <c r="L148" i="26"/>
  <c r="K148" i="26"/>
  <c r="J148" i="26"/>
  <c r="I148" i="26"/>
  <c r="M147" i="26"/>
  <c r="M153" i="26" s="1"/>
  <c r="S153" i="26" s="1"/>
  <c r="H147" i="26"/>
  <c r="S146" i="26"/>
  <c r="O146" i="26"/>
  <c r="P146" i="26" s="1"/>
  <c r="J146" i="26"/>
  <c r="S145" i="26"/>
  <c r="O145" i="26"/>
  <c r="P145" i="26" s="1"/>
  <c r="K145" i="26"/>
  <c r="J145" i="26"/>
  <c r="S144" i="26"/>
  <c r="P144" i="26"/>
  <c r="O144" i="26"/>
  <c r="J144" i="26"/>
  <c r="S143" i="26"/>
  <c r="P143" i="26"/>
  <c r="O143" i="26"/>
  <c r="J143" i="26"/>
  <c r="N142" i="26"/>
  <c r="M142" i="26"/>
  <c r="S142" i="26" s="1"/>
  <c r="L142" i="26"/>
  <c r="J142" i="26"/>
  <c r="I142" i="26"/>
  <c r="K142" i="26" s="1"/>
  <c r="H142" i="26"/>
  <c r="S141" i="26"/>
  <c r="P141" i="26"/>
  <c r="O141" i="26"/>
  <c r="J141" i="26"/>
  <c r="S140" i="26"/>
  <c r="P140" i="26"/>
  <c r="O140" i="26"/>
  <c r="J140" i="26"/>
  <c r="S139" i="26"/>
  <c r="P139" i="26"/>
  <c r="O139" i="26"/>
  <c r="J139" i="26"/>
  <c r="S138" i="26"/>
  <c r="P138" i="26"/>
  <c r="O138" i="26"/>
  <c r="J138" i="26"/>
  <c r="O137" i="26"/>
  <c r="N137" i="26"/>
  <c r="M137" i="26"/>
  <c r="S137" i="26" s="1"/>
  <c r="L137" i="26"/>
  <c r="P137" i="26" s="1"/>
  <c r="J137" i="26"/>
  <c r="I137" i="26"/>
  <c r="H137" i="26"/>
  <c r="S136" i="26"/>
  <c r="P136" i="26"/>
  <c r="O136" i="26"/>
  <c r="J136" i="26"/>
  <c r="S135" i="26"/>
  <c r="Q135" i="26"/>
  <c r="P135" i="26"/>
  <c r="O135" i="26"/>
  <c r="K135" i="26"/>
  <c r="J135" i="26"/>
  <c r="S134" i="26"/>
  <c r="O134" i="26"/>
  <c r="P134" i="26" s="1"/>
  <c r="J134" i="26"/>
  <c r="S133" i="26"/>
  <c r="O133" i="26"/>
  <c r="P133" i="26" s="1"/>
  <c r="J133" i="26"/>
  <c r="S132" i="26"/>
  <c r="O132" i="26"/>
  <c r="P132" i="26" s="1"/>
  <c r="J132" i="26"/>
  <c r="S131" i="26"/>
  <c r="O131" i="26"/>
  <c r="P131" i="26" s="1"/>
  <c r="J131" i="26"/>
  <c r="J130" i="26" s="1"/>
  <c r="S130" i="26"/>
  <c r="N130" i="26"/>
  <c r="M130" i="26"/>
  <c r="L130" i="26"/>
  <c r="L129" i="26" s="1"/>
  <c r="I130" i="26"/>
  <c r="H130" i="26"/>
  <c r="H129" i="26" s="1"/>
  <c r="N129" i="26"/>
  <c r="M129" i="26"/>
  <c r="S129" i="26" s="1"/>
  <c r="J129" i="26"/>
  <c r="I129" i="26"/>
  <c r="K129" i="26" s="1"/>
  <c r="S128" i="26"/>
  <c r="Q128" i="26"/>
  <c r="P128" i="26"/>
  <c r="O128" i="26"/>
  <c r="K128" i="26"/>
  <c r="J128" i="26"/>
  <c r="S127" i="26"/>
  <c r="P127" i="26"/>
  <c r="O127" i="26"/>
  <c r="Q127" i="26" s="1"/>
  <c r="K127" i="26"/>
  <c r="J127" i="26"/>
  <c r="S126" i="26"/>
  <c r="Q126" i="26"/>
  <c r="P126" i="26"/>
  <c r="O126" i="26"/>
  <c r="K126" i="26"/>
  <c r="J126" i="26"/>
  <c r="S125" i="26"/>
  <c r="P125" i="26"/>
  <c r="O125" i="26"/>
  <c r="Q125" i="26" s="1"/>
  <c r="K125" i="26"/>
  <c r="J125" i="26"/>
  <c r="S124" i="26"/>
  <c r="Q124" i="26"/>
  <c r="P124" i="26"/>
  <c r="O124" i="26"/>
  <c r="K124" i="26"/>
  <c r="J124" i="26"/>
  <c r="S123" i="26"/>
  <c r="O123" i="26"/>
  <c r="K123" i="26"/>
  <c r="J123" i="26"/>
  <c r="N122" i="26"/>
  <c r="M122" i="26"/>
  <c r="S122" i="26" s="1"/>
  <c r="L122" i="26"/>
  <c r="L100" i="26" s="1"/>
  <c r="J122" i="26"/>
  <c r="I122" i="26"/>
  <c r="K122" i="26" s="1"/>
  <c r="H122" i="26"/>
  <c r="S121" i="26"/>
  <c r="Q121" i="26"/>
  <c r="Q120" i="26" s="1"/>
  <c r="P121" i="26"/>
  <c r="P120" i="26" s="1"/>
  <c r="K121" i="26"/>
  <c r="J121" i="26"/>
  <c r="S120" i="26"/>
  <c r="O120" i="26"/>
  <c r="N120" i="26"/>
  <c r="N100" i="26" s="1"/>
  <c r="M120" i="26"/>
  <c r="L120" i="26"/>
  <c r="J120" i="26"/>
  <c r="I120" i="26"/>
  <c r="K120" i="26" s="1"/>
  <c r="H120" i="26"/>
  <c r="S119" i="26"/>
  <c r="P119" i="26"/>
  <c r="O119" i="26"/>
  <c r="J119" i="26"/>
  <c r="S118" i="26"/>
  <c r="P118" i="26"/>
  <c r="O118" i="26"/>
  <c r="J118" i="26"/>
  <c r="S117" i="26"/>
  <c r="P117" i="26"/>
  <c r="O117" i="26"/>
  <c r="J117" i="26"/>
  <c r="S116" i="26"/>
  <c r="P116" i="26"/>
  <c r="O116" i="26"/>
  <c r="J116" i="26"/>
  <c r="S115" i="26"/>
  <c r="P115" i="26"/>
  <c r="O115" i="26"/>
  <c r="J115" i="26"/>
  <c r="S114" i="26"/>
  <c r="P114" i="26"/>
  <c r="O114" i="26"/>
  <c r="J114" i="26"/>
  <c r="S113" i="26"/>
  <c r="P113" i="26"/>
  <c r="O113" i="26"/>
  <c r="J113" i="26"/>
  <c r="S112" i="26"/>
  <c r="P112" i="26"/>
  <c r="O112" i="26"/>
  <c r="J112" i="26"/>
  <c r="S111" i="26"/>
  <c r="P111" i="26"/>
  <c r="O111" i="26"/>
  <c r="J111" i="26"/>
  <c r="S110" i="26"/>
  <c r="P110" i="26"/>
  <c r="O110" i="26"/>
  <c r="J110" i="26"/>
  <c r="S109" i="26"/>
  <c r="P109" i="26"/>
  <c r="O109" i="26"/>
  <c r="J109" i="26"/>
  <c r="S108" i="26"/>
  <c r="P108" i="26"/>
  <c r="O108" i="26"/>
  <c r="J108" i="26"/>
  <c r="S107" i="26"/>
  <c r="P107" i="26"/>
  <c r="O107" i="26"/>
  <c r="J107" i="26"/>
  <c r="S106" i="26"/>
  <c r="P106" i="26"/>
  <c r="O106" i="26"/>
  <c r="J106" i="26"/>
  <c r="S105" i="26"/>
  <c r="P105" i="26"/>
  <c r="O105" i="26"/>
  <c r="J105" i="26"/>
  <c r="S104" i="26"/>
  <c r="P104" i="26"/>
  <c r="O104" i="26"/>
  <c r="J104" i="26"/>
  <c r="S103" i="26"/>
  <c r="J103" i="26"/>
  <c r="S102" i="26"/>
  <c r="Q102" i="26"/>
  <c r="O102" i="26"/>
  <c r="P102" i="26" s="1"/>
  <c r="K102" i="26"/>
  <c r="J102" i="26"/>
  <c r="O101" i="26"/>
  <c r="N101" i="26"/>
  <c r="M101" i="26"/>
  <c r="L101" i="26"/>
  <c r="P101" i="26" s="1"/>
  <c r="K101" i="26"/>
  <c r="I101" i="26"/>
  <c r="I100" i="26" s="1"/>
  <c r="I154" i="26" s="1"/>
  <c r="H101" i="26"/>
  <c r="K100" i="26"/>
  <c r="H100" i="26"/>
  <c r="N97" i="26"/>
  <c r="N69" i="26" s="1"/>
  <c r="M97" i="26"/>
  <c r="S97" i="26" s="1"/>
  <c r="T97" i="26" s="1"/>
  <c r="L97" i="26"/>
  <c r="J97" i="26"/>
  <c r="J69" i="26" s="1"/>
  <c r="H97" i="26"/>
  <c r="O96" i="26"/>
  <c r="N96" i="26"/>
  <c r="N94" i="26" s="1"/>
  <c r="M96" i="26"/>
  <c r="S96" i="26" s="1"/>
  <c r="L96" i="26"/>
  <c r="P96" i="26" s="1"/>
  <c r="J96" i="26"/>
  <c r="J94" i="26" s="1"/>
  <c r="H96" i="26"/>
  <c r="O95" i="26"/>
  <c r="N95" i="26"/>
  <c r="M95" i="26"/>
  <c r="S95" i="26" s="1"/>
  <c r="L95" i="26"/>
  <c r="P95" i="26" s="1"/>
  <c r="J95" i="26"/>
  <c r="H95" i="26"/>
  <c r="S94" i="26"/>
  <c r="M94" i="26"/>
  <c r="H94" i="26"/>
  <c r="N93" i="26"/>
  <c r="M93" i="26"/>
  <c r="M68" i="26" s="1"/>
  <c r="H93" i="26"/>
  <c r="H92" i="26" s="1"/>
  <c r="N92" i="26"/>
  <c r="M91" i="26"/>
  <c r="S91" i="26" s="1"/>
  <c r="H91" i="26"/>
  <c r="H66" i="26" s="1"/>
  <c r="N90" i="26"/>
  <c r="N65" i="26" s="1"/>
  <c r="H90" i="26"/>
  <c r="H65" i="26" s="1"/>
  <c r="O89" i="26"/>
  <c r="I89" i="26" s="1"/>
  <c r="N89" i="26"/>
  <c r="M89" i="26"/>
  <c r="S89" i="26" s="1"/>
  <c r="L89" i="26"/>
  <c r="H89" i="26"/>
  <c r="N86" i="26"/>
  <c r="O84" i="26"/>
  <c r="N84" i="26"/>
  <c r="N63" i="26" s="1"/>
  <c r="M84" i="26"/>
  <c r="S84" i="26" s="1"/>
  <c r="L84" i="26"/>
  <c r="P84" i="26" s="1"/>
  <c r="J84" i="26"/>
  <c r="J63" i="26" s="1"/>
  <c r="I84" i="26"/>
  <c r="K63" i="26" s="1"/>
  <c r="H84" i="26"/>
  <c r="O83" i="26"/>
  <c r="O62" i="26" s="1"/>
  <c r="N83" i="26"/>
  <c r="M83" i="26"/>
  <c r="M62" i="26" s="1"/>
  <c r="S62" i="26" s="1"/>
  <c r="L83" i="26"/>
  <c r="L62" i="26" s="1"/>
  <c r="K83" i="26"/>
  <c r="J83" i="26"/>
  <c r="H83" i="26"/>
  <c r="H62" i="26" s="1"/>
  <c r="S82" i="26"/>
  <c r="O82" i="26"/>
  <c r="N82" i="26"/>
  <c r="M82" i="26"/>
  <c r="L82" i="26"/>
  <c r="P82" i="26" s="1"/>
  <c r="J82" i="26"/>
  <c r="I82" i="26"/>
  <c r="H82" i="26"/>
  <c r="O81" i="26"/>
  <c r="Q81" i="26" s="1"/>
  <c r="N81" i="26"/>
  <c r="M81" i="26"/>
  <c r="S81" i="26" s="1"/>
  <c r="L81" i="26"/>
  <c r="J81" i="26"/>
  <c r="I81" i="26"/>
  <c r="K82" i="26" s="1"/>
  <c r="H81" i="26"/>
  <c r="O80" i="26"/>
  <c r="N80" i="26"/>
  <c r="M80" i="26"/>
  <c r="S80" i="26" s="1"/>
  <c r="L80" i="26"/>
  <c r="P80" i="26" s="1"/>
  <c r="J80" i="26"/>
  <c r="I80" i="26"/>
  <c r="K81" i="26" s="1"/>
  <c r="H80" i="26"/>
  <c r="N77" i="26"/>
  <c r="M79" i="26"/>
  <c r="S79" i="26" s="1"/>
  <c r="L79" i="26"/>
  <c r="L77" i="26" s="1"/>
  <c r="I79" i="26"/>
  <c r="K80" i="26" s="1"/>
  <c r="H79" i="26"/>
  <c r="N78" i="26"/>
  <c r="L78" i="26"/>
  <c r="P78" i="26" s="1"/>
  <c r="I78" i="26"/>
  <c r="L76" i="26"/>
  <c r="L61" i="26" s="1"/>
  <c r="O75" i="26"/>
  <c r="N75" i="26"/>
  <c r="M75" i="26"/>
  <c r="S75" i="26" s="1"/>
  <c r="L75" i="26"/>
  <c r="P75" i="26" s="1"/>
  <c r="J75" i="26"/>
  <c r="I75" i="26"/>
  <c r="H75" i="26"/>
  <c r="K76" i="26" s="1"/>
  <c r="O74" i="26"/>
  <c r="N74" i="26"/>
  <c r="M74" i="26"/>
  <c r="S74" i="26" s="1"/>
  <c r="L74" i="26"/>
  <c r="P74" i="26" s="1"/>
  <c r="J74" i="26"/>
  <c r="J59" i="26" s="1"/>
  <c r="I74" i="26"/>
  <c r="K59" i="26" s="1"/>
  <c r="H74" i="26"/>
  <c r="H59" i="26" s="1"/>
  <c r="L69" i="26"/>
  <c r="H69" i="26"/>
  <c r="N68" i="26"/>
  <c r="N67" i="26"/>
  <c r="S63" i="26"/>
  <c r="O63" i="26"/>
  <c r="M63" i="26"/>
  <c r="L63" i="26"/>
  <c r="P63" i="26" s="1"/>
  <c r="H63" i="26"/>
  <c r="N62" i="26"/>
  <c r="J62" i="26"/>
  <c r="O60" i="26"/>
  <c r="N60" i="26"/>
  <c r="M60" i="26"/>
  <c r="S60" i="26" s="1"/>
  <c r="L60" i="26"/>
  <c r="P60" i="26" s="1"/>
  <c r="J60" i="26"/>
  <c r="K60" i="26"/>
  <c r="H60" i="26"/>
  <c r="O59" i="26"/>
  <c r="N59" i="26"/>
  <c r="M59" i="26"/>
  <c r="S59" i="26" s="1"/>
  <c r="L59" i="26"/>
  <c r="P59" i="26" s="1"/>
  <c r="S54" i="26"/>
  <c r="S53" i="26"/>
  <c r="P53" i="26"/>
  <c r="O53" i="26"/>
  <c r="S52" i="26"/>
  <c r="P52" i="26"/>
  <c r="O52" i="26"/>
  <c r="S51" i="26"/>
  <c r="P51" i="26"/>
  <c r="P50" i="26" s="1"/>
  <c r="O51" i="26"/>
  <c r="S50" i="26"/>
  <c r="O50" i="26"/>
  <c r="S49" i="26"/>
  <c r="M49" i="26"/>
  <c r="L49" i="26"/>
  <c r="S47" i="26"/>
  <c r="P47" i="26"/>
  <c r="O47" i="26"/>
  <c r="S46" i="26"/>
  <c r="O46" i="26"/>
  <c r="P46" i="26" s="1"/>
  <c r="P45" i="26" s="1"/>
  <c r="N45" i="26"/>
  <c r="M45" i="26"/>
  <c r="S45" i="26" s="1"/>
  <c r="L45" i="26"/>
  <c r="S44" i="26"/>
  <c r="P44" i="26"/>
  <c r="O44" i="26"/>
  <c r="S43" i="26"/>
  <c r="O43" i="26"/>
  <c r="P43" i="26" s="1"/>
  <c r="S42" i="26"/>
  <c r="P42" i="26"/>
  <c r="O42" i="26"/>
  <c r="S41" i="26"/>
  <c r="P41" i="26"/>
  <c r="O41" i="26"/>
  <c r="S40" i="26"/>
  <c r="P40" i="26"/>
  <c r="O40" i="26"/>
  <c r="S39" i="26"/>
  <c r="O39" i="26"/>
  <c r="P39" i="26" s="1"/>
  <c r="P38" i="26" s="1"/>
  <c r="N38" i="26"/>
  <c r="M38" i="26"/>
  <c r="S38" i="26" s="1"/>
  <c r="L38" i="26"/>
  <c r="S37" i="26"/>
  <c r="O37" i="26"/>
  <c r="P37" i="26" s="1"/>
  <c r="S36" i="26"/>
  <c r="P36" i="26"/>
  <c r="O36" i="26"/>
  <c r="S35" i="26"/>
  <c r="P35" i="26"/>
  <c r="O35" i="26"/>
  <c r="S34" i="26"/>
  <c r="O34" i="26"/>
  <c r="P34" i="26" s="1"/>
  <c r="S33" i="26"/>
  <c r="N33" i="26"/>
  <c r="N32" i="26" s="1"/>
  <c r="M33" i="26"/>
  <c r="L33" i="26"/>
  <c r="L32" i="26" s="1"/>
  <c r="M32" i="26"/>
  <c r="S32" i="26" s="1"/>
  <c r="S31" i="26"/>
  <c r="P31" i="26"/>
  <c r="O31" i="26"/>
  <c r="S30" i="26"/>
  <c r="O30" i="26"/>
  <c r="P30" i="26" s="1"/>
  <c r="P29" i="26" s="1"/>
  <c r="P28" i="26" s="1"/>
  <c r="N29" i="26"/>
  <c r="N28" i="26" s="1"/>
  <c r="M29" i="26"/>
  <c r="M28" i="26" s="1"/>
  <c r="L29" i="26"/>
  <c r="L28" i="26"/>
  <c r="S26" i="26"/>
  <c r="P26" i="26"/>
  <c r="O26" i="26"/>
  <c r="S25" i="26"/>
  <c r="P25" i="26"/>
  <c r="O25" i="26"/>
  <c r="S24" i="26"/>
  <c r="O24" i="26"/>
  <c r="P24" i="26" s="1"/>
  <c r="N24" i="26"/>
  <c r="S23" i="26"/>
  <c r="M22" i="26"/>
  <c r="S22" i="26" s="1"/>
  <c r="L22" i="26"/>
  <c r="L21" i="26"/>
  <c r="L48" i="26" s="1"/>
  <c r="S20" i="26"/>
  <c r="S19" i="26"/>
  <c r="O19" i="26" s="1"/>
  <c r="S18" i="26"/>
  <c r="S17" i="26"/>
  <c r="S16" i="26"/>
  <c r="T16" i="26" s="1"/>
  <c r="O16" i="26"/>
  <c r="N15" i="26"/>
  <c r="M15" i="26"/>
  <c r="L15" i="26"/>
  <c r="L14" i="26" s="1"/>
  <c r="M14" i="26"/>
  <c r="P12" i="26"/>
  <c r="P11" i="26" s="1"/>
  <c r="O12" i="26"/>
  <c r="O11" i="26" s="1"/>
  <c r="N11" i="26"/>
  <c r="M11" i="26"/>
  <c r="L11" i="26"/>
  <c r="K453" i="28" l="1"/>
  <c r="J453" i="28"/>
  <c r="I443" i="26"/>
  <c r="I442" i="26" s="1"/>
  <c r="P365" i="26"/>
  <c r="T363" i="26"/>
  <c r="T362" i="26" s="1"/>
  <c r="T361" i="26" s="1"/>
  <c r="T158" i="26" s="1"/>
  <c r="T157" i="26" s="1"/>
  <c r="J368" i="26"/>
  <c r="O366" i="26"/>
  <c r="I366" i="26" s="1"/>
  <c r="K366" i="26" s="1"/>
  <c r="P242" i="26"/>
  <c r="I242" i="26"/>
  <c r="Q242" i="26"/>
  <c r="O97" i="26"/>
  <c r="O69" i="26" s="1"/>
  <c r="T91" i="26"/>
  <c r="T90" i="26" s="1"/>
  <c r="T89" i="26" s="1"/>
  <c r="T88" i="26" s="1"/>
  <c r="T448" i="26" s="1"/>
  <c r="T451" i="26" s="1"/>
  <c r="I97" i="26"/>
  <c r="I69" i="26" s="1"/>
  <c r="K69" i="26" s="1"/>
  <c r="L13" i="26"/>
  <c r="Q445" i="26"/>
  <c r="Q89" i="26"/>
  <c r="N76" i="26"/>
  <c r="N61" i="26" s="1"/>
  <c r="N163" i="26"/>
  <c r="P338" i="26"/>
  <c r="O79" i="26"/>
  <c r="N298" i="26"/>
  <c r="N160" i="26" s="1"/>
  <c r="Q316" i="26"/>
  <c r="Q79" i="26"/>
  <c r="P308" i="26"/>
  <c r="P303" i="26"/>
  <c r="P302" i="26"/>
  <c r="Q276" i="26"/>
  <c r="Q275" i="26"/>
  <c r="Q263" i="26"/>
  <c r="J264" i="26"/>
  <c r="K264" i="26"/>
  <c r="P212" i="26"/>
  <c r="Q210" i="26"/>
  <c r="O326" i="26"/>
  <c r="K446" i="26"/>
  <c r="K445" i="26"/>
  <c r="I444" i="26"/>
  <c r="H418" i="26"/>
  <c r="H417" i="26" s="1"/>
  <c r="H416" i="26" s="1"/>
  <c r="O442" i="26"/>
  <c r="O429" i="26"/>
  <c r="T438" i="26"/>
  <c r="T437" i="26" s="1"/>
  <c r="K431" i="26"/>
  <c r="S429" i="26"/>
  <c r="T429" i="26" s="1"/>
  <c r="L418" i="26"/>
  <c r="N341" i="26"/>
  <c r="N260" i="26" s="1"/>
  <c r="N259" i="26" s="1"/>
  <c r="Q365" i="26"/>
  <c r="L202" i="26"/>
  <c r="L201" i="26" s="1"/>
  <c r="L174" i="26" s="1"/>
  <c r="L173" i="26" s="1"/>
  <c r="Q332" i="26"/>
  <c r="Q329" i="26"/>
  <c r="Q308" i="26"/>
  <c r="P276" i="26"/>
  <c r="P275" i="26"/>
  <c r="P263" i="26"/>
  <c r="H160" i="26"/>
  <c r="H73" i="26"/>
  <c r="H58" i="26" s="1"/>
  <c r="Q19" i="26"/>
  <c r="P19" i="26"/>
  <c r="O18" i="26"/>
  <c r="N14" i="26"/>
  <c r="T12" i="26"/>
  <c r="T11" i="26" s="1"/>
  <c r="T38" i="26" s="1"/>
  <c r="T152" i="26"/>
  <c r="T375" i="26"/>
  <c r="T326" i="26"/>
  <c r="T153" i="26"/>
  <c r="T68" i="26"/>
  <c r="T246" i="26"/>
  <c r="T245" i="26" s="1"/>
  <c r="T119" i="26"/>
  <c r="T83" i="26"/>
  <c r="T143" i="26"/>
  <c r="T81" i="26"/>
  <c r="T56" i="26" s="1"/>
  <c r="T459" i="26"/>
  <c r="T458" i="26" s="1"/>
  <c r="T474" i="26"/>
  <c r="T69" i="26"/>
  <c r="T455" i="26"/>
  <c r="T454" i="26" s="1"/>
  <c r="T453" i="26" s="1"/>
  <c r="T78" i="26"/>
  <c r="T77" i="26" s="1"/>
  <c r="T230" i="26"/>
  <c r="T228" i="26" s="1"/>
  <c r="J444" i="26"/>
  <c r="J90" i="26" s="1"/>
  <c r="J65" i="26" s="1"/>
  <c r="M90" i="26"/>
  <c r="K440" i="26"/>
  <c r="J440" i="26"/>
  <c r="M69" i="26"/>
  <c r="S69" i="26" s="1"/>
  <c r="P363" i="26"/>
  <c r="K362" i="26"/>
  <c r="O343" i="26"/>
  <c r="I343" i="26" s="1"/>
  <c r="S343" i="26"/>
  <c r="K353" i="26"/>
  <c r="J353" i="26"/>
  <c r="J337" i="26"/>
  <c r="J336" i="26" s="1"/>
  <c r="J79" i="26"/>
  <c r="P77" i="26"/>
  <c r="O77" i="26"/>
  <c r="Q77" i="26" s="1"/>
  <c r="P79" i="26"/>
  <c r="P330" i="26"/>
  <c r="P329" i="26"/>
  <c r="Q309" i="26"/>
  <c r="M298" i="26"/>
  <c r="S298" i="26" s="1"/>
  <c r="Q307" i="26"/>
  <c r="K303" i="26"/>
  <c r="J302" i="26"/>
  <c r="K302" i="26"/>
  <c r="J300" i="26"/>
  <c r="K300" i="26"/>
  <c r="P300" i="26"/>
  <c r="P297" i="26"/>
  <c r="O291" i="26"/>
  <c r="Q291" i="26" s="1"/>
  <c r="K297" i="26"/>
  <c r="J278" i="26"/>
  <c r="K278" i="26"/>
  <c r="K268" i="26"/>
  <c r="P268" i="26"/>
  <c r="K205" i="26"/>
  <c r="N27" i="26"/>
  <c r="Q37" i="26"/>
  <c r="P33" i="26"/>
  <c r="P32" i="26" s="1"/>
  <c r="P27" i="26" s="1"/>
  <c r="O33" i="26"/>
  <c r="O32" i="26" s="1"/>
  <c r="Q32" i="26" s="1"/>
  <c r="N22" i="26"/>
  <c r="N21" i="26" s="1"/>
  <c r="N48" i="26" s="1"/>
  <c r="O23" i="26"/>
  <c r="N154" i="26"/>
  <c r="N156" i="26" s="1"/>
  <c r="N99" i="26"/>
  <c r="N98" i="26" s="1"/>
  <c r="N458" i="26" s="1"/>
  <c r="N72" i="26"/>
  <c r="L10" i="26"/>
  <c r="L9" i="26" s="1"/>
  <c r="O17" i="26"/>
  <c r="N49" i="26"/>
  <c r="S68" i="26"/>
  <c r="M67" i="26"/>
  <c r="S67" i="26" s="1"/>
  <c r="S28" i="26"/>
  <c r="M27" i="26"/>
  <c r="S27" i="26" s="1"/>
  <c r="L154" i="26"/>
  <c r="Q123" i="26"/>
  <c r="O122" i="26"/>
  <c r="Q122" i="26" s="1"/>
  <c r="Q16" i="26"/>
  <c r="O22" i="26"/>
  <c r="Q33" i="26"/>
  <c r="M66" i="26"/>
  <c r="S66" i="26" s="1"/>
  <c r="H68" i="26"/>
  <c r="H67" i="26" s="1"/>
  <c r="I77" i="26"/>
  <c r="Q82" i="26"/>
  <c r="S83" i="26"/>
  <c r="H99" i="26"/>
  <c r="H98" i="26" s="1"/>
  <c r="H458" i="26" s="1"/>
  <c r="H72" i="26"/>
  <c r="H154" i="26"/>
  <c r="H156" i="26" s="1"/>
  <c r="K156" i="26" s="1"/>
  <c r="S101" i="26"/>
  <c r="M100" i="26"/>
  <c r="Q101" i="26"/>
  <c r="J150" i="26"/>
  <c r="J147" i="26" s="1"/>
  <c r="O151" i="26"/>
  <c r="N149" i="26"/>
  <c r="O149" i="26" s="1"/>
  <c r="N174" i="26"/>
  <c r="N173" i="26" s="1"/>
  <c r="N257" i="26" s="1"/>
  <c r="N159" i="26"/>
  <c r="H174" i="26"/>
  <c r="H173" i="26" s="1"/>
  <c r="S175" i="26"/>
  <c r="S194" i="26"/>
  <c r="Q203" i="26"/>
  <c r="P203" i="26"/>
  <c r="J206" i="26"/>
  <c r="K206" i="26"/>
  <c r="J210" i="26"/>
  <c r="K210" i="26"/>
  <c r="O15" i="26"/>
  <c r="S93" i="26"/>
  <c r="M92" i="26"/>
  <c r="S92" i="26" s="1"/>
  <c r="S29" i="26"/>
  <c r="O94" i="26"/>
  <c r="J101" i="26"/>
  <c r="J100" i="26" s="1"/>
  <c r="P122" i="26"/>
  <c r="P100" i="26" s="1"/>
  <c r="O142" i="26"/>
  <c r="Q142" i="26" s="1"/>
  <c r="O155" i="26"/>
  <c r="P205" i="26"/>
  <c r="Q205" i="26"/>
  <c r="P207" i="26"/>
  <c r="J207" i="26"/>
  <c r="O202" i="26"/>
  <c r="Q207" i="26"/>
  <c r="P209" i="26"/>
  <c r="Q209" i="26"/>
  <c r="I214" i="26"/>
  <c r="J217" i="26"/>
  <c r="J214" i="26" s="1"/>
  <c r="Q266" i="26"/>
  <c r="O262" i="26"/>
  <c r="P266" i="26"/>
  <c r="Q271" i="26"/>
  <c r="P271" i="26"/>
  <c r="P277" i="26"/>
  <c r="L262" i="26"/>
  <c r="Q277" i="26"/>
  <c r="L94" i="26"/>
  <c r="O147" i="26"/>
  <c r="P155" i="26"/>
  <c r="J78" i="26"/>
  <c r="J163" i="26"/>
  <c r="H76" i="26"/>
  <c r="H61" i="26" s="1"/>
  <c r="H256" i="26"/>
  <c r="S233" i="26"/>
  <c r="M256" i="26"/>
  <c r="S234" i="26"/>
  <c r="Q244" i="26"/>
  <c r="P244" i="26"/>
  <c r="O243" i="26"/>
  <c r="L246" i="26"/>
  <c r="P247" i="26"/>
  <c r="P16" i="26"/>
  <c r="M21" i="26"/>
  <c r="O29" i="26"/>
  <c r="O28" i="26" s="1"/>
  <c r="O27" i="26" s="1"/>
  <c r="Q27" i="26" s="1"/>
  <c r="O38" i="26"/>
  <c r="O45" i="26"/>
  <c r="J76" i="26"/>
  <c r="J61" i="26" s="1"/>
  <c r="H78" i="26"/>
  <c r="H77" i="26" s="1"/>
  <c r="M78" i="26"/>
  <c r="P81" i="26"/>
  <c r="P62" i="26"/>
  <c r="P83" i="26"/>
  <c r="P89" i="26"/>
  <c r="N91" i="26"/>
  <c r="N66" i="26" s="1"/>
  <c r="P123" i="26"/>
  <c r="K130" i="26"/>
  <c r="O130" i="26"/>
  <c r="S147" i="26"/>
  <c r="P148" i="26"/>
  <c r="L147" i="26"/>
  <c r="L153" i="26" s="1"/>
  <c r="H163" i="26"/>
  <c r="K175" i="26"/>
  <c r="P211" i="26"/>
  <c r="Q211" i="26"/>
  <c r="P243" i="26"/>
  <c r="I202" i="26"/>
  <c r="P204" i="26"/>
  <c r="P206" i="26"/>
  <c r="P210" i="26"/>
  <c r="Q216" i="26"/>
  <c r="P216" i="26"/>
  <c r="Q218" i="26"/>
  <c r="Q229" i="26"/>
  <c r="P229" i="26"/>
  <c r="Q237" i="26"/>
  <c r="P237" i="26"/>
  <c r="O245" i="26"/>
  <c r="K247" i="26"/>
  <c r="I246" i="26"/>
  <c r="O256" i="26"/>
  <c r="O255" i="26" s="1"/>
  <c r="S262" i="26"/>
  <c r="M261" i="26"/>
  <c r="Q269" i="26"/>
  <c r="P269" i="26"/>
  <c r="Q273" i="26"/>
  <c r="P273" i="26"/>
  <c r="Q280" i="26"/>
  <c r="P280" i="26"/>
  <c r="Q284" i="26"/>
  <c r="P284" i="26"/>
  <c r="Q288" i="26"/>
  <c r="P288" i="26"/>
  <c r="P311" i="26"/>
  <c r="P226" i="26"/>
  <c r="P228" i="26"/>
  <c r="O226" i="26"/>
  <c r="Q226" i="26" s="1"/>
  <c r="S240" i="26"/>
  <c r="M238" i="26"/>
  <c r="Q286" i="26"/>
  <c r="P286" i="26"/>
  <c r="K194" i="26"/>
  <c r="S202" i="26"/>
  <c r="T202" i="26" s="1"/>
  <c r="M201" i="26"/>
  <c r="Q219" i="26"/>
  <c r="P219" i="26"/>
  <c r="Q223" i="26"/>
  <c r="P223" i="26"/>
  <c r="Q231" i="26"/>
  <c r="P236" i="26"/>
  <c r="P282" i="26"/>
  <c r="K344" i="26"/>
  <c r="J344" i="26"/>
  <c r="K354" i="26"/>
  <c r="J354" i="26"/>
  <c r="M371" i="26"/>
  <c r="S372" i="26"/>
  <c r="Q300" i="26"/>
  <c r="Q301" i="26"/>
  <c r="Q302" i="26"/>
  <c r="Q303" i="26"/>
  <c r="Q304" i="26"/>
  <c r="P321" i="26"/>
  <c r="I321" i="26"/>
  <c r="P332" i="26"/>
  <c r="S334" i="26"/>
  <c r="M333" i="26"/>
  <c r="O337" i="26"/>
  <c r="P337" i="26" s="1"/>
  <c r="O342" i="26"/>
  <c r="K345" i="26"/>
  <c r="P366" i="26"/>
  <c r="Q368" i="26"/>
  <c r="P368" i="26"/>
  <c r="S373" i="26"/>
  <c r="P397" i="26"/>
  <c r="K420" i="26"/>
  <c r="J420" i="26"/>
  <c r="I419" i="26"/>
  <c r="Q359" i="26"/>
  <c r="P359" i="26"/>
  <c r="O369" i="26"/>
  <c r="S369" i="26"/>
  <c r="O389" i="26"/>
  <c r="P389" i="26" s="1"/>
  <c r="O299" i="26"/>
  <c r="J306" i="26"/>
  <c r="K307" i="26"/>
  <c r="K309" i="26"/>
  <c r="P310" i="26"/>
  <c r="O311" i="26"/>
  <c r="I311" i="26" s="1"/>
  <c r="K311" i="26" s="1"/>
  <c r="K316" i="26"/>
  <c r="P317" i="26"/>
  <c r="J320" i="26"/>
  <c r="I322" i="26"/>
  <c r="I325" i="26"/>
  <c r="L326" i="26"/>
  <c r="P326" i="26" s="1"/>
  <c r="K330" i="26"/>
  <c r="P333" i="26"/>
  <c r="P161" i="26" s="1"/>
  <c r="K334" i="26"/>
  <c r="H385" i="26"/>
  <c r="M385" i="26"/>
  <c r="S385" i="26" s="1"/>
  <c r="S337" i="26"/>
  <c r="M336" i="26"/>
  <c r="Q339" i="26"/>
  <c r="P355" i="26"/>
  <c r="L361" i="26"/>
  <c r="I364" i="26"/>
  <c r="J365" i="26"/>
  <c r="K369" i="26"/>
  <c r="K376" i="26"/>
  <c r="J376" i="26"/>
  <c r="M454" i="26"/>
  <c r="L454" i="26"/>
  <c r="P403" i="26"/>
  <c r="O240" i="26"/>
  <c r="I290" i="26"/>
  <c r="L299" i="26"/>
  <c r="P307" i="26"/>
  <c r="P309" i="26"/>
  <c r="I310" i="26"/>
  <c r="P316" i="26"/>
  <c r="L315" i="26"/>
  <c r="P315" i="26" s="1"/>
  <c r="I317" i="26"/>
  <c r="P319" i="26"/>
  <c r="I319" i="26"/>
  <c r="P324" i="26"/>
  <c r="I324" i="26"/>
  <c r="O323" i="26"/>
  <c r="I336" i="26"/>
  <c r="N385" i="26"/>
  <c r="S342" i="26"/>
  <c r="Q357" i="26"/>
  <c r="P357" i="26"/>
  <c r="H360" i="26"/>
  <c r="H341" i="26" s="1"/>
  <c r="O361" i="26"/>
  <c r="M360" i="26"/>
  <c r="Q362" i="26"/>
  <c r="P364" i="26"/>
  <c r="J366" i="26"/>
  <c r="O373" i="26"/>
  <c r="O372" i="26" s="1"/>
  <c r="O371" i="26" s="1"/>
  <c r="P371" i="26" s="1"/>
  <c r="P396" i="26"/>
  <c r="I396" i="26"/>
  <c r="O395" i="26"/>
  <c r="Q398" i="26"/>
  <c r="P398" i="26"/>
  <c r="L417" i="26"/>
  <c r="I433" i="26"/>
  <c r="K433" i="26" s="1"/>
  <c r="J435" i="26"/>
  <c r="L469" i="26"/>
  <c r="L468" i="26" s="1"/>
  <c r="L465" i="26"/>
  <c r="L464" i="26" s="1"/>
  <c r="L463" i="26" s="1"/>
  <c r="K475" i="26"/>
  <c r="I474" i="26"/>
  <c r="N466" i="26"/>
  <c r="N469" i="26"/>
  <c r="N468" i="26" s="1"/>
  <c r="S419" i="26"/>
  <c r="O419" i="26"/>
  <c r="J430" i="26"/>
  <c r="I429" i="26"/>
  <c r="K429" i="26" s="1"/>
  <c r="J432" i="26"/>
  <c r="S448" i="26"/>
  <c r="S380" i="26"/>
  <c r="M379" i="26"/>
  <c r="N454" i="26"/>
  <c r="S397" i="26"/>
  <c r="P401" i="26"/>
  <c r="I403" i="26"/>
  <c r="K409" i="26"/>
  <c r="N419" i="26"/>
  <c r="N418" i="26" s="1"/>
  <c r="J429" i="26"/>
  <c r="J439" i="26"/>
  <c r="K439" i="26"/>
  <c r="P469" i="26"/>
  <c r="P468" i="26" s="1"/>
  <c r="P465" i="26"/>
  <c r="P464" i="26" s="1"/>
  <c r="P463" i="26" s="1"/>
  <c r="Q469" i="26"/>
  <c r="Q468" i="26" s="1"/>
  <c r="Q465" i="26"/>
  <c r="Q464" i="26" s="1"/>
  <c r="Q463" i="26" s="1"/>
  <c r="K480" i="26"/>
  <c r="I479" i="26"/>
  <c r="Q485" i="26"/>
  <c r="P485" i="26"/>
  <c r="Q487" i="26"/>
  <c r="P487" i="26"/>
  <c r="I375" i="26"/>
  <c r="K381" i="26"/>
  <c r="O400" i="26"/>
  <c r="Q400" i="26" s="1"/>
  <c r="M418" i="26"/>
  <c r="K438" i="26"/>
  <c r="J438" i="26"/>
  <c r="P446" i="26"/>
  <c r="Q446" i="26"/>
  <c r="J469" i="26"/>
  <c r="J468" i="26" s="1"/>
  <c r="H469" i="26"/>
  <c r="H468" i="26" s="1"/>
  <c r="H465" i="26"/>
  <c r="H464" i="26" s="1"/>
  <c r="H463" i="26" s="1"/>
  <c r="S471" i="26"/>
  <c r="M470" i="26"/>
  <c r="S475" i="26"/>
  <c r="M474" i="26"/>
  <c r="P445" i="26"/>
  <c r="L444" i="26"/>
  <c r="K448" i="26"/>
  <c r="I447" i="26"/>
  <c r="K447" i="26" s="1"/>
  <c r="K471" i="26"/>
  <c r="I470" i="26"/>
  <c r="O444" i="26"/>
  <c r="S489" i="26"/>
  <c r="P490" i="26"/>
  <c r="P492" i="26"/>
  <c r="P493" i="26"/>
  <c r="P495" i="26"/>
  <c r="O489" i="26"/>
  <c r="I443" i="25"/>
  <c r="I435" i="25"/>
  <c r="I432" i="25"/>
  <c r="H434" i="25"/>
  <c r="H433" i="25" s="1"/>
  <c r="N383" i="25"/>
  <c r="M366" i="25"/>
  <c r="I366" i="25"/>
  <c r="O253" i="25"/>
  <c r="N151" i="25"/>
  <c r="H149" i="25"/>
  <c r="L149" i="25"/>
  <c r="N17" i="25"/>
  <c r="S17" i="25"/>
  <c r="S16" i="25"/>
  <c r="N16" i="25" s="1"/>
  <c r="N505" i="25"/>
  <c r="M505" i="25"/>
  <c r="O504" i="25"/>
  <c r="O503" i="25"/>
  <c r="S502" i="25"/>
  <c r="O502" i="25"/>
  <c r="S501" i="25"/>
  <c r="O501" i="25"/>
  <c r="S500" i="25"/>
  <c r="O500" i="25"/>
  <c r="S499" i="25"/>
  <c r="O499" i="25"/>
  <c r="O505" i="25" s="1"/>
  <c r="S498" i="25"/>
  <c r="S497" i="25"/>
  <c r="S496" i="25"/>
  <c r="O496" i="25"/>
  <c r="Q496" i="25" s="1"/>
  <c r="K496" i="25"/>
  <c r="J496" i="25"/>
  <c r="S495" i="25"/>
  <c r="P495" i="25"/>
  <c r="O495" i="25"/>
  <c r="Q495" i="25" s="1"/>
  <c r="K495" i="25"/>
  <c r="J495" i="25"/>
  <c r="S494" i="25"/>
  <c r="P494" i="25"/>
  <c r="O494" i="25"/>
  <c r="Q494" i="25" s="1"/>
  <c r="K494" i="25"/>
  <c r="J494" i="25"/>
  <c r="S493" i="25"/>
  <c r="P493" i="25"/>
  <c r="O493" i="25"/>
  <c r="Q493" i="25" s="1"/>
  <c r="N493" i="25"/>
  <c r="M493" i="25"/>
  <c r="K493" i="25"/>
  <c r="J493" i="25"/>
  <c r="S492" i="25"/>
  <c r="P492" i="25"/>
  <c r="O492" i="25"/>
  <c r="Q492" i="25" s="1"/>
  <c r="K492" i="25"/>
  <c r="J492" i="25"/>
  <c r="S491" i="25"/>
  <c r="P491" i="25"/>
  <c r="O491" i="25"/>
  <c r="Q491" i="25" s="1"/>
  <c r="K491" i="25"/>
  <c r="J491" i="25"/>
  <c r="S490" i="25"/>
  <c r="P490" i="25"/>
  <c r="O490" i="25"/>
  <c r="Q490" i="25" s="1"/>
  <c r="K490" i="25"/>
  <c r="J490" i="25"/>
  <c r="S489" i="25"/>
  <c r="P489" i="25"/>
  <c r="O489" i="25"/>
  <c r="Q489" i="25" s="1"/>
  <c r="N489" i="25"/>
  <c r="M489" i="25"/>
  <c r="K489" i="25"/>
  <c r="J489" i="25"/>
  <c r="S488" i="25"/>
  <c r="P488" i="25"/>
  <c r="O488" i="25"/>
  <c r="Q488" i="25" s="1"/>
  <c r="K488" i="25"/>
  <c r="J488" i="25"/>
  <c r="S487" i="25"/>
  <c r="P487" i="25"/>
  <c r="O487" i="25"/>
  <c r="Q487" i="25" s="1"/>
  <c r="K487" i="25"/>
  <c r="J487" i="25"/>
  <c r="S486" i="25"/>
  <c r="P486" i="25"/>
  <c r="O486" i="25"/>
  <c r="Q486" i="25" s="1"/>
  <c r="K486" i="25"/>
  <c r="J486" i="25"/>
  <c r="S485" i="25"/>
  <c r="P485" i="25"/>
  <c r="O485" i="25"/>
  <c r="Q485" i="25" s="1"/>
  <c r="N485" i="25"/>
  <c r="M485" i="25"/>
  <c r="K485" i="25"/>
  <c r="J485" i="25"/>
  <c r="S484" i="25"/>
  <c r="P484" i="25"/>
  <c r="O484" i="25"/>
  <c r="Q484" i="25" s="1"/>
  <c r="N484" i="25"/>
  <c r="M484" i="25"/>
  <c r="K484" i="25"/>
  <c r="J484" i="25"/>
  <c r="S483" i="25"/>
  <c r="S482" i="25"/>
  <c r="O482" i="25"/>
  <c r="O481" i="25" s="1"/>
  <c r="O480" i="25" s="1"/>
  <c r="O479" i="25" s="1"/>
  <c r="O467" i="25" s="1"/>
  <c r="K482" i="25"/>
  <c r="S481" i="25"/>
  <c r="Q481" i="25"/>
  <c r="P481" i="25"/>
  <c r="P480" i="25" s="1"/>
  <c r="P479" i="25" s="1"/>
  <c r="N481" i="25"/>
  <c r="N480" i="25" s="1"/>
  <c r="N479" i="25" s="1"/>
  <c r="M481" i="25"/>
  <c r="L481" i="25"/>
  <c r="L480" i="25" s="1"/>
  <c r="L479" i="25" s="1"/>
  <c r="J481" i="25"/>
  <c r="J480" i="25" s="1"/>
  <c r="J479" i="25" s="1"/>
  <c r="I481" i="25"/>
  <c r="K481" i="25" s="1"/>
  <c r="H481" i="25"/>
  <c r="H480" i="25" s="1"/>
  <c r="H479" i="25" s="1"/>
  <c r="Q480" i="25"/>
  <c r="Q479" i="25" s="1"/>
  <c r="Q467" i="25" s="1"/>
  <c r="M480" i="25"/>
  <c r="S480" i="25" s="1"/>
  <c r="I480" i="25"/>
  <c r="I479" i="25" s="1"/>
  <c r="S478" i="25"/>
  <c r="O478" i="25"/>
  <c r="O477" i="25" s="1"/>
  <c r="K478" i="25"/>
  <c r="S477" i="25"/>
  <c r="Q477" i="25"/>
  <c r="P477" i="25"/>
  <c r="N477" i="25"/>
  <c r="M477" i="25"/>
  <c r="L477" i="25"/>
  <c r="J477" i="25"/>
  <c r="I477" i="25"/>
  <c r="H477" i="25"/>
  <c r="S476" i="25"/>
  <c r="O476" i="25"/>
  <c r="O475" i="25" s="1"/>
  <c r="K476" i="25"/>
  <c r="S475" i="25"/>
  <c r="Q475" i="25"/>
  <c r="P475" i="25"/>
  <c r="P474" i="25" s="1"/>
  <c r="P466" i="25" s="1"/>
  <c r="N475" i="25"/>
  <c r="N474" i="25" s="1"/>
  <c r="N466" i="25" s="1"/>
  <c r="M475" i="25"/>
  <c r="L475" i="25"/>
  <c r="L474" i="25" s="1"/>
  <c r="L466" i="25" s="1"/>
  <c r="J475" i="25"/>
  <c r="J474" i="25" s="1"/>
  <c r="J466" i="25" s="1"/>
  <c r="I475" i="25"/>
  <c r="H475" i="25"/>
  <c r="H474" i="25" s="1"/>
  <c r="H466" i="25" s="1"/>
  <c r="Q474" i="25"/>
  <c r="O474" i="25"/>
  <c r="M474" i="25"/>
  <c r="S474" i="25" s="1"/>
  <c r="K474" i="25"/>
  <c r="I474" i="25"/>
  <c r="S473" i="25"/>
  <c r="O473" i="25"/>
  <c r="K473" i="25"/>
  <c r="S472" i="25"/>
  <c r="O472" i="25"/>
  <c r="O471" i="25" s="1"/>
  <c r="K472" i="25"/>
  <c r="S471" i="25"/>
  <c r="Q471" i="25"/>
  <c r="P471" i="25"/>
  <c r="P470" i="25" s="1"/>
  <c r="P469" i="25" s="1"/>
  <c r="P468" i="25" s="1"/>
  <c r="N471" i="25"/>
  <c r="N470" i="25" s="1"/>
  <c r="M471" i="25"/>
  <c r="L471" i="25"/>
  <c r="L470" i="25" s="1"/>
  <c r="J471" i="25"/>
  <c r="J470" i="25" s="1"/>
  <c r="I471" i="25"/>
  <c r="H471" i="25"/>
  <c r="H470" i="25" s="1"/>
  <c r="H469" i="25" s="1"/>
  <c r="H468" i="25" s="1"/>
  <c r="Q470" i="25"/>
  <c r="O470" i="25"/>
  <c r="M470" i="25"/>
  <c r="K470" i="25"/>
  <c r="I470" i="25"/>
  <c r="N469" i="25"/>
  <c r="N468" i="25" s="1"/>
  <c r="L469" i="25"/>
  <c r="L468" i="25" s="1"/>
  <c r="J469" i="25"/>
  <c r="J468" i="25" s="1"/>
  <c r="P467" i="25"/>
  <c r="N467" i="25"/>
  <c r="L467" i="25"/>
  <c r="J467" i="25"/>
  <c r="H467" i="25"/>
  <c r="Q466" i="25"/>
  <c r="O466" i="25"/>
  <c r="M466" i="25"/>
  <c r="S466" i="25" s="1"/>
  <c r="K466" i="25"/>
  <c r="I466" i="25"/>
  <c r="N465" i="25"/>
  <c r="N464" i="25" s="1"/>
  <c r="N463" i="25" s="1"/>
  <c r="L465" i="25"/>
  <c r="L464" i="25" s="1"/>
  <c r="J465" i="25"/>
  <c r="J464" i="25" s="1"/>
  <c r="J463" i="25" s="1"/>
  <c r="L463" i="25"/>
  <c r="S462" i="25"/>
  <c r="S452" i="25"/>
  <c r="O451" i="25"/>
  <c r="S450" i="25"/>
  <c r="O450" i="25"/>
  <c r="K450" i="25"/>
  <c r="S449" i="25"/>
  <c r="O449" i="25"/>
  <c r="K449" i="25"/>
  <c r="P448" i="25"/>
  <c r="O448" i="25"/>
  <c r="N448" i="25"/>
  <c r="M448" i="25"/>
  <c r="S448" i="25" s="1"/>
  <c r="L448" i="25"/>
  <c r="J448" i="25"/>
  <c r="I448" i="25"/>
  <c r="K448" i="25" s="1"/>
  <c r="H448" i="25"/>
  <c r="P447" i="25"/>
  <c r="O447" i="25"/>
  <c r="N447" i="25"/>
  <c r="M447" i="25"/>
  <c r="S447" i="25" s="1"/>
  <c r="L447" i="25"/>
  <c r="J447" i="25"/>
  <c r="I447" i="25"/>
  <c r="K447" i="25" s="1"/>
  <c r="H447" i="25"/>
  <c r="S446" i="25"/>
  <c r="O446" i="25"/>
  <c r="L446" i="25"/>
  <c r="I446" i="25"/>
  <c r="K446" i="25" s="1"/>
  <c r="S445" i="25"/>
  <c r="O445" i="25"/>
  <c r="I445" i="25" s="1"/>
  <c r="L445" i="25"/>
  <c r="N444" i="25"/>
  <c r="M444" i="25"/>
  <c r="L444" i="25"/>
  <c r="H444" i="25"/>
  <c r="O443" i="25"/>
  <c r="N442" i="25"/>
  <c r="M442" i="25"/>
  <c r="O442" i="25" s="1"/>
  <c r="I442" i="25"/>
  <c r="H442" i="25"/>
  <c r="L442" i="25" s="1"/>
  <c r="S441" i="25"/>
  <c r="O441" i="25"/>
  <c r="P441" i="25" s="1"/>
  <c r="K441" i="25"/>
  <c r="J441" i="25"/>
  <c r="S440" i="25"/>
  <c r="O440" i="25"/>
  <c r="I440" i="25"/>
  <c r="J440" i="25" s="1"/>
  <c r="S439" i="25"/>
  <c r="O439" i="25"/>
  <c r="I439" i="25"/>
  <c r="J439" i="25" s="1"/>
  <c r="S438" i="25"/>
  <c r="O438" i="25"/>
  <c r="I438" i="25"/>
  <c r="J438" i="25" s="1"/>
  <c r="S437" i="25"/>
  <c r="O437" i="25"/>
  <c r="K437" i="25"/>
  <c r="J437" i="25"/>
  <c r="S436" i="25"/>
  <c r="O436" i="25"/>
  <c r="K436" i="25"/>
  <c r="J436" i="25"/>
  <c r="S435" i="25"/>
  <c r="O435" i="25"/>
  <c r="K435" i="25"/>
  <c r="J435" i="25"/>
  <c r="S434" i="25"/>
  <c r="O434" i="25"/>
  <c r="L434" i="25"/>
  <c r="L433" i="25" s="1"/>
  <c r="L418" i="25" s="1"/>
  <c r="L417" i="25" s="1"/>
  <c r="L416" i="25" s="1"/>
  <c r="J434" i="25"/>
  <c r="I434" i="25"/>
  <c r="K434" i="25" s="1"/>
  <c r="N433" i="25"/>
  <c r="M433" i="25"/>
  <c r="I433" i="25"/>
  <c r="O432" i="25"/>
  <c r="S431" i="25"/>
  <c r="O431" i="25"/>
  <c r="I431" i="25"/>
  <c r="K431" i="25" s="1"/>
  <c r="S430" i="25"/>
  <c r="O430" i="25"/>
  <c r="I430" i="25" s="1"/>
  <c r="N429" i="25"/>
  <c r="N418" i="25" s="1"/>
  <c r="M429" i="25"/>
  <c r="L429" i="25"/>
  <c r="H429" i="25"/>
  <c r="S428" i="25"/>
  <c r="O428" i="25"/>
  <c r="K428" i="25"/>
  <c r="J428" i="25"/>
  <c r="S427" i="25"/>
  <c r="O427" i="25"/>
  <c r="K427" i="25"/>
  <c r="J427" i="25"/>
  <c r="S426" i="25"/>
  <c r="O426" i="25"/>
  <c r="K426" i="25"/>
  <c r="J426" i="25"/>
  <c r="S425" i="25"/>
  <c r="O425" i="25"/>
  <c r="K425" i="25"/>
  <c r="J425" i="25"/>
  <c r="S424" i="25"/>
  <c r="O424" i="25"/>
  <c r="K424" i="25"/>
  <c r="J424" i="25"/>
  <c r="S423" i="25"/>
  <c r="O423" i="25"/>
  <c r="K423" i="25"/>
  <c r="J423" i="25"/>
  <c r="S422" i="25"/>
  <c r="O422" i="25"/>
  <c r="L422" i="25"/>
  <c r="J422" i="25"/>
  <c r="I422" i="25"/>
  <c r="K422" i="25" s="1"/>
  <c r="S421" i="25"/>
  <c r="N421" i="25"/>
  <c r="N419" i="25" s="1"/>
  <c r="M421" i="25"/>
  <c r="L421" i="25"/>
  <c r="L419" i="25" s="1"/>
  <c r="I421" i="25"/>
  <c r="H421" i="25"/>
  <c r="H419" i="25" s="1"/>
  <c r="S420" i="25"/>
  <c r="O420" i="25"/>
  <c r="I420" i="25" s="1"/>
  <c r="L420" i="25"/>
  <c r="O419" i="25"/>
  <c r="M419" i="25"/>
  <c r="S415" i="25"/>
  <c r="O415" i="25"/>
  <c r="P415" i="25" s="1"/>
  <c r="K415" i="25"/>
  <c r="S414" i="25"/>
  <c r="O414" i="25"/>
  <c r="P414" i="25" s="1"/>
  <c r="K414" i="25"/>
  <c r="S413" i="25"/>
  <c r="O413" i="25"/>
  <c r="P413" i="25" s="1"/>
  <c r="K413" i="25"/>
  <c r="S412" i="25"/>
  <c r="O412" i="25"/>
  <c r="P412" i="25" s="1"/>
  <c r="K412" i="25"/>
  <c r="S411" i="25"/>
  <c r="O411" i="25"/>
  <c r="P411" i="25" s="1"/>
  <c r="K411" i="25"/>
  <c r="S410" i="25"/>
  <c r="O410" i="25"/>
  <c r="P410" i="25" s="1"/>
  <c r="P409" i="25" s="1"/>
  <c r="K410" i="25"/>
  <c r="S409" i="25"/>
  <c r="Q409" i="25"/>
  <c r="N409" i="25"/>
  <c r="M409" i="25"/>
  <c r="L409" i="25"/>
  <c r="J409" i="25"/>
  <c r="I409" i="25"/>
  <c r="K409" i="25" s="1"/>
  <c r="H409" i="25"/>
  <c r="S408" i="25"/>
  <c r="P408" i="25"/>
  <c r="P407" i="25" s="1"/>
  <c r="O408" i="25"/>
  <c r="K408" i="25"/>
  <c r="Q407" i="25"/>
  <c r="O407" i="25"/>
  <c r="N407" i="25"/>
  <c r="M407" i="25"/>
  <c r="S407" i="25" s="1"/>
  <c r="L407" i="25"/>
  <c r="J407" i="25"/>
  <c r="I407" i="25"/>
  <c r="K407" i="25" s="1"/>
  <c r="H407" i="25"/>
  <c r="S406" i="25"/>
  <c r="O406" i="25"/>
  <c r="P406" i="25" s="1"/>
  <c r="K406" i="25"/>
  <c r="S405" i="25"/>
  <c r="O405" i="25"/>
  <c r="P405" i="25" s="1"/>
  <c r="P404" i="25" s="1"/>
  <c r="P403" i="25" s="1"/>
  <c r="K405" i="25"/>
  <c r="S404" i="25"/>
  <c r="Q404" i="25"/>
  <c r="N404" i="25"/>
  <c r="N403" i="25" s="1"/>
  <c r="M404" i="25"/>
  <c r="L404" i="25"/>
  <c r="L403" i="25" s="1"/>
  <c r="J404" i="25"/>
  <c r="J403" i="25" s="1"/>
  <c r="I404" i="25"/>
  <c r="K404" i="25" s="1"/>
  <c r="H404" i="25"/>
  <c r="H403" i="25" s="1"/>
  <c r="Q403" i="25"/>
  <c r="M403" i="25"/>
  <c r="S403" i="25" s="1"/>
  <c r="I403" i="25"/>
  <c r="K403" i="25" s="1"/>
  <c r="S402" i="25"/>
  <c r="P402" i="25"/>
  <c r="O402" i="25"/>
  <c r="Q402" i="25" s="1"/>
  <c r="K402" i="25"/>
  <c r="J402" i="25"/>
  <c r="S401" i="25"/>
  <c r="O401" i="25"/>
  <c r="Q401" i="25" s="1"/>
  <c r="N401" i="25"/>
  <c r="N400" i="25" s="1"/>
  <c r="M401" i="25"/>
  <c r="L401" i="25"/>
  <c r="L400" i="25" s="1"/>
  <c r="J401" i="25"/>
  <c r="J400" i="25" s="1"/>
  <c r="I401" i="25"/>
  <c r="K401" i="25" s="1"/>
  <c r="H401" i="25"/>
  <c r="H400" i="25" s="1"/>
  <c r="O400" i="25"/>
  <c r="Q400" i="25" s="1"/>
  <c r="M400" i="25"/>
  <c r="S400" i="25" s="1"/>
  <c r="I400" i="25"/>
  <c r="K400" i="25" s="1"/>
  <c r="S399" i="25"/>
  <c r="P399" i="25"/>
  <c r="O399" i="25"/>
  <c r="Q399" i="25" s="1"/>
  <c r="K399" i="25"/>
  <c r="J399" i="25"/>
  <c r="S398" i="25"/>
  <c r="P398" i="25"/>
  <c r="O398" i="25"/>
  <c r="Q398" i="25" s="1"/>
  <c r="K398" i="25"/>
  <c r="J398" i="25"/>
  <c r="O397" i="25"/>
  <c r="N397" i="25"/>
  <c r="M397" i="25"/>
  <c r="L397" i="25"/>
  <c r="J397" i="25"/>
  <c r="I397" i="25"/>
  <c r="H397" i="25"/>
  <c r="S396" i="25"/>
  <c r="O396" i="25"/>
  <c r="P396" i="25" s="1"/>
  <c r="O395" i="25"/>
  <c r="N395" i="25"/>
  <c r="M395" i="25"/>
  <c r="S395" i="25" s="1"/>
  <c r="L395" i="25"/>
  <c r="P395" i="25" s="1"/>
  <c r="H395" i="25"/>
  <c r="O394" i="25"/>
  <c r="O454" i="25" s="1"/>
  <c r="N394" i="25"/>
  <c r="M394" i="25"/>
  <c r="M454" i="25" s="1"/>
  <c r="L394" i="25"/>
  <c r="H394" i="25"/>
  <c r="S391" i="25"/>
  <c r="N389" i="25"/>
  <c r="M389" i="25"/>
  <c r="S389" i="25" s="1"/>
  <c r="H389" i="25"/>
  <c r="S384" i="25"/>
  <c r="S383" i="25"/>
  <c r="O383" i="25"/>
  <c r="S382" i="25"/>
  <c r="O382" i="25"/>
  <c r="P382" i="25" s="1"/>
  <c r="P381" i="25" s="1"/>
  <c r="P380" i="25" s="1"/>
  <c r="P379" i="25" s="1"/>
  <c r="Q381" i="25"/>
  <c r="Q380" i="25" s="1"/>
  <c r="Q379" i="25" s="1"/>
  <c r="O381" i="25"/>
  <c r="O380" i="25" s="1"/>
  <c r="O379" i="25" s="1"/>
  <c r="N381" i="25"/>
  <c r="M381" i="25"/>
  <c r="S381" i="25" s="1"/>
  <c r="L381" i="25"/>
  <c r="J381" i="25"/>
  <c r="I381" i="25"/>
  <c r="I380" i="25" s="1"/>
  <c r="H381" i="25"/>
  <c r="N380" i="25"/>
  <c r="N379" i="25" s="1"/>
  <c r="L380" i="25"/>
  <c r="L379" i="25" s="1"/>
  <c r="J380" i="25"/>
  <c r="J379" i="25" s="1"/>
  <c r="H380" i="25"/>
  <c r="H379" i="25" s="1"/>
  <c r="S378" i="25"/>
  <c r="O378" i="25"/>
  <c r="P378" i="25" s="1"/>
  <c r="K378" i="25"/>
  <c r="J378" i="25"/>
  <c r="S377" i="25"/>
  <c r="P377" i="25"/>
  <c r="O377" i="25"/>
  <c r="K377" i="25"/>
  <c r="J377" i="25"/>
  <c r="S376" i="25"/>
  <c r="O376" i="25"/>
  <c r="P376" i="25" s="1"/>
  <c r="S375" i="25"/>
  <c r="O375" i="25"/>
  <c r="P375" i="25" s="1"/>
  <c r="S374" i="25"/>
  <c r="O374" i="25"/>
  <c r="P374" i="25" s="1"/>
  <c r="P373" i="25" s="1"/>
  <c r="P372" i="25" s="1"/>
  <c r="K374" i="25"/>
  <c r="J374" i="25"/>
  <c r="Q373" i="25"/>
  <c r="Q372" i="25" s="1"/>
  <c r="O373" i="25"/>
  <c r="O372" i="25" s="1"/>
  <c r="O371" i="25" s="1"/>
  <c r="N373" i="25"/>
  <c r="M373" i="25"/>
  <c r="S373" i="25" s="1"/>
  <c r="L373" i="25"/>
  <c r="H373" i="25"/>
  <c r="N372" i="25"/>
  <c r="L372" i="25"/>
  <c r="H372" i="25"/>
  <c r="N371" i="25"/>
  <c r="L371" i="25"/>
  <c r="H371" i="25"/>
  <c r="S370" i="25"/>
  <c r="O370" i="25"/>
  <c r="Q370" i="25" s="1"/>
  <c r="L370" i="25"/>
  <c r="P370" i="25" s="1"/>
  <c r="K370" i="25"/>
  <c r="J370" i="25"/>
  <c r="S369" i="25"/>
  <c r="N369" i="25"/>
  <c r="M369" i="25"/>
  <c r="O369" i="25" s="1"/>
  <c r="Q369" i="25" s="1"/>
  <c r="L369" i="25"/>
  <c r="J369" i="25"/>
  <c r="I369" i="25"/>
  <c r="K369" i="25" s="1"/>
  <c r="H369" i="25"/>
  <c r="O368" i="25"/>
  <c r="Q368" i="25" s="1"/>
  <c r="K368" i="25"/>
  <c r="J368" i="25"/>
  <c r="O367" i="25"/>
  <c r="P367" i="25" s="1"/>
  <c r="K367" i="25"/>
  <c r="J367" i="25"/>
  <c r="N366" i="25"/>
  <c r="L366" i="25"/>
  <c r="K366" i="25"/>
  <c r="H366" i="25"/>
  <c r="J366" i="25" s="1"/>
  <c r="S365" i="25"/>
  <c r="O365" i="25"/>
  <c r="L365" i="25"/>
  <c r="I365" i="25"/>
  <c r="J365" i="25" s="1"/>
  <c r="O364" i="25"/>
  <c r="Q364" i="25" s="1"/>
  <c r="L364" i="25"/>
  <c r="P364" i="25" s="1"/>
  <c r="J364" i="25"/>
  <c r="I364" i="25"/>
  <c r="K364" i="25" s="1"/>
  <c r="O363" i="25"/>
  <c r="L363" i="25"/>
  <c r="I363" i="25"/>
  <c r="J363" i="25" s="1"/>
  <c r="S362" i="25"/>
  <c r="O362" i="25"/>
  <c r="L362" i="25"/>
  <c r="I362" i="25"/>
  <c r="J362" i="25" s="1"/>
  <c r="N361" i="25"/>
  <c r="N360" i="25" s="1"/>
  <c r="N387" i="25" s="1"/>
  <c r="N386" i="25" s="1"/>
  <c r="M361" i="25"/>
  <c r="O361" i="25" s="1"/>
  <c r="L361" i="25"/>
  <c r="H361" i="25"/>
  <c r="H360" i="25" s="1"/>
  <c r="H387" i="25" s="1"/>
  <c r="M360" i="25"/>
  <c r="O360" i="25" s="1"/>
  <c r="O387" i="25" s="1"/>
  <c r="S359" i="25"/>
  <c r="P359" i="25"/>
  <c r="O359" i="25"/>
  <c r="Q359" i="25" s="1"/>
  <c r="K359" i="25"/>
  <c r="J359" i="25"/>
  <c r="S358" i="25"/>
  <c r="P358" i="25"/>
  <c r="O358" i="25"/>
  <c r="Q358" i="25" s="1"/>
  <c r="K358" i="25"/>
  <c r="J358" i="25"/>
  <c r="S357" i="25"/>
  <c r="P357" i="25"/>
  <c r="O357" i="25"/>
  <c r="Q357" i="25" s="1"/>
  <c r="K357" i="25"/>
  <c r="J357" i="25"/>
  <c r="S356" i="25"/>
  <c r="P356" i="25"/>
  <c r="O356" i="25"/>
  <c r="Q356" i="25" s="1"/>
  <c r="K356" i="25"/>
  <c r="J356" i="25"/>
  <c r="S355" i="25"/>
  <c r="O355" i="25"/>
  <c r="Q355" i="25" s="1"/>
  <c r="N355" i="25"/>
  <c r="M355" i="25"/>
  <c r="L355" i="25"/>
  <c r="P355" i="25" s="1"/>
  <c r="J355" i="25"/>
  <c r="I355" i="25"/>
  <c r="K355" i="25" s="1"/>
  <c r="H355" i="25"/>
  <c r="S354" i="25"/>
  <c r="O354" i="25"/>
  <c r="I354" i="25" s="1"/>
  <c r="S353" i="25"/>
  <c r="O353" i="25"/>
  <c r="I353" i="25" s="1"/>
  <c r="K353" i="25" s="1"/>
  <c r="S352" i="25"/>
  <c r="O352" i="25"/>
  <c r="K352" i="25"/>
  <c r="J352" i="25"/>
  <c r="S351" i="25"/>
  <c r="O351" i="25"/>
  <c r="K351" i="25"/>
  <c r="J351" i="25"/>
  <c r="S350" i="25"/>
  <c r="O350" i="25"/>
  <c r="K350" i="25"/>
  <c r="J350" i="25"/>
  <c r="S349" i="25"/>
  <c r="O349" i="25"/>
  <c r="K349" i="25"/>
  <c r="J349" i="25"/>
  <c r="S348" i="25"/>
  <c r="O348" i="25"/>
  <c r="K348" i="25"/>
  <c r="J348" i="25"/>
  <c r="S347" i="25"/>
  <c r="O347" i="25"/>
  <c r="K347" i="25"/>
  <c r="J347" i="25"/>
  <c r="S346" i="25"/>
  <c r="O346" i="25"/>
  <c r="K346" i="25"/>
  <c r="J346" i="25"/>
  <c r="S345" i="25"/>
  <c r="O345" i="25"/>
  <c r="I345" i="25" s="1"/>
  <c r="S344" i="25"/>
  <c r="O344" i="25"/>
  <c r="I344" i="25" s="1"/>
  <c r="L344" i="25"/>
  <c r="N343" i="25"/>
  <c r="N342" i="25" s="1"/>
  <c r="N341" i="25" s="1"/>
  <c r="M343" i="25"/>
  <c r="H343" i="25"/>
  <c r="L343" i="25" s="1"/>
  <c r="M342" i="25"/>
  <c r="S340" i="25"/>
  <c r="O340" i="25"/>
  <c r="Q340" i="25" s="1"/>
  <c r="K340" i="25"/>
  <c r="J340" i="25"/>
  <c r="S339" i="25"/>
  <c r="O339" i="25"/>
  <c r="Q339" i="25" s="1"/>
  <c r="K339" i="25"/>
  <c r="J339" i="25"/>
  <c r="S338" i="25"/>
  <c r="O338" i="25"/>
  <c r="O337" i="25" s="1"/>
  <c r="O336" i="25" s="1"/>
  <c r="L338" i="25"/>
  <c r="I338" i="25"/>
  <c r="K338" i="25" s="1"/>
  <c r="N337" i="25"/>
  <c r="N336" i="25" s="1"/>
  <c r="M337" i="25"/>
  <c r="M385" i="25" s="1"/>
  <c r="S385" i="25" s="1"/>
  <c r="L337" i="25"/>
  <c r="H337" i="25"/>
  <c r="H336" i="25" s="1"/>
  <c r="L336" i="25"/>
  <c r="S335" i="25"/>
  <c r="O335" i="25"/>
  <c r="Q335" i="25" s="1"/>
  <c r="K335" i="25"/>
  <c r="J335" i="25"/>
  <c r="J334" i="25" s="1"/>
  <c r="J333" i="25" s="1"/>
  <c r="O334" i="25"/>
  <c r="Q334" i="25" s="1"/>
  <c r="N334" i="25"/>
  <c r="M334" i="25"/>
  <c r="S334" i="25" s="1"/>
  <c r="L334" i="25"/>
  <c r="P334" i="25" s="1"/>
  <c r="I334" i="25"/>
  <c r="K334" i="25" s="1"/>
  <c r="H334" i="25"/>
  <c r="N333" i="25"/>
  <c r="L333" i="25"/>
  <c r="H333" i="25"/>
  <c r="S332" i="25"/>
  <c r="O332" i="25"/>
  <c r="L332" i="25"/>
  <c r="I332" i="25"/>
  <c r="K332" i="25" s="1"/>
  <c r="S331" i="25"/>
  <c r="O331" i="25"/>
  <c r="L331" i="25"/>
  <c r="I331" i="25"/>
  <c r="K331" i="25" s="1"/>
  <c r="S330" i="25"/>
  <c r="O330" i="25"/>
  <c r="O389" i="25" s="1"/>
  <c r="L330" i="25"/>
  <c r="L389" i="25" s="1"/>
  <c r="I330" i="25"/>
  <c r="I389" i="25" s="1"/>
  <c r="S329" i="25"/>
  <c r="O329" i="25"/>
  <c r="L329" i="25"/>
  <c r="I329" i="25"/>
  <c r="K329" i="25" s="1"/>
  <c r="S328" i="25"/>
  <c r="O328" i="25"/>
  <c r="Q328" i="25" s="1"/>
  <c r="L328" i="25"/>
  <c r="P328" i="25" s="1"/>
  <c r="I328" i="25"/>
  <c r="K328" i="25" s="1"/>
  <c r="S327" i="25"/>
  <c r="O327" i="25"/>
  <c r="Q327" i="25" s="1"/>
  <c r="L327" i="25"/>
  <c r="P327" i="25" s="1"/>
  <c r="I327" i="25"/>
  <c r="K327" i="25" s="1"/>
  <c r="N326" i="25"/>
  <c r="M326" i="25"/>
  <c r="S326" i="25" s="1"/>
  <c r="L326" i="25"/>
  <c r="H326" i="25"/>
  <c r="S325" i="25"/>
  <c r="P325" i="25"/>
  <c r="O325" i="25"/>
  <c r="Q325" i="25" s="1"/>
  <c r="I325" i="25"/>
  <c r="K325" i="25" s="1"/>
  <c r="S324" i="25"/>
  <c r="O324" i="25"/>
  <c r="Q324" i="25" s="1"/>
  <c r="S323" i="25"/>
  <c r="N323" i="25"/>
  <c r="M323" i="25"/>
  <c r="L323" i="25"/>
  <c r="H323" i="25"/>
  <c r="S322" i="25"/>
  <c r="O322" i="25"/>
  <c r="Q322" i="25" s="1"/>
  <c r="S321" i="25"/>
  <c r="O321" i="25"/>
  <c r="P321" i="25" s="1"/>
  <c r="S320" i="25"/>
  <c r="O320" i="25"/>
  <c r="P320" i="25" s="1"/>
  <c r="S319" i="25"/>
  <c r="O319" i="25"/>
  <c r="P319" i="25" s="1"/>
  <c r="S318" i="25"/>
  <c r="O318" i="25"/>
  <c r="P318" i="25" s="1"/>
  <c r="S317" i="25"/>
  <c r="P317" i="25"/>
  <c r="O317" i="25"/>
  <c r="Q317" i="25" s="1"/>
  <c r="I317" i="25"/>
  <c r="K317" i="25" s="1"/>
  <c r="S316" i="25"/>
  <c r="O316" i="25"/>
  <c r="Q316" i="25" s="1"/>
  <c r="L316" i="25"/>
  <c r="I316" i="25"/>
  <c r="K316" i="25" s="1"/>
  <c r="N315" i="25"/>
  <c r="M315" i="25"/>
  <c r="S315" i="25" s="1"/>
  <c r="L315" i="25"/>
  <c r="H315" i="25"/>
  <c r="S314" i="25"/>
  <c r="O314" i="25"/>
  <c r="L314" i="25"/>
  <c r="P314" i="25" s="1"/>
  <c r="K314" i="25"/>
  <c r="J314" i="25"/>
  <c r="S313" i="25"/>
  <c r="O313" i="25"/>
  <c r="P313" i="25" s="1"/>
  <c r="K313" i="25"/>
  <c r="J313" i="25"/>
  <c r="J311" i="25" s="1"/>
  <c r="S312" i="25"/>
  <c r="P312" i="25"/>
  <c r="O312" i="25"/>
  <c r="K312" i="25"/>
  <c r="J312" i="25"/>
  <c r="O311" i="25"/>
  <c r="N311" i="25"/>
  <c r="M311" i="25"/>
  <c r="S311" i="25" s="1"/>
  <c r="L311" i="25"/>
  <c r="P311" i="25" s="1"/>
  <c r="I311" i="25"/>
  <c r="K311" i="25" s="1"/>
  <c r="H311" i="25"/>
  <c r="S310" i="25"/>
  <c r="O310" i="25"/>
  <c r="Q310" i="25" s="1"/>
  <c r="S309" i="25"/>
  <c r="O309" i="25"/>
  <c r="L309" i="25"/>
  <c r="I309" i="25"/>
  <c r="K309" i="25" s="1"/>
  <c r="S308" i="25"/>
  <c r="O308" i="25"/>
  <c r="L308" i="25"/>
  <c r="I308" i="25"/>
  <c r="K308" i="25" s="1"/>
  <c r="S307" i="25"/>
  <c r="O307" i="25"/>
  <c r="L307" i="25"/>
  <c r="I307" i="25"/>
  <c r="K307" i="25" s="1"/>
  <c r="S306" i="25"/>
  <c r="O306" i="25"/>
  <c r="Q306" i="25" s="1"/>
  <c r="L306" i="25"/>
  <c r="I306" i="25"/>
  <c r="K306" i="25" s="1"/>
  <c r="S305" i="25"/>
  <c r="O305" i="25"/>
  <c r="I305" i="25" s="1"/>
  <c r="L305" i="25"/>
  <c r="S304" i="25"/>
  <c r="O304" i="25"/>
  <c r="Q304" i="25" s="1"/>
  <c r="L304" i="25"/>
  <c r="P304" i="25" s="1"/>
  <c r="I304" i="25"/>
  <c r="K304" i="25" s="1"/>
  <c r="S303" i="25"/>
  <c r="O303" i="25"/>
  <c r="L303" i="25"/>
  <c r="L299" i="25" s="1"/>
  <c r="S302" i="25"/>
  <c r="O302" i="25"/>
  <c r="L302" i="25"/>
  <c r="I302" i="25"/>
  <c r="K302" i="25" s="1"/>
  <c r="S301" i="25"/>
  <c r="O301" i="25"/>
  <c r="Q301" i="25" s="1"/>
  <c r="L301" i="25"/>
  <c r="P301" i="25" s="1"/>
  <c r="J301" i="25"/>
  <c r="I301" i="25"/>
  <c r="K301" i="25" s="1"/>
  <c r="S300" i="25"/>
  <c r="O300" i="25"/>
  <c r="L300" i="25"/>
  <c r="J300" i="25"/>
  <c r="I300" i="25"/>
  <c r="K300" i="25" s="1"/>
  <c r="N299" i="25"/>
  <c r="N298" i="25" s="1"/>
  <c r="M299" i="25"/>
  <c r="S299" i="25" s="1"/>
  <c r="H299" i="25"/>
  <c r="H298" i="25" s="1"/>
  <c r="S297" i="25"/>
  <c r="O297" i="25"/>
  <c r="Q297" i="25" s="1"/>
  <c r="S296" i="25"/>
  <c r="P296" i="25"/>
  <c r="O296" i="25"/>
  <c r="K296" i="25"/>
  <c r="J296" i="25"/>
  <c r="S295" i="25"/>
  <c r="P295" i="25"/>
  <c r="O295" i="25"/>
  <c r="Q295" i="25" s="1"/>
  <c r="K295" i="25"/>
  <c r="J295" i="25"/>
  <c r="S294" i="25"/>
  <c r="P294" i="25"/>
  <c r="O294" i="25"/>
  <c r="Q294" i="25" s="1"/>
  <c r="K294" i="25"/>
  <c r="J294" i="25"/>
  <c r="S293" i="25"/>
  <c r="P293" i="25"/>
  <c r="O293" i="25"/>
  <c r="Q293" i="25" s="1"/>
  <c r="K293" i="25"/>
  <c r="J293" i="25"/>
  <c r="S292" i="25"/>
  <c r="P292" i="25"/>
  <c r="O292" i="25"/>
  <c r="Q292" i="25" s="1"/>
  <c r="K292" i="25"/>
  <c r="J292" i="25"/>
  <c r="O291" i="25"/>
  <c r="Q291" i="25" s="1"/>
  <c r="N291" i="25"/>
  <c r="M291" i="25"/>
  <c r="S291" i="25" s="1"/>
  <c r="L291" i="25"/>
  <c r="H291" i="25"/>
  <c r="S290" i="25"/>
  <c r="P290" i="25"/>
  <c r="O290" i="25"/>
  <c r="I290" i="25"/>
  <c r="K290" i="25" s="1"/>
  <c r="O289" i="25"/>
  <c r="N289" i="25"/>
  <c r="M289" i="25"/>
  <c r="S289" i="25" s="1"/>
  <c r="L289" i="25"/>
  <c r="P289" i="25" s="1"/>
  <c r="H289" i="25"/>
  <c r="S288" i="25"/>
  <c r="O288" i="25"/>
  <c r="Q288" i="25" s="1"/>
  <c r="K288" i="25"/>
  <c r="J288" i="25"/>
  <c r="S287" i="25"/>
  <c r="O287" i="25"/>
  <c r="Q287" i="25" s="1"/>
  <c r="K287" i="25"/>
  <c r="J287" i="25"/>
  <c r="S286" i="25"/>
  <c r="O286" i="25"/>
  <c r="Q286" i="25" s="1"/>
  <c r="K286" i="25"/>
  <c r="J286" i="25"/>
  <c r="J282" i="25" s="1"/>
  <c r="S285" i="25"/>
  <c r="O285" i="25"/>
  <c r="Q285" i="25" s="1"/>
  <c r="K285" i="25"/>
  <c r="J285" i="25"/>
  <c r="S284" i="25"/>
  <c r="O284" i="25"/>
  <c r="Q284" i="25" s="1"/>
  <c r="K284" i="25"/>
  <c r="J284" i="25"/>
  <c r="S283" i="25"/>
  <c r="O283" i="25"/>
  <c r="Q283" i="25" s="1"/>
  <c r="K283" i="25"/>
  <c r="J283" i="25"/>
  <c r="O282" i="25"/>
  <c r="Q282" i="25" s="1"/>
  <c r="N282" i="25"/>
  <c r="M282" i="25"/>
  <c r="S282" i="25" s="1"/>
  <c r="L282" i="25"/>
  <c r="P282" i="25" s="1"/>
  <c r="I282" i="25"/>
  <c r="K282" i="25" s="1"/>
  <c r="S281" i="25"/>
  <c r="O281" i="25"/>
  <c r="Q281" i="25" s="1"/>
  <c r="K281" i="25"/>
  <c r="J281" i="25"/>
  <c r="S280" i="25"/>
  <c r="O280" i="25"/>
  <c r="Q280" i="25" s="1"/>
  <c r="K280" i="25"/>
  <c r="J280" i="25"/>
  <c r="S279" i="25"/>
  <c r="O279" i="25"/>
  <c r="Q279" i="25" s="1"/>
  <c r="L279" i="25"/>
  <c r="P279" i="25" s="1"/>
  <c r="K279" i="25"/>
  <c r="J279" i="25"/>
  <c r="S278" i="25"/>
  <c r="O278" i="25"/>
  <c r="I278" i="25" s="1"/>
  <c r="L278" i="25"/>
  <c r="S277" i="25"/>
  <c r="O277" i="25"/>
  <c r="Q277" i="25" s="1"/>
  <c r="L277" i="25"/>
  <c r="P277" i="25" s="1"/>
  <c r="K277" i="25"/>
  <c r="J277" i="25"/>
  <c r="S276" i="25"/>
  <c r="O276" i="25"/>
  <c r="Q276" i="25" s="1"/>
  <c r="L276" i="25"/>
  <c r="P276" i="25" s="1"/>
  <c r="I276" i="25"/>
  <c r="K276" i="25" s="1"/>
  <c r="S275" i="25"/>
  <c r="O275" i="25"/>
  <c r="L275" i="25"/>
  <c r="P275" i="25" s="1"/>
  <c r="I275" i="25"/>
  <c r="K275" i="25" s="1"/>
  <c r="S274" i="25"/>
  <c r="O274" i="25"/>
  <c r="Q274" i="25" s="1"/>
  <c r="K274" i="25"/>
  <c r="J274" i="25"/>
  <c r="S273" i="25"/>
  <c r="O273" i="25"/>
  <c r="Q273" i="25" s="1"/>
  <c r="K273" i="25"/>
  <c r="J273" i="25"/>
  <c r="S272" i="25"/>
  <c r="O272" i="25"/>
  <c r="Q272" i="25" s="1"/>
  <c r="K272" i="25"/>
  <c r="J272" i="25"/>
  <c r="S271" i="25"/>
  <c r="O271" i="25"/>
  <c r="Q271" i="25" s="1"/>
  <c r="K271" i="25"/>
  <c r="J271" i="25"/>
  <c r="S270" i="25"/>
  <c r="O270" i="25"/>
  <c r="P270" i="25" s="1"/>
  <c r="K270" i="25"/>
  <c r="J270" i="25"/>
  <c r="S269" i="25"/>
  <c r="Q269" i="25"/>
  <c r="O269" i="25"/>
  <c r="P269" i="25" s="1"/>
  <c r="K269" i="25"/>
  <c r="J269" i="25"/>
  <c r="S268" i="25"/>
  <c r="O268" i="25"/>
  <c r="L268" i="25"/>
  <c r="I268" i="25"/>
  <c r="K268" i="25" s="1"/>
  <c r="S267" i="25"/>
  <c r="P267" i="25"/>
  <c r="O267" i="25"/>
  <c r="Q267" i="25" s="1"/>
  <c r="K267" i="25"/>
  <c r="J267" i="25"/>
  <c r="S266" i="25"/>
  <c r="P266" i="25"/>
  <c r="O266" i="25"/>
  <c r="Q266" i="25" s="1"/>
  <c r="K266" i="25"/>
  <c r="J266" i="25"/>
  <c r="S265" i="25"/>
  <c r="P265" i="25"/>
  <c r="O265" i="25"/>
  <c r="Q265" i="25" s="1"/>
  <c r="K265" i="25"/>
  <c r="J265" i="25"/>
  <c r="S264" i="25"/>
  <c r="O264" i="25"/>
  <c r="L264" i="25"/>
  <c r="I264" i="25"/>
  <c r="K264" i="25" s="1"/>
  <c r="S263" i="25"/>
  <c r="O263" i="25"/>
  <c r="L263" i="25"/>
  <c r="I263" i="25"/>
  <c r="K263" i="25" s="1"/>
  <c r="O262" i="25"/>
  <c r="N262" i="25"/>
  <c r="N261" i="25" s="1"/>
  <c r="M262" i="25"/>
  <c r="S262" i="25" s="1"/>
  <c r="L262" i="25"/>
  <c r="L261" i="25" s="1"/>
  <c r="H262" i="25"/>
  <c r="H261" i="25" s="1"/>
  <c r="S258" i="25"/>
  <c r="S254" i="25"/>
  <c r="S253" i="25"/>
  <c r="P253" i="25"/>
  <c r="P171" i="25" s="1"/>
  <c r="S252" i="25"/>
  <c r="O252" i="25"/>
  <c r="P252" i="25" s="1"/>
  <c r="J252" i="25"/>
  <c r="S251" i="25"/>
  <c r="O251" i="25"/>
  <c r="P251" i="25" s="1"/>
  <c r="J251" i="25"/>
  <c r="S250" i="25"/>
  <c r="O250" i="25"/>
  <c r="P250" i="25" s="1"/>
  <c r="J250" i="25"/>
  <c r="S249" i="25"/>
  <c r="O249" i="25"/>
  <c r="P249" i="25" s="1"/>
  <c r="K249" i="25"/>
  <c r="J249" i="25"/>
  <c r="S248" i="25"/>
  <c r="P248" i="25"/>
  <c r="O248" i="25"/>
  <c r="J248" i="25"/>
  <c r="N247" i="25"/>
  <c r="M247" i="25"/>
  <c r="S247" i="25" s="1"/>
  <c r="L247" i="25"/>
  <c r="J247" i="25"/>
  <c r="I247" i="25"/>
  <c r="K247" i="25" s="1"/>
  <c r="H247" i="25"/>
  <c r="N246" i="25"/>
  <c r="M246" i="25"/>
  <c r="S246" i="25" s="1"/>
  <c r="L246" i="25"/>
  <c r="J246" i="25"/>
  <c r="I246" i="25"/>
  <c r="K246" i="25" s="1"/>
  <c r="H246" i="25"/>
  <c r="N245" i="25"/>
  <c r="M245" i="25"/>
  <c r="S245" i="25" s="1"/>
  <c r="L245" i="25"/>
  <c r="J245" i="25"/>
  <c r="I245" i="25"/>
  <c r="K245" i="25" s="1"/>
  <c r="H245" i="25"/>
  <c r="S244" i="25"/>
  <c r="O244" i="25"/>
  <c r="P244" i="25" s="1"/>
  <c r="O243" i="25"/>
  <c r="Q243" i="25" s="1"/>
  <c r="N243" i="25"/>
  <c r="M243" i="25"/>
  <c r="S243" i="25" s="1"/>
  <c r="L243" i="25"/>
  <c r="P243" i="25" s="1"/>
  <c r="J243" i="25"/>
  <c r="I243" i="25"/>
  <c r="H243" i="25"/>
  <c r="S242" i="25"/>
  <c r="O242" i="25"/>
  <c r="P242" i="25" s="1"/>
  <c r="S241" i="25"/>
  <c r="P241" i="25"/>
  <c r="O241" i="25"/>
  <c r="Q241" i="25" s="1"/>
  <c r="S240" i="25"/>
  <c r="N240" i="25"/>
  <c r="N238" i="25" s="1"/>
  <c r="M240" i="25"/>
  <c r="L240" i="25"/>
  <c r="L238" i="25" s="1"/>
  <c r="H240" i="25"/>
  <c r="H238" i="25" s="1"/>
  <c r="S239" i="25"/>
  <c r="O239" i="25"/>
  <c r="P239" i="25" s="1"/>
  <c r="M238" i="25"/>
  <c r="S238" i="25" s="1"/>
  <c r="S237" i="25"/>
  <c r="P237" i="25"/>
  <c r="O237" i="25"/>
  <c r="Q237" i="25" s="1"/>
  <c r="S236" i="25"/>
  <c r="O236" i="25"/>
  <c r="Q236" i="25" s="1"/>
  <c r="N236" i="25"/>
  <c r="M236" i="25"/>
  <c r="L236" i="25"/>
  <c r="P236" i="25" s="1"/>
  <c r="I236" i="25"/>
  <c r="H236" i="25"/>
  <c r="J236" i="25" s="1"/>
  <c r="S235" i="25"/>
  <c r="P235" i="25"/>
  <c r="O235" i="25"/>
  <c r="Q235" i="25" s="1"/>
  <c r="J235" i="25"/>
  <c r="O234" i="25"/>
  <c r="Q234" i="25" s="1"/>
  <c r="N234" i="25"/>
  <c r="M234" i="25"/>
  <c r="S234" i="25" s="1"/>
  <c r="L234" i="25"/>
  <c r="P234" i="25" s="1"/>
  <c r="J234" i="25"/>
  <c r="I234" i="25"/>
  <c r="H234" i="25"/>
  <c r="O233" i="25"/>
  <c r="O256" i="25" s="1"/>
  <c r="O255" i="25" s="1"/>
  <c r="N233" i="25"/>
  <c r="N256" i="25" s="1"/>
  <c r="N255" i="25" s="1"/>
  <c r="M233" i="25"/>
  <c r="S233" i="25" s="1"/>
  <c r="L233" i="25"/>
  <c r="L256" i="25" s="1"/>
  <c r="L255" i="25" s="1"/>
  <c r="J233" i="25"/>
  <c r="I233" i="25"/>
  <c r="I256" i="25" s="1"/>
  <c r="H233" i="25"/>
  <c r="H256" i="25" s="1"/>
  <c r="S232" i="25"/>
  <c r="O232" i="25"/>
  <c r="P232" i="25" s="1"/>
  <c r="K232" i="25"/>
  <c r="J232" i="25"/>
  <c r="J231" i="25" s="1"/>
  <c r="J162" i="25" s="1"/>
  <c r="O231" i="25"/>
  <c r="Q231" i="25" s="1"/>
  <c r="N231" i="25"/>
  <c r="M231" i="25"/>
  <c r="S231" i="25" s="1"/>
  <c r="L231" i="25"/>
  <c r="P231" i="25" s="1"/>
  <c r="P162" i="25" s="1"/>
  <c r="I231" i="25"/>
  <c r="K231" i="25" s="1"/>
  <c r="H231" i="25"/>
  <c r="S230" i="25"/>
  <c r="O230" i="25"/>
  <c r="P230" i="25" s="1"/>
  <c r="J230" i="25"/>
  <c r="S229" i="25"/>
  <c r="P229" i="25"/>
  <c r="O229" i="25"/>
  <c r="Q229" i="25" s="1"/>
  <c r="J229" i="25"/>
  <c r="S228" i="25"/>
  <c r="P228" i="25"/>
  <c r="O228" i="25"/>
  <c r="K228" i="25"/>
  <c r="J228" i="25"/>
  <c r="S227" i="25"/>
  <c r="P227" i="25"/>
  <c r="O227" i="25"/>
  <c r="Q227" i="25" s="1"/>
  <c r="J227" i="25"/>
  <c r="J226" i="25" s="1"/>
  <c r="O226" i="25"/>
  <c r="Q226" i="25" s="1"/>
  <c r="N226" i="25"/>
  <c r="M226" i="25"/>
  <c r="S226" i="25" s="1"/>
  <c r="L226" i="25"/>
  <c r="P226" i="25" s="1"/>
  <c r="I226" i="25"/>
  <c r="K226" i="25" s="1"/>
  <c r="H226" i="25"/>
  <c r="S225" i="25"/>
  <c r="P225" i="25"/>
  <c r="O225" i="25"/>
  <c r="Q225" i="25" s="1"/>
  <c r="J225" i="25"/>
  <c r="S224" i="25"/>
  <c r="O224" i="25"/>
  <c r="P224" i="25" s="1"/>
  <c r="J224" i="25"/>
  <c r="S223" i="25"/>
  <c r="P223" i="25"/>
  <c r="O223" i="25"/>
  <c r="Q223" i="25" s="1"/>
  <c r="J223" i="25"/>
  <c r="S222" i="25"/>
  <c r="O222" i="25"/>
  <c r="P222" i="25" s="1"/>
  <c r="J222" i="25"/>
  <c r="S221" i="25"/>
  <c r="P221" i="25"/>
  <c r="O221" i="25"/>
  <c r="Q221" i="25" s="1"/>
  <c r="J221" i="25"/>
  <c r="S220" i="25"/>
  <c r="O220" i="25"/>
  <c r="P220" i="25" s="1"/>
  <c r="J220" i="25"/>
  <c r="S219" i="25"/>
  <c r="P219" i="25"/>
  <c r="O219" i="25"/>
  <c r="Q219" i="25" s="1"/>
  <c r="J219" i="25"/>
  <c r="O218" i="25"/>
  <c r="Q218" i="25" s="1"/>
  <c r="N218" i="25"/>
  <c r="M218" i="25"/>
  <c r="S218" i="25" s="1"/>
  <c r="L218" i="25"/>
  <c r="P218" i="25" s="1"/>
  <c r="J218" i="25"/>
  <c r="I218" i="25"/>
  <c r="H218" i="25"/>
  <c r="S217" i="25"/>
  <c r="P217" i="25"/>
  <c r="O217" i="25"/>
  <c r="J217" i="25"/>
  <c r="J214" i="25" s="1"/>
  <c r="S216" i="25"/>
  <c r="P216" i="25"/>
  <c r="O216" i="25"/>
  <c r="Q216" i="25" s="1"/>
  <c r="J216" i="25"/>
  <c r="S215" i="25"/>
  <c r="O215" i="25"/>
  <c r="P215" i="25" s="1"/>
  <c r="J215" i="25"/>
  <c r="O214" i="25"/>
  <c r="N214" i="25"/>
  <c r="M214" i="25"/>
  <c r="S214" i="25" s="1"/>
  <c r="L214" i="25"/>
  <c r="P214" i="25" s="1"/>
  <c r="I214" i="25"/>
  <c r="H214" i="25"/>
  <c r="S213" i="25"/>
  <c r="P213" i="25"/>
  <c r="O213" i="25"/>
  <c r="J213" i="25"/>
  <c r="S212" i="25"/>
  <c r="O212" i="25"/>
  <c r="L212" i="25"/>
  <c r="J212" i="25"/>
  <c r="S211" i="25"/>
  <c r="O211" i="25"/>
  <c r="L211" i="25"/>
  <c r="J211" i="25"/>
  <c r="S210" i="25"/>
  <c r="O210" i="25"/>
  <c r="L210" i="25"/>
  <c r="J210" i="25"/>
  <c r="S209" i="25"/>
  <c r="O209" i="25"/>
  <c r="I209" i="25" s="1"/>
  <c r="J209" i="25" s="1"/>
  <c r="L209" i="25"/>
  <c r="S208" i="25"/>
  <c r="O208" i="25"/>
  <c r="Q208" i="25" s="1"/>
  <c r="L208" i="25"/>
  <c r="P208" i="25" s="1"/>
  <c r="I208" i="25"/>
  <c r="J208" i="25" s="1"/>
  <c r="S207" i="25"/>
  <c r="O207" i="25"/>
  <c r="I207" i="25" s="1"/>
  <c r="J207" i="25" s="1"/>
  <c r="L207" i="25"/>
  <c r="P207" i="25" s="1"/>
  <c r="S206" i="25"/>
  <c r="O202" i="25"/>
  <c r="O201" i="25" s="1"/>
  <c r="L206" i="25"/>
  <c r="J206" i="25"/>
  <c r="S205" i="25"/>
  <c r="O205" i="25"/>
  <c r="L205" i="25"/>
  <c r="P205" i="25" s="1"/>
  <c r="J205" i="25"/>
  <c r="S204" i="25"/>
  <c r="O204" i="25"/>
  <c r="I204" i="25" s="1"/>
  <c r="L204" i="25"/>
  <c r="P204" i="25" s="1"/>
  <c r="S203" i="25"/>
  <c r="O203" i="25"/>
  <c r="L203" i="25"/>
  <c r="J203" i="25"/>
  <c r="N202" i="25"/>
  <c r="N201" i="25" s="1"/>
  <c r="M202" i="25"/>
  <c r="S202" i="25" s="1"/>
  <c r="H202" i="25"/>
  <c r="S200" i="25"/>
  <c r="P200" i="25"/>
  <c r="O200" i="25"/>
  <c r="J200" i="25"/>
  <c r="S199" i="25"/>
  <c r="P199" i="25"/>
  <c r="O199" i="25"/>
  <c r="J199" i="25"/>
  <c r="S198" i="25"/>
  <c r="P198" i="25"/>
  <c r="O198" i="25"/>
  <c r="J198" i="25"/>
  <c r="S197" i="25"/>
  <c r="P197" i="25"/>
  <c r="O197" i="25"/>
  <c r="J197" i="25"/>
  <c r="S196" i="25"/>
  <c r="P196" i="25"/>
  <c r="O196" i="25"/>
  <c r="J196" i="25"/>
  <c r="S195" i="25"/>
  <c r="P195" i="25"/>
  <c r="O195" i="25"/>
  <c r="J195" i="25"/>
  <c r="P194" i="25"/>
  <c r="O194" i="25"/>
  <c r="N194" i="25"/>
  <c r="M194" i="25"/>
  <c r="S194" i="25" s="1"/>
  <c r="L194" i="25"/>
  <c r="J194" i="25"/>
  <c r="I194" i="25"/>
  <c r="K194" i="25" s="1"/>
  <c r="H194" i="25"/>
  <c r="S193" i="25"/>
  <c r="P193" i="25"/>
  <c r="O193" i="25"/>
  <c r="J193" i="25"/>
  <c r="S192" i="25"/>
  <c r="P192" i="25"/>
  <c r="O192" i="25"/>
  <c r="J192" i="25"/>
  <c r="S191" i="25"/>
  <c r="P191" i="25"/>
  <c r="O191" i="25"/>
  <c r="J191" i="25"/>
  <c r="S190" i="25"/>
  <c r="P190" i="25"/>
  <c r="O190" i="25"/>
  <c r="J190" i="25"/>
  <c r="S189" i="25"/>
  <c r="P189" i="25"/>
  <c r="O189" i="25"/>
  <c r="J189" i="25"/>
  <c r="S188" i="25"/>
  <c r="P188" i="25"/>
  <c r="O188" i="25"/>
  <c r="J188" i="25"/>
  <c r="S187" i="25"/>
  <c r="P187" i="25"/>
  <c r="O187" i="25"/>
  <c r="J187" i="25"/>
  <c r="S186" i="25"/>
  <c r="P186" i="25"/>
  <c r="O186" i="25"/>
  <c r="J186" i="25"/>
  <c r="S185" i="25"/>
  <c r="P185" i="25"/>
  <c r="O185" i="25"/>
  <c r="J185" i="25"/>
  <c r="S184" i="25"/>
  <c r="P184" i="25"/>
  <c r="O184" i="25"/>
  <c r="J184" i="25"/>
  <c r="S183" i="25"/>
  <c r="P183" i="25"/>
  <c r="O183" i="25"/>
  <c r="J183" i="25"/>
  <c r="S182" i="25"/>
  <c r="P182" i="25"/>
  <c r="O182" i="25"/>
  <c r="J182" i="25"/>
  <c r="S181" i="25"/>
  <c r="P181" i="25"/>
  <c r="O181" i="25"/>
  <c r="J181" i="25"/>
  <c r="S180" i="25"/>
  <c r="P180" i="25"/>
  <c r="O180" i="25"/>
  <c r="J180" i="25"/>
  <c r="S179" i="25"/>
  <c r="P179" i="25"/>
  <c r="O179" i="25"/>
  <c r="J179" i="25"/>
  <c r="S178" i="25"/>
  <c r="P178" i="25"/>
  <c r="O178" i="25"/>
  <c r="J178" i="25"/>
  <c r="S177" i="25"/>
  <c r="P177" i="25"/>
  <c r="O177" i="25"/>
  <c r="J177" i="25"/>
  <c r="P176" i="25"/>
  <c r="O176" i="25"/>
  <c r="N176" i="25"/>
  <c r="M176" i="25"/>
  <c r="S176" i="25" s="1"/>
  <c r="L176" i="25"/>
  <c r="J176" i="25"/>
  <c r="I176" i="25"/>
  <c r="K176" i="25" s="1"/>
  <c r="H176" i="25"/>
  <c r="P175" i="25"/>
  <c r="O175" i="25"/>
  <c r="N175" i="25"/>
  <c r="M175" i="25"/>
  <c r="S175" i="25" s="1"/>
  <c r="L175" i="25"/>
  <c r="J175" i="25"/>
  <c r="I175" i="25"/>
  <c r="K175" i="25" s="1"/>
  <c r="H175" i="25"/>
  <c r="S172" i="25"/>
  <c r="O171" i="25"/>
  <c r="N171" i="25"/>
  <c r="M171" i="25"/>
  <c r="S171" i="25" s="1"/>
  <c r="L171" i="25"/>
  <c r="J171" i="25"/>
  <c r="I171" i="25"/>
  <c r="H171" i="25"/>
  <c r="P170" i="25"/>
  <c r="P169" i="25" s="1"/>
  <c r="O170" i="25"/>
  <c r="N170" i="25"/>
  <c r="N169" i="25" s="1"/>
  <c r="L170" i="25"/>
  <c r="L169" i="25" s="1"/>
  <c r="J170" i="25"/>
  <c r="H170" i="25"/>
  <c r="O169" i="25"/>
  <c r="J169" i="25"/>
  <c r="H169" i="25"/>
  <c r="N168" i="25"/>
  <c r="L168" i="25"/>
  <c r="H168" i="25"/>
  <c r="N167" i="25"/>
  <c r="L167" i="25"/>
  <c r="H167" i="25"/>
  <c r="O166" i="25"/>
  <c r="N166" i="25"/>
  <c r="M166" i="25"/>
  <c r="S166" i="25" s="1"/>
  <c r="L166" i="25"/>
  <c r="J166" i="25"/>
  <c r="I166" i="25"/>
  <c r="K166" i="25" s="1"/>
  <c r="H166" i="25"/>
  <c r="S164" i="25"/>
  <c r="L163" i="25"/>
  <c r="O162" i="25"/>
  <c r="N162" i="25"/>
  <c r="M162" i="25"/>
  <c r="S162" i="25" s="1"/>
  <c r="L162" i="25"/>
  <c r="I162" i="25"/>
  <c r="K162" i="25" s="1"/>
  <c r="H162" i="25"/>
  <c r="N161" i="25"/>
  <c r="L161" i="25"/>
  <c r="J161" i="25"/>
  <c r="H161" i="25"/>
  <c r="N155" i="25"/>
  <c r="M155" i="25"/>
  <c r="S155" i="25" s="1"/>
  <c r="L155" i="25"/>
  <c r="I155" i="25"/>
  <c r="K155" i="25" s="1"/>
  <c r="H155" i="25"/>
  <c r="S152" i="25"/>
  <c r="P152" i="25"/>
  <c r="O152" i="25"/>
  <c r="S151" i="25"/>
  <c r="O151" i="25"/>
  <c r="S150" i="25"/>
  <c r="O150" i="25"/>
  <c r="L150" i="25"/>
  <c r="I150" i="25"/>
  <c r="J150" i="25" s="1"/>
  <c r="J147" i="25" s="1"/>
  <c r="N149" i="25"/>
  <c r="M149" i="25"/>
  <c r="S149" i="25" s="1"/>
  <c r="I149" i="25"/>
  <c r="S148" i="25"/>
  <c r="O148" i="25"/>
  <c r="Q148" i="25" s="1"/>
  <c r="L148" i="25"/>
  <c r="P148" i="25" s="1"/>
  <c r="J148" i="25"/>
  <c r="I148" i="25"/>
  <c r="K148" i="25" s="1"/>
  <c r="S147" i="25"/>
  <c r="O147" i="25"/>
  <c r="O153" i="25" s="1"/>
  <c r="N147" i="25"/>
  <c r="N153" i="25" s="1"/>
  <c r="M147" i="25"/>
  <c r="M153" i="25" s="1"/>
  <c r="S153" i="25" s="1"/>
  <c r="L147" i="25"/>
  <c r="L153" i="25" s="1"/>
  <c r="P153" i="25" s="1"/>
  <c r="H147" i="25"/>
  <c r="H153" i="25" s="1"/>
  <c r="S146" i="25"/>
  <c r="P146" i="25"/>
  <c r="O146" i="25"/>
  <c r="J146" i="25"/>
  <c r="S145" i="25"/>
  <c r="P145" i="25"/>
  <c r="O145" i="25"/>
  <c r="O155" i="25" s="1"/>
  <c r="K145" i="25"/>
  <c r="J145" i="25"/>
  <c r="J155" i="25" s="1"/>
  <c r="S144" i="25"/>
  <c r="O144" i="25"/>
  <c r="P144" i="25" s="1"/>
  <c r="J144" i="25"/>
  <c r="S143" i="25"/>
  <c r="O143" i="25"/>
  <c r="P143" i="25" s="1"/>
  <c r="J143" i="25"/>
  <c r="S142" i="25"/>
  <c r="N142" i="25"/>
  <c r="M142" i="25"/>
  <c r="L142" i="25"/>
  <c r="J142" i="25"/>
  <c r="I142" i="25"/>
  <c r="K142" i="25" s="1"/>
  <c r="H142" i="25"/>
  <c r="S141" i="25"/>
  <c r="P141" i="25"/>
  <c r="O141" i="25"/>
  <c r="J141" i="25"/>
  <c r="S140" i="25"/>
  <c r="P140" i="25"/>
  <c r="O140" i="25"/>
  <c r="J140" i="25"/>
  <c r="S139" i="25"/>
  <c r="P139" i="25"/>
  <c r="O139" i="25"/>
  <c r="J139" i="25"/>
  <c r="S138" i="25"/>
  <c r="P138" i="25"/>
  <c r="O138" i="25"/>
  <c r="J138" i="25"/>
  <c r="J137" i="25" s="1"/>
  <c r="O137" i="25"/>
  <c r="N137" i="25"/>
  <c r="M137" i="25"/>
  <c r="S137" i="25" s="1"/>
  <c r="L137" i="25"/>
  <c r="P137" i="25" s="1"/>
  <c r="I137" i="25"/>
  <c r="H137" i="25"/>
  <c r="S136" i="25"/>
  <c r="O136" i="25"/>
  <c r="P136" i="25" s="1"/>
  <c r="J136" i="25"/>
  <c r="S135" i="25"/>
  <c r="P135" i="25"/>
  <c r="O135" i="25"/>
  <c r="Q135" i="25" s="1"/>
  <c r="K135" i="25"/>
  <c r="J135" i="25"/>
  <c r="S134" i="25"/>
  <c r="O134" i="25"/>
  <c r="P134" i="25" s="1"/>
  <c r="J134" i="25"/>
  <c r="S133" i="25"/>
  <c r="O133" i="25"/>
  <c r="P133" i="25" s="1"/>
  <c r="J133" i="25"/>
  <c r="S132" i="25"/>
  <c r="O132" i="25"/>
  <c r="P132" i="25" s="1"/>
  <c r="J132" i="25"/>
  <c r="S131" i="25"/>
  <c r="O131" i="25"/>
  <c r="P131" i="25" s="1"/>
  <c r="J131" i="25"/>
  <c r="S130" i="25"/>
  <c r="N130" i="25"/>
  <c r="N129" i="25" s="1"/>
  <c r="M130" i="25"/>
  <c r="L130" i="25"/>
  <c r="L129" i="25" s="1"/>
  <c r="J130" i="25"/>
  <c r="J129" i="25" s="1"/>
  <c r="I130" i="25"/>
  <c r="K130" i="25" s="1"/>
  <c r="H130" i="25"/>
  <c r="H129" i="25" s="1"/>
  <c r="M129" i="25"/>
  <c r="S129" i="25" s="1"/>
  <c r="I129" i="25"/>
  <c r="K129" i="25" s="1"/>
  <c r="S128" i="25"/>
  <c r="P128" i="25"/>
  <c r="O128" i="25"/>
  <c r="Q128" i="25" s="1"/>
  <c r="K128" i="25"/>
  <c r="J128" i="25"/>
  <c r="S127" i="25"/>
  <c r="P127" i="25"/>
  <c r="O127" i="25"/>
  <c r="Q127" i="25" s="1"/>
  <c r="K127" i="25"/>
  <c r="J127" i="25"/>
  <c r="S126" i="25"/>
  <c r="P126" i="25"/>
  <c r="O126" i="25"/>
  <c r="Q126" i="25" s="1"/>
  <c r="K126" i="25"/>
  <c r="J126" i="25"/>
  <c r="S125" i="25"/>
  <c r="P125" i="25"/>
  <c r="O125" i="25"/>
  <c r="Q125" i="25" s="1"/>
  <c r="K125" i="25"/>
  <c r="J125" i="25"/>
  <c r="S124" i="25"/>
  <c r="P124" i="25"/>
  <c r="O124" i="25"/>
  <c r="Q124" i="25" s="1"/>
  <c r="K124" i="25"/>
  <c r="J124" i="25"/>
  <c r="S123" i="25"/>
  <c r="P123" i="25"/>
  <c r="O123" i="25"/>
  <c r="Q123" i="25" s="1"/>
  <c r="K123" i="25"/>
  <c r="J123" i="25"/>
  <c r="S122" i="25"/>
  <c r="O122" i="25"/>
  <c r="Q122" i="25" s="1"/>
  <c r="N122" i="25"/>
  <c r="M122" i="25"/>
  <c r="L122" i="25"/>
  <c r="P122" i="25" s="1"/>
  <c r="J122" i="25"/>
  <c r="I122" i="25"/>
  <c r="K122" i="25" s="1"/>
  <c r="H122" i="25"/>
  <c r="S121" i="25"/>
  <c r="Q121" i="25"/>
  <c r="Q120" i="25" s="1"/>
  <c r="P121" i="25"/>
  <c r="K121" i="25"/>
  <c r="J121" i="25"/>
  <c r="S120" i="25"/>
  <c r="P120" i="25"/>
  <c r="O120" i="25"/>
  <c r="N120" i="25"/>
  <c r="M120" i="25"/>
  <c r="L120" i="25"/>
  <c r="J120" i="25"/>
  <c r="I120" i="25"/>
  <c r="K120" i="25" s="1"/>
  <c r="H120" i="25"/>
  <c r="S119" i="25"/>
  <c r="P119" i="25"/>
  <c r="O119" i="25"/>
  <c r="J119" i="25"/>
  <c r="S118" i="25"/>
  <c r="P118" i="25"/>
  <c r="O118" i="25"/>
  <c r="J118" i="25"/>
  <c r="S117" i="25"/>
  <c r="P117" i="25"/>
  <c r="O117" i="25"/>
  <c r="J117" i="25"/>
  <c r="S116" i="25"/>
  <c r="P116" i="25"/>
  <c r="O116" i="25"/>
  <c r="J116" i="25"/>
  <c r="S115" i="25"/>
  <c r="P115" i="25"/>
  <c r="O115" i="25"/>
  <c r="J115" i="25"/>
  <c r="S114" i="25"/>
  <c r="P114" i="25"/>
  <c r="O114" i="25"/>
  <c r="J114" i="25"/>
  <c r="S113" i="25"/>
  <c r="P113" i="25"/>
  <c r="O113" i="25"/>
  <c r="J113" i="25"/>
  <c r="S112" i="25"/>
  <c r="P112" i="25"/>
  <c r="O112" i="25"/>
  <c r="J112" i="25"/>
  <c r="S111" i="25"/>
  <c r="P111" i="25"/>
  <c r="O111" i="25"/>
  <c r="J111" i="25"/>
  <c r="S110" i="25"/>
  <c r="P110" i="25"/>
  <c r="O110" i="25"/>
  <c r="J110" i="25"/>
  <c r="S109" i="25"/>
  <c r="P109" i="25"/>
  <c r="O109" i="25"/>
  <c r="J109" i="25"/>
  <c r="S108" i="25"/>
  <c r="P108" i="25"/>
  <c r="O108" i="25"/>
  <c r="J108" i="25"/>
  <c r="S107" i="25"/>
  <c r="P107" i="25"/>
  <c r="O107" i="25"/>
  <c r="J107" i="25"/>
  <c r="S106" i="25"/>
  <c r="P106" i="25"/>
  <c r="O106" i="25"/>
  <c r="J106" i="25"/>
  <c r="S105" i="25"/>
  <c r="P105" i="25"/>
  <c r="O105" i="25"/>
  <c r="J105" i="25"/>
  <c r="S104" i="25"/>
  <c r="P104" i="25"/>
  <c r="O104" i="25"/>
  <c r="J104" i="25"/>
  <c r="S103" i="25"/>
  <c r="J103" i="25"/>
  <c r="S102" i="25"/>
  <c r="O102" i="25"/>
  <c r="P102" i="25" s="1"/>
  <c r="K102" i="25"/>
  <c r="J102" i="25"/>
  <c r="J101" i="25" s="1"/>
  <c r="J100" i="25" s="1"/>
  <c r="O101" i="25"/>
  <c r="O100" i="25" s="1"/>
  <c r="N101" i="25"/>
  <c r="M101" i="25"/>
  <c r="S101" i="25" s="1"/>
  <c r="L101" i="25"/>
  <c r="P101" i="25" s="1"/>
  <c r="P100" i="25" s="1"/>
  <c r="I101" i="25"/>
  <c r="I100" i="25" s="1"/>
  <c r="H101" i="25"/>
  <c r="N100" i="25"/>
  <c r="N99" i="25" s="1"/>
  <c r="N98" i="25" s="1"/>
  <c r="N458" i="25" s="1"/>
  <c r="L100" i="25"/>
  <c r="L99" i="25" s="1"/>
  <c r="H100" i="25"/>
  <c r="H99" i="25" s="1"/>
  <c r="H98" i="25" s="1"/>
  <c r="H458" i="25" s="1"/>
  <c r="O97" i="25"/>
  <c r="N97" i="25"/>
  <c r="M97" i="25"/>
  <c r="S97" i="25" s="1"/>
  <c r="L97" i="25"/>
  <c r="J97" i="25"/>
  <c r="I97" i="25"/>
  <c r="H97" i="25"/>
  <c r="O96" i="25"/>
  <c r="N96" i="25"/>
  <c r="M96" i="25"/>
  <c r="S96" i="25" s="1"/>
  <c r="L96" i="25"/>
  <c r="P96" i="25" s="1"/>
  <c r="J96" i="25"/>
  <c r="I96" i="25"/>
  <c r="I94" i="25" s="1"/>
  <c r="H96" i="25"/>
  <c r="O95" i="25"/>
  <c r="O94" i="25" s="1"/>
  <c r="N95" i="25"/>
  <c r="M95" i="25"/>
  <c r="M94" i="25" s="1"/>
  <c r="S94" i="25" s="1"/>
  <c r="L95" i="25"/>
  <c r="P95" i="25" s="1"/>
  <c r="J95" i="25"/>
  <c r="I95" i="25"/>
  <c r="H95" i="25"/>
  <c r="N94" i="25"/>
  <c r="L94" i="25"/>
  <c r="P94" i="25" s="1"/>
  <c r="J94" i="25"/>
  <c r="H94" i="25"/>
  <c r="N93" i="25"/>
  <c r="L93" i="25"/>
  <c r="H93" i="25"/>
  <c r="N92" i="25"/>
  <c r="L92" i="25"/>
  <c r="H92" i="25"/>
  <c r="O91" i="25"/>
  <c r="N91" i="25"/>
  <c r="M91" i="25"/>
  <c r="S91" i="25" s="1"/>
  <c r="L91" i="25"/>
  <c r="H91" i="25"/>
  <c r="H66" i="25" s="1"/>
  <c r="N90" i="25"/>
  <c r="M90" i="25"/>
  <c r="S90" i="25" s="1"/>
  <c r="L90" i="25"/>
  <c r="H90" i="25"/>
  <c r="O89" i="25"/>
  <c r="Q89" i="25" s="1"/>
  <c r="N89" i="25"/>
  <c r="M89" i="25"/>
  <c r="S89" i="25" s="1"/>
  <c r="L89" i="25"/>
  <c r="P89" i="25" s="1"/>
  <c r="H89" i="25"/>
  <c r="N86" i="25"/>
  <c r="M86" i="25"/>
  <c r="S86" i="25" s="1"/>
  <c r="N84" i="25"/>
  <c r="M84" i="25"/>
  <c r="S84" i="25" s="1"/>
  <c r="L84" i="25"/>
  <c r="J84" i="25"/>
  <c r="I84" i="25"/>
  <c r="H84" i="25"/>
  <c r="N83" i="25"/>
  <c r="M83" i="25"/>
  <c r="S83" i="25" s="1"/>
  <c r="L83" i="25"/>
  <c r="J83" i="25"/>
  <c r="I83" i="25"/>
  <c r="H83" i="25"/>
  <c r="S82" i="25"/>
  <c r="O82" i="25"/>
  <c r="Q82" i="25" s="1"/>
  <c r="N82" i="25"/>
  <c r="M82" i="25"/>
  <c r="L82" i="25"/>
  <c r="P82" i="25" s="1"/>
  <c r="J82" i="25"/>
  <c r="I82" i="25"/>
  <c r="H82" i="25"/>
  <c r="K83" i="25" s="1"/>
  <c r="O81" i="25"/>
  <c r="Q81" i="25" s="1"/>
  <c r="N81" i="25"/>
  <c r="M81" i="25"/>
  <c r="S81" i="25" s="1"/>
  <c r="L81" i="25"/>
  <c r="K81" i="25"/>
  <c r="J81" i="25"/>
  <c r="I81" i="25"/>
  <c r="K82" i="25" s="1"/>
  <c r="H81" i="25"/>
  <c r="S80" i="25"/>
  <c r="O80" i="25"/>
  <c r="N80" i="25"/>
  <c r="M80" i="25"/>
  <c r="L80" i="25"/>
  <c r="P80" i="25" s="1"/>
  <c r="J80" i="25"/>
  <c r="I80" i="25"/>
  <c r="H80" i="25"/>
  <c r="O79" i="25"/>
  <c r="N79" i="25"/>
  <c r="M79" i="25"/>
  <c r="S79" i="25" s="1"/>
  <c r="L79" i="25"/>
  <c r="I79" i="25"/>
  <c r="H79" i="25"/>
  <c r="O78" i="25"/>
  <c r="O77" i="25" s="1"/>
  <c r="N78" i="25"/>
  <c r="M78" i="25"/>
  <c r="S78" i="25" s="1"/>
  <c r="L78" i="25"/>
  <c r="J78" i="25"/>
  <c r="I78" i="25"/>
  <c r="H78" i="25"/>
  <c r="N77" i="25"/>
  <c r="L77" i="25"/>
  <c r="P77" i="25" s="1"/>
  <c r="H77" i="25"/>
  <c r="L76" i="25"/>
  <c r="O75" i="25"/>
  <c r="N75" i="25"/>
  <c r="M75" i="25"/>
  <c r="S75" i="25" s="1"/>
  <c r="L75" i="25"/>
  <c r="P75" i="25" s="1"/>
  <c r="J75" i="25"/>
  <c r="I75" i="25"/>
  <c r="H75" i="25"/>
  <c r="K76" i="25" s="1"/>
  <c r="O74" i="25"/>
  <c r="N74" i="25"/>
  <c r="M74" i="25"/>
  <c r="S74" i="25" s="1"/>
  <c r="L74" i="25"/>
  <c r="P74" i="25" s="1"/>
  <c r="J74" i="25"/>
  <c r="I74" i="25"/>
  <c r="H74" i="25"/>
  <c r="N72" i="25"/>
  <c r="L72" i="25"/>
  <c r="H72" i="25"/>
  <c r="O69" i="25"/>
  <c r="N69" i="25"/>
  <c r="M69" i="25"/>
  <c r="S69" i="25" s="1"/>
  <c r="L69" i="25"/>
  <c r="J69" i="25"/>
  <c r="I69" i="25"/>
  <c r="K69" i="25" s="1"/>
  <c r="H69" i="25"/>
  <c r="N68" i="25"/>
  <c r="L68" i="25"/>
  <c r="H68" i="25"/>
  <c r="N67" i="25"/>
  <c r="L67" i="25"/>
  <c r="H67" i="25"/>
  <c r="O66" i="25"/>
  <c r="N66" i="25"/>
  <c r="M66" i="25"/>
  <c r="S66" i="25" s="1"/>
  <c r="L66" i="25"/>
  <c r="P66" i="25" s="1"/>
  <c r="N65" i="25"/>
  <c r="M65" i="25"/>
  <c r="S65" i="25" s="1"/>
  <c r="L65" i="25"/>
  <c r="H65" i="25"/>
  <c r="N63" i="25"/>
  <c r="M63" i="25"/>
  <c r="S63" i="25" s="1"/>
  <c r="L63" i="25"/>
  <c r="J63" i="25"/>
  <c r="I63" i="25"/>
  <c r="K63" i="25" s="1"/>
  <c r="H63" i="25"/>
  <c r="N62" i="25"/>
  <c r="M62" i="25"/>
  <c r="S62" i="25" s="1"/>
  <c r="L62" i="25"/>
  <c r="J62" i="25"/>
  <c r="I62" i="25"/>
  <c r="K62" i="25" s="1"/>
  <c r="H62" i="25"/>
  <c r="L61" i="25"/>
  <c r="O60" i="25"/>
  <c r="N60" i="25"/>
  <c r="M60" i="25"/>
  <c r="S60" i="25" s="1"/>
  <c r="L60" i="25"/>
  <c r="P60" i="25" s="1"/>
  <c r="J60" i="25"/>
  <c r="I60" i="25"/>
  <c r="K60" i="25" s="1"/>
  <c r="H60" i="25"/>
  <c r="O59" i="25"/>
  <c r="N59" i="25"/>
  <c r="M59" i="25"/>
  <c r="S59" i="25" s="1"/>
  <c r="L59" i="25"/>
  <c r="P59" i="25" s="1"/>
  <c r="J59" i="25"/>
  <c r="I59" i="25"/>
  <c r="K59" i="25" s="1"/>
  <c r="H59" i="25"/>
  <c r="N57" i="25"/>
  <c r="S54" i="25"/>
  <c r="S53" i="25"/>
  <c r="O53" i="25"/>
  <c r="P53" i="25" s="1"/>
  <c r="S52" i="25"/>
  <c r="P52" i="25"/>
  <c r="P51" i="25" s="1"/>
  <c r="P50" i="25" s="1"/>
  <c r="O52" i="25"/>
  <c r="S51" i="25"/>
  <c r="O51" i="25"/>
  <c r="O50" i="25" s="1"/>
  <c r="S50" i="25"/>
  <c r="N49" i="25"/>
  <c r="N461" i="25" s="1"/>
  <c r="M49" i="25"/>
  <c r="S49" i="25" s="1"/>
  <c r="L49" i="25"/>
  <c r="S47" i="25"/>
  <c r="O47" i="25"/>
  <c r="P47" i="25" s="1"/>
  <c r="S46" i="25"/>
  <c r="P46" i="25"/>
  <c r="P45" i="25" s="1"/>
  <c r="O46" i="25"/>
  <c r="O45" i="25"/>
  <c r="N45" i="25"/>
  <c r="M45" i="25"/>
  <c r="S45" i="25" s="1"/>
  <c r="L45" i="25"/>
  <c r="S44" i="25"/>
  <c r="O44" i="25"/>
  <c r="P44" i="25" s="1"/>
  <c r="S43" i="25"/>
  <c r="P43" i="25"/>
  <c r="O43" i="25"/>
  <c r="S42" i="25"/>
  <c r="O42" i="25"/>
  <c r="P42" i="25" s="1"/>
  <c r="S41" i="25"/>
  <c r="P41" i="25"/>
  <c r="O41" i="25"/>
  <c r="S40" i="25"/>
  <c r="O40" i="25"/>
  <c r="P40" i="25" s="1"/>
  <c r="S39" i="25"/>
  <c r="P39" i="25"/>
  <c r="P38" i="25" s="1"/>
  <c r="O39" i="25"/>
  <c r="O38" i="25"/>
  <c r="N38" i="25"/>
  <c r="M38" i="25"/>
  <c r="S38" i="25" s="1"/>
  <c r="L38" i="25"/>
  <c r="S37" i="25"/>
  <c r="N37" i="25" s="1"/>
  <c r="S36" i="25"/>
  <c r="O36" i="25"/>
  <c r="P36" i="25" s="1"/>
  <c r="S35" i="25"/>
  <c r="P35" i="25"/>
  <c r="O35" i="25"/>
  <c r="S34" i="25"/>
  <c r="O34" i="25"/>
  <c r="P34" i="25" s="1"/>
  <c r="M33" i="25"/>
  <c r="S33" i="25" s="1"/>
  <c r="L33" i="25"/>
  <c r="L32" i="25"/>
  <c r="S31" i="25"/>
  <c r="P31" i="25"/>
  <c r="O31" i="25"/>
  <c r="S30" i="25"/>
  <c r="O30" i="25"/>
  <c r="P30" i="25" s="1"/>
  <c r="P29" i="25" s="1"/>
  <c r="P28" i="25" s="1"/>
  <c r="N29" i="25"/>
  <c r="M29" i="25"/>
  <c r="S29" i="25" s="1"/>
  <c r="L29" i="25"/>
  <c r="N28" i="25"/>
  <c r="M28" i="25"/>
  <c r="S28" i="25" s="1"/>
  <c r="L28" i="25"/>
  <c r="L27" i="25" s="1"/>
  <c r="S26" i="25"/>
  <c r="O26" i="25"/>
  <c r="P26" i="25" s="1"/>
  <c r="S25" i="25"/>
  <c r="P25" i="25"/>
  <c r="O25" i="25"/>
  <c r="S24" i="25"/>
  <c r="N24" i="25" s="1"/>
  <c r="O24" i="25" s="1"/>
  <c r="P24" i="25" s="1"/>
  <c r="S23" i="25"/>
  <c r="N23" i="25" s="1"/>
  <c r="M22" i="25"/>
  <c r="S22" i="25" s="1"/>
  <c r="L22" i="25"/>
  <c r="L21" i="25"/>
  <c r="L48" i="25" s="1"/>
  <c r="S20" i="25"/>
  <c r="S19" i="25"/>
  <c r="N19" i="25" s="1"/>
  <c r="O19" i="25" s="1"/>
  <c r="Q19" i="25" s="1"/>
  <c r="S18" i="25"/>
  <c r="N18" i="25" s="1"/>
  <c r="O18" i="25" s="1"/>
  <c r="O17" i="25"/>
  <c r="O49" i="25" s="1"/>
  <c r="M15" i="25"/>
  <c r="L15" i="25"/>
  <c r="M14" i="25"/>
  <c r="L14" i="25"/>
  <c r="L13" i="25"/>
  <c r="L10" i="25" s="1"/>
  <c r="L9" i="25" s="1"/>
  <c r="O12" i="25"/>
  <c r="P12" i="25" s="1"/>
  <c r="P11" i="25" s="1"/>
  <c r="O11" i="25"/>
  <c r="N11" i="25"/>
  <c r="M11" i="25"/>
  <c r="L11" i="25"/>
  <c r="K442" i="26" l="1"/>
  <c r="J442" i="26"/>
  <c r="T85" i="26"/>
  <c r="T84" i="26" s="1"/>
  <c r="Q366" i="26"/>
  <c r="N390" i="26"/>
  <c r="N388" i="26" s="1"/>
  <c r="Q149" i="26"/>
  <c r="I149" i="26"/>
  <c r="I151" i="26"/>
  <c r="I147" i="26" s="1"/>
  <c r="P206" i="25"/>
  <c r="N13" i="26"/>
  <c r="N10" i="26" s="1"/>
  <c r="N9" i="26" s="1"/>
  <c r="N73" i="26"/>
  <c r="P291" i="26"/>
  <c r="K444" i="26"/>
  <c r="H455" i="26"/>
  <c r="H393" i="26"/>
  <c r="H392" i="26" s="1"/>
  <c r="H85" i="26"/>
  <c r="H64" i="26" s="1"/>
  <c r="N165" i="26"/>
  <c r="N158" i="26" s="1"/>
  <c r="N157" i="26" s="1"/>
  <c r="H165" i="26"/>
  <c r="H158" i="26" s="1"/>
  <c r="H157" i="26" s="1"/>
  <c r="H201" i="25"/>
  <c r="H73" i="25" s="1"/>
  <c r="H58" i="25" s="1"/>
  <c r="Q211" i="25"/>
  <c r="Q210" i="25"/>
  <c r="L202" i="25"/>
  <c r="Q203" i="25"/>
  <c r="H160" i="25"/>
  <c r="H174" i="25"/>
  <c r="H173" i="25" s="1"/>
  <c r="H257" i="25" s="1"/>
  <c r="J149" i="25"/>
  <c r="K149" i="25"/>
  <c r="P18" i="26"/>
  <c r="Q18" i="26"/>
  <c r="T75" i="26"/>
  <c r="T54" i="26" s="1"/>
  <c r="T155" i="26"/>
  <c r="T82" i="26"/>
  <c r="T58" i="26"/>
  <c r="T57" i="26" s="1"/>
  <c r="T144" i="26"/>
  <c r="T146" i="26" s="1"/>
  <c r="P444" i="26"/>
  <c r="S90" i="26"/>
  <c r="M65" i="26"/>
  <c r="S65" i="26" s="1"/>
  <c r="J363" i="26"/>
  <c r="K363" i="26"/>
  <c r="J77" i="26"/>
  <c r="J330" i="26"/>
  <c r="K329" i="26"/>
  <c r="J329" i="26"/>
  <c r="J291" i="26"/>
  <c r="K291" i="26"/>
  <c r="J275" i="26"/>
  <c r="K275" i="26"/>
  <c r="J263" i="26"/>
  <c r="I262" i="26"/>
  <c r="K262" i="26" s="1"/>
  <c r="K263" i="26"/>
  <c r="J212" i="26"/>
  <c r="J202" i="26" s="1"/>
  <c r="J201" i="26" s="1"/>
  <c r="K212" i="26"/>
  <c r="Q23" i="26"/>
  <c r="P23" i="26"/>
  <c r="P22" i="26" s="1"/>
  <c r="P21" i="26" s="1"/>
  <c r="P48" i="26" s="1"/>
  <c r="Q489" i="26"/>
  <c r="P489" i="26"/>
  <c r="I469" i="26"/>
  <c r="I465" i="26"/>
  <c r="K470" i="26"/>
  <c r="S470" i="26"/>
  <c r="M469" i="26"/>
  <c r="M465" i="26"/>
  <c r="K403" i="26"/>
  <c r="I83" i="26"/>
  <c r="K62" i="26" s="1"/>
  <c r="L342" i="26"/>
  <c r="P343" i="26"/>
  <c r="K336" i="26"/>
  <c r="K163" i="26"/>
  <c r="I76" i="26"/>
  <c r="Q323" i="26"/>
  <c r="P323" i="26"/>
  <c r="I323" i="26"/>
  <c r="K323" i="26" s="1"/>
  <c r="J310" i="26"/>
  <c r="K310" i="26"/>
  <c r="P299" i="26"/>
  <c r="L298" i="26"/>
  <c r="S454" i="26"/>
  <c r="P361" i="26"/>
  <c r="L360" i="26"/>
  <c r="S336" i="26"/>
  <c r="M76" i="26"/>
  <c r="S333" i="26"/>
  <c r="M161" i="26"/>
  <c r="S161" i="26" s="1"/>
  <c r="K321" i="26"/>
  <c r="J321" i="26"/>
  <c r="S371" i="26"/>
  <c r="M168" i="26"/>
  <c r="S238" i="26"/>
  <c r="S261" i="26"/>
  <c r="K246" i="26"/>
  <c r="I245" i="26"/>
  <c r="P147" i="26"/>
  <c r="Q130" i="26"/>
  <c r="O129" i="26"/>
  <c r="M77" i="26"/>
  <c r="S77" i="26" s="1"/>
  <c r="S78" i="26"/>
  <c r="M48" i="26"/>
  <c r="S21" i="26"/>
  <c r="P246" i="26"/>
  <c r="P245" i="26" s="1"/>
  <c r="P168" i="26" s="1"/>
  <c r="P167" i="26" s="1"/>
  <c r="L245" i="26"/>
  <c r="L168" i="26" s="1"/>
  <c r="L167" i="26" s="1"/>
  <c r="L93" i="26"/>
  <c r="P262" i="26"/>
  <c r="L261" i="26"/>
  <c r="H257" i="26"/>
  <c r="J153" i="26"/>
  <c r="J91" i="26"/>
  <c r="J66" i="26" s="1"/>
  <c r="M72" i="26"/>
  <c r="M154" i="26"/>
  <c r="S100" i="26"/>
  <c r="M99" i="26"/>
  <c r="K78" i="26"/>
  <c r="L156" i="26"/>
  <c r="Q17" i="26"/>
  <c r="P17" i="26"/>
  <c r="P49" i="26" s="1"/>
  <c r="O49" i="26"/>
  <c r="K479" i="26"/>
  <c r="I467" i="26"/>
  <c r="K467" i="26" s="1"/>
  <c r="N464" i="26"/>
  <c r="N463" i="26" s="1"/>
  <c r="N58" i="26"/>
  <c r="S360" i="26"/>
  <c r="T360" i="26" s="1"/>
  <c r="M387" i="26"/>
  <c r="O360" i="26"/>
  <c r="M88" i="26"/>
  <c r="K324" i="26"/>
  <c r="J324" i="26"/>
  <c r="J323" i="26" s="1"/>
  <c r="J317" i="26"/>
  <c r="J315" i="26" s="1"/>
  <c r="I315" i="26"/>
  <c r="K315" i="26" s="1"/>
  <c r="K317" i="26"/>
  <c r="I289" i="26"/>
  <c r="K289" i="26" s="1"/>
  <c r="K290" i="26"/>
  <c r="J290" i="26"/>
  <c r="J289" i="26" s="1"/>
  <c r="J325" i="26"/>
  <c r="K325" i="26"/>
  <c r="K343" i="26"/>
  <c r="I342" i="26"/>
  <c r="K419" i="26"/>
  <c r="I418" i="26"/>
  <c r="J419" i="26"/>
  <c r="I201" i="26"/>
  <c r="K202" i="26"/>
  <c r="P15" i="26"/>
  <c r="Q243" i="26"/>
  <c r="O90" i="26"/>
  <c r="O65" i="26" s="1"/>
  <c r="I65" i="26" s="1"/>
  <c r="J256" i="26"/>
  <c r="H255" i="26"/>
  <c r="K256" i="26"/>
  <c r="O91" i="26"/>
  <c r="O153" i="26"/>
  <c r="Q147" i="26"/>
  <c r="Q262" i="26"/>
  <c r="O261" i="26"/>
  <c r="Q202" i="26"/>
  <c r="O201" i="26"/>
  <c r="Q15" i="26"/>
  <c r="O14" i="26"/>
  <c r="P130" i="26"/>
  <c r="Q22" i="26"/>
  <c r="O21" i="26"/>
  <c r="Q444" i="26"/>
  <c r="S474" i="26"/>
  <c r="M466" i="26"/>
  <c r="S466" i="26" s="1"/>
  <c r="J433" i="26"/>
  <c r="O484" i="26"/>
  <c r="N417" i="26"/>
  <c r="N416" i="26" s="1"/>
  <c r="N88" i="26"/>
  <c r="N87" i="26" s="1"/>
  <c r="P400" i="26"/>
  <c r="S379" i="26"/>
  <c r="M170" i="26"/>
  <c r="I466" i="26"/>
  <c r="K466" i="26" s="1"/>
  <c r="K474" i="26"/>
  <c r="L416" i="26"/>
  <c r="O394" i="26"/>
  <c r="P395" i="26"/>
  <c r="Q361" i="26"/>
  <c r="J308" i="26"/>
  <c r="J299" i="26" s="1"/>
  <c r="K308" i="26"/>
  <c r="I299" i="26"/>
  <c r="I240" i="26"/>
  <c r="J242" i="26"/>
  <c r="K242" i="26"/>
  <c r="K90" i="26"/>
  <c r="M341" i="26"/>
  <c r="J332" i="26"/>
  <c r="J326" i="26" s="1"/>
  <c r="K332" i="26"/>
  <c r="I326" i="26"/>
  <c r="K326" i="26" s="1"/>
  <c r="K322" i="26"/>
  <c r="J322" i="26"/>
  <c r="Q389" i="26"/>
  <c r="Q369" i="26"/>
  <c r="O166" i="26"/>
  <c r="Q343" i="26"/>
  <c r="Q342" i="26"/>
  <c r="O86" i="26"/>
  <c r="Q326" i="26"/>
  <c r="M160" i="26"/>
  <c r="S160" i="26" s="1"/>
  <c r="S201" i="26"/>
  <c r="T201" i="26" s="1"/>
  <c r="T192" i="26" s="1"/>
  <c r="T191" i="26" s="1"/>
  <c r="T150" i="26" s="1"/>
  <c r="M73" i="26"/>
  <c r="Q315" i="26"/>
  <c r="P369" i="26"/>
  <c r="P166" i="26" s="1"/>
  <c r="O168" i="26"/>
  <c r="H260" i="26"/>
  <c r="H259" i="26" s="1"/>
  <c r="M163" i="26"/>
  <c r="S163" i="26" s="1"/>
  <c r="P94" i="26"/>
  <c r="J154" i="26"/>
  <c r="J156" i="26" s="1"/>
  <c r="J99" i="26"/>
  <c r="J98" i="26" s="1"/>
  <c r="M174" i="26"/>
  <c r="O100" i="26"/>
  <c r="M13" i="26"/>
  <c r="M10" i="26" s="1"/>
  <c r="M9" i="26" s="1"/>
  <c r="O418" i="26"/>
  <c r="S418" i="26"/>
  <c r="T418" i="26" s="1"/>
  <c r="M417" i="26"/>
  <c r="K375" i="26"/>
  <c r="J375" i="26"/>
  <c r="J373" i="26" s="1"/>
  <c r="J372" i="26" s="1"/>
  <c r="I373" i="26"/>
  <c r="K396" i="26"/>
  <c r="J396" i="26"/>
  <c r="J395" i="26" s="1"/>
  <c r="J394" i="26" s="1"/>
  <c r="I395" i="26"/>
  <c r="H387" i="26"/>
  <c r="H88" i="26"/>
  <c r="H87" i="26" s="1"/>
  <c r="K319" i="26"/>
  <c r="J319" i="26"/>
  <c r="O238" i="26"/>
  <c r="Q240" i="26"/>
  <c r="K364" i="26"/>
  <c r="J364" i="26"/>
  <c r="I361" i="26"/>
  <c r="O298" i="26"/>
  <c r="Q299" i="26"/>
  <c r="O385" i="26"/>
  <c r="O336" i="26"/>
  <c r="Q337" i="26"/>
  <c r="J343" i="26"/>
  <c r="J342" i="26" s="1"/>
  <c r="P142" i="26"/>
  <c r="S256" i="26"/>
  <c r="M255" i="26"/>
  <c r="S255" i="26" s="1"/>
  <c r="P240" i="26"/>
  <c r="P149" i="26"/>
  <c r="K154" i="26"/>
  <c r="M159" i="26"/>
  <c r="H57" i="26"/>
  <c r="H56" i="26" s="1"/>
  <c r="H55" i="26" s="1"/>
  <c r="H71" i="26"/>
  <c r="H70" i="26" s="1"/>
  <c r="O93" i="26"/>
  <c r="P202" i="26"/>
  <c r="N461" i="26"/>
  <c r="N57" i="26"/>
  <c r="J433" i="25"/>
  <c r="K433" i="25"/>
  <c r="P212" i="25"/>
  <c r="O433" i="25"/>
  <c r="N88" i="25"/>
  <c r="N87" i="25" s="1"/>
  <c r="N417" i="25"/>
  <c r="N416" i="25" s="1"/>
  <c r="N393" i="25" s="1"/>
  <c r="N392" i="25" s="1"/>
  <c r="K430" i="25"/>
  <c r="I429" i="25"/>
  <c r="K429" i="25" s="1"/>
  <c r="O429" i="25"/>
  <c r="S433" i="25"/>
  <c r="K432" i="25"/>
  <c r="J432" i="25"/>
  <c r="J431" i="25"/>
  <c r="J429" i="25"/>
  <c r="P446" i="25"/>
  <c r="P65" i="25"/>
  <c r="O444" i="25"/>
  <c r="O90" i="25" s="1"/>
  <c r="O65" i="25" s="1"/>
  <c r="K445" i="25"/>
  <c r="I444" i="25"/>
  <c r="I90" i="25" s="1"/>
  <c r="J445" i="25"/>
  <c r="S444" i="25"/>
  <c r="P90" i="25"/>
  <c r="P445" i="25"/>
  <c r="P444" i="25" s="1"/>
  <c r="J446" i="25"/>
  <c r="K444" i="25"/>
  <c r="Q446" i="25"/>
  <c r="Q444" i="25"/>
  <c r="Q445" i="25"/>
  <c r="K442" i="25"/>
  <c r="Q365" i="25"/>
  <c r="Q363" i="25"/>
  <c r="P365" i="25"/>
  <c r="O366" i="25"/>
  <c r="Q366" i="25" s="1"/>
  <c r="P368" i="25"/>
  <c r="P362" i="25"/>
  <c r="P363" i="25"/>
  <c r="Q362" i="25"/>
  <c r="O343" i="25"/>
  <c r="K344" i="25"/>
  <c r="J344" i="25"/>
  <c r="S343" i="25"/>
  <c r="N76" i="25"/>
  <c r="N61" i="25" s="1"/>
  <c r="N163" i="25"/>
  <c r="O163" i="25"/>
  <c r="O76" i="25"/>
  <c r="O61" i="25" s="1"/>
  <c r="P61" i="25" s="1"/>
  <c r="P76" i="25"/>
  <c r="I77" i="25"/>
  <c r="K78" i="25" s="1"/>
  <c r="P79" i="25"/>
  <c r="I337" i="25"/>
  <c r="I336" i="25" s="1"/>
  <c r="K336" i="25" s="1"/>
  <c r="P338" i="25"/>
  <c r="H163" i="25"/>
  <c r="H76" i="25"/>
  <c r="H61" i="25" s="1"/>
  <c r="Q76" i="25"/>
  <c r="K80" i="25"/>
  <c r="Q336" i="25"/>
  <c r="Q61" i="25"/>
  <c r="Q338" i="25"/>
  <c r="Q332" i="25"/>
  <c r="Q329" i="25"/>
  <c r="Q309" i="25"/>
  <c r="Q308" i="25"/>
  <c r="Q307" i="25"/>
  <c r="Q303" i="25"/>
  <c r="Q302" i="25"/>
  <c r="Q300" i="25"/>
  <c r="P332" i="25"/>
  <c r="P300" i="25"/>
  <c r="I326" i="25"/>
  <c r="K326" i="25" s="1"/>
  <c r="O326" i="25"/>
  <c r="Q326" i="25" s="1"/>
  <c r="P329" i="25"/>
  <c r="P326" i="25"/>
  <c r="M298" i="25"/>
  <c r="S298" i="25" s="1"/>
  <c r="O315" i="25"/>
  <c r="Q315" i="25" s="1"/>
  <c r="I315" i="25"/>
  <c r="K315" i="25" s="1"/>
  <c r="P316" i="25"/>
  <c r="O299" i="25"/>
  <c r="Q299" i="25" s="1"/>
  <c r="P302" i="25"/>
  <c r="P309" i="25"/>
  <c r="K305" i="25"/>
  <c r="J305" i="25"/>
  <c r="J302" i="25"/>
  <c r="I303" i="25"/>
  <c r="P303" i="25"/>
  <c r="J304" i="25"/>
  <c r="P305" i="25"/>
  <c r="P306" i="25"/>
  <c r="P307" i="25"/>
  <c r="P308" i="25"/>
  <c r="I310" i="25"/>
  <c r="K310" i="25" s="1"/>
  <c r="P310" i="25"/>
  <c r="P268" i="25"/>
  <c r="J268" i="25"/>
  <c r="K278" i="25"/>
  <c r="J278" i="25"/>
  <c r="I262" i="25"/>
  <c r="K262" i="25" s="1"/>
  <c r="O261" i="25"/>
  <c r="I297" i="25"/>
  <c r="Q275" i="25"/>
  <c r="Q268" i="25"/>
  <c r="P291" i="25"/>
  <c r="P297" i="25"/>
  <c r="M261" i="25"/>
  <c r="P263" i="25"/>
  <c r="J263" i="25"/>
  <c r="Q263" i="25"/>
  <c r="J264" i="25"/>
  <c r="L57" i="25"/>
  <c r="Q262" i="25"/>
  <c r="N160" i="25"/>
  <c r="N73" i="25"/>
  <c r="N58" i="25" s="1"/>
  <c r="N174" i="25"/>
  <c r="N173" i="25" s="1"/>
  <c r="N257" i="25" s="1"/>
  <c r="P209" i="25"/>
  <c r="P210" i="25"/>
  <c r="P211" i="25"/>
  <c r="Q212" i="25"/>
  <c r="Q205" i="25"/>
  <c r="N33" i="25"/>
  <c r="N32" i="25" s="1"/>
  <c r="O37" i="25"/>
  <c r="N27" i="25"/>
  <c r="P37" i="25"/>
  <c r="P33" i="25" s="1"/>
  <c r="P32" i="25" s="1"/>
  <c r="P27" i="25" s="1"/>
  <c r="O23" i="25"/>
  <c r="P23" i="25" s="1"/>
  <c r="P22" i="25" s="1"/>
  <c r="P21" i="25" s="1"/>
  <c r="N22" i="25"/>
  <c r="N21" i="25" s="1"/>
  <c r="O22" i="25"/>
  <c r="O21" i="25" s="1"/>
  <c r="Q18" i="25"/>
  <c r="P18" i="25"/>
  <c r="P19" i="25"/>
  <c r="P17" i="25"/>
  <c r="O16" i="25"/>
  <c r="N15" i="25"/>
  <c r="N14" i="25" s="1"/>
  <c r="N48" i="25"/>
  <c r="Q49" i="25"/>
  <c r="P49" i="25"/>
  <c r="Q21" i="25"/>
  <c r="Q22" i="25"/>
  <c r="Q23" i="25"/>
  <c r="O48" i="25"/>
  <c r="Q77" i="25"/>
  <c r="L98" i="25"/>
  <c r="J99" i="25"/>
  <c r="J98" i="25" s="1"/>
  <c r="J154" i="25"/>
  <c r="J156" i="25" s="1"/>
  <c r="P142" i="25"/>
  <c r="J153" i="25"/>
  <c r="J91" i="25"/>
  <c r="J66" i="25" s="1"/>
  <c r="P202" i="25"/>
  <c r="L201" i="25"/>
  <c r="J204" i="25"/>
  <c r="I202" i="25"/>
  <c r="K256" i="25"/>
  <c r="I255" i="25"/>
  <c r="K255" i="25" s="1"/>
  <c r="P246" i="25"/>
  <c r="P245" i="25" s="1"/>
  <c r="Q17" i="25"/>
  <c r="M21" i="25"/>
  <c r="O29" i="25"/>
  <c r="O28" i="25" s="1"/>
  <c r="M32" i="25"/>
  <c r="M77" i="25"/>
  <c r="S77" i="25" s="1"/>
  <c r="P78" i="25"/>
  <c r="Q79" i="25"/>
  <c r="P81" i="25"/>
  <c r="I154" i="25"/>
  <c r="K100" i="25"/>
  <c r="Q100" i="25"/>
  <c r="P155" i="25"/>
  <c r="J202" i="25"/>
  <c r="J201" i="25" s="1"/>
  <c r="J256" i="25"/>
  <c r="H255" i="25"/>
  <c r="N165" i="25"/>
  <c r="N85" i="25"/>
  <c r="H159" i="25"/>
  <c r="L159" i="25"/>
  <c r="N260" i="25"/>
  <c r="N259" i="25" s="1"/>
  <c r="N159" i="25"/>
  <c r="N158" i="25" s="1"/>
  <c r="N157" i="25" s="1"/>
  <c r="S95" i="25"/>
  <c r="K101" i="25"/>
  <c r="Q101" i="25"/>
  <c r="Q102" i="25"/>
  <c r="P147" i="25"/>
  <c r="P91" i="25" s="1"/>
  <c r="O149" i="25"/>
  <c r="Q149" i="25" s="1"/>
  <c r="H154" i="25"/>
  <c r="H156" i="25" s="1"/>
  <c r="L154" i="25"/>
  <c r="N154" i="25"/>
  <c r="N156" i="25" s="1"/>
  <c r="Q202" i="25"/>
  <c r="P203" i="25"/>
  <c r="Q204" i="25"/>
  <c r="K205" i="25"/>
  <c r="K206" i="25"/>
  <c r="Q207" i="25"/>
  <c r="Q209" i="25"/>
  <c r="K210" i="25"/>
  <c r="K211" i="25"/>
  <c r="K212" i="25"/>
  <c r="Q215" i="25"/>
  <c r="Q220" i="25"/>
  <c r="Q222" i="25"/>
  <c r="Q224" i="25"/>
  <c r="Q232" i="25"/>
  <c r="Q233" i="25"/>
  <c r="Q239" i="25"/>
  <c r="Q242" i="25"/>
  <c r="Q244" i="25"/>
  <c r="M256" i="25"/>
  <c r="Q261" i="25"/>
  <c r="P262" i="25"/>
  <c r="P261" i="25" s="1"/>
  <c r="P159" i="25" s="1"/>
  <c r="P333" i="25"/>
  <c r="P161" i="25" s="1"/>
  <c r="P343" i="25"/>
  <c r="L342" i="25"/>
  <c r="L385" i="25" s="1"/>
  <c r="J354" i="25"/>
  <c r="K354" i="25"/>
  <c r="M100" i="25"/>
  <c r="O130" i="25"/>
  <c r="P130" i="25" s="1"/>
  <c r="O142" i="25"/>
  <c r="Q142" i="25" s="1"/>
  <c r="I147" i="25"/>
  <c r="I99" i="25" s="1"/>
  <c r="Q147" i="25"/>
  <c r="M201" i="25"/>
  <c r="P233" i="25"/>
  <c r="O240" i="25"/>
  <c r="O245" i="25"/>
  <c r="O168" i="25" s="1"/>
  <c r="O247" i="25"/>
  <c r="O246" i="25" s="1"/>
  <c r="O93" i="25" s="1"/>
  <c r="Q270" i="25"/>
  <c r="P336" i="25"/>
  <c r="O342" i="25"/>
  <c r="O385" i="25" s="1"/>
  <c r="Q343" i="25"/>
  <c r="I343" i="25"/>
  <c r="J345" i="25"/>
  <c r="K345" i="25"/>
  <c r="P271" i="25"/>
  <c r="P272" i="25"/>
  <c r="P273" i="25"/>
  <c r="P274" i="25"/>
  <c r="J275" i="25"/>
  <c r="J276" i="25"/>
  <c r="P280" i="25"/>
  <c r="P281" i="25"/>
  <c r="P283" i="25"/>
  <c r="P284" i="25"/>
  <c r="P285" i="25"/>
  <c r="P286" i="25"/>
  <c r="P287" i="25"/>
  <c r="P288" i="25"/>
  <c r="I289" i="25"/>
  <c r="J290" i="25"/>
  <c r="J289" i="25" s="1"/>
  <c r="J297" i="25"/>
  <c r="J291" i="25" s="1"/>
  <c r="L298" i="25"/>
  <c r="J306" i="25"/>
  <c r="J307" i="25"/>
  <c r="J308" i="25"/>
  <c r="J309" i="25"/>
  <c r="J310" i="25"/>
  <c r="J316" i="25"/>
  <c r="J315" i="25" s="1"/>
  <c r="J317" i="25"/>
  <c r="I318" i="25"/>
  <c r="I319" i="25"/>
  <c r="I320" i="25"/>
  <c r="I321" i="25"/>
  <c r="I322" i="25"/>
  <c r="P322" i="25"/>
  <c r="O323" i="25"/>
  <c r="I324" i="25"/>
  <c r="P324" i="25"/>
  <c r="J325" i="25"/>
  <c r="J327" i="25"/>
  <c r="J328" i="25"/>
  <c r="J329" i="25"/>
  <c r="J330" i="25"/>
  <c r="P389" i="25"/>
  <c r="P330" i="25"/>
  <c r="J331" i="25"/>
  <c r="J332" i="25"/>
  <c r="I333" i="25"/>
  <c r="M333" i="25"/>
  <c r="O333" i="25"/>
  <c r="P335" i="25"/>
  <c r="M336" i="25"/>
  <c r="N385" i="25"/>
  <c r="P337" i="25"/>
  <c r="S337" i="25"/>
  <c r="J338" i="25"/>
  <c r="P339" i="25"/>
  <c r="P340" i="25"/>
  <c r="M341" i="25"/>
  <c r="H342" i="25"/>
  <c r="H385" i="25" s="1"/>
  <c r="S342" i="25"/>
  <c r="J353" i="25"/>
  <c r="M387" i="25"/>
  <c r="S360" i="25"/>
  <c r="Q361" i="25"/>
  <c r="P369" i="25"/>
  <c r="P166" i="25" s="1"/>
  <c r="P371" i="25"/>
  <c r="K389" i="25"/>
  <c r="K330" i="25"/>
  <c r="Q389" i="25"/>
  <c r="Q330" i="25"/>
  <c r="Q337" i="25"/>
  <c r="O386" i="25"/>
  <c r="H386" i="25"/>
  <c r="L360" i="25"/>
  <c r="P361" i="25"/>
  <c r="K380" i="25"/>
  <c r="I379" i="25"/>
  <c r="P400" i="25"/>
  <c r="L393" i="25"/>
  <c r="J420" i="25"/>
  <c r="I419" i="25"/>
  <c r="K420" i="25"/>
  <c r="K362" i="25"/>
  <c r="K363" i="25"/>
  <c r="K365" i="25"/>
  <c r="Q367" i="25"/>
  <c r="K381" i="25"/>
  <c r="J389" i="25"/>
  <c r="S454" i="25"/>
  <c r="S394" i="25"/>
  <c r="K397" i="25"/>
  <c r="S397" i="25"/>
  <c r="P401" i="25"/>
  <c r="J419" i="25"/>
  <c r="J421" i="25"/>
  <c r="O421" i="25"/>
  <c r="I361" i="25"/>
  <c r="J361" i="25" s="1"/>
  <c r="J360" i="25" s="1"/>
  <c r="M372" i="25"/>
  <c r="I375" i="25"/>
  <c r="I376" i="25"/>
  <c r="M380" i="25"/>
  <c r="H454" i="25"/>
  <c r="L454" i="25"/>
  <c r="Q454" i="25" s="1"/>
  <c r="N454" i="25"/>
  <c r="P394" i="25"/>
  <c r="I396" i="25"/>
  <c r="L455" i="25"/>
  <c r="N455" i="25"/>
  <c r="P397" i="25"/>
  <c r="O404" i="25"/>
  <c r="O403" i="25" s="1"/>
  <c r="O83" i="25" s="1"/>
  <c r="O62" i="25" s="1"/>
  <c r="P62" i="25" s="1"/>
  <c r="O409" i="25"/>
  <c r="O84" i="25" s="1"/>
  <c r="H418" i="25"/>
  <c r="S419" i="25"/>
  <c r="M418" i="25"/>
  <c r="K421" i="25"/>
  <c r="S429" i="25"/>
  <c r="J430" i="25"/>
  <c r="K438" i="25"/>
  <c r="K439" i="25"/>
  <c r="K440" i="25"/>
  <c r="O469" i="25"/>
  <c r="O468" i="25" s="1"/>
  <c r="O465" i="25"/>
  <c r="K479" i="25"/>
  <c r="I467" i="25"/>
  <c r="K467" i="25" s="1"/>
  <c r="J442" i="25"/>
  <c r="H465" i="25"/>
  <c r="P465" i="25"/>
  <c r="P464" i="25" s="1"/>
  <c r="P463" i="25" s="1"/>
  <c r="I469" i="25"/>
  <c r="I465" i="25"/>
  <c r="S470" i="25"/>
  <c r="M469" i="25"/>
  <c r="M465" i="25"/>
  <c r="Q469" i="25"/>
  <c r="Q468" i="25" s="1"/>
  <c r="Q465" i="25"/>
  <c r="Q464" i="25" s="1"/>
  <c r="Q463" i="25" s="1"/>
  <c r="K471" i="25"/>
  <c r="K475" i="25"/>
  <c r="K477" i="25"/>
  <c r="K480" i="25"/>
  <c r="P496" i="25"/>
  <c r="M479" i="25"/>
  <c r="H442" i="24"/>
  <c r="O367" i="24"/>
  <c r="O368" i="24"/>
  <c r="P368" i="24" s="1"/>
  <c r="K367" i="24"/>
  <c r="N442" i="24"/>
  <c r="M442" i="24"/>
  <c r="I442" i="24"/>
  <c r="L431" i="24"/>
  <c r="K368" i="24"/>
  <c r="J367" i="24"/>
  <c r="J368" i="24"/>
  <c r="P367" i="24"/>
  <c r="Q367" i="24"/>
  <c r="Q368" i="24"/>
  <c r="M366" i="24"/>
  <c r="O366" i="24" s="1"/>
  <c r="N366" i="24"/>
  <c r="L366" i="24"/>
  <c r="I366" i="24"/>
  <c r="H366" i="24"/>
  <c r="K366" i="24" s="1"/>
  <c r="M361" i="24"/>
  <c r="N361" i="24"/>
  <c r="H361" i="24"/>
  <c r="L344" i="24"/>
  <c r="H343" i="24"/>
  <c r="I153" i="26" l="1"/>
  <c r="K153" i="26" s="1"/>
  <c r="K147" i="26"/>
  <c r="O66" i="26"/>
  <c r="I66" i="26" s="1"/>
  <c r="I91" i="26"/>
  <c r="P261" i="26"/>
  <c r="P159" i="26" s="1"/>
  <c r="K91" i="26"/>
  <c r="K65" i="26"/>
  <c r="H456" i="26"/>
  <c r="H453" i="26" s="1"/>
  <c r="H457" i="26"/>
  <c r="Q298" i="26"/>
  <c r="J262" i="26"/>
  <c r="J261" i="26" s="1"/>
  <c r="J72" i="26" s="1"/>
  <c r="J57" i="26" s="1"/>
  <c r="P14" i="26"/>
  <c r="P13" i="26" s="1"/>
  <c r="P10" i="26" s="1"/>
  <c r="P9" i="26" s="1"/>
  <c r="K389" i="26"/>
  <c r="J389" i="26"/>
  <c r="J298" i="26"/>
  <c r="J73" i="26" s="1"/>
  <c r="J58" i="26" s="1"/>
  <c r="I261" i="26"/>
  <c r="Q336" i="26"/>
  <c r="O163" i="26"/>
  <c r="O76" i="26"/>
  <c r="P336" i="26"/>
  <c r="P163" i="26" s="1"/>
  <c r="O92" i="26"/>
  <c r="Q92" i="26" s="1"/>
  <c r="Q93" i="26"/>
  <c r="O68" i="26"/>
  <c r="K361" i="26"/>
  <c r="I360" i="26"/>
  <c r="J361" i="26"/>
  <c r="J360" i="26" s="1"/>
  <c r="Q238" i="26"/>
  <c r="P238" i="26"/>
  <c r="H386" i="26"/>
  <c r="K373" i="26"/>
  <c r="I372" i="26"/>
  <c r="O154" i="26"/>
  <c r="Q100" i="26"/>
  <c r="O99" i="26"/>
  <c r="I99" i="26" s="1"/>
  <c r="K99" i="26" s="1"/>
  <c r="O72" i="26"/>
  <c r="S73" i="26"/>
  <c r="M58" i="26"/>
  <c r="S58" i="26" s="1"/>
  <c r="K299" i="26"/>
  <c r="I298" i="26"/>
  <c r="K298" i="26" s="1"/>
  <c r="K201" i="26"/>
  <c r="S72" i="26"/>
  <c r="M57" i="26"/>
  <c r="L159" i="26"/>
  <c r="L72" i="26"/>
  <c r="P153" i="26"/>
  <c r="K245" i="26"/>
  <c r="S168" i="26"/>
  <c r="M167" i="26"/>
  <c r="S167" i="26" s="1"/>
  <c r="K77" i="26"/>
  <c r="P342" i="26"/>
  <c r="L341" i="26"/>
  <c r="L260" i="26" s="1"/>
  <c r="L86" i="26"/>
  <c r="P86" i="26" s="1"/>
  <c r="L385" i="26"/>
  <c r="P385" i="26" s="1"/>
  <c r="S469" i="26"/>
  <c r="M468" i="26"/>
  <c r="S468" i="26" s="1"/>
  <c r="S159" i="26"/>
  <c r="J86" i="26"/>
  <c r="K395" i="26"/>
  <c r="I394" i="26"/>
  <c r="J371" i="26"/>
  <c r="J168" i="26" s="1"/>
  <c r="J167" i="26" s="1"/>
  <c r="J93" i="26"/>
  <c r="Q418" i="26"/>
  <c r="P418" i="26"/>
  <c r="K66" i="26"/>
  <c r="K92" i="26"/>
  <c r="S174" i="26"/>
  <c r="T174" i="26" s="1"/>
  <c r="M173" i="26"/>
  <c r="O167" i="26"/>
  <c r="Q167" i="26" s="1"/>
  <c r="Q168" i="26"/>
  <c r="O341" i="26"/>
  <c r="S341" i="26"/>
  <c r="T341" i="26" s="1"/>
  <c r="O454" i="26"/>
  <c r="P394" i="26"/>
  <c r="Q201" i="26"/>
  <c r="O160" i="26"/>
  <c r="I160" i="26" s="1"/>
  <c r="K160" i="26" s="1"/>
  <c r="O174" i="26"/>
  <c r="I174" i="26" s="1"/>
  <c r="P201" i="26"/>
  <c r="J255" i="26"/>
  <c r="K255" i="26"/>
  <c r="K342" i="26"/>
  <c r="I86" i="26"/>
  <c r="K87" i="26" s="1"/>
  <c r="I385" i="26"/>
  <c r="M87" i="26"/>
  <c r="S87" i="26" s="1"/>
  <c r="S88" i="26"/>
  <c r="S99" i="26"/>
  <c r="M98" i="26"/>
  <c r="Q129" i="26"/>
  <c r="O73" i="26"/>
  <c r="I73" i="26" s="1"/>
  <c r="P129" i="26"/>
  <c r="P91" i="26"/>
  <c r="P360" i="26"/>
  <c r="L387" i="26"/>
  <c r="L88" i="26"/>
  <c r="P298" i="26"/>
  <c r="L73" i="26"/>
  <c r="L160" i="26"/>
  <c r="K465" i="26"/>
  <c r="I464" i="26"/>
  <c r="J240" i="26"/>
  <c r="J238" i="26" s="1"/>
  <c r="J89" i="26"/>
  <c r="S170" i="26"/>
  <c r="M169" i="26"/>
  <c r="S169" i="26" s="1"/>
  <c r="N85" i="26"/>
  <c r="N455" i="26"/>
  <c r="N393" i="26"/>
  <c r="N392" i="26" s="1"/>
  <c r="Q21" i="26"/>
  <c r="O48" i="26"/>
  <c r="O387" i="26"/>
  <c r="Q360" i="26"/>
  <c r="O88" i="26"/>
  <c r="Q49" i="26"/>
  <c r="L68" i="26"/>
  <c r="P93" i="26"/>
  <c r="L92" i="26"/>
  <c r="S48" i="26"/>
  <c r="M165" i="26"/>
  <c r="S165" i="26" s="1"/>
  <c r="P90" i="26"/>
  <c r="I468" i="26"/>
  <c r="K468" i="26" s="1"/>
  <c r="K469" i="26"/>
  <c r="J149" i="26"/>
  <c r="K149" i="26"/>
  <c r="S417" i="26"/>
  <c r="T417" i="26" s="1"/>
  <c r="O417" i="26"/>
  <c r="M416" i="26"/>
  <c r="K240" i="26"/>
  <c r="I238" i="26"/>
  <c r="L393" i="26"/>
  <c r="L455" i="26"/>
  <c r="Q484" i="26"/>
  <c r="P484" i="26"/>
  <c r="O13" i="26"/>
  <c r="Q14" i="26"/>
  <c r="Q261" i="26"/>
  <c r="O159" i="26"/>
  <c r="K418" i="26"/>
  <c r="I417" i="26"/>
  <c r="J418" i="26"/>
  <c r="J417" i="26" s="1"/>
  <c r="J416" i="26" s="1"/>
  <c r="J393" i="26" s="1"/>
  <c r="J392" i="26" s="1"/>
  <c r="S387" i="26"/>
  <c r="M386" i="26"/>
  <c r="S386" i="26" s="1"/>
  <c r="T386" i="26" s="1"/>
  <c r="T385" i="26" s="1"/>
  <c r="T384" i="26" s="1"/>
  <c r="M156" i="26"/>
  <c r="S156" i="26" s="1"/>
  <c r="S154" i="26"/>
  <c r="M260" i="26"/>
  <c r="M61" i="26"/>
  <c r="S61" i="26" s="1"/>
  <c r="S76" i="26"/>
  <c r="S465" i="26"/>
  <c r="M464" i="26"/>
  <c r="P65" i="26"/>
  <c r="N457" i="25"/>
  <c r="N460" i="25" s="1"/>
  <c r="K91" i="25"/>
  <c r="I65" i="25"/>
  <c r="K65" i="25" s="1"/>
  <c r="J444" i="25"/>
  <c r="J90" i="25" s="1"/>
  <c r="J65" i="25" s="1"/>
  <c r="P366" i="25"/>
  <c r="K337" i="25"/>
  <c r="I76" i="25"/>
  <c r="I163" i="25"/>
  <c r="K163" i="25" s="1"/>
  <c r="M260" i="25"/>
  <c r="S260" i="25" s="1"/>
  <c r="P385" i="25"/>
  <c r="P299" i="25"/>
  <c r="P315" i="25"/>
  <c r="K303" i="25"/>
  <c r="J303" i="25"/>
  <c r="I299" i="25"/>
  <c r="K299" i="25" s="1"/>
  <c r="O72" i="25"/>
  <c r="O159" i="25"/>
  <c r="K297" i="25"/>
  <c r="I291" i="25"/>
  <c r="K291" i="25" s="1"/>
  <c r="S261" i="25"/>
  <c r="M159" i="25"/>
  <c r="S159" i="25" s="1"/>
  <c r="Q37" i="25"/>
  <c r="O33" i="25"/>
  <c r="N13" i="25"/>
  <c r="N10" i="25" s="1"/>
  <c r="N9" i="25" s="1"/>
  <c r="Q16" i="25"/>
  <c r="P16" i="25"/>
  <c r="O15" i="25"/>
  <c r="I98" i="25"/>
  <c r="K99" i="25"/>
  <c r="M467" i="25"/>
  <c r="S467" i="25" s="1"/>
  <c r="S479" i="25"/>
  <c r="H417" i="25"/>
  <c r="H416" i="25" s="1"/>
  <c r="H88" i="25"/>
  <c r="H87" i="25" s="1"/>
  <c r="K375" i="25"/>
  <c r="J375" i="25"/>
  <c r="I373" i="25"/>
  <c r="L392" i="25"/>
  <c r="K379" i="25"/>
  <c r="I170" i="25"/>
  <c r="I169" i="25" s="1"/>
  <c r="P360" i="25"/>
  <c r="L387" i="25"/>
  <c r="L88" i="25"/>
  <c r="Q385" i="25"/>
  <c r="Q360" i="25"/>
  <c r="S341" i="25"/>
  <c r="O341" i="25"/>
  <c r="M165" i="25"/>
  <c r="S165" i="25" s="1"/>
  <c r="J320" i="25"/>
  <c r="K320" i="25"/>
  <c r="Q342" i="25"/>
  <c r="O86" i="25"/>
  <c r="M160" i="25"/>
  <c r="S201" i="25"/>
  <c r="M174" i="25"/>
  <c r="M73" i="25"/>
  <c r="K154" i="25"/>
  <c r="I156" i="25"/>
  <c r="K156" i="25" s="1"/>
  <c r="P168" i="25"/>
  <c r="P167" i="25" s="1"/>
  <c r="I201" i="25"/>
  <c r="K202" i="25"/>
  <c r="P201" i="25"/>
  <c r="L160" i="25"/>
  <c r="L73" i="25"/>
  <c r="Q201" i="25"/>
  <c r="S469" i="25"/>
  <c r="M468" i="25"/>
  <c r="S468" i="25" s="1"/>
  <c r="K465" i="25"/>
  <c r="I464" i="25"/>
  <c r="P84" i="25"/>
  <c r="O63" i="25"/>
  <c r="P63" i="25" s="1"/>
  <c r="K396" i="25"/>
  <c r="J396" i="25"/>
  <c r="J395" i="25" s="1"/>
  <c r="J394" i="25" s="1"/>
  <c r="I395" i="25"/>
  <c r="K376" i="25"/>
  <c r="J376" i="25"/>
  <c r="M371" i="25"/>
  <c r="S372" i="25"/>
  <c r="M93" i="25"/>
  <c r="I418" i="25"/>
  <c r="J418" i="25" s="1"/>
  <c r="K419" i="25"/>
  <c r="N456" i="25"/>
  <c r="N453" i="25" s="1"/>
  <c r="H341" i="25"/>
  <c r="H86" i="25"/>
  <c r="J337" i="25"/>
  <c r="J336" i="25" s="1"/>
  <c r="J79" i="25"/>
  <c r="J77" i="25" s="1"/>
  <c r="S336" i="25"/>
  <c r="M163" i="25"/>
  <c r="S163" i="25" s="1"/>
  <c r="M76" i="25"/>
  <c r="Q333" i="25"/>
  <c r="O161" i="25"/>
  <c r="K333" i="25"/>
  <c r="I161" i="25"/>
  <c r="J324" i="25"/>
  <c r="J323" i="25" s="1"/>
  <c r="K324" i="25"/>
  <c r="J321" i="25"/>
  <c r="K321" i="25"/>
  <c r="J319" i="25"/>
  <c r="K319" i="25"/>
  <c r="J299" i="25"/>
  <c r="K289" i="25"/>
  <c r="I261" i="25"/>
  <c r="J262" i="25"/>
  <c r="J261" i="25" s="1"/>
  <c r="J343" i="25"/>
  <c r="J342" i="25" s="1"/>
  <c r="O92" i="25"/>
  <c r="Q93" i="25"/>
  <c r="O68" i="25"/>
  <c r="K242" i="25"/>
  <c r="I240" i="25"/>
  <c r="J242" i="25"/>
  <c r="I89" i="25"/>
  <c r="K90" i="25" s="1"/>
  <c r="P256" i="25"/>
  <c r="P255" i="25" s="1"/>
  <c r="P163" i="25"/>
  <c r="M154" i="25"/>
  <c r="S100" i="25"/>
  <c r="M99" i="25"/>
  <c r="M72" i="25"/>
  <c r="S256" i="25"/>
  <c r="M255" i="25"/>
  <c r="S255" i="25" s="1"/>
  <c r="L156" i="25"/>
  <c r="N390" i="25"/>
  <c r="N388" i="25" s="1"/>
  <c r="J255" i="25"/>
  <c r="P149" i="25"/>
  <c r="P83" i="25"/>
  <c r="S32" i="25"/>
  <c r="M27" i="25"/>
  <c r="S27" i="25" s="1"/>
  <c r="M48" i="25"/>
  <c r="S21" i="25"/>
  <c r="M13" i="25"/>
  <c r="P247" i="25"/>
  <c r="L174" i="25"/>
  <c r="L458" i="25"/>
  <c r="P93" i="25"/>
  <c r="Q48" i="25"/>
  <c r="S465" i="25"/>
  <c r="M464" i="25"/>
  <c r="K469" i="25"/>
  <c r="I468" i="25"/>
  <c r="K468" i="25" s="1"/>
  <c r="H464" i="25"/>
  <c r="H463" i="25" s="1"/>
  <c r="H57" i="25"/>
  <c r="O464" i="25"/>
  <c r="O463" i="25" s="1"/>
  <c r="O57" i="25"/>
  <c r="O418" i="25"/>
  <c r="M417" i="25"/>
  <c r="S418" i="25"/>
  <c r="M88" i="25"/>
  <c r="P454" i="25"/>
  <c r="S380" i="25"/>
  <c r="M379" i="25"/>
  <c r="K361" i="25"/>
  <c r="I360" i="25"/>
  <c r="S387" i="25"/>
  <c r="M386" i="25"/>
  <c r="S386" i="25" s="1"/>
  <c r="S333" i="25"/>
  <c r="M161" i="25"/>
  <c r="S161" i="25" s="1"/>
  <c r="J326" i="25"/>
  <c r="O298" i="25"/>
  <c r="Q323" i="25"/>
  <c r="I323" i="25"/>
  <c r="K323" i="25" s="1"/>
  <c r="J322" i="25"/>
  <c r="K322" i="25"/>
  <c r="J318" i="25"/>
  <c r="I298" i="25"/>
  <c r="K298" i="25" s="1"/>
  <c r="K318" i="25"/>
  <c r="I342" i="25"/>
  <c r="K343" i="25"/>
  <c r="P323" i="25"/>
  <c r="O167" i="25"/>
  <c r="Q167" i="25" s="1"/>
  <c r="Q168" i="25"/>
  <c r="Q240" i="25"/>
  <c r="O238" i="25"/>
  <c r="I153" i="25"/>
  <c r="K153" i="25" s="1"/>
  <c r="K147" i="25"/>
  <c r="I91" i="25"/>
  <c r="Q130" i="25"/>
  <c r="O129" i="25"/>
  <c r="L341" i="25"/>
  <c r="P342" i="25"/>
  <c r="L86" i="25"/>
  <c r="P86" i="25" s="1"/>
  <c r="P240" i="25"/>
  <c r="N64" i="25"/>
  <c r="N56" i="25" s="1"/>
  <c r="N55" i="25" s="1"/>
  <c r="N71" i="25"/>
  <c r="N70" i="25" s="1"/>
  <c r="P366" i="24"/>
  <c r="Q366" i="24"/>
  <c r="J366" i="24"/>
  <c r="S151" i="24"/>
  <c r="P66" i="26" l="1"/>
  <c r="P99" i="26"/>
  <c r="Q385" i="26"/>
  <c r="T63" i="26"/>
  <c r="T48" i="26" s="1"/>
  <c r="Q341" i="26"/>
  <c r="K261" i="26"/>
  <c r="J159" i="26"/>
  <c r="K159" i="26"/>
  <c r="O260" i="26"/>
  <c r="O259" i="26" s="1"/>
  <c r="M158" i="26"/>
  <c r="M157" i="26" s="1"/>
  <c r="J160" i="26"/>
  <c r="L392" i="26"/>
  <c r="Q174" i="26"/>
  <c r="O173" i="26"/>
  <c r="I173" i="26" s="1"/>
  <c r="P174" i="26"/>
  <c r="K394" i="26"/>
  <c r="P72" i="26"/>
  <c r="S57" i="26"/>
  <c r="Q154" i="26"/>
  <c r="O156" i="26"/>
  <c r="P154" i="26"/>
  <c r="O10" i="26"/>
  <c r="Q13" i="26"/>
  <c r="O87" i="26"/>
  <c r="I87" i="26" s="1"/>
  <c r="Q88" i="26"/>
  <c r="L87" i="26"/>
  <c r="P88" i="26"/>
  <c r="M257" i="26"/>
  <c r="S257" i="26" s="1"/>
  <c r="T257" i="26" s="1"/>
  <c r="S173" i="26"/>
  <c r="T173" i="26" s="1"/>
  <c r="T166" i="26" s="1"/>
  <c r="T165" i="26" s="1"/>
  <c r="T164" i="26" s="1"/>
  <c r="T163" i="26" s="1"/>
  <c r="T247" i="26" s="1"/>
  <c r="P68" i="26"/>
  <c r="L67" i="26"/>
  <c r="P67" i="26" s="1"/>
  <c r="P387" i="26"/>
  <c r="L386" i="26"/>
  <c r="Q160" i="26"/>
  <c r="K372" i="26"/>
  <c r="I371" i="26"/>
  <c r="S260" i="26"/>
  <c r="T260" i="26" s="1"/>
  <c r="M259" i="26"/>
  <c r="K238" i="26"/>
  <c r="O386" i="26"/>
  <c r="Q387" i="26"/>
  <c r="P73" i="26"/>
  <c r="Q73" i="26"/>
  <c r="O58" i="26"/>
  <c r="I58" i="26" s="1"/>
  <c r="J68" i="26"/>
  <c r="J67" i="26" s="1"/>
  <c r="J92" i="26"/>
  <c r="L259" i="26"/>
  <c r="Q86" i="26"/>
  <c r="O98" i="26"/>
  <c r="I98" i="26" s="1"/>
  <c r="Q99" i="26"/>
  <c r="K360" i="26"/>
  <c r="H388" i="26"/>
  <c r="N456" i="26"/>
  <c r="N457" i="26"/>
  <c r="N460" i="26" s="1"/>
  <c r="M458" i="26"/>
  <c r="S98" i="26"/>
  <c r="K385" i="26"/>
  <c r="J385" i="26"/>
  <c r="Q72" i="26"/>
  <c r="O57" i="26"/>
  <c r="J88" i="26"/>
  <c r="J87" i="26" s="1"/>
  <c r="S464" i="26"/>
  <c r="M463" i="26"/>
  <c r="S463" i="26" s="1"/>
  <c r="K417" i="26"/>
  <c r="I416" i="26"/>
  <c r="S416" i="26"/>
  <c r="T416" i="26" s="1"/>
  <c r="M393" i="26"/>
  <c r="M455" i="26"/>
  <c r="P92" i="26"/>
  <c r="N453" i="26"/>
  <c r="Q454" i="26"/>
  <c r="P454" i="26"/>
  <c r="K73" i="26"/>
  <c r="Q417" i="26"/>
  <c r="O416" i="26"/>
  <c r="P417" i="26"/>
  <c r="L257" i="26"/>
  <c r="Q48" i="26"/>
  <c r="N64" i="26"/>
  <c r="N56" i="26" s="1"/>
  <c r="N55" i="26" s="1"/>
  <c r="N459" i="26" s="1"/>
  <c r="N71" i="26"/>
  <c r="N70" i="26" s="1"/>
  <c r="J174" i="26"/>
  <c r="J173" i="26" s="1"/>
  <c r="K464" i="26"/>
  <c r="I463" i="26"/>
  <c r="K463" i="26" s="1"/>
  <c r="M85" i="26"/>
  <c r="I341" i="26"/>
  <c r="K341" i="26" s="1"/>
  <c r="P160" i="26"/>
  <c r="L458" i="26"/>
  <c r="P98" i="26"/>
  <c r="J341" i="26"/>
  <c r="J260" i="26" s="1"/>
  <c r="J259" i="26" s="1"/>
  <c r="P341" i="26"/>
  <c r="P165" i="26" s="1"/>
  <c r="L85" i="26"/>
  <c r="L158" i="26"/>
  <c r="L157" i="26" s="1"/>
  <c r="O165" i="26"/>
  <c r="O67" i="26"/>
  <c r="Q68" i="26"/>
  <c r="O61" i="26"/>
  <c r="I61" i="26" s="1"/>
  <c r="K61" i="26" s="1"/>
  <c r="Q76" i="26"/>
  <c r="P76" i="26"/>
  <c r="I61" i="25"/>
  <c r="K61" i="25" s="1"/>
  <c r="K77" i="25"/>
  <c r="Q72" i="25"/>
  <c r="P72" i="25"/>
  <c r="N459" i="25"/>
  <c r="O32" i="25"/>
  <c r="Q33" i="25"/>
  <c r="M10" i="25"/>
  <c r="M9" i="25" s="1"/>
  <c r="P48" i="25"/>
  <c r="P15" i="25"/>
  <c r="P14" i="25" s="1"/>
  <c r="P13" i="25" s="1"/>
  <c r="P10" i="25" s="1"/>
  <c r="P9" i="25" s="1"/>
  <c r="Q15" i="25"/>
  <c r="O14" i="25"/>
  <c r="J417" i="25"/>
  <c r="J416" i="25" s="1"/>
  <c r="J88" i="25"/>
  <c r="P341" i="25"/>
  <c r="L165" i="25"/>
  <c r="L158" i="25" s="1"/>
  <c r="L157" i="25" s="1"/>
  <c r="L457" i="25" s="1"/>
  <c r="L85" i="25"/>
  <c r="L71" i="25" s="1"/>
  <c r="Q238" i="25"/>
  <c r="O165" i="25"/>
  <c r="O174" i="25"/>
  <c r="P238" i="25"/>
  <c r="K342" i="25"/>
  <c r="I341" i="25"/>
  <c r="K341" i="25" s="1"/>
  <c r="I86" i="25"/>
  <c r="K87" i="25" s="1"/>
  <c r="I385" i="25"/>
  <c r="Q298" i="25"/>
  <c r="O160" i="25"/>
  <c r="O260" i="25"/>
  <c r="Q418" i="25"/>
  <c r="O88" i="25"/>
  <c r="P418" i="25"/>
  <c r="P174" i="25"/>
  <c r="L173" i="25"/>
  <c r="S48" i="25"/>
  <c r="L260" i="25"/>
  <c r="S99" i="25"/>
  <c r="M98" i="25"/>
  <c r="M156" i="25"/>
  <c r="S156" i="25" s="1"/>
  <c r="S154" i="25"/>
  <c r="J89" i="25"/>
  <c r="J240" i="25"/>
  <c r="J238" i="25" s="1"/>
  <c r="J341" i="25"/>
  <c r="J86" i="25"/>
  <c r="I260" i="25"/>
  <c r="I159" i="25"/>
  <c r="K261" i="25"/>
  <c r="I72" i="25"/>
  <c r="J298" i="25"/>
  <c r="J260" i="25" s="1"/>
  <c r="S93" i="25"/>
  <c r="M92" i="25"/>
  <c r="S92" i="25" s="1"/>
  <c r="M68" i="25"/>
  <c r="S371" i="25"/>
  <c r="M168" i="25"/>
  <c r="K395" i="25"/>
  <c r="I394" i="25"/>
  <c r="I463" i="25"/>
  <c r="K463" i="25" s="1"/>
  <c r="K464" i="25"/>
  <c r="S174" i="25"/>
  <c r="M173" i="25"/>
  <c r="S160" i="25"/>
  <c r="M158" i="25"/>
  <c r="L386" i="25"/>
  <c r="P387" i="25"/>
  <c r="Q387" i="25"/>
  <c r="I372" i="25"/>
  <c r="K373" i="25"/>
  <c r="I458" i="25"/>
  <c r="K98" i="25"/>
  <c r="Q129" i="25"/>
  <c r="O73" i="25"/>
  <c r="P73" i="25" s="1"/>
  <c r="O154" i="25"/>
  <c r="O99" i="25"/>
  <c r="P129" i="25"/>
  <c r="K92" i="25"/>
  <c r="I66" i="25"/>
  <c r="K66" i="25" s="1"/>
  <c r="I387" i="25"/>
  <c r="K360" i="25"/>
  <c r="I88" i="25"/>
  <c r="S379" i="25"/>
  <c r="M170" i="25"/>
  <c r="S88" i="25"/>
  <c r="M87" i="25"/>
  <c r="S87" i="25" s="1"/>
  <c r="O417" i="25"/>
  <c r="S417" i="25"/>
  <c r="M416" i="25"/>
  <c r="Q57" i="25"/>
  <c r="P57" i="25"/>
  <c r="S464" i="25"/>
  <c r="M463" i="25"/>
  <c r="S463" i="25" s="1"/>
  <c r="L461" i="25"/>
  <c r="M57" i="25"/>
  <c r="S72" i="25"/>
  <c r="K240" i="25"/>
  <c r="I238" i="25"/>
  <c r="O67" i="25"/>
  <c r="Q68" i="25"/>
  <c r="P68" i="25"/>
  <c r="Q92" i="25"/>
  <c r="P92" i="25"/>
  <c r="J159" i="25"/>
  <c r="J72" i="25"/>
  <c r="S76" i="25"/>
  <c r="M61" i="25"/>
  <c r="S61" i="25" s="1"/>
  <c r="J163" i="25"/>
  <c r="J76" i="25"/>
  <c r="J61" i="25" s="1"/>
  <c r="H85" i="25"/>
  <c r="H165" i="25"/>
  <c r="H158" i="25" s="1"/>
  <c r="H157" i="25" s="1"/>
  <c r="H260" i="25"/>
  <c r="H259" i="25" s="1"/>
  <c r="H390" i="25" s="1"/>
  <c r="K418" i="25"/>
  <c r="I417" i="25"/>
  <c r="J393" i="25"/>
  <c r="J392" i="25" s="1"/>
  <c r="L58" i="25"/>
  <c r="K201" i="25"/>
  <c r="I160" i="25"/>
  <c r="K160" i="25" s="1"/>
  <c r="I174" i="25"/>
  <c r="I73" i="25"/>
  <c r="S73" i="25"/>
  <c r="M58" i="25"/>
  <c r="S58" i="25" s="1"/>
  <c r="Q86" i="25"/>
  <c r="P298" i="25"/>
  <c r="P160" i="25" s="1"/>
  <c r="Q341" i="25"/>
  <c r="L87" i="25"/>
  <c r="P88" i="25"/>
  <c r="L456" i="25"/>
  <c r="J373" i="25"/>
  <c r="J372" i="25" s="1"/>
  <c r="H455" i="25"/>
  <c r="H393" i="25"/>
  <c r="H392" i="25" s="1"/>
  <c r="M259" i="25"/>
  <c r="L439" i="24"/>
  <c r="L440" i="24"/>
  <c r="L438" i="24"/>
  <c r="S445" i="24"/>
  <c r="P260" i="26" l="1"/>
  <c r="S158" i="26"/>
  <c r="Q165" i="26"/>
  <c r="I165" i="26"/>
  <c r="K165" i="26" s="1"/>
  <c r="I458" i="26"/>
  <c r="K98" i="26"/>
  <c r="Q386" i="26"/>
  <c r="L457" i="26"/>
  <c r="L460" i="26" s="1"/>
  <c r="Q260" i="26"/>
  <c r="Q58" i="26"/>
  <c r="P87" i="26"/>
  <c r="J165" i="26"/>
  <c r="J158" i="26" s="1"/>
  <c r="J157" i="26" s="1"/>
  <c r="I260" i="26"/>
  <c r="K260" i="26" s="1"/>
  <c r="J85" i="26"/>
  <c r="J71" i="26" s="1"/>
  <c r="J70" i="26" s="1"/>
  <c r="S85" i="26"/>
  <c r="M64" i="26"/>
  <c r="M71" i="26"/>
  <c r="K74" i="26"/>
  <c r="K58" i="26"/>
  <c r="Q61" i="26"/>
  <c r="P61" i="26"/>
  <c r="L64" i="26"/>
  <c r="L461" i="26"/>
  <c r="Q416" i="26"/>
  <c r="O455" i="26"/>
  <c r="I455" i="26" s="1"/>
  <c r="O393" i="26"/>
  <c r="I393" i="26" s="1"/>
  <c r="P416" i="26"/>
  <c r="K416" i="26"/>
  <c r="O158" i="26"/>
  <c r="I158" i="26" s="1"/>
  <c r="K371" i="26"/>
  <c r="I168" i="26"/>
  <c r="S455" i="26"/>
  <c r="O458" i="26"/>
  <c r="P458" i="26" s="1"/>
  <c r="Q98" i="26"/>
  <c r="L456" i="26"/>
  <c r="Q57" i="26"/>
  <c r="O390" i="26"/>
  <c r="I390" i="26" s="1"/>
  <c r="Q259" i="26"/>
  <c r="K387" i="26"/>
  <c r="J387" i="26"/>
  <c r="K94" i="26"/>
  <c r="K93" i="26"/>
  <c r="I68" i="26"/>
  <c r="Q156" i="26"/>
  <c r="P156" i="26"/>
  <c r="Q173" i="26"/>
  <c r="O257" i="26"/>
  <c r="Q257" i="26" s="1"/>
  <c r="O85" i="26"/>
  <c r="Q10" i="26"/>
  <c r="O9" i="26"/>
  <c r="L56" i="26"/>
  <c r="P57" i="26"/>
  <c r="P158" i="26"/>
  <c r="P157" i="26" s="1"/>
  <c r="P173" i="26"/>
  <c r="S458" i="26"/>
  <c r="M461" i="26"/>
  <c r="S461" i="26" s="1"/>
  <c r="K88" i="26"/>
  <c r="K89" i="26"/>
  <c r="P259" i="26"/>
  <c r="M390" i="26"/>
  <c r="S259" i="26"/>
  <c r="T259" i="26" s="1"/>
  <c r="T252" i="26" s="1"/>
  <c r="T251" i="26" s="1"/>
  <c r="S157" i="26"/>
  <c r="K454" i="26"/>
  <c r="J454" i="26"/>
  <c r="Q67" i="26"/>
  <c r="K174" i="26"/>
  <c r="K57" i="26"/>
  <c r="M392" i="26"/>
  <c r="M457" i="26" s="1"/>
  <c r="S393" i="26"/>
  <c r="P58" i="26"/>
  <c r="P386" i="26"/>
  <c r="Q87" i="26"/>
  <c r="L71" i="26"/>
  <c r="Q165" i="25"/>
  <c r="Q32" i="25"/>
  <c r="O27" i="25"/>
  <c r="Q27" i="25" s="1"/>
  <c r="Q14" i="25"/>
  <c r="O13" i="25"/>
  <c r="I173" i="25"/>
  <c r="K174" i="25"/>
  <c r="H388" i="25"/>
  <c r="H456" i="25"/>
  <c r="H453" i="25" s="1"/>
  <c r="J371" i="25"/>
  <c r="J168" i="25" s="1"/>
  <c r="J167" i="25" s="1"/>
  <c r="J93" i="25"/>
  <c r="L453" i="25"/>
  <c r="K74" i="25"/>
  <c r="I58" i="25"/>
  <c r="K58" i="25" s="1"/>
  <c r="H457" i="25"/>
  <c r="J57" i="25"/>
  <c r="K238" i="25"/>
  <c r="I165" i="25"/>
  <c r="K165" i="25" s="1"/>
  <c r="S416" i="25"/>
  <c r="M393" i="25"/>
  <c r="M455" i="25"/>
  <c r="M85" i="25"/>
  <c r="Q417" i="25"/>
  <c r="O416" i="25"/>
  <c r="P417" i="25"/>
  <c r="Q154" i="25"/>
  <c r="O156" i="25"/>
  <c r="P154" i="25"/>
  <c r="K458" i="25"/>
  <c r="J458" i="25"/>
  <c r="K372" i="25"/>
  <c r="I371" i="25"/>
  <c r="I93" i="25"/>
  <c r="S158" i="25"/>
  <c r="M257" i="25"/>
  <c r="S257" i="25" s="1"/>
  <c r="S173" i="25"/>
  <c r="I454" i="25"/>
  <c r="K394" i="25"/>
  <c r="S168" i="25"/>
  <c r="M167" i="25"/>
  <c r="S167" i="25" s="1"/>
  <c r="S68" i="25"/>
  <c r="M67" i="25"/>
  <c r="S67" i="25" s="1"/>
  <c r="I57" i="25"/>
  <c r="K73" i="25"/>
  <c r="K159" i="25"/>
  <c r="I158" i="25"/>
  <c r="J165" i="25"/>
  <c r="J85" i="25"/>
  <c r="J64" i="25" s="1"/>
  <c r="J174" i="25"/>
  <c r="J173" i="25" s="1"/>
  <c r="M458" i="25"/>
  <c r="S98" i="25"/>
  <c r="L259" i="25"/>
  <c r="P260" i="25"/>
  <c r="L257" i="25"/>
  <c r="Q160" i="25"/>
  <c r="O158" i="25"/>
  <c r="K385" i="25"/>
  <c r="J385" i="25"/>
  <c r="P165" i="25"/>
  <c r="P158" i="25" s="1"/>
  <c r="P157" i="25" s="1"/>
  <c r="L460" i="25"/>
  <c r="J87" i="25"/>
  <c r="M390" i="25"/>
  <c r="S259" i="25"/>
  <c r="L70" i="25"/>
  <c r="K417" i="25"/>
  <c r="I416" i="25"/>
  <c r="H64" i="25"/>
  <c r="H56" i="25" s="1"/>
  <c r="H55" i="25" s="1"/>
  <c r="H71" i="25"/>
  <c r="H70" i="25" s="1"/>
  <c r="Q67" i="25"/>
  <c r="P67" i="25"/>
  <c r="S57" i="25"/>
  <c r="S170" i="25"/>
  <c r="M169" i="25"/>
  <c r="S169" i="25" s="1"/>
  <c r="K89" i="25"/>
  <c r="I87" i="25"/>
  <c r="K88" i="25" s="1"/>
  <c r="K387" i="25"/>
  <c r="I386" i="25"/>
  <c r="J387" i="25"/>
  <c r="O98" i="25"/>
  <c r="Q99" i="25"/>
  <c r="P99" i="25"/>
  <c r="Q73" i="25"/>
  <c r="O58" i="25"/>
  <c r="P386" i="25"/>
  <c r="Q386" i="25"/>
  <c r="J73" i="25"/>
  <c r="J58" i="25" s="1"/>
  <c r="J160" i="25"/>
  <c r="J158" i="25" s="1"/>
  <c r="J157" i="25" s="1"/>
  <c r="K260" i="25"/>
  <c r="I259" i="25"/>
  <c r="Q88" i="25"/>
  <c r="O87" i="25"/>
  <c r="Q87" i="25" s="1"/>
  <c r="Q260" i="25"/>
  <c r="O259" i="25"/>
  <c r="O173" i="25"/>
  <c r="Q174" i="25"/>
  <c r="L64" i="25"/>
  <c r="S320" i="24"/>
  <c r="S300" i="24"/>
  <c r="P85" i="26" l="1"/>
  <c r="I85" i="26"/>
  <c r="K458" i="26"/>
  <c r="J458" i="26"/>
  <c r="T62" i="26"/>
  <c r="T250" i="26"/>
  <c r="T249" i="26" s="1"/>
  <c r="T380" i="26" s="1"/>
  <c r="T378" i="26" s="1"/>
  <c r="T149" i="26"/>
  <c r="T148" i="26" s="1"/>
  <c r="T147" i="26" s="1"/>
  <c r="I259" i="26"/>
  <c r="K259" i="26" s="1"/>
  <c r="J64" i="26"/>
  <c r="P257" i="26"/>
  <c r="P390" i="26"/>
  <c r="L388" i="26"/>
  <c r="L55" i="26"/>
  <c r="I67" i="26"/>
  <c r="K67" i="26" s="1"/>
  <c r="K68" i="26"/>
  <c r="K173" i="26"/>
  <c r="I257" i="26"/>
  <c r="S71" i="26"/>
  <c r="M70" i="26"/>
  <c r="S70" i="26" s="1"/>
  <c r="S457" i="26"/>
  <c r="M460" i="26"/>
  <c r="S460" i="26" s="1"/>
  <c r="K386" i="26"/>
  <c r="J386" i="26"/>
  <c r="I167" i="26"/>
  <c r="K167" i="26" s="1"/>
  <c r="K168" i="26"/>
  <c r="S392" i="26"/>
  <c r="T392" i="26" s="1"/>
  <c r="M456" i="26"/>
  <c r="Q9" i="26"/>
  <c r="L70" i="26"/>
  <c r="K86" i="26"/>
  <c r="S390" i="26"/>
  <c r="M388" i="26"/>
  <c r="S388" i="26" s="1"/>
  <c r="T388" i="26" s="1"/>
  <c r="T387" i="26" s="1"/>
  <c r="O157" i="26"/>
  <c r="I157" i="26" s="1"/>
  <c r="Q158" i="26"/>
  <c r="O392" i="26"/>
  <c r="I392" i="26" s="1"/>
  <c r="Q393" i="26"/>
  <c r="P393" i="26"/>
  <c r="S64" i="26"/>
  <c r="M56" i="26"/>
  <c r="Q85" i="26"/>
  <c r="O64" i="26"/>
  <c r="O71" i="26"/>
  <c r="Q390" i="26"/>
  <c r="O388" i="26"/>
  <c r="I388" i="26" s="1"/>
  <c r="L453" i="26"/>
  <c r="Q458" i="26"/>
  <c r="O461" i="26"/>
  <c r="K393" i="26"/>
  <c r="K455" i="26"/>
  <c r="J455" i="26"/>
  <c r="Q455" i="26"/>
  <c r="P455" i="26"/>
  <c r="O10" i="25"/>
  <c r="Q13" i="25"/>
  <c r="Q173" i="25"/>
  <c r="O257" i="25"/>
  <c r="Q257" i="25" s="1"/>
  <c r="O458" i="25"/>
  <c r="Q98" i="25"/>
  <c r="P98" i="25"/>
  <c r="K386" i="25"/>
  <c r="J386" i="25"/>
  <c r="O390" i="25"/>
  <c r="Q259" i="25"/>
  <c r="I390" i="25"/>
  <c r="K259" i="25"/>
  <c r="Q58" i="25"/>
  <c r="K416" i="25"/>
  <c r="I455" i="25"/>
  <c r="O157" i="25"/>
  <c r="Q158" i="25"/>
  <c r="P173" i="25"/>
  <c r="K57" i="25"/>
  <c r="K454" i="25"/>
  <c r="J454" i="25"/>
  <c r="K371" i="25"/>
  <c r="I168" i="25"/>
  <c r="Q416" i="25"/>
  <c r="P416" i="25"/>
  <c r="O455" i="25"/>
  <c r="O393" i="25"/>
  <c r="O85" i="25"/>
  <c r="S85" i="25"/>
  <c r="M64" i="25"/>
  <c r="M71" i="25"/>
  <c r="S393" i="25"/>
  <c r="M392" i="25"/>
  <c r="I85" i="25"/>
  <c r="J71" i="25"/>
  <c r="L56" i="25"/>
  <c r="P87" i="25"/>
  <c r="S390" i="25"/>
  <c r="M388" i="25"/>
  <c r="S388" i="25" s="1"/>
  <c r="L390" i="25"/>
  <c r="P259" i="25"/>
  <c r="S458" i="25"/>
  <c r="M461" i="25"/>
  <c r="S461" i="25" s="1"/>
  <c r="K158" i="25"/>
  <c r="I393" i="25"/>
  <c r="M157" i="25"/>
  <c r="K94" i="25"/>
  <c r="I92" i="25"/>
  <c r="K93" i="25" s="1"/>
  <c r="I68" i="25"/>
  <c r="Q156" i="25"/>
  <c r="P156" i="25"/>
  <c r="S455" i="25"/>
  <c r="J56" i="25"/>
  <c r="J55" i="25" s="1"/>
  <c r="P58" i="25"/>
  <c r="J92" i="25"/>
  <c r="J68" i="25"/>
  <c r="J67" i="25" s="1"/>
  <c r="K173" i="25"/>
  <c r="I257" i="25"/>
  <c r="J259" i="25"/>
  <c r="S205" i="24"/>
  <c r="S203" i="24"/>
  <c r="M149" i="24"/>
  <c r="N505" i="24"/>
  <c r="M505" i="24"/>
  <c r="O504" i="24"/>
  <c r="O503" i="24"/>
  <c r="S502" i="24"/>
  <c r="O502" i="24"/>
  <c r="S501" i="24"/>
  <c r="O501" i="24"/>
  <c r="S500" i="24"/>
  <c r="O500" i="24"/>
  <c r="S499" i="24"/>
  <c r="O499" i="24"/>
  <c r="O505" i="24" s="1"/>
  <c r="S498" i="24"/>
  <c r="S497" i="24"/>
  <c r="S496" i="24"/>
  <c r="O496" i="24"/>
  <c r="Q496" i="24" s="1"/>
  <c r="K496" i="24"/>
  <c r="J496" i="24"/>
  <c r="S495" i="24"/>
  <c r="O495" i="24"/>
  <c r="Q495" i="24" s="1"/>
  <c r="K495" i="24"/>
  <c r="J495" i="24"/>
  <c r="S494" i="24"/>
  <c r="O494" i="24"/>
  <c r="Q494" i="24" s="1"/>
  <c r="K494" i="24"/>
  <c r="J494" i="24"/>
  <c r="N493" i="24"/>
  <c r="M493" i="24"/>
  <c r="S493" i="24" s="1"/>
  <c r="K493" i="24"/>
  <c r="J493" i="24"/>
  <c r="S492" i="24"/>
  <c r="O492" i="24"/>
  <c r="Q492" i="24" s="1"/>
  <c r="K492" i="24"/>
  <c r="J492" i="24"/>
  <c r="S491" i="24"/>
  <c r="O491" i="24"/>
  <c r="Q491" i="24" s="1"/>
  <c r="K491" i="24"/>
  <c r="J491" i="24"/>
  <c r="S490" i="24"/>
  <c r="O490" i="24"/>
  <c r="Q490" i="24" s="1"/>
  <c r="K490" i="24"/>
  <c r="J490" i="24"/>
  <c r="O489" i="24"/>
  <c r="Q489" i="24" s="1"/>
  <c r="N489" i="24"/>
  <c r="M489" i="24"/>
  <c r="S489" i="24" s="1"/>
  <c r="K489" i="24"/>
  <c r="J489" i="24"/>
  <c r="S488" i="24"/>
  <c r="P488" i="24"/>
  <c r="O488" i="24"/>
  <c r="Q488" i="24" s="1"/>
  <c r="K488" i="24"/>
  <c r="J488" i="24"/>
  <c r="S487" i="24"/>
  <c r="O487" i="24"/>
  <c r="Q487" i="24" s="1"/>
  <c r="K487" i="24"/>
  <c r="J487" i="24"/>
  <c r="S486" i="24"/>
  <c r="O486" i="24"/>
  <c r="Q486" i="24" s="1"/>
  <c r="K486" i="24"/>
  <c r="J486" i="24"/>
  <c r="O485" i="24"/>
  <c r="Q485" i="24" s="1"/>
  <c r="N485" i="24"/>
  <c r="M485" i="24"/>
  <c r="S485" i="24" s="1"/>
  <c r="K485" i="24"/>
  <c r="J485" i="24"/>
  <c r="N484" i="24"/>
  <c r="M484" i="24"/>
  <c r="S484" i="24" s="1"/>
  <c r="K484" i="24"/>
  <c r="J484" i="24"/>
  <c r="S483" i="24"/>
  <c r="S482" i="24"/>
  <c r="O482" i="24"/>
  <c r="O481" i="24" s="1"/>
  <c r="K482" i="24"/>
  <c r="Q481" i="24"/>
  <c r="P481" i="24"/>
  <c r="P480" i="24" s="1"/>
  <c r="P479" i="24" s="1"/>
  <c r="P467" i="24" s="1"/>
  <c r="N481" i="24"/>
  <c r="N480" i="24" s="1"/>
  <c r="M481" i="24"/>
  <c r="S481" i="24" s="1"/>
  <c r="L481" i="24"/>
  <c r="L480" i="24" s="1"/>
  <c r="J481" i="24"/>
  <c r="J480" i="24" s="1"/>
  <c r="J479" i="24" s="1"/>
  <c r="J467" i="24" s="1"/>
  <c r="I481" i="24"/>
  <c r="H481" i="24"/>
  <c r="H480" i="24" s="1"/>
  <c r="H479" i="24" s="1"/>
  <c r="H467" i="24" s="1"/>
  <c r="Q480" i="24"/>
  <c r="Q479" i="24" s="1"/>
  <c r="Q467" i="24" s="1"/>
  <c r="O480" i="24"/>
  <c r="O479" i="24" s="1"/>
  <c r="O467" i="24" s="1"/>
  <c r="I480" i="24"/>
  <c r="I479" i="24" s="1"/>
  <c r="N479" i="24"/>
  <c r="L479" i="24"/>
  <c r="S478" i="24"/>
  <c r="O478" i="24"/>
  <c r="O477" i="24" s="1"/>
  <c r="K478" i="24"/>
  <c r="Q477" i="24"/>
  <c r="P477" i="24"/>
  <c r="N477" i="24"/>
  <c r="M477" i="24"/>
  <c r="S477" i="24" s="1"/>
  <c r="L477" i="24"/>
  <c r="J477" i="24"/>
  <c r="I477" i="24"/>
  <c r="H477" i="24"/>
  <c r="S476" i="24"/>
  <c r="O476" i="24"/>
  <c r="O475" i="24" s="1"/>
  <c r="K476" i="24"/>
  <c r="Q475" i="24"/>
  <c r="P475" i="24"/>
  <c r="P474" i="24" s="1"/>
  <c r="P466" i="24" s="1"/>
  <c r="N475" i="24"/>
  <c r="N474" i="24" s="1"/>
  <c r="N466" i="24" s="1"/>
  <c r="M475" i="24"/>
  <c r="S475" i="24" s="1"/>
  <c r="L475" i="24"/>
  <c r="L474" i="24" s="1"/>
  <c r="L466" i="24" s="1"/>
  <c r="J475" i="24"/>
  <c r="J474" i="24" s="1"/>
  <c r="J466" i="24" s="1"/>
  <c r="I475" i="24"/>
  <c r="H475" i="24"/>
  <c r="H474" i="24" s="1"/>
  <c r="H466" i="24" s="1"/>
  <c r="Q474" i="24"/>
  <c r="Q466" i="24" s="1"/>
  <c r="O474" i="24"/>
  <c r="M474" i="24"/>
  <c r="S473" i="24"/>
  <c r="O473" i="24"/>
  <c r="K473" i="24"/>
  <c r="S472" i="24"/>
  <c r="O472" i="24"/>
  <c r="O471" i="24" s="1"/>
  <c r="K472" i="24"/>
  <c r="Q471" i="24"/>
  <c r="P471" i="24"/>
  <c r="P470" i="24" s="1"/>
  <c r="P469" i="24" s="1"/>
  <c r="N471" i="24"/>
  <c r="N470" i="24" s="1"/>
  <c r="M471" i="24"/>
  <c r="S471" i="24" s="1"/>
  <c r="L471" i="24"/>
  <c r="L470" i="24" s="1"/>
  <c r="J471" i="24"/>
  <c r="J470" i="24" s="1"/>
  <c r="J469" i="24" s="1"/>
  <c r="I471" i="24"/>
  <c r="H471" i="24"/>
  <c r="H470" i="24" s="1"/>
  <c r="H469" i="24" s="1"/>
  <c r="Q470" i="24"/>
  <c r="O470" i="24"/>
  <c r="I470" i="24"/>
  <c r="L469" i="24"/>
  <c r="L468" i="24" s="1"/>
  <c r="N467" i="24"/>
  <c r="L467" i="24"/>
  <c r="O466" i="24"/>
  <c r="P465" i="24"/>
  <c r="P464" i="24" s="1"/>
  <c r="L465" i="24"/>
  <c r="L464" i="24" s="1"/>
  <c r="L463" i="24" s="1"/>
  <c r="J465" i="24"/>
  <c r="J464" i="24" s="1"/>
  <c r="H465" i="24"/>
  <c r="H464" i="24" s="1"/>
  <c r="S462" i="24"/>
  <c r="S452" i="24"/>
  <c r="T451" i="24"/>
  <c r="S450" i="24"/>
  <c r="O450" i="24"/>
  <c r="K450" i="24"/>
  <c r="S449" i="24"/>
  <c r="O449" i="24"/>
  <c r="O448" i="24" s="1"/>
  <c r="K449" i="24"/>
  <c r="P448" i="24"/>
  <c r="N448" i="24"/>
  <c r="M448" i="24"/>
  <c r="M95" i="24" s="1"/>
  <c r="S95" i="24" s="1"/>
  <c r="L448" i="24"/>
  <c r="J448" i="24"/>
  <c r="J447" i="24" s="1"/>
  <c r="I448" i="24"/>
  <c r="I95" i="24" s="1"/>
  <c r="H448" i="24"/>
  <c r="H447" i="24" s="1"/>
  <c r="P447" i="24"/>
  <c r="N447" i="24"/>
  <c r="M447" i="24"/>
  <c r="S447" i="24" s="1"/>
  <c r="L447" i="24"/>
  <c r="I447" i="24"/>
  <c r="S446" i="24"/>
  <c r="O446" i="24" s="1"/>
  <c r="I446" i="24" s="1"/>
  <c r="J446" i="24" s="1"/>
  <c r="L446" i="24"/>
  <c r="K446" i="24"/>
  <c r="L445" i="24"/>
  <c r="M444" i="24"/>
  <c r="S444" i="24" s="1"/>
  <c r="L444" i="24"/>
  <c r="H444" i="24"/>
  <c r="O443" i="24"/>
  <c r="L442" i="24"/>
  <c r="S441" i="24"/>
  <c r="O441" i="24"/>
  <c r="P441" i="24" s="1"/>
  <c r="K441" i="24"/>
  <c r="J441" i="24"/>
  <c r="S440" i="24"/>
  <c r="O440" i="24"/>
  <c r="I440" i="24" s="1"/>
  <c r="K440" i="24" s="1"/>
  <c r="S439" i="24"/>
  <c r="O439" i="24"/>
  <c r="I439" i="24" s="1"/>
  <c r="K439" i="24" s="1"/>
  <c r="S438" i="24"/>
  <c r="O438" i="24"/>
  <c r="I438" i="24" s="1"/>
  <c r="K438" i="24" s="1"/>
  <c r="O437" i="24"/>
  <c r="K437" i="24"/>
  <c r="J437" i="24"/>
  <c r="S436" i="24"/>
  <c r="K436" i="24"/>
  <c r="J436" i="24"/>
  <c r="S435" i="24"/>
  <c r="K435" i="24"/>
  <c r="J435" i="24"/>
  <c r="S434" i="24"/>
  <c r="O434" i="24"/>
  <c r="I434" i="24" s="1"/>
  <c r="I433" i="24" s="1"/>
  <c r="L434" i="24"/>
  <c r="L433" i="24" s="1"/>
  <c r="K434" i="24"/>
  <c r="N433" i="24"/>
  <c r="H433" i="24"/>
  <c r="O432" i="24"/>
  <c r="I432" i="24" s="1"/>
  <c r="J432" i="24" s="1"/>
  <c r="L432" i="24"/>
  <c r="K432" i="24"/>
  <c r="S431" i="24"/>
  <c r="O431" i="24"/>
  <c r="I431" i="24" s="1"/>
  <c r="J431" i="24" s="1"/>
  <c r="S430" i="24"/>
  <c r="O430" i="24"/>
  <c r="I430" i="24" s="1"/>
  <c r="K430" i="24" s="1"/>
  <c r="N429" i="24"/>
  <c r="M429" i="24"/>
  <c r="S429" i="24" s="1"/>
  <c r="L429" i="24"/>
  <c r="H429" i="24"/>
  <c r="S428" i="24"/>
  <c r="O428" i="24"/>
  <c r="K428" i="24"/>
  <c r="J428" i="24"/>
  <c r="S427" i="24"/>
  <c r="O427" i="24"/>
  <c r="K427" i="24"/>
  <c r="J427" i="24"/>
  <c r="S426" i="24"/>
  <c r="O426" i="24"/>
  <c r="K426" i="24"/>
  <c r="J426" i="24"/>
  <c r="S425" i="24"/>
  <c r="O425" i="24"/>
  <c r="K425" i="24"/>
  <c r="J425" i="24"/>
  <c r="S424" i="24"/>
  <c r="O424" i="24"/>
  <c r="K424" i="24"/>
  <c r="J424" i="24"/>
  <c r="S423" i="24"/>
  <c r="O423" i="24"/>
  <c r="K423" i="24"/>
  <c r="J423" i="24"/>
  <c r="S422" i="24"/>
  <c r="O422" i="24"/>
  <c r="I422" i="24" s="1"/>
  <c r="J422" i="24" s="1"/>
  <c r="L422" i="24"/>
  <c r="K422" i="24"/>
  <c r="N421" i="24"/>
  <c r="M421" i="24"/>
  <c r="O421" i="24" s="1"/>
  <c r="L421" i="24"/>
  <c r="I421" i="24"/>
  <c r="H421" i="24"/>
  <c r="H419" i="24" s="1"/>
  <c r="S420" i="24"/>
  <c r="O420" i="24"/>
  <c r="I420" i="24" s="1"/>
  <c r="J420" i="24" s="1"/>
  <c r="L420" i="24"/>
  <c r="K420" i="24"/>
  <c r="N419" i="24"/>
  <c r="L419" i="24"/>
  <c r="S415" i="24"/>
  <c r="O415" i="24"/>
  <c r="P415" i="24" s="1"/>
  <c r="K415" i="24"/>
  <c r="S414" i="24"/>
  <c r="O414" i="24"/>
  <c r="P414" i="24" s="1"/>
  <c r="K414" i="24"/>
  <c r="S413" i="24"/>
  <c r="O413" i="24"/>
  <c r="P413" i="24" s="1"/>
  <c r="K413" i="24"/>
  <c r="S412" i="24"/>
  <c r="O412" i="24"/>
  <c r="P412" i="24" s="1"/>
  <c r="K412" i="24"/>
  <c r="S411" i="24"/>
  <c r="O411" i="24"/>
  <c r="P411" i="24" s="1"/>
  <c r="K411" i="24"/>
  <c r="S410" i="24"/>
  <c r="O410" i="24"/>
  <c r="K410" i="24"/>
  <c r="Q409" i="24"/>
  <c r="N409" i="24"/>
  <c r="M409" i="24"/>
  <c r="S409" i="24" s="1"/>
  <c r="L409" i="24"/>
  <c r="J409" i="24"/>
  <c r="I409" i="24"/>
  <c r="H409" i="24"/>
  <c r="S408" i="24"/>
  <c r="O408" i="24"/>
  <c r="P408" i="24" s="1"/>
  <c r="P407" i="24" s="1"/>
  <c r="K408" i="24"/>
  <c r="Q407" i="24"/>
  <c r="O407" i="24"/>
  <c r="N407" i="24"/>
  <c r="M407" i="24"/>
  <c r="S407" i="24" s="1"/>
  <c r="L407" i="24"/>
  <c r="J407" i="24"/>
  <c r="I407" i="24"/>
  <c r="H407" i="24"/>
  <c r="S406" i="24"/>
  <c r="O406" i="24"/>
  <c r="P406" i="24" s="1"/>
  <c r="K406" i="24"/>
  <c r="S405" i="24"/>
  <c r="O405" i="24"/>
  <c r="K405" i="24"/>
  <c r="Q404" i="24"/>
  <c r="Q403" i="24" s="1"/>
  <c r="N404" i="24"/>
  <c r="N403" i="24" s="1"/>
  <c r="M404" i="24"/>
  <c r="S404" i="24" s="1"/>
  <c r="L404" i="24"/>
  <c r="L403" i="24" s="1"/>
  <c r="J404" i="24"/>
  <c r="J403" i="24" s="1"/>
  <c r="I404" i="24"/>
  <c r="I403" i="24" s="1"/>
  <c r="I83" i="24" s="1"/>
  <c r="I62" i="24" s="1"/>
  <c r="H404" i="24"/>
  <c r="H403" i="24" s="1"/>
  <c r="M403" i="24"/>
  <c r="S402" i="24"/>
  <c r="O402" i="24"/>
  <c r="Q402" i="24" s="1"/>
  <c r="K402" i="24"/>
  <c r="J402" i="24"/>
  <c r="J401" i="24" s="1"/>
  <c r="J400" i="24" s="1"/>
  <c r="N401" i="24"/>
  <c r="N400" i="24" s="1"/>
  <c r="M401" i="24"/>
  <c r="S401" i="24" s="1"/>
  <c r="L401" i="24"/>
  <c r="L400" i="24" s="1"/>
  <c r="I401" i="24"/>
  <c r="I400" i="24" s="1"/>
  <c r="H401" i="24"/>
  <c r="H400" i="24" s="1"/>
  <c r="M400" i="24"/>
  <c r="S400" i="24" s="1"/>
  <c r="S399" i="24"/>
  <c r="O399" i="24"/>
  <c r="Q399" i="24" s="1"/>
  <c r="K399" i="24"/>
  <c r="J399" i="24"/>
  <c r="S398" i="24"/>
  <c r="O398" i="24"/>
  <c r="Q398" i="24" s="1"/>
  <c r="K398" i="24"/>
  <c r="J398" i="24"/>
  <c r="N397" i="24"/>
  <c r="M397" i="24"/>
  <c r="S397" i="24" s="1"/>
  <c r="L397" i="24"/>
  <c r="I397" i="24"/>
  <c r="K397" i="24" s="1"/>
  <c r="H397" i="24"/>
  <c r="S396" i="24"/>
  <c r="O396" i="24"/>
  <c r="N395" i="24"/>
  <c r="M395" i="24"/>
  <c r="M394" i="24" s="1"/>
  <c r="S394" i="24" s="1"/>
  <c r="L395" i="24"/>
  <c r="L394" i="24" s="1"/>
  <c r="L454" i="24" s="1"/>
  <c r="H395" i="24"/>
  <c r="H394" i="24" s="1"/>
  <c r="N394" i="24"/>
  <c r="S391" i="24"/>
  <c r="N389" i="24"/>
  <c r="M389" i="24"/>
  <c r="S389" i="24" s="1"/>
  <c r="H389" i="24"/>
  <c r="S384" i="24"/>
  <c r="S383" i="24"/>
  <c r="S382" i="24"/>
  <c r="O382" i="24"/>
  <c r="P382" i="24" s="1"/>
  <c r="P381" i="24" s="1"/>
  <c r="Q381" i="24"/>
  <c r="Q380" i="24" s="1"/>
  <c r="Q379" i="24" s="1"/>
  <c r="O381" i="24"/>
  <c r="O380" i="24" s="1"/>
  <c r="N381" i="24"/>
  <c r="N380" i="24" s="1"/>
  <c r="N379" i="24" s="1"/>
  <c r="N170" i="24" s="1"/>
  <c r="N169" i="24" s="1"/>
  <c r="M381" i="24"/>
  <c r="L381" i="24"/>
  <c r="L380" i="24" s="1"/>
  <c r="L379" i="24" s="1"/>
  <c r="L170" i="24" s="1"/>
  <c r="L169" i="24" s="1"/>
  <c r="J381" i="24"/>
  <c r="I381" i="24"/>
  <c r="I380" i="24" s="1"/>
  <c r="I379" i="24" s="1"/>
  <c r="H381" i="24"/>
  <c r="P380" i="24"/>
  <c r="P379" i="24" s="1"/>
  <c r="P170" i="24" s="1"/>
  <c r="P169" i="24" s="1"/>
  <c r="J380" i="24"/>
  <c r="J379" i="24" s="1"/>
  <c r="H380" i="24"/>
  <c r="H379" i="24" s="1"/>
  <c r="O379" i="24"/>
  <c r="S378" i="24"/>
  <c r="O378" i="24"/>
  <c r="P378" i="24" s="1"/>
  <c r="K378" i="24"/>
  <c r="J378" i="24"/>
  <c r="S377" i="24"/>
  <c r="O377" i="24"/>
  <c r="P377" i="24" s="1"/>
  <c r="K377" i="24"/>
  <c r="J377" i="24"/>
  <c r="S376" i="24"/>
  <c r="O376" i="24"/>
  <c r="S375" i="24"/>
  <c r="O375" i="24"/>
  <c r="S374" i="24"/>
  <c r="O374" i="24"/>
  <c r="P374" i="24" s="1"/>
  <c r="K374" i="24"/>
  <c r="J374" i="24"/>
  <c r="Q373" i="24"/>
  <c r="Q372" i="24" s="1"/>
  <c r="N373" i="24"/>
  <c r="M373" i="24"/>
  <c r="L373" i="24"/>
  <c r="L372" i="24" s="1"/>
  <c r="L371" i="24" s="1"/>
  <c r="H373" i="24"/>
  <c r="N372" i="24"/>
  <c r="N371" i="24" s="1"/>
  <c r="H372" i="24"/>
  <c r="H371" i="24" s="1"/>
  <c r="S370" i="24"/>
  <c r="O370" i="24"/>
  <c r="L370" i="24"/>
  <c r="L369" i="24" s="1"/>
  <c r="K370" i="24"/>
  <c r="J370" i="24"/>
  <c r="N369" i="24"/>
  <c r="N166" i="24" s="1"/>
  <c r="M369" i="24"/>
  <c r="S369" i="24" s="1"/>
  <c r="J369" i="24"/>
  <c r="J166" i="24" s="1"/>
  <c r="I369" i="24"/>
  <c r="H369" i="24"/>
  <c r="S365" i="24"/>
  <c r="O365" i="24" s="1"/>
  <c r="L365" i="24"/>
  <c r="O364" i="24"/>
  <c r="L364" i="24"/>
  <c r="I364" i="24"/>
  <c r="K364" i="24" s="1"/>
  <c r="O363" i="24"/>
  <c r="I363" i="24" s="1"/>
  <c r="L363" i="24"/>
  <c r="S362" i="24"/>
  <c r="O362" i="24"/>
  <c r="I362" i="24" s="1"/>
  <c r="J362" i="24" s="1"/>
  <c r="L362" i="24"/>
  <c r="K362" i="24"/>
  <c r="N360" i="24"/>
  <c r="M360" i="24"/>
  <c r="S359" i="24"/>
  <c r="O359" i="24"/>
  <c r="Q359" i="24" s="1"/>
  <c r="K359" i="24"/>
  <c r="J359" i="24"/>
  <c r="S358" i="24"/>
  <c r="O358" i="24"/>
  <c r="Q358" i="24" s="1"/>
  <c r="K358" i="24"/>
  <c r="J358" i="24"/>
  <c r="S357" i="24"/>
  <c r="O357" i="24"/>
  <c r="Q357" i="24" s="1"/>
  <c r="K357" i="24"/>
  <c r="J357" i="24"/>
  <c r="S356" i="24"/>
  <c r="O356" i="24"/>
  <c r="Q356" i="24" s="1"/>
  <c r="K356" i="24"/>
  <c r="J356" i="24"/>
  <c r="N355" i="24"/>
  <c r="M355" i="24"/>
  <c r="S355" i="24" s="1"/>
  <c r="L355" i="24"/>
  <c r="J355" i="24"/>
  <c r="I355" i="24"/>
  <c r="H355" i="24"/>
  <c r="S354" i="24"/>
  <c r="O354" i="24"/>
  <c r="I354" i="24" s="1"/>
  <c r="J354" i="24" s="1"/>
  <c r="S353" i="24"/>
  <c r="O353" i="24"/>
  <c r="I353" i="24" s="1"/>
  <c r="S352" i="24"/>
  <c r="K352" i="24"/>
  <c r="J352" i="24"/>
  <c r="K351" i="24"/>
  <c r="J351" i="24"/>
  <c r="S350" i="24"/>
  <c r="K350" i="24"/>
  <c r="J350" i="24"/>
  <c r="K349" i="24"/>
  <c r="J349" i="24"/>
  <c r="O348" i="24"/>
  <c r="S348" i="24"/>
  <c r="K348" i="24"/>
  <c r="J348" i="24"/>
  <c r="K347" i="24"/>
  <c r="J347" i="24"/>
  <c r="S346" i="24"/>
  <c r="K346" i="24"/>
  <c r="J346" i="24"/>
  <c r="S344" i="24"/>
  <c r="O344" i="24"/>
  <c r="I344" i="24" s="1"/>
  <c r="N343" i="24"/>
  <c r="N342" i="24" s="1"/>
  <c r="N341" i="24" s="1"/>
  <c r="L343" i="24"/>
  <c r="L342" i="24"/>
  <c r="H342" i="24"/>
  <c r="S340" i="24"/>
  <c r="O340" i="24"/>
  <c r="Q340" i="24" s="1"/>
  <c r="K340" i="24"/>
  <c r="J340" i="24"/>
  <c r="S339" i="24"/>
  <c r="O339" i="24"/>
  <c r="Q339" i="24" s="1"/>
  <c r="K339" i="24"/>
  <c r="J339" i="24"/>
  <c r="S338" i="24"/>
  <c r="O338" i="24"/>
  <c r="I338" i="24" s="1"/>
  <c r="L338" i="24"/>
  <c r="L79" i="24" s="1"/>
  <c r="O337" i="24"/>
  <c r="O336" i="24" s="1"/>
  <c r="N337" i="24"/>
  <c r="M337" i="24"/>
  <c r="S337" i="24" s="1"/>
  <c r="L337" i="24"/>
  <c r="H337" i="24"/>
  <c r="S335" i="24"/>
  <c r="O335" i="24"/>
  <c r="Q335" i="24" s="1"/>
  <c r="K335" i="24"/>
  <c r="J335" i="24"/>
  <c r="J334" i="24" s="1"/>
  <c r="J333" i="24" s="1"/>
  <c r="J161" i="24" s="1"/>
  <c r="N334" i="24"/>
  <c r="N333" i="24" s="1"/>
  <c r="M334" i="24"/>
  <c r="S334" i="24" s="1"/>
  <c r="L334" i="24"/>
  <c r="L333" i="24" s="1"/>
  <c r="I334" i="24"/>
  <c r="I333" i="24" s="1"/>
  <c r="H334" i="24"/>
  <c r="H333" i="24" s="1"/>
  <c r="M333" i="24"/>
  <c r="S333" i="24" s="1"/>
  <c r="S332" i="24"/>
  <c r="O332" i="24" s="1"/>
  <c r="L332" i="24"/>
  <c r="S331" i="24"/>
  <c r="O331" i="24" s="1"/>
  <c r="I331" i="24" s="1"/>
  <c r="K331" i="24" s="1"/>
  <c r="L331" i="24"/>
  <c r="S330" i="24"/>
  <c r="O330" i="24"/>
  <c r="O389" i="24" s="1"/>
  <c r="L330" i="24"/>
  <c r="L389" i="24" s="1"/>
  <c r="S329" i="24"/>
  <c r="O329" i="24" s="1"/>
  <c r="I329" i="24" s="1"/>
  <c r="L329" i="24"/>
  <c r="S328" i="24"/>
  <c r="O328" i="24"/>
  <c r="L328" i="24"/>
  <c r="I328" i="24"/>
  <c r="S327" i="24"/>
  <c r="O327" i="24"/>
  <c r="L327" i="24"/>
  <c r="I327" i="24"/>
  <c r="N326" i="24"/>
  <c r="M326" i="24"/>
  <c r="S326" i="24" s="1"/>
  <c r="H326" i="24"/>
  <c r="S325" i="24"/>
  <c r="O325" i="24"/>
  <c r="Q325" i="24" s="1"/>
  <c r="S324" i="24"/>
  <c r="O324" i="24"/>
  <c r="Q324" i="24" s="1"/>
  <c r="N323" i="24"/>
  <c r="M323" i="24"/>
  <c r="S323" i="24" s="1"/>
  <c r="L323" i="24"/>
  <c r="H323" i="24"/>
  <c r="S322" i="24"/>
  <c r="O322" i="24"/>
  <c r="S321" i="24"/>
  <c r="O321" i="24"/>
  <c r="O320" i="24"/>
  <c r="S319" i="24"/>
  <c r="O319" i="24"/>
  <c r="S318" i="24"/>
  <c r="O318" i="24"/>
  <c r="S317" i="24"/>
  <c r="O317" i="24"/>
  <c r="Q317" i="24" s="1"/>
  <c r="S316" i="24"/>
  <c r="O316" i="24" s="1"/>
  <c r="L316" i="24"/>
  <c r="L315" i="24" s="1"/>
  <c r="N315" i="24"/>
  <c r="M315" i="24"/>
  <c r="S315" i="24" s="1"/>
  <c r="H315" i="24"/>
  <c r="S314" i="24"/>
  <c r="O314" i="24"/>
  <c r="L314" i="24"/>
  <c r="K314" i="24"/>
  <c r="J314" i="24"/>
  <c r="S313" i="24"/>
  <c r="O313" i="24"/>
  <c r="P313" i="24" s="1"/>
  <c r="K313" i="24"/>
  <c r="J313" i="24"/>
  <c r="S312" i="24"/>
  <c r="O312" i="24"/>
  <c r="P312" i="24" s="1"/>
  <c r="K312" i="24"/>
  <c r="J312" i="24"/>
  <c r="N311" i="24"/>
  <c r="M311" i="24"/>
  <c r="S311" i="24" s="1"/>
  <c r="L311" i="24"/>
  <c r="H311" i="24"/>
  <c r="S310" i="24"/>
  <c r="O310" i="24"/>
  <c r="Q310" i="24" s="1"/>
  <c r="S309" i="24"/>
  <c r="O309" i="24" s="1"/>
  <c r="L309" i="24"/>
  <c r="S308" i="24"/>
  <c r="O308" i="24" s="1"/>
  <c r="L308" i="24"/>
  <c r="S307" i="24"/>
  <c r="O307" i="24" s="1"/>
  <c r="I307" i="24" s="1"/>
  <c r="L307" i="24"/>
  <c r="S306" i="24"/>
  <c r="O306" i="24" s="1"/>
  <c r="I306" i="24" s="1"/>
  <c r="K306" i="24" s="1"/>
  <c r="L306" i="24"/>
  <c r="S305" i="24"/>
  <c r="O305" i="24" s="1"/>
  <c r="I305" i="24" s="1"/>
  <c r="L305" i="24"/>
  <c r="S304" i="24"/>
  <c r="O304" i="24" s="1"/>
  <c r="Q304" i="24" s="1"/>
  <c r="L304" i="24"/>
  <c r="S303" i="24"/>
  <c r="O303" i="24" s="1"/>
  <c r="I303" i="24" s="1"/>
  <c r="L303" i="24"/>
  <c r="S302" i="24"/>
  <c r="O302" i="24" s="1"/>
  <c r="I302" i="24" s="1"/>
  <c r="L302" i="24"/>
  <c r="S301" i="24"/>
  <c r="O301" i="24" s="1"/>
  <c r="I301" i="24" s="1"/>
  <c r="K301" i="24" s="1"/>
  <c r="L301" i="24"/>
  <c r="O300" i="24"/>
  <c r="I300" i="24" s="1"/>
  <c r="L300" i="24"/>
  <c r="L299" i="24" s="1"/>
  <c r="M299" i="24"/>
  <c r="S299" i="24" s="1"/>
  <c r="H299" i="24"/>
  <c r="M298" i="24"/>
  <c r="S298" i="24" s="1"/>
  <c r="S297" i="24"/>
  <c r="O297" i="24"/>
  <c r="L291" i="24"/>
  <c r="I297" i="24"/>
  <c r="K297" i="24" s="1"/>
  <c r="S296" i="24"/>
  <c r="O296" i="24"/>
  <c r="P296" i="24" s="1"/>
  <c r="K296" i="24"/>
  <c r="J296" i="24"/>
  <c r="S295" i="24"/>
  <c r="O295" i="24"/>
  <c r="P295" i="24" s="1"/>
  <c r="K295" i="24"/>
  <c r="J295" i="24"/>
  <c r="S294" i="24"/>
  <c r="O294" i="24"/>
  <c r="K294" i="24"/>
  <c r="J294" i="24"/>
  <c r="S293" i="24"/>
  <c r="O293" i="24"/>
  <c r="P293" i="24" s="1"/>
  <c r="K293" i="24"/>
  <c r="J293" i="24"/>
  <c r="S292" i="24"/>
  <c r="O292" i="24"/>
  <c r="K292" i="24"/>
  <c r="J292" i="24"/>
  <c r="N291" i="24"/>
  <c r="M291" i="24"/>
  <c r="S291" i="24" s="1"/>
  <c r="H291" i="24"/>
  <c r="S290" i="24"/>
  <c r="O290" i="24"/>
  <c r="O289" i="24" s="1"/>
  <c r="N289" i="24"/>
  <c r="M289" i="24"/>
  <c r="S289" i="24" s="1"/>
  <c r="L289" i="24"/>
  <c r="H289" i="24"/>
  <c r="S288" i="24"/>
  <c r="O288" i="24"/>
  <c r="Q288" i="24" s="1"/>
  <c r="K288" i="24"/>
  <c r="J288" i="24"/>
  <c r="S287" i="24"/>
  <c r="O287" i="24"/>
  <c r="Q287" i="24" s="1"/>
  <c r="K287" i="24"/>
  <c r="J287" i="24"/>
  <c r="S286" i="24"/>
  <c r="O286" i="24"/>
  <c r="Q286" i="24" s="1"/>
  <c r="K286" i="24"/>
  <c r="J286" i="24"/>
  <c r="S285" i="24"/>
  <c r="O285" i="24"/>
  <c r="Q285" i="24" s="1"/>
  <c r="K285" i="24"/>
  <c r="J285" i="24"/>
  <c r="S284" i="24"/>
  <c r="O284" i="24"/>
  <c r="Q284" i="24" s="1"/>
  <c r="K284" i="24"/>
  <c r="J284" i="24"/>
  <c r="S283" i="24"/>
  <c r="O283" i="24"/>
  <c r="Q283" i="24" s="1"/>
  <c r="K283" i="24"/>
  <c r="J283" i="24"/>
  <c r="N282" i="24"/>
  <c r="M282" i="24"/>
  <c r="S282" i="24" s="1"/>
  <c r="L282" i="24"/>
  <c r="I282" i="24"/>
  <c r="K282" i="24" s="1"/>
  <c r="S281" i="24"/>
  <c r="O281" i="24"/>
  <c r="K281" i="24"/>
  <c r="J281" i="24"/>
  <c r="S280" i="24"/>
  <c r="O280" i="24"/>
  <c r="P280" i="24" s="1"/>
  <c r="K280" i="24"/>
  <c r="J280" i="24"/>
  <c r="S279" i="24"/>
  <c r="O279" i="24"/>
  <c r="L279" i="24"/>
  <c r="K279" i="24"/>
  <c r="J279" i="24"/>
  <c r="S278" i="24"/>
  <c r="O278" i="24"/>
  <c r="L278" i="24"/>
  <c r="I278" i="24"/>
  <c r="K278" i="24" s="1"/>
  <c r="S277" i="24"/>
  <c r="O277" i="24"/>
  <c r="L277" i="24"/>
  <c r="K277" i="24"/>
  <c r="J277" i="24"/>
  <c r="S276" i="24"/>
  <c r="O276" i="24"/>
  <c r="L276" i="24"/>
  <c r="I276" i="24"/>
  <c r="S275" i="24"/>
  <c r="O275" i="24"/>
  <c r="L275" i="24"/>
  <c r="I275" i="24"/>
  <c r="S274" i="24"/>
  <c r="O274" i="24"/>
  <c r="P274" i="24" s="1"/>
  <c r="K274" i="24"/>
  <c r="J274" i="24"/>
  <c r="S273" i="24"/>
  <c r="O273" i="24"/>
  <c r="K273" i="24"/>
  <c r="J273" i="24"/>
  <c r="S272" i="24"/>
  <c r="O272" i="24"/>
  <c r="P272" i="24" s="1"/>
  <c r="K272" i="24"/>
  <c r="J272" i="24"/>
  <c r="S271" i="24"/>
  <c r="O271" i="24"/>
  <c r="K271" i="24"/>
  <c r="J271" i="24"/>
  <c r="S270" i="24"/>
  <c r="O270" i="24"/>
  <c r="P270" i="24" s="1"/>
  <c r="K270" i="24"/>
  <c r="J270" i="24"/>
  <c r="S269" i="24"/>
  <c r="O269" i="24"/>
  <c r="K269" i="24"/>
  <c r="J269" i="24"/>
  <c r="S268" i="24"/>
  <c r="O268" i="24"/>
  <c r="L268" i="24"/>
  <c r="I268" i="24"/>
  <c r="S267" i="24"/>
  <c r="O267" i="24"/>
  <c r="P267" i="24" s="1"/>
  <c r="K267" i="24"/>
  <c r="J267" i="24"/>
  <c r="S266" i="24"/>
  <c r="O266" i="24"/>
  <c r="K266" i="24"/>
  <c r="J266" i="24"/>
  <c r="S265" i="24"/>
  <c r="O265" i="24"/>
  <c r="P265" i="24" s="1"/>
  <c r="K265" i="24"/>
  <c r="J265" i="24"/>
  <c r="S264" i="24"/>
  <c r="O264" i="24"/>
  <c r="L264" i="24"/>
  <c r="I264" i="24"/>
  <c r="S263" i="24"/>
  <c r="O263" i="24"/>
  <c r="L263" i="24"/>
  <c r="I263" i="24"/>
  <c r="I262" i="24" s="1"/>
  <c r="N262" i="24"/>
  <c r="M262" i="24"/>
  <c r="H262" i="24"/>
  <c r="S258" i="24"/>
  <c r="S254" i="24"/>
  <c r="S253" i="24"/>
  <c r="O253" i="24"/>
  <c r="S252" i="24"/>
  <c r="O252" i="24"/>
  <c r="P252" i="24" s="1"/>
  <c r="J252" i="24"/>
  <c r="S251" i="24"/>
  <c r="O251" i="24"/>
  <c r="P251" i="24" s="1"/>
  <c r="J251" i="24"/>
  <c r="S250" i="24"/>
  <c r="O250" i="24"/>
  <c r="P250" i="24" s="1"/>
  <c r="J250" i="24"/>
  <c r="S249" i="24"/>
  <c r="O249" i="24"/>
  <c r="P249" i="24" s="1"/>
  <c r="K249" i="24"/>
  <c r="J249" i="24"/>
  <c r="S248" i="24"/>
  <c r="O248" i="24"/>
  <c r="P248" i="24" s="1"/>
  <c r="J248" i="24"/>
  <c r="O247" i="24"/>
  <c r="O246" i="24" s="1"/>
  <c r="N247" i="24"/>
  <c r="M247" i="24"/>
  <c r="S247" i="24" s="1"/>
  <c r="L247" i="24"/>
  <c r="I247" i="24"/>
  <c r="H247" i="24"/>
  <c r="N246" i="24"/>
  <c r="N245" i="24" s="1"/>
  <c r="N168" i="24" s="1"/>
  <c r="N167" i="24" s="1"/>
  <c r="L246" i="24"/>
  <c r="L245" i="24" s="1"/>
  <c r="L168" i="24" s="1"/>
  <c r="L167" i="24" s="1"/>
  <c r="I246" i="24"/>
  <c r="H246" i="24"/>
  <c r="H245" i="24" s="1"/>
  <c r="H168" i="24" s="1"/>
  <c r="H167" i="24" s="1"/>
  <c r="I245" i="24"/>
  <c r="S244" i="24"/>
  <c r="O244" i="24"/>
  <c r="Q244" i="24" s="1"/>
  <c r="O243" i="24"/>
  <c r="N243" i="24"/>
  <c r="M243" i="24"/>
  <c r="S243" i="24" s="1"/>
  <c r="L243" i="24"/>
  <c r="L90" i="24" s="1"/>
  <c r="J243" i="24"/>
  <c r="I243" i="24"/>
  <c r="H243" i="24"/>
  <c r="S242" i="24"/>
  <c r="O242" i="24"/>
  <c r="Q242" i="24" s="1"/>
  <c r="S241" i="24"/>
  <c r="O241" i="24"/>
  <c r="P241" i="24" s="1"/>
  <c r="N240" i="24"/>
  <c r="M240" i="24"/>
  <c r="L240" i="24"/>
  <c r="L238" i="24" s="1"/>
  <c r="H240" i="24"/>
  <c r="H238" i="24" s="1"/>
  <c r="S239" i="24"/>
  <c r="O239" i="24"/>
  <c r="Q239" i="24" s="1"/>
  <c r="N238" i="24"/>
  <c r="S237" i="24"/>
  <c r="O237" i="24"/>
  <c r="P237" i="24" s="1"/>
  <c r="O236" i="24"/>
  <c r="Q236" i="24" s="1"/>
  <c r="N236" i="24"/>
  <c r="M236" i="24"/>
  <c r="S236" i="24" s="1"/>
  <c r="L236" i="24"/>
  <c r="I236" i="24"/>
  <c r="H236" i="24"/>
  <c r="S235" i="24"/>
  <c r="O235" i="24"/>
  <c r="Q235" i="24" s="1"/>
  <c r="J235" i="24"/>
  <c r="N234" i="24"/>
  <c r="M234" i="24"/>
  <c r="S234" i="24" s="1"/>
  <c r="L234" i="24"/>
  <c r="J234" i="24"/>
  <c r="I234" i="24"/>
  <c r="H234" i="24"/>
  <c r="N233" i="24"/>
  <c r="M233" i="24"/>
  <c r="M256" i="24" s="1"/>
  <c r="L233" i="24"/>
  <c r="L256" i="24" s="1"/>
  <c r="L255" i="24" s="1"/>
  <c r="J233" i="24"/>
  <c r="I233" i="24"/>
  <c r="H233" i="24"/>
  <c r="H256" i="24" s="1"/>
  <c r="S232" i="24"/>
  <c r="O232" i="24"/>
  <c r="Q232" i="24" s="1"/>
  <c r="K232" i="24"/>
  <c r="J232" i="24"/>
  <c r="O231" i="24"/>
  <c r="N231" i="24"/>
  <c r="N162" i="24" s="1"/>
  <c r="M231" i="24"/>
  <c r="S231" i="24" s="1"/>
  <c r="L231" i="24"/>
  <c r="L162" i="24" s="1"/>
  <c r="J231" i="24"/>
  <c r="I231" i="24"/>
  <c r="H231" i="24"/>
  <c r="S230" i="24"/>
  <c r="O230" i="24"/>
  <c r="P230" i="24" s="1"/>
  <c r="J230" i="24"/>
  <c r="S229" i="24"/>
  <c r="O229" i="24"/>
  <c r="P229" i="24" s="1"/>
  <c r="J229" i="24"/>
  <c r="S228" i="24"/>
  <c r="O228" i="24"/>
  <c r="P228" i="24" s="1"/>
  <c r="K228" i="24"/>
  <c r="J228" i="24"/>
  <c r="S227" i="24"/>
  <c r="O227" i="24"/>
  <c r="Q227" i="24" s="1"/>
  <c r="J227" i="24"/>
  <c r="J226" i="24" s="1"/>
  <c r="N226" i="24"/>
  <c r="M226" i="24"/>
  <c r="S226" i="24" s="1"/>
  <c r="L226" i="24"/>
  <c r="I226" i="24"/>
  <c r="H226" i="24"/>
  <c r="S225" i="24"/>
  <c r="O225" i="24"/>
  <c r="P225" i="24" s="1"/>
  <c r="J225" i="24"/>
  <c r="S224" i="24"/>
  <c r="O224" i="24"/>
  <c r="Q224" i="24" s="1"/>
  <c r="J224" i="24"/>
  <c r="S223" i="24"/>
  <c r="O223" i="24"/>
  <c r="P223" i="24" s="1"/>
  <c r="J223" i="24"/>
  <c r="S222" i="24"/>
  <c r="O222" i="24"/>
  <c r="Q222" i="24" s="1"/>
  <c r="J222" i="24"/>
  <c r="S221" i="24"/>
  <c r="O221" i="24"/>
  <c r="P221" i="24" s="1"/>
  <c r="J221" i="24"/>
  <c r="S220" i="24"/>
  <c r="O220" i="24"/>
  <c r="Q220" i="24" s="1"/>
  <c r="J220" i="24"/>
  <c r="S219" i="24"/>
  <c r="O219" i="24"/>
  <c r="Q219" i="24" s="1"/>
  <c r="J219" i="24"/>
  <c r="N218" i="24"/>
  <c r="M218" i="24"/>
  <c r="S218" i="24" s="1"/>
  <c r="L218" i="24"/>
  <c r="I218" i="24"/>
  <c r="H218" i="24"/>
  <c r="S217" i="24"/>
  <c r="O217" i="24"/>
  <c r="P217" i="24" s="1"/>
  <c r="S216" i="24"/>
  <c r="O216" i="24"/>
  <c r="Q216" i="24" s="1"/>
  <c r="J216" i="24"/>
  <c r="S215" i="24"/>
  <c r="O215" i="24"/>
  <c r="Q215" i="24" s="1"/>
  <c r="J215" i="24"/>
  <c r="N214" i="24"/>
  <c r="M214" i="24"/>
  <c r="S214" i="24" s="1"/>
  <c r="L214" i="24"/>
  <c r="H214" i="24"/>
  <c r="S213" i="24"/>
  <c r="O213" i="24"/>
  <c r="P213" i="24" s="1"/>
  <c r="J213" i="24"/>
  <c r="S212" i="24"/>
  <c r="O212" i="24"/>
  <c r="I212" i="24" s="1"/>
  <c r="L212" i="24"/>
  <c r="S211" i="24"/>
  <c r="O211" i="24"/>
  <c r="I211" i="24" s="1"/>
  <c r="L211" i="24"/>
  <c r="S210" i="24"/>
  <c r="O210" i="24"/>
  <c r="L210" i="24"/>
  <c r="S209" i="24"/>
  <c r="O209" i="24"/>
  <c r="L209" i="24"/>
  <c r="I209" i="24"/>
  <c r="J209" i="24" s="1"/>
  <c r="S208" i="24"/>
  <c r="O208" i="24"/>
  <c r="I208" i="24" s="1"/>
  <c r="L208" i="24"/>
  <c r="J208" i="24"/>
  <c r="S207" i="24"/>
  <c r="O207" i="24"/>
  <c r="L207" i="24"/>
  <c r="I207" i="24"/>
  <c r="J207" i="24" s="1"/>
  <c r="S206" i="24"/>
  <c r="O206" i="24"/>
  <c r="L206" i="24"/>
  <c r="I206" i="24"/>
  <c r="K206" i="24" s="1"/>
  <c r="O205" i="24"/>
  <c r="I205" i="24" s="1"/>
  <c r="L205" i="24"/>
  <c r="S204" i="24"/>
  <c r="O204" i="24"/>
  <c r="L204" i="24"/>
  <c r="I204" i="24"/>
  <c r="J204" i="24" s="1"/>
  <c r="O203" i="24"/>
  <c r="I203" i="24" s="1"/>
  <c r="L203" i="24"/>
  <c r="N202" i="24"/>
  <c r="M202" i="24"/>
  <c r="S202" i="24" s="1"/>
  <c r="H202" i="24"/>
  <c r="M201" i="24"/>
  <c r="S201" i="24" s="1"/>
  <c r="S200" i="24"/>
  <c r="O200" i="24"/>
  <c r="P200" i="24" s="1"/>
  <c r="J200" i="24"/>
  <c r="S199" i="24"/>
  <c r="O199" i="24"/>
  <c r="P199" i="24" s="1"/>
  <c r="J199" i="24"/>
  <c r="S198" i="24"/>
  <c r="O198" i="24"/>
  <c r="P198" i="24" s="1"/>
  <c r="J198" i="24"/>
  <c r="S197" i="24"/>
  <c r="O197" i="24"/>
  <c r="P197" i="24" s="1"/>
  <c r="J197" i="24"/>
  <c r="S196" i="24"/>
  <c r="O196" i="24"/>
  <c r="P196" i="24" s="1"/>
  <c r="J196" i="24"/>
  <c r="S195" i="24"/>
  <c r="O195" i="24"/>
  <c r="P195" i="24" s="1"/>
  <c r="J195" i="24"/>
  <c r="J194" i="24" s="1"/>
  <c r="N194" i="24"/>
  <c r="M194" i="24"/>
  <c r="S194" i="24" s="1"/>
  <c r="L194" i="24"/>
  <c r="I194" i="24"/>
  <c r="K194" i="24" s="1"/>
  <c r="H194" i="24"/>
  <c r="S193" i="24"/>
  <c r="O193" i="24"/>
  <c r="P193" i="24" s="1"/>
  <c r="J193" i="24"/>
  <c r="S192" i="24"/>
  <c r="O192" i="24"/>
  <c r="P192" i="24" s="1"/>
  <c r="J192" i="24"/>
  <c r="S191" i="24"/>
  <c r="O191" i="24"/>
  <c r="P191" i="24" s="1"/>
  <c r="J191" i="24"/>
  <c r="S190" i="24"/>
  <c r="O190" i="24"/>
  <c r="P190" i="24" s="1"/>
  <c r="J190" i="24"/>
  <c r="S189" i="24"/>
  <c r="O189" i="24"/>
  <c r="P189" i="24" s="1"/>
  <c r="J189" i="24"/>
  <c r="S188" i="24"/>
  <c r="O188" i="24"/>
  <c r="P188" i="24" s="1"/>
  <c r="J188" i="24"/>
  <c r="S187" i="24"/>
  <c r="O187" i="24"/>
  <c r="P187" i="24" s="1"/>
  <c r="J187" i="24"/>
  <c r="S186" i="24"/>
  <c r="O186" i="24"/>
  <c r="P186" i="24" s="1"/>
  <c r="J186" i="24"/>
  <c r="S185" i="24"/>
  <c r="O185" i="24"/>
  <c r="P185" i="24" s="1"/>
  <c r="J185" i="24"/>
  <c r="S184" i="24"/>
  <c r="O184" i="24"/>
  <c r="P184" i="24" s="1"/>
  <c r="J184" i="24"/>
  <c r="S183" i="24"/>
  <c r="O183" i="24"/>
  <c r="P183" i="24" s="1"/>
  <c r="J183" i="24"/>
  <c r="S182" i="24"/>
  <c r="O182" i="24"/>
  <c r="P182" i="24" s="1"/>
  <c r="J182" i="24"/>
  <c r="S181" i="24"/>
  <c r="O181" i="24"/>
  <c r="P181" i="24" s="1"/>
  <c r="J181" i="24"/>
  <c r="S180" i="24"/>
  <c r="O180" i="24"/>
  <c r="P180" i="24" s="1"/>
  <c r="J180" i="24"/>
  <c r="S179" i="24"/>
  <c r="O179" i="24"/>
  <c r="P179" i="24" s="1"/>
  <c r="J179" i="24"/>
  <c r="S178" i="24"/>
  <c r="O178" i="24"/>
  <c r="P178" i="24" s="1"/>
  <c r="J178" i="24"/>
  <c r="S177" i="24"/>
  <c r="O177" i="24"/>
  <c r="P177" i="24" s="1"/>
  <c r="J177" i="24"/>
  <c r="J176" i="24" s="1"/>
  <c r="J175" i="24" s="1"/>
  <c r="N176" i="24"/>
  <c r="M176" i="24"/>
  <c r="S176" i="24" s="1"/>
  <c r="L176" i="24"/>
  <c r="L175" i="24" s="1"/>
  <c r="I176" i="24"/>
  <c r="I175" i="24" s="1"/>
  <c r="H176" i="24"/>
  <c r="N175" i="24"/>
  <c r="H175" i="24"/>
  <c r="S172" i="24"/>
  <c r="M171" i="24"/>
  <c r="S171" i="24" s="1"/>
  <c r="L171" i="24"/>
  <c r="J171" i="24"/>
  <c r="I171" i="24"/>
  <c r="H171" i="24"/>
  <c r="O170" i="24"/>
  <c r="O169" i="24" s="1"/>
  <c r="J170" i="24"/>
  <c r="J169" i="24" s="1"/>
  <c r="H170" i="24"/>
  <c r="H169" i="24" s="1"/>
  <c r="M166" i="24"/>
  <c r="S166" i="24" s="1"/>
  <c r="I166" i="24"/>
  <c r="H166" i="24"/>
  <c r="S164" i="24"/>
  <c r="O162" i="24"/>
  <c r="M162" i="24"/>
  <c r="S162" i="24" s="1"/>
  <c r="I162" i="24"/>
  <c r="N161" i="24"/>
  <c r="M161" i="24"/>
  <c r="S161" i="24" s="1"/>
  <c r="L161" i="24"/>
  <c r="H161" i="24"/>
  <c r="N155" i="24"/>
  <c r="M155" i="24"/>
  <c r="S155" i="24" s="1"/>
  <c r="L155" i="24"/>
  <c r="I155" i="24"/>
  <c r="H155" i="24"/>
  <c r="S152" i="24"/>
  <c r="O152" i="24"/>
  <c r="P152" i="24" s="1"/>
  <c r="O151" i="24"/>
  <c r="S150" i="24"/>
  <c r="L150" i="24"/>
  <c r="S149" i="24"/>
  <c r="L149" i="24"/>
  <c r="H149" i="24"/>
  <c r="S148" i="24"/>
  <c r="L148" i="24"/>
  <c r="M147" i="24"/>
  <c r="S147" i="24" s="1"/>
  <c r="H147" i="24"/>
  <c r="H153" i="24" s="1"/>
  <c r="S146" i="24"/>
  <c r="O146" i="24"/>
  <c r="P146" i="24" s="1"/>
  <c r="J146" i="24"/>
  <c r="S145" i="24"/>
  <c r="O145" i="24"/>
  <c r="K145" i="24"/>
  <c r="J145" i="24"/>
  <c r="J155" i="24" s="1"/>
  <c r="S144" i="24"/>
  <c r="O144" i="24"/>
  <c r="J144" i="24"/>
  <c r="S143" i="24"/>
  <c r="O143" i="24"/>
  <c r="P143" i="24" s="1"/>
  <c r="J143" i="24"/>
  <c r="J142" i="24" s="1"/>
  <c r="N142" i="24"/>
  <c r="M142" i="24"/>
  <c r="S142" i="24" s="1"/>
  <c r="L142" i="24"/>
  <c r="I142" i="24"/>
  <c r="H142" i="24"/>
  <c r="S141" i="24"/>
  <c r="O141" i="24"/>
  <c r="P141" i="24" s="1"/>
  <c r="J141" i="24"/>
  <c r="S140" i="24"/>
  <c r="O140" i="24"/>
  <c r="P140" i="24" s="1"/>
  <c r="J140" i="24"/>
  <c r="S139" i="24"/>
  <c r="O139" i="24"/>
  <c r="J139" i="24"/>
  <c r="S138" i="24"/>
  <c r="O138" i="24"/>
  <c r="P138" i="24" s="1"/>
  <c r="J138" i="24"/>
  <c r="N137" i="24"/>
  <c r="M137" i="24"/>
  <c r="S137" i="24" s="1"/>
  <c r="L137" i="24"/>
  <c r="I137" i="24"/>
  <c r="H137" i="24"/>
  <c r="S136" i="24"/>
  <c r="O136" i="24"/>
  <c r="P136" i="24" s="1"/>
  <c r="J136" i="24"/>
  <c r="S135" i="24"/>
  <c r="O135" i="24"/>
  <c r="K135" i="24"/>
  <c r="J135" i="24"/>
  <c r="S134" i="24"/>
  <c r="O134" i="24"/>
  <c r="P134" i="24" s="1"/>
  <c r="J134" i="24"/>
  <c r="S133" i="24"/>
  <c r="O133" i="24"/>
  <c r="P133" i="24" s="1"/>
  <c r="J133" i="24"/>
  <c r="S132" i="24"/>
  <c r="O132" i="24"/>
  <c r="P132" i="24" s="1"/>
  <c r="J132" i="24"/>
  <c r="S131" i="24"/>
  <c r="O131" i="24"/>
  <c r="P131" i="24" s="1"/>
  <c r="J131" i="24"/>
  <c r="N130" i="24"/>
  <c r="N129" i="24" s="1"/>
  <c r="M130" i="24"/>
  <c r="L130" i="24"/>
  <c r="I130" i="24"/>
  <c r="H130" i="24"/>
  <c r="S128" i="24"/>
  <c r="O128" i="24"/>
  <c r="P128" i="24" s="1"/>
  <c r="K128" i="24"/>
  <c r="J128" i="24"/>
  <c r="S127" i="24"/>
  <c r="O127" i="24"/>
  <c r="P127" i="24" s="1"/>
  <c r="K127" i="24"/>
  <c r="J127" i="24"/>
  <c r="S126" i="24"/>
  <c r="O126" i="24"/>
  <c r="P126" i="24" s="1"/>
  <c r="K126" i="24"/>
  <c r="J126" i="24"/>
  <c r="S125" i="24"/>
  <c r="O125" i="24"/>
  <c r="P125" i="24" s="1"/>
  <c r="K125" i="24"/>
  <c r="J125" i="24"/>
  <c r="S124" i="24"/>
  <c r="O124" i="24"/>
  <c r="P124" i="24" s="1"/>
  <c r="K124" i="24"/>
  <c r="J124" i="24"/>
  <c r="S123" i="24"/>
  <c r="O123" i="24"/>
  <c r="P123" i="24" s="1"/>
  <c r="K123" i="24"/>
  <c r="J123" i="24"/>
  <c r="N122" i="24"/>
  <c r="M122" i="24"/>
  <c r="S122" i="24" s="1"/>
  <c r="L122" i="24"/>
  <c r="I122" i="24"/>
  <c r="H122" i="24"/>
  <c r="S121" i="24"/>
  <c r="Q121" i="24"/>
  <c r="P121" i="24"/>
  <c r="P120" i="24" s="1"/>
  <c r="K121" i="24"/>
  <c r="J121" i="24"/>
  <c r="J120" i="24" s="1"/>
  <c r="Q120" i="24"/>
  <c r="O120" i="24"/>
  <c r="N120" i="24"/>
  <c r="M120" i="24"/>
  <c r="S120" i="24" s="1"/>
  <c r="L120" i="24"/>
  <c r="I120" i="24"/>
  <c r="H120" i="24"/>
  <c r="S119" i="24"/>
  <c r="O119" i="24"/>
  <c r="P119" i="24" s="1"/>
  <c r="J119" i="24"/>
  <c r="S118" i="24"/>
  <c r="O118" i="24"/>
  <c r="P118" i="24" s="1"/>
  <c r="J118" i="24"/>
  <c r="S117" i="24"/>
  <c r="O117" i="24"/>
  <c r="P117" i="24" s="1"/>
  <c r="J117" i="24"/>
  <c r="S116" i="24"/>
  <c r="O116" i="24"/>
  <c r="P116" i="24" s="1"/>
  <c r="J116" i="24"/>
  <c r="S115" i="24"/>
  <c r="O115" i="24"/>
  <c r="P115" i="24" s="1"/>
  <c r="J115" i="24"/>
  <c r="S114" i="24"/>
  <c r="O114" i="24"/>
  <c r="P114" i="24" s="1"/>
  <c r="J114" i="24"/>
  <c r="S113" i="24"/>
  <c r="O113" i="24"/>
  <c r="P113" i="24" s="1"/>
  <c r="J113" i="24"/>
  <c r="S112" i="24"/>
  <c r="O112" i="24"/>
  <c r="P112" i="24" s="1"/>
  <c r="J112" i="24"/>
  <c r="S111" i="24"/>
  <c r="O111" i="24"/>
  <c r="P111" i="24" s="1"/>
  <c r="J111" i="24"/>
  <c r="S110" i="24"/>
  <c r="O110" i="24"/>
  <c r="P110" i="24" s="1"/>
  <c r="J110" i="24"/>
  <c r="S109" i="24"/>
  <c r="O109" i="24"/>
  <c r="P109" i="24" s="1"/>
  <c r="J109" i="24"/>
  <c r="S108" i="24"/>
  <c r="O108" i="24"/>
  <c r="P108" i="24" s="1"/>
  <c r="J108" i="24"/>
  <c r="S107" i="24"/>
  <c r="O107" i="24"/>
  <c r="P107" i="24" s="1"/>
  <c r="J107" i="24"/>
  <c r="S106" i="24"/>
  <c r="O106" i="24"/>
  <c r="P106" i="24" s="1"/>
  <c r="J106" i="24"/>
  <c r="S105" i="24"/>
  <c r="O105" i="24"/>
  <c r="P105" i="24" s="1"/>
  <c r="J105" i="24"/>
  <c r="S104" i="24"/>
  <c r="O104" i="24"/>
  <c r="J104" i="24"/>
  <c r="S103" i="24"/>
  <c r="J103" i="24"/>
  <c r="S102" i="24"/>
  <c r="O102" i="24"/>
  <c r="Q102" i="24" s="1"/>
  <c r="K102" i="24"/>
  <c r="J102" i="24"/>
  <c r="N101" i="24"/>
  <c r="N100" i="24" s="1"/>
  <c r="M101" i="24"/>
  <c r="S101" i="24" s="1"/>
  <c r="L101" i="24"/>
  <c r="L100" i="24" s="1"/>
  <c r="I101" i="24"/>
  <c r="H101" i="24"/>
  <c r="M100" i="24"/>
  <c r="M97" i="24"/>
  <c r="L97" i="24"/>
  <c r="L69" i="24" s="1"/>
  <c r="J97" i="24"/>
  <c r="J69" i="24" s="1"/>
  <c r="I97" i="24"/>
  <c r="H97" i="24"/>
  <c r="H69" i="24" s="1"/>
  <c r="O96" i="24"/>
  <c r="N96" i="24"/>
  <c r="M96" i="24"/>
  <c r="S96" i="24" s="1"/>
  <c r="L96" i="24"/>
  <c r="J96" i="24"/>
  <c r="I96" i="24"/>
  <c r="H96" i="24"/>
  <c r="N95" i="24"/>
  <c r="N94" i="24" s="1"/>
  <c r="L95" i="24"/>
  <c r="J95" i="24"/>
  <c r="H95" i="24"/>
  <c r="N93" i="24"/>
  <c r="N92" i="24" s="1"/>
  <c r="L93" i="24"/>
  <c r="L92" i="24" s="1"/>
  <c r="H91" i="24"/>
  <c r="H66" i="24" s="1"/>
  <c r="M90" i="24"/>
  <c r="H90" i="24"/>
  <c r="O89" i="24"/>
  <c r="N89" i="24"/>
  <c r="M89" i="24"/>
  <c r="S89" i="24" s="1"/>
  <c r="L89" i="24"/>
  <c r="H89" i="24"/>
  <c r="L86" i="24"/>
  <c r="H86" i="24"/>
  <c r="N84" i="24"/>
  <c r="N63" i="24" s="1"/>
  <c r="M84" i="24"/>
  <c r="M63" i="24" s="1"/>
  <c r="S63" i="24" s="1"/>
  <c r="L84" i="24"/>
  <c r="L63" i="24" s="1"/>
  <c r="J84" i="24"/>
  <c r="J63" i="24" s="1"/>
  <c r="I84" i="24"/>
  <c r="I63" i="24" s="1"/>
  <c r="H84" i="24"/>
  <c r="H63" i="24" s="1"/>
  <c r="N83" i="24"/>
  <c r="N62" i="24" s="1"/>
  <c r="L83" i="24"/>
  <c r="J83" i="24"/>
  <c r="J62" i="24" s="1"/>
  <c r="H83" i="24"/>
  <c r="H62" i="24" s="1"/>
  <c r="O82" i="24"/>
  <c r="N82" i="24"/>
  <c r="M82" i="24"/>
  <c r="S82" i="24" s="1"/>
  <c r="L82" i="24"/>
  <c r="J82" i="24"/>
  <c r="I82" i="24"/>
  <c r="H82" i="24"/>
  <c r="O81" i="24"/>
  <c r="N81" i="24"/>
  <c r="M81" i="24"/>
  <c r="S81" i="24" s="1"/>
  <c r="L81" i="24"/>
  <c r="J81" i="24"/>
  <c r="I81" i="24"/>
  <c r="H81" i="24"/>
  <c r="O80" i="24"/>
  <c r="N80" i="24"/>
  <c r="M80" i="24"/>
  <c r="S80" i="24" s="1"/>
  <c r="L80" i="24"/>
  <c r="J80" i="24"/>
  <c r="I80" i="24"/>
  <c r="H80" i="24"/>
  <c r="O79" i="24"/>
  <c r="Q79" i="24" s="1"/>
  <c r="N79" i="24"/>
  <c r="M79" i="24"/>
  <c r="S79" i="24" s="1"/>
  <c r="H79" i="24"/>
  <c r="N78" i="24"/>
  <c r="M78" i="24"/>
  <c r="S78" i="24" s="1"/>
  <c r="L78" i="24"/>
  <c r="J78" i="24"/>
  <c r="H78" i="24"/>
  <c r="N75" i="24"/>
  <c r="N60" i="24" s="1"/>
  <c r="M75" i="24"/>
  <c r="S75" i="24" s="1"/>
  <c r="L75" i="24"/>
  <c r="L60" i="24" s="1"/>
  <c r="I75" i="24"/>
  <c r="O74" i="24"/>
  <c r="O59" i="24" s="1"/>
  <c r="N74" i="24"/>
  <c r="M74" i="24"/>
  <c r="S74" i="24" s="1"/>
  <c r="L74" i="24"/>
  <c r="J74" i="24"/>
  <c r="I74" i="24"/>
  <c r="I59" i="24" s="1"/>
  <c r="H74" i="24"/>
  <c r="H59" i="24" s="1"/>
  <c r="I69" i="24"/>
  <c r="N68" i="24"/>
  <c r="N67" i="24" s="1"/>
  <c r="L68" i="24"/>
  <c r="L67" i="24" s="1"/>
  <c r="H65" i="24"/>
  <c r="L62" i="24"/>
  <c r="M60" i="24"/>
  <c r="S60" i="24" s="1"/>
  <c r="N59" i="24"/>
  <c r="L59" i="24"/>
  <c r="J59" i="24"/>
  <c r="S54" i="24"/>
  <c r="S53" i="24"/>
  <c r="O53" i="24"/>
  <c r="P53" i="24" s="1"/>
  <c r="S52" i="24"/>
  <c r="O52" i="24"/>
  <c r="S51" i="24"/>
  <c r="S50" i="24"/>
  <c r="M49" i="24"/>
  <c r="L49" i="24"/>
  <c r="S47" i="24"/>
  <c r="O47" i="24"/>
  <c r="P47" i="24" s="1"/>
  <c r="S46" i="24"/>
  <c r="O46" i="24"/>
  <c r="N45" i="24"/>
  <c r="M45" i="24"/>
  <c r="S45" i="24" s="1"/>
  <c r="L45" i="24"/>
  <c r="S44" i="24"/>
  <c r="O44" i="24"/>
  <c r="P44" i="24" s="1"/>
  <c r="S43" i="24"/>
  <c r="O43" i="24"/>
  <c r="P43" i="24" s="1"/>
  <c r="S42" i="24"/>
  <c r="O42" i="24"/>
  <c r="P42" i="24" s="1"/>
  <c r="S41" i="24"/>
  <c r="O41" i="24"/>
  <c r="P41" i="24" s="1"/>
  <c r="S40" i="24"/>
  <c r="O40" i="24"/>
  <c r="P40" i="24" s="1"/>
  <c r="S39" i="24"/>
  <c r="O39" i="24"/>
  <c r="N38" i="24"/>
  <c r="M38" i="24"/>
  <c r="S38" i="24" s="1"/>
  <c r="L38" i="24"/>
  <c r="S37" i="24"/>
  <c r="S36" i="24"/>
  <c r="O36" i="24"/>
  <c r="P36" i="24" s="1"/>
  <c r="S35" i="24"/>
  <c r="O35" i="24"/>
  <c r="P35" i="24" s="1"/>
  <c r="S34" i="24"/>
  <c r="O34" i="24"/>
  <c r="P34" i="24" s="1"/>
  <c r="M33" i="24"/>
  <c r="L33" i="24"/>
  <c r="L32" i="24" s="1"/>
  <c r="S31" i="24"/>
  <c r="O31" i="24"/>
  <c r="P31" i="24" s="1"/>
  <c r="S30" i="24"/>
  <c r="O30" i="24"/>
  <c r="N29" i="24"/>
  <c r="N28" i="24" s="1"/>
  <c r="M29" i="24"/>
  <c r="S29" i="24" s="1"/>
  <c r="L29" i="24"/>
  <c r="L28" i="24" s="1"/>
  <c r="M28" i="24"/>
  <c r="S28" i="24" s="1"/>
  <c r="S26" i="24"/>
  <c r="O26" i="24"/>
  <c r="P26" i="24" s="1"/>
  <c r="S25" i="24"/>
  <c r="O25" i="24"/>
  <c r="P25" i="24" s="1"/>
  <c r="S24" i="24"/>
  <c r="O24" i="24" s="1"/>
  <c r="S23" i="24"/>
  <c r="O23" i="24" s="1"/>
  <c r="Q23" i="24" s="1"/>
  <c r="M22" i="24"/>
  <c r="S22" i="24" s="1"/>
  <c r="L22" i="24"/>
  <c r="L21" i="24" s="1"/>
  <c r="S20" i="24"/>
  <c r="S19" i="24"/>
  <c r="O19" i="24" s="1"/>
  <c r="S18" i="24"/>
  <c r="O18" i="24" s="1"/>
  <c r="P18" i="24" s="1"/>
  <c r="S17" i="24"/>
  <c r="N49" i="24" s="1"/>
  <c r="S16" i="24"/>
  <c r="O16" i="24" s="1"/>
  <c r="O15" i="24" s="1"/>
  <c r="M15" i="24"/>
  <c r="L15" i="24"/>
  <c r="M14" i="24"/>
  <c r="L14" i="24"/>
  <c r="O12" i="24"/>
  <c r="P12" i="24" s="1"/>
  <c r="P11" i="24" s="1"/>
  <c r="N11" i="24"/>
  <c r="M11" i="24"/>
  <c r="L11" i="24"/>
  <c r="J56" i="26" l="1"/>
  <c r="J55" i="26" s="1"/>
  <c r="P64" i="26"/>
  <c r="I64" i="26"/>
  <c r="K64" i="26" s="1"/>
  <c r="P257" i="25"/>
  <c r="P71" i="26"/>
  <c r="I71" i="26"/>
  <c r="K71" i="26" s="1"/>
  <c r="T391" i="26"/>
  <c r="T390" i="26" s="1"/>
  <c r="T70" i="26"/>
  <c r="T67" i="26" s="1"/>
  <c r="T445" i="26"/>
  <c r="T65" i="26"/>
  <c r="T50" i="26" s="1"/>
  <c r="T383" i="26"/>
  <c r="T382" i="26" s="1"/>
  <c r="T47" i="26"/>
  <c r="J390" i="26"/>
  <c r="Q388" i="26"/>
  <c r="K158" i="26"/>
  <c r="Q64" i="26"/>
  <c r="O56" i="26"/>
  <c r="I56" i="26" s="1"/>
  <c r="O457" i="26"/>
  <c r="Q157" i="26"/>
  <c r="S456" i="26"/>
  <c r="M453" i="26"/>
  <c r="S453" i="26" s="1"/>
  <c r="I457" i="26"/>
  <c r="K157" i="26"/>
  <c r="L459" i="26"/>
  <c r="O456" i="26"/>
  <c r="I456" i="26" s="1"/>
  <c r="Q392" i="26"/>
  <c r="P392" i="26"/>
  <c r="K257" i="26"/>
  <c r="J257" i="26"/>
  <c r="P388" i="26"/>
  <c r="S56" i="26"/>
  <c r="M55" i="26"/>
  <c r="K392" i="26"/>
  <c r="Q71" i="26"/>
  <c r="O70" i="26"/>
  <c r="O9" i="25"/>
  <c r="Q9" i="25" s="1"/>
  <c r="Q10" i="25"/>
  <c r="K257" i="25"/>
  <c r="J257" i="25"/>
  <c r="M457" i="25"/>
  <c r="S157" i="25"/>
  <c r="J70" i="25"/>
  <c r="M456" i="25"/>
  <c r="S392" i="25"/>
  <c r="S71" i="25"/>
  <c r="M70" i="25"/>
  <c r="S70" i="25" s="1"/>
  <c r="Q393" i="25"/>
  <c r="O392" i="25"/>
  <c r="O457" i="25" s="1"/>
  <c r="P393" i="25"/>
  <c r="I167" i="25"/>
  <c r="K168" i="25"/>
  <c r="K455" i="25"/>
  <c r="J455" i="25"/>
  <c r="Q458" i="25"/>
  <c r="O461" i="25"/>
  <c r="P458" i="25"/>
  <c r="I67" i="25"/>
  <c r="K67" i="25" s="1"/>
  <c r="K68" i="25"/>
  <c r="K393" i="25"/>
  <c r="I392" i="25"/>
  <c r="P390" i="25"/>
  <c r="L388" i="25"/>
  <c r="L55" i="25"/>
  <c r="K86" i="25"/>
  <c r="I64" i="25"/>
  <c r="I71" i="25"/>
  <c r="S64" i="25"/>
  <c r="M56" i="25"/>
  <c r="Q85" i="25"/>
  <c r="O64" i="25"/>
  <c r="P85" i="25"/>
  <c r="O71" i="25"/>
  <c r="Q455" i="25"/>
  <c r="P455" i="25"/>
  <c r="Q157" i="25"/>
  <c r="K390" i="25"/>
  <c r="I388" i="25"/>
  <c r="J390" i="25"/>
  <c r="Q390" i="25"/>
  <c r="O388" i="25"/>
  <c r="Q388" i="25" s="1"/>
  <c r="I129" i="24"/>
  <c r="J137" i="24"/>
  <c r="P490" i="24"/>
  <c r="O493" i="24"/>
  <c r="L77" i="24"/>
  <c r="N77" i="24"/>
  <c r="P80" i="24"/>
  <c r="J101" i="24"/>
  <c r="I361" i="24"/>
  <c r="M419" i="24"/>
  <c r="K431" i="24"/>
  <c r="K122" i="24"/>
  <c r="O11" i="24"/>
  <c r="P398" i="24"/>
  <c r="O401" i="24"/>
  <c r="K475" i="24"/>
  <c r="K480" i="24"/>
  <c r="L418" i="24"/>
  <c r="L417" i="24" s="1"/>
  <c r="L416" i="24" s="1"/>
  <c r="L393" i="24" s="1"/>
  <c r="I419" i="24"/>
  <c r="H418" i="24"/>
  <c r="L361" i="24"/>
  <c r="O95" i="24"/>
  <c r="O94" i="24" s="1"/>
  <c r="O447" i="24"/>
  <c r="K142" i="24"/>
  <c r="P232" i="24"/>
  <c r="Q268" i="24"/>
  <c r="J397" i="24"/>
  <c r="Q401" i="24"/>
  <c r="K477" i="24"/>
  <c r="M480" i="24"/>
  <c r="K120" i="24"/>
  <c r="P239" i="24"/>
  <c r="Q243" i="24"/>
  <c r="K247" i="24"/>
  <c r="P288" i="24"/>
  <c r="Q327" i="24"/>
  <c r="O355" i="24"/>
  <c r="Q355" i="24" s="1"/>
  <c r="J433" i="24"/>
  <c r="J438" i="24"/>
  <c r="P486" i="24"/>
  <c r="P492" i="24"/>
  <c r="P496" i="24"/>
  <c r="S90" i="24"/>
  <c r="M65" i="24"/>
  <c r="S65" i="24" s="1"/>
  <c r="S97" i="24"/>
  <c r="M69" i="24"/>
  <c r="S69" i="24" s="1"/>
  <c r="P144" i="24"/>
  <c r="O142" i="24"/>
  <c r="K379" i="24"/>
  <c r="I170" i="24"/>
  <c r="I169" i="24" s="1"/>
  <c r="K101" i="24"/>
  <c r="I100" i="24"/>
  <c r="P135" i="24"/>
  <c r="Q135" i="24"/>
  <c r="P139" i="24"/>
  <c r="O137" i="24"/>
  <c r="L129" i="24"/>
  <c r="J236" i="24"/>
  <c r="I242" i="24"/>
  <c r="P244" i="24"/>
  <c r="K246" i="24"/>
  <c r="M246" i="24"/>
  <c r="M245" i="24" s="1"/>
  <c r="N261" i="24"/>
  <c r="Q272" i="24"/>
  <c r="P284" i="24"/>
  <c r="J282" i="24"/>
  <c r="I291" i="24"/>
  <c r="P328" i="24"/>
  <c r="O334" i="24"/>
  <c r="O333" i="24" s="1"/>
  <c r="P335" i="24"/>
  <c r="P359" i="24"/>
  <c r="S395" i="24"/>
  <c r="S421" i="24"/>
  <c r="J439" i="24"/>
  <c r="K447" i="24"/>
  <c r="I94" i="24"/>
  <c r="M470" i="24"/>
  <c r="K471" i="24"/>
  <c r="I474" i="24"/>
  <c r="P485" i="24"/>
  <c r="P487" i="24"/>
  <c r="P489" i="24"/>
  <c r="P491" i="24"/>
  <c r="P493" i="24"/>
  <c r="P495" i="24"/>
  <c r="Q15" i="24"/>
  <c r="K69" i="24"/>
  <c r="Q82" i="24"/>
  <c r="L94" i="24"/>
  <c r="H94" i="24"/>
  <c r="J94" i="24"/>
  <c r="H100" i="24"/>
  <c r="K166" i="24"/>
  <c r="O176" i="24"/>
  <c r="O194" i="24"/>
  <c r="L202" i="24"/>
  <c r="P209" i="24"/>
  <c r="P224" i="24"/>
  <c r="Q225" i="24"/>
  <c r="Q231" i="24"/>
  <c r="K369" i="24"/>
  <c r="Q370" i="24"/>
  <c r="O397" i="24"/>
  <c r="O75" i="24" s="1"/>
  <c r="O60" i="24" s="1"/>
  <c r="P399" i="24"/>
  <c r="O400" i="24"/>
  <c r="Q400" i="24" s="1"/>
  <c r="N454" i="24"/>
  <c r="P402" i="24"/>
  <c r="K403" i="24"/>
  <c r="K404" i="24"/>
  <c r="K407" i="24"/>
  <c r="K409" i="24"/>
  <c r="O419" i="24"/>
  <c r="S419" i="24"/>
  <c r="J430" i="24"/>
  <c r="J463" i="24"/>
  <c r="P494" i="24"/>
  <c r="K82" i="24"/>
  <c r="Q81" i="24"/>
  <c r="Q125" i="24"/>
  <c r="P220" i="24"/>
  <c r="Q221" i="24"/>
  <c r="P222" i="24"/>
  <c r="Q223" i="24"/>
  <c r="I310" i="24"/>
  <c r="J310" i="24" s="1"/>
  <c r="P310" i="24"/>
  <c r="I317" i="24"/>
  <c r="P317" i="24"/>
  <c r="P340" i="24"/>
  <c r="P357" i="24"/>
  <c r="P102" i="24"/>
  <c r="O240" i="24"/>
  <c r="O238" i="24" s="1"/>
  <c r="P242" i="24"/>
  <c r="K245" i="24"/>
  <c r="O282" i="24"/>
  <c r="P286" i="24"/>
  <c r="Q295" i="24"/>
  <c r="I161" i="24"/>
  <c r="K333" i="24"/>
  <c r="K59" i="24"/>
  <c r="P81" i="24"/>
  <c r="K83" i="24"/>
  <c r="P89" i="24"/>
  <c r="Q123" i="24"/>
  <c r="Q127" i="24"/>
  <c r="O130" i="24"/>
  <c r="Q130" i="24" s="1"/>
  <c r="Q209" i="24"/>
  <c r="P215" i="24"/>
  <c r="I217" i="24"/>
  <c r="J217" i="24" s="1"/>
  <c r="J214" i="24" s="1"/>
  <c r="Q229" i="24"/>
  <c r="J247" i="24"/>
  <c r="J246" i="24" s="1"/>
  <c r="J245" i="24" s="1"/>
  <c r="Q267" i="24"/>
  <c r="P276" i="24"/>
  <c r="Q280" i="24"/>
  <c r="P282" i="24"/>
  <c r="P283" i="24"/>
  <c r="P285" i="24"/>
  <c r="P287" i="24"/>
  <c r="Q293" i="24"/>
  <c r="J311" i="24"/>
  <c r="Q328" i="24"/>
  <c r="P130" i="24"/>
  <c r="J218" i="24"/>
  <c r="S233" i="24"/>
  <c r="O291" i="24"/>
  <c r="K310" i="24"/>
  <c r="O311" i="24"/>
  <c r="I311" i="24" s="1"/>
  <c r="K311" i="24" s="1"/>
  <c r="P327" i="24"/>
  <c r="Q334" i="24"/>
  <c r="P339" i="24"/>
  <c r="K354" i="24"/>
  <c r="P355" i="24"/>
  <c r="P356" i="24"/>
  <c r="P358" i="24"/>
  <c r="P362" i="24"/>
  <c r="M336" i="24"/>
  <c r="M163" i="24" s="1"/>
  <c r="S163" i="24" s="1"/>
  <c r="H298" i="24"/>
  <c r="L326" i="24"/>
  <c r="L298" i="24" s="1"/>
  <c r="I325" i="24"/>
  <c r="P325" i="24"/>
  <c r="Q308" i="24"/>
  <c r="Q309" i="24"/>
  <c r="H261" i="24"/>
  <c r="H72" i="24" s="1"/>
  <c r="K291" i="24"/>
  <c r="Q265" i="24"/>
  <c r="P268" i="24"/>
  <c r="Q270" i="24"/>
  <c r="Q274" i="24"/>
  <c r="Q276" i="24"/>
  <c r="Q279" i="24"/>
  <c r="P238" i="24"/>
  <c r="Q89" i="24"/>
  <c r="J212" i="24"/>
  <c r="K212" i="24"/>
  <c r="K211" i="24"/>
  <c r="J211" i="24"/>
  <c r="P207" i="24"/>
  <c r="P208" i="24"/>
  <c r="Q207" i="24"/>
  <c r="Q210" i="24"/>
  <c r="Q208" i="24"/>
  <c r="Q211" i="24"/>
  <c r="Q142" i="24"/>
  <c r="H129" i="24"/>
  <c r="L13" i="24"/>
  <c r="O352" i="24"/>
  <c r="P306" i="24"/>
  <c r="J306" i="24"/>
  <c r="Q306" i="24"/>
  <c r="O346" i="24"/>
  <c r="O350" i="24"/>
  <c r="O436" i="24"/>
  <c r="S437" i="24"/>
  <c r="O37" i="24"/>
  <c r="P37" i="24" s="1"/>
  <c r="P33" i="24" s="1"/>
  <c r="P32" i="24" s="1"/>
  <c r="N33" i="24"/>
  <c r="N32" i="24" s="1"/>
  <c r="N27" i="24" s="1"/>
  <c r="O360" i="24"/>
  <c r="O387" i="24" s="1"/>
  <c r="O383" i="24"/>
  <c r="N171" i="24"/>
  <c r="Q37" i="24"/>
  <c r="N15" i="24"/>
  <c r="I429" i="24"/>
  <c r="J429" i="24" s="1"/>
  <c r="O429" i="24"/>
  <c r="I418" i="24"/>
  <c r="I417" i="24" s="1"/>
  <c r="O451" i="24"/>
  <c r="N97" i="24"/>
  <c r="N69" i="24" s="1"/>
  <c r="J434" i="24"/>
  <c r="J440" i="24"/>
  <c r="J421" i="24"/>
  <c r="P364" i="24"/>
  <c r="J364" i="24"/>
  <c r="P365" i="24"/>
  <c r="Q332" i="24"/>
  <c r="I332" i="24"/>
  <c r="Q316" i="24"/>
  <c r="I316" i="24"/>
  <c r="O315" i="24"/>
  <c r="Q315" i="24" s="1"/>
  <c r="P316" i="24"/>
  <c r="J305" i="24"/>
  <c r="K305" i="24"/>
  <c r="P304" i="24"/>
  <c r="N299" i="24"/>
  <c r="N298" i="24" s="1"/>
  <c r="P301" i="24"/>
  <c r="P332" i="24"/>
  <c r="K338" i="24"/>
  <c r="J338" i="24"/>
  <c r="I337" i="24"/>
  <c r="I79" i="24"/>
  <c r="K80" i="24" s="1"/>
  <c r="M77" i="24"/>
  <c r="S77" i="24" s="1"/>
  <c r="J331" i="24"/>
  <c r="O326" i="24"/>
  <c r="I330" i="24"/>
  <c r="J329" i="24"/>
  <c r="K329" i="24"/>
  <c r="I309" i="24"/>
  <c r="P308" i="24"/>
  <c r="I308" i="24"/>
  <c r="K303" i="24"/>
  <c r="J303" i="24"/>
  <c r="P303" i="24"/>
  <c r="K302" i="24"/>
  <c r="J302" i="24"/>
  <c r="P302" i="24"/>
  <c r="J301" i="24"/>
  <c r="K300" i="24"/>
  <c r="J300" i="24"/>
  <c r="Q212" i="24"/>
  <c r="J297" i="24"/>
  <c r="J278" i="24"/>
  <c r="P275" i="24"/>
  <c r="Q291" i="24"/>
  <c r="Q275" i="24"/>
  <c r="Q263" i="24"/>
  <c r="L262" i="24"/>
  <c r="L261" i="24" s="1"/>
  <c r="L72" i="24" s="1"/>
  <c r="P263" i="24"/>
  <c r="I210" i="24"/>
  <c r="P210" i="24"/>
  <c r="P212" i="24"/>
  <c r="P206" i="24"/>
  <c r="J206" i="24"/>
  <c r="K205" i="24"/>
  <c r="J205" i="24"/>
  <c r="P205" i="24"/>
  <c r="O148" i="24"/>
  <c r="I148" i="24" s="1"/>
  <c r="Q19" i="24"/>
  <c r="P19" i="24"/>
  <c r="P24" i="24"/>
  <c r="O22" i="24"/>
  <c r="H99" i="24"/>
  <c r="H98" i="24" s="1"/>
  <c r="H458" i="24" s="1"/>
  <c r="L201" i="24"/>
  <c r="O150" i="24"/>
  <c r="I150" i="24" s="1"/>
  <c r="N149" i="24"/>
  <c r="O149" i="24" s="1"/>
  <c r="Q149" i="24" s="1"/>
  <c r="K175" i="24"/>
  <c r="Q16" i="24"/>
  <c r="Q18" i="24"/>
  <c r="P39" i="24"/>
  <c r="P38" i="24" s="1"/>
  <c r="O38" i="24"/>
  <c r="L48" i="24"/>
  <c r="P52" i="24"/>
  <c r="P51" i="24" s="1"/>
  <c r="P50" i="24" s="1"/>
  <c r="O51" i="24"/>
  <c r="O50" i="24" s="1"/>
  <c r="P59" i="24"/>
  <c r="K62" i="24"/>
  <c r="K63" i="24"/>
  <c r="H57" i="24"/>
  <c r="S100" i="24"/>
  <c r="L154" i="24"/>
  <c r="N154" i="24"/>
  <c r="N156" i="24" s="1"/>
  <c r="N72" i="24"/>
  <c r="K129" i="24"/>
  <c r="O155" i="24"/>
  <c r="P155" i="24" s="1"/>
  <c r="P145" i="24"/>
  <c r="M153" i="24"/>
  <c r="S153" i="24" s="1"/>
  <c r="K176" i="24"/>
  <c r="O202" i="24"/>
  <c r="P204" i="24"/>
  <c r="H162" i="24"/>
  <c r="K162" i="24" s="1"/>
  <c r="H75" i="24"/>
  <c r="H60" i="24" s="1"/>
  <c r="J162" i="24"/>
  <c r="J75" i="24"/>
  <c r="J60" i="24" s="1"/>
  <c r="S256" i="24"/>
  <c r="M255" i="24"/>
  <c r="S255" i="24" s="1"/>
  <c r="S240" i="24"/>
  <c r="M238" i="24"/>
  <c r="Q238" i="24"/>
  <c r="O245" i="24"/>
  <c r="P253" i="24"/>
  <c r="P171" i="24" s="1"/>
  <c r="O171" i="24"/>
  <c r="O97" i="24"/>
  <c r="O69" i="24" s="1"/>
  <c r="N159" i="24"/>
  <c r="K262" i="24"/>
  <c r="J263" i="24"/>
  <c r="K263" i="24"/>
  <c r="P266" i="24"/>
  <c r="Q266" i="24"/>
  <c r="P269" i="24"/>
  <c r="Q269" i="24"/>
  <c r="P273" i="24"/>
  <c r="Q273" i="24"/>
  <c r="J276" i="24"/>
  <c r="K276" i="24"/>
  <c r="P281" i="24"/>
  <c r="Q281" i="24"/>
  <c r="P294" i="24"/>
  <c r="Q294" i="24"/>
  <c r="P300" i="24"/>
  <c r="Q307" i="24"/>
  <c r="J316" i="24"/>
  <c r="K316" i="24"/>
  <c r="I315" i="24"/>
  <c r="K315" i="24" s="1"/>
  <c r="P320" i="24"/>
  <c r="I320" i="24"/>
  <c r="J325" i="24"/>
  <c r="K325" i="24"/>
  <c r="J328" i="24"/>
  <c r="K328" i="24"/>
  <c r="J344" i="24"/>
  <c r="K344" i="24"/>
  <c r="O345" i="24"/>
  <c r="I345" i="24" s="1"/>
  <c r="S345" i="24"/>
  <c r="O349" i="24"/>
  <c r="S349" i="24"/>
  <c r="J353" i="24"/>
  <c r="K353" i="24"/>
  <c r="L360" i="24"/>
  <c r="L341" i="24" s="1"/>
  <c r="N387" i="24"/>
  <c r="N386" i="24" s="1"/>
  <c r="Q363" i="24"/>
  <c r="Q365" i="24"/>
  <c r="I365" i="24"/>
  <c r="P376" i="24"/>
  <c r="I376" i="24"/>
  <c r="H454" i="24"/>
  <c r="K400" i="24"/>
  <c r="S403" i="24"/>
  <c r="M83" i="24"/>
  <c r="H417" i="24"/>
  <c r="H416" i="24" s="1"/>
  <c r="H455" i="24" s="1"/>
  <c r="J419" i="24"/>
  <c r="Q446" i="24"/>
  <c r="P446" i="24"/>
  <c r="K448" i="24"/>
  <c r="S448" i="24"/>
  <c r="N14" i="24"/>
  <c r="P16" i="24"/>
  <c r="O17" i="24"/>
  <c r="M21" i="24"/>
  <c r="N22" i="24"/>
  <c r="N21" i="24" s="1"/>
  <c r="N48" i="24" s="1"/>
  <c r="P23" i="24"/>
  <c r="P22" i="24" s="1"/>
  <c r="P21" i="24" s="1"/>
  <c r="L27" i="24"/>
  <c r="L10" i="24" s="1"/>
  <c r="L9" i="24" s="1"/>
  <c r="P30" i="24"/>
  <c r="P29" i="24" s="1"/>
  <c r="P28" i="24" s="1"/>
  <c r="O29" i="24"/>
  <c r="O28" i="24" s="1"/>
  <c r="S33" i="24"/>
  <c r="M32" i="24"/>
  <c r="O33" i="24"/>
  <c r="P46" i="24"/>
  <c r="P45" i="24" s="1"/>
  <c r="O45" i="24"/>
  <c r="S49" i="24"/>
  <c r="M59" i="24"/>
  <c r="S59" i="24" s="1"/>
  <c r="I60" i="24"/>
  <c r="P74" i="24"/>
  <c r="P60" i="24"/>
  <c r="P75" i="24"/>
  <c r="H77" i="24"/>
  <c r="K81" i="24"/>
  <c r="P82" i="24"/>
  <c r="S84" i="24"/>
  <c r="M91" i="24"/>
  <c r="H93" i="24"/>
  <c r="M94" i="24"/>
  <c r="S94" i="24" s="1"/>
  <c r="P94" i="24"/>
  <c r="P95" i="24"/>
  <c r="P96" i="24"/>
  <c r="K100" i="24"/>
  <c r="H154" i="24"/>
  <c r="H156" i="24" s="1"/>
  <c r="P104" i="24"/>
  <c r="O101" i="24"/>
  <c r="O122" i="24"/>
  <c r="Q122" i="24" s="1"/>
  <c r="J122" i="24"/>
  <c r="J100" i="24" s="1"/>
  <c r="Q124" i="24"/>
  <c r="Q126" i="24"/>
  <c r="Q128" i="24"/>
  <c r="K130" i="24"/>
  <c r="S130" i="24"/>
  <c r="M129" i="24"/>
  <c r="O129" i="24"/>
  <c r="P129" i="24" s="1"/>
  <c r="J130" i="24"/>
  <c r="J129" i="24" s="1"/>
  <c r="P137" i="24"/>
  <c r="P142" i="24"/>
  <c r="L147" i="24"/>
  <c r="I154" i="24"/>
  <c r="M154" i="24"/>
  <c r="K155" i="24"/>
  <c r="M160" i="24"/>
  <c r="S160" i="24" s="1"/>
  <c r="M175" i="24"/>
  <c r="P176" i="24"/>
  <c r="P194" i="24"/>
  <c r="H201" i="24"/>
  <c r="N201" i="24"/>
  <c r="P203" i="24"/>
  <c r="Q203" i="24"/>
  <c r="Q204" i="24"/>
  <c r="Q205" i="24"/>
  <c r="P211" i="24"/>
  <c r="I214" i="24"/>
  <c r="P216" i="24"/>
  <c r="O214" i="24"/>
  <c r="P214" i="24" s="1"/>
  <c r="P219" i="24"/>
  <c r="O218" i="24"/>
  <c r="K226" i="24"/>
  <c r="P227" i="24"/>
  <c r="O226" i="24"/>
  <c r="K231" i="24"/>
  <c r="P231" i="24"/>
  <c r="P162" i="24" s="1"/>
  <c r="I256" i="24"/>
  <c r="I78" i="24"/>
  <c r="I77" i="24" s="1"/>
  <c r="K78" i="24" s="1"/>
  <c r="P235" i="24"/>
  <c r="O234" i="24"/>
  <c r="P236" i="24"/>
  <c r="Q237" i="24"/>
  <c r="P240" i="24"/>
  <c r="Q240" i="24"/>
  <c r="Q241" i="24"/>
  <c r="J242" i="24"/>
  <c r="I89" i="24"/>
  <c r="K90" i="24" s="1"/>
  <c r="L65" i="24"/>
  <c r="P243" i="24"/>
  <c r="S245" i="24"/>
  <c r="P246" i="24"/>
  <c r="P245" i="24" s="1"/>
  <c r="S246" i="24"/>
  <c r="P247" i="24"/>
  <c r="H255" i="24"/>
  <c r="N256" i="24"/>
  <c r="N255" i="24" s="1"/>
  <c r="H159" i="24"/>
  <c r="L159" i="24"/>
  <c r="S262" i="24"/>
  <c r="M261" i="24"/>
  <c r="O262" i="24"/>
  <c r="J264" i="24"/>
  <c r="K264" i="24"/>
  <c r="J268" i="24"/>
  <c r="K268" i="24"/>
  <c r="P271" i="24"/>
  <c r="Q271" i="24"/>
  <c r="J275" i="24"/>
  <c r="K275" i="24"/>
  <c r="P277" i="24"/>
  <c r="J291" i="24"/>
  <c r="P292" i="24"/>
  <c r="Q292" i="24"/>
  <c r="P291" i="24"/>
  <c r="P297" i="24"/>
  <c r="J317" i="24"/>
  <c r="K317" i="24"/>
  <c r="P318" i="24"/>
  <c r="I318" i="24"/>
  <c r="P322" i="24"/>
  <c r="I322" i="24"/>
  <c r="Q322" i="24"/>
  <c r="I326" i="24"/>
  <c r="K326" i="24" s="1"/>
  <c r="J327" i="24"/>
  <c r="K327" i="24"/>
  <c r="P329" i="24"/>
  <c r="P330" i="24"/>
  <c r="S336" i="24"/>
  <c r="M76" i="24"/>
  <c r="L385" i="24"/>
  <c r="L336" i="24"/>
  <c r="N385" i="24"/>
  <c r="N336" i="24"/>
  <c r="N76" i="24" s="1"/>
  <c r="N61" i="24" s="1"/>
  <c r="P337" i="24"/>
  <c r="P79" i="24"/>
  <c r="P338" i="24"/>
  <c r="N86" i="24"/>
  <c r="M343" i="24"/>
  <c r="O347" i="24"/>
  <c r="S347" i="24"/>
  <c r="O351" i="24"/>
  <c r="S351" i="24"/>
  <c r="H360" i="24"/>
  <c r="H341" i="24" s="1"/>
  <c r="L166" i="24"/>
  <c r="S373" i="24"/>
  <c r="M372" i="24"/>
  <c r="M93" i="24" s="1"/>
  <c r="O373" i="24"/>
  <c r="O372" i="24" s="1"/>
  <c r="O371" i="24" s="1"/>
  <c r="P371" i="24" s="1"/>
  <c r="P389" i="24"/>
  <c r="P396" i="24"/>
  <c r="I396" i="24"/>
  <c r="O395" i="24"/>
  <c r="O394" i="24" s="1"/>
  <c r="O445" i="24"/>
  <c r="I445" i="24" s="1"/>
  <c r="N444" i="24"/>
  <c r="N90" i="24" s="1"/>
  <c r="N65" i="24" s="1"/>
  <c r="Q277" i="24"/>
  <c r="P279" i="24"/>
  <c r="Q282" i="24"/>
  <c r="P289" i="24"/>
  <c r="P290" i="24"/>
  <c r="I290" i="24"/>
  <c r="Q297" i="24"/>
  <c r="Q300" i="24"/>
  <c r="Q301" i="24"/>
  <c r="Q302" i="24"/>
  <c r="Q303" i="24"/>
  <c r="I304" i="24"/>
  <c r="O299" i="24"/>
  <c r="P305" i="24"/>
  <c r="P307" i="24"/>
  <c r="P309" i="24"/>
  <c r="P311" i="24"/>
  <c r="P314" i="24"/>
  <c r="P315" i="24"/>
  <c r="P319" i="24"/>
  <c r="I319" i="24"/>
  <c r="P321" i="24"/>
  <c r="I321" i="24"/>
  <c r="P324" i="24"/>
  <c r="I324" i="24"/>
  <c r="O323" i="24"/>
  <c r="Q329" i="24"/>
  <c r="K334" i="24"/>
  <c r="P333" i="24"/>
  <c r="P161" i="24" s="1"/>
  <c r="P334" i="24"/>
  <c r="H385" i="24"/>
  <c r="H336" i="24"/>
  <c r="Q337" i="24"/>
  <c r="Q338" i="24"/>
  <c r="K355" i="24"/>
  <c r="M387" i="24"/>
  <c r="S360" i="24"/>
  <c r="O361" i="24"/>
  <c r="Q361" i="24" s="1"/>
  <c r="Q362" i="24"/>
  <c r="P363" i="24"/>
  <c r="Q364" i="24"/>
  <c r="O369" i="24"/>
  <c r="P370" i="24"/>
  <c r="P375" i="24"/>
  <c r="P373" i="24" s="1"/>
  <c r="P372" i="24" s="1"/>
  <c r="I375" i="24"/>
  <c r="K380" i="24"/>
  <c r="K381" i="24"/>
  <c r="S381" i="24"/>
  <c r="M380" i="24"/>
  <c r="H463" i="24"/>
  <c r="H468" i="24"/>
  <c r="I469" i="24"/>
  <c r="I465" i="24"/>
  <c r="K470" i="24"/>
  <c r="S474" i="24"/>
  <c r="M466" i="24"/>
  <c r="S466" i="24" s="1"/>
  <c r="K330" i="24"/>
  <c r="Q389" i="24"/>
  <c r="Q330" i="24"/>
  <c r="M454" i="24"/>
  <c r="K401" i="24"/>
  <c r="P400" i="24"/>
  <c r="P401" i="24"/>
  <c r="P405" i="24"/>
  <c r="P404" i="24" s="1"/>
  <c r="P403" i="24" s="1"/>
  <c r="O404" i="24"/>
  <c r="O403" i="24" s="1"/>
  <c r="O83" i="24" s="1"/>
  <c r="O62" i="24" s="1"/>
  <c r="P62" i="24" s="1"/>
  <c r="P410" i="24"/>
  <c r="P409" i="24" s="1"/>
  <c r="O409" i="24"/>
  <c r="O84" i="24" s="1"/>
  <c r="O63" i="24" s="1"/>
  <c r="P63" i="24" s="1"/>
  <c r="K417" i="24"/>
  <c r="K419" i="24"/>
  <c r="N418" i="24"/>
  <c r="N417" i="24" s="1"/>
  <c r="N416" i="24" s="1"/>
  <c r="N393" i="24" s="1"/>
  <c r="N392" i="24" s="1"/>
  <c r="K421" i="24"/>
  <c r="K429" i="24"/>
  <c r="K433" i="24"/>
  <c r="O435" i="24"/>
  <c r="M433" i="24"/>
  <c r="O442" i="24"/>
  <c r="P463" i="24"/>
  <c r="P468" i="24"/>
  <c r="S470" i="24"/>
  <c r="M469" i="24"/>
  <c r="M465" i="24"/>
  <c r="Q469" i="24"/>
  <c r="Q468" i="24" s="1"/>
  <c r="Q465" i="24"/>
  <c r="Q464" i="24" s="1"/>
  <c r="Q463" i="24" s="1"/>
  <c r="N469" i="24"/>
  <c r="N468" i="24" s="1"/>
  <c r="N465" i="24"/>
  <c r="N464" i="24" s="1"/>
  <c r="N463" i="24" s="1"/>
  <c r="P397" i="24"/>
  <c r="J468" i="24"/>
  <c r="O469" i="24"/>
  <c r="O468" i="24" s="1"/>
  <c r="O465" i="24"/>
  <c r="O464" i="24" s="1"/>
  <c r="O463" i="24" s="1"/>
  <c r="K479" i="24"/>
  <c r="I467" i="24"/>
  <c r="K467" i="24" s="1"/>
  <c r="S480" i="24"/>
  <c r="M479" i="24"/>
  <c r="K481" i="24"/>
  <c r="Q70" i="26" l="1"/>
  <c r="I70" i="26"/>
  <c r="K70" i="26" s="1"/>
  <c r="T66" i="26"/>
  <c r="T444" i="26"/>
  <c r="T443" i="26" s="1"/>
  <c r="T447" i="26"/>
  <c r="T450" i="26" s="1"/>
  <c r="K390" i="26"/>
  <c r="P70" i="26"/>
  <c r="K456" i="26"/>
  <c r="J456" i="26"/>
  <c r="Q456" i="26"/>
  <c r="O453" i="26"/>
  <c r="I453" i="26" s="1"/>
  <c r="P456" i="26"/>
  <c r="K457" i="26"/>
  <c r="J457" i="26"/>
  <c r="K388" i="26"/>
  <c r="J388" i="26"/>
  <c r="K56" i="26"/>
  <c r="Q56" i="26"/>
  <c r="O55" i="26"/>
  <c r="I55" i="26" s="1"/>
  <c r="K55" i="26" s="1"/>
  <c r="P56" i="26"/>
  <c r="S55" i="26"/>
  <c r="M459" i="26"/>
  <c r="S459" i="26" s="1"/>
  <c r="Q457" i="26"/>
  <c r="O460" i="26"/>
  <c r="P457" i="26"/>
  <c r="Q457" i="25"/>
  <c r="O460" i="25"/>
  <c r="P457" i="25"/>
  <c r="Q71" i="25"/>
  <c r="O70" i="25"/>
  <c r="P71" i="25"/>
  <c r="Q64" i="25"/>
  <c r="P64" i="25"/>
  <c r="O56" i="25"/>
  <c r="S56" i="25"/>
  <c r="M55" i="25"/>
  <c r="K71" i="25"/>
  <c r="I70" i="25"/>
  <c r="K70" i="25" s="1"/>
  <c r="S456" i="25"/>
  <c r="M453" i="25"/>
  <c r="S453" i="25" s="1"/>
  <c r="K388" i="25"/>
  <c r="J388" i="25"/>
  <c r="K64" i="25"/>
  <c r="I56" i="25"/>
  <c r="L459" i="25"/>
  <c r="P388" i="25"/>
  <c r="I456" i="25"/>
  <c r="K392" i="25"/>
  <c r="K167" i="25"/>
  <c r="I157" i="25"/>
  <c r="O456" i="25"/>
  <c r="Q392" i="25"/>
  <c r="P392" i="25"/>
  <c r="S457" i="25"/>
  <c r="M460" i="25"/>
  <c r="S460" i="25" s="1"/>
  <c r="Q493" i="24"/>
  <c r="O484" i="24"/>
  <c r="J418" i="24"/>
  <c r="J417" i="24" s="1"/>
  <c r="K418" i="24"/>
  <c r="H165" i="24"/>
  <c r="J365" i="24"/>
  <c r="O175" i="24"/>
  <c r="P395" i="24"/>
  <c r="K474" i="24"/>
  <c r="I466" i="24"/>
  <c r="K466" i="24" s="1"/>
  <c r="Q333" i="24"/>
  <c r="O161" i="24"/>
  <c r="K242" i="24"/>
  <c r="I240" i="24"/>
  <c r="P326" i="24"/>
  <c r="Q326" i="24"/>
  <c r="J148" i="24"/>
  <c r="K148" i="24"/>
  <c r="N147" i="24"/>
  <c r="N99" i="24" s="1"/>
  <c r="N98" i="24" s="1"/>
  <c r="N458" i="24" s="1"/>
  <c r="N461" i="24" s="1"/>
  <c r="Q360" i="24"/>
  <c r="P27" i="24"/>
  <c r="H393" i="24"/>
  <c r="H392" i="24" s="1"/>
  <c r="J445" i="24"/>
  <c r="J444" i="24" s="1"/>
  <c r="J90" i="24" s="1"/>
  <c r="J65" i="24" s="1"/>
  <c r="I444" i="24"/>
  <c r="K445" i="24"/>
  <c r="K442" i="24"/>
  <c r="J442" i="24"/>
  <c r="J416" i="24" s="1"/>
  <c r="I416" i="24"/>
  <c r="I455" i="24" s="1"/>
  <c r="J455" i="24" s="1"/>
  <c r="K365" i="24"/>
  <c r="K332" i="24"/>
  <c r="J332" i="24"/>
  <c r="J337" i="24"/>
  <c r="J336" i="24" s="1"/>
  <c r="J79" i="24"/>
  <c r="J77" i="24" s="1"/>
  <c r="K337" i="24"/>
  <c r="I336" i="24"/>
  <c r="I389" i="24"/>
  <c r="J330" i="24"/>
  <c r="J326" i="24" s="1"/>
  <c r="K309" i="24"/>
  <c r="J309" i="24"/>
  <c r="K308" i="24"/>
  <c r="J308" i="24"/>
  <c r="P262" i="24"/>
  <c r="P261" i="24" s="1"/>
  <c r="K210" i="24"/>
  <c r="J210" i="24"/>
  <c r="Q148" i="24"/>
  <c r="P148" i="24"/>
  <c r="J154" i="24"/>
  <c r="J156" i="24" s="1"/>
  <c r="M467" i="24"/>
  <c r="S467" i="24" s="1"/>
  <c r="S479" i="24"/>
  <c r="S465" i="24"/>
  <c r="M464" i="24"/>
  <c r="S454" i="24"/>
  <c r="K465" i="24"/>
  <c r="I464" i="24"/>
  <c r="L392" i="24"/>
  <c r="N455" i="24"/>
  <c r="S380" i="24"/>
  <c r="M379" i="24"/>
  <c r="K375" i="24"/>
  <c r="I373" i="24"/>
  <c r="J375" i="24"/>
  <c r="S387" i="24"/>
  <c r="M386" i="24"/>
  <c r="S386" i="24" s="1"/>
  <c r="L85" i="24"/>
  <c r="L165" i="24"/>
  <c r="H163" i="24"/>
  <c r="H76" i="24"/>
  <c r="H61" i="24" s="1"/>
  <c r="Q323" i="24"/>
  <c r="I323" i="24"/>
  <c r="K323" i="24" s="1"/>
  <c r="P323" i="24"/>
  <c r="K304" i="24"/>
  <c r="I299" i="24"/>
  <c r="J304" i="24"/>
  <c r="K290" i="24"/>
  <c r="I289" i="24"/>
  <c r="J290" i="24"/>
  <c r="J289" i="24" s="1"/>
  <c r="K396" i="24"/>
  <c r="J396" i="24"/>
  <c r="J395" i="24" s="1"/>
  <c r="J394" i="24" s="1"/>
  <c r="I395" i="24"/>
  <c r="S343" i="24"/>
  <c r="M342" i="24"/>
  <c r="M341" i="24" s="1"/>
  <c r="O341" i="24" s="1"/>
  <c r="P341" i="24" s="1"/>
  <c r="O343" i="24"/>
  <c r="N85" i="24"/>
  <c r="N64" i="24" s="1"/>
  <c r="P336" i="24"/>
  <c r="Q336" i="24"/>
  <c r="L76" i="24"/>
  <c r="S76" i="24"/>
  <c r="M61" i="24"/>
  <c r="S61" i="24" s="1"/>
  <c r="K322" i="24"/>
  <c r="J322" i="24"/>
  <c r="K318" i="24"/>
  <c r="J318" i="24"/>
  <c r="S261" i="24"/>
  <c r="P168" i="24"/>
  <c r="P167" i="24" s="1"/>
  <c r="Q234" i="24"/>
  <c r="O233" i="24"/>
  <c r="P234" i="24"/>
  <c r="N163" i="24"/>
  <c r="K256" i="24"/>
  <c r="I255" i="24"/>
  <c r="K255" i="24" s="1"/>
  <c r="Q218" i="24"/>
  <c r="P218" i="24"/>
  <c r="N160" i="24"/>
  <c r="N174" i="24"/>
  <c r="N73" i="24"/>
  <c r="N58" i="24" s="1"/>
  <c r="M174" i="24"/>
  <c r="S175" i="24"/>
  <c r="M159" i="24"/>
  <c r="M72" i="24"/>
  <c r="M156" i="24"/>
  <c r="S156" i="24" s="1"/>
  <c r="S154" i="24"/>
  <c r="M73" i="24"/>
  <c r="S129" i="24"/>
  <c r="Q101" i="24"/>
  <c r="O100" i="24"/>
  <c r="P101" i="24"/>
  <c r="S91" i="24"/>
  <c r="M66" i="24"/>
  <c r="S66" i="24" s="1"/>
  <c r="O32" i="24"/>
  <c r="Q32" i="24" s="1"/>
  <c r="Q33" i="24"/>
  <c r="M48" i="24"/>
  <c r="S21" i="24"/>
  <c r="M13" i="24"/>
  <c r="P15" i="24"/>
  <c r="P48" i="24"/>
  <c r="S83" i="24"/>
  <c r="M62" i="24"/>
  <c r="S62" i="24" s="1"/>
  <c r="H456" i="24"/>
  <c r="K376" i="24"/>
  <c r="J376" i="24"/>
  <c r="J363" i="24"/>
  <c r="K363" i="24"/>
  <c r="N88" i="24"/>
  <c r="N87" i="24" s="1"/>
  <c r="P361" i="24"/>
  <c r="K336" i="24"/>
  <c r="J307" i="24"/>
  <c r="K307" i="24"/>
  <c r="M68" i="24"/>
  <c r="S93" i="24"/>
  <c r="M92" i="24"/>
  <c r="S92" i="24" s="1"/>
  <c r="S238" i="24"/>
  <c r="I202" i="24"/>
  <c r="J203" i="24"/>
  <c r="J202" i="24" s="1"/>
  <c r="J201" i="24" s="1"/>
  <c r="N57" i="24"/>
  <c r="L57" i="24"/>
  <c r="M99" i="24"/>
  <c r="J256" i="24"/>
  <c r="N153" i="24"/>
  <c r="N91" i="24"/>
  <c r="N66" i="24" s="1"/>
  <c r="P149" i="24"/>
  <c r="L160" i="24"/>
  <c r="L73" i="24"/>
  <c r="L174" i="24"/>
  <c r="S469" i="24"/>
  <c r="M468" i="24"/>
  <c r="S468" i="24" s="1"/>
  <c r="O444" i="24"/>
  <c r="O433" i="24"/>
  <c r="S433" i="24"/>
  <c r="M418" i="24"/>
  <c r="K469" i="24"/>
  <c r="I468" i="24"/>
  <c r="K468" i="24" s="1"/>
  <c r="L455" i="24"/>
  <c r="Q369" i="24"/>
  <c r="O166" i="24"/>
  <c r="K324" i="24"/>
  <c r="J324" i="24"/>
  <c r="J323" i="24" s="1"/>
  <c r="K321" i="24"/>
  <c r="J321" i="24"/>
  <c r="K319" i="24"/>
  <c r="J319" i="24"/>
  <c r="Q299" i="24"/>
  <c r="O298" i="24"/>
  <c r="P299" i="24"/>
  <c r="Q445" i="24"/>
  <c r="P445" i="24"/>
  <c r="P444" i="24" s="1"/>
  <c r="O454" i="24"/>
  <c r="M371" i="24"/>
  <c r="S372" i="24"/>
  <c r="P369" i="24"/>
  <c r="P166" i="24" s="1"/>
  <c r="H387" i="24"/>
  <c r="H88" i="24"/>
  <c r="H87" i="24" s="1"/>
  <c r="Q262" i="24"/>
  <c r="O261" i="24"/>
  <c r="L260" i="24"/>
  <c r="H260" i="24"/>
  <c r="H259" i="24" s="1"/>
  <c r="J255" i="24"/>
  <c r="J240" i="24"/>
  <c r="J238" i="24" s="1"/>
  <c r="J89" i="24"/>
  <c r="H85" i="24"/>
  <c r="H64" i="24" s="1"/>
  <c r="L163" i="24"/>
  <c r="Q226" i="24"/>
  <c r="P226" i="24"/>
  <c r="H160" i="24"/>
  <c r="H158" i="24" s="1"/>
  <c r="H157" i="24" s="1"/>
  <c r="H457" i="24" s="1"/>
  <c r="H174" i="24"/>
  <c r="H173" i="24" s="1"/>
  <c r="H257" i="24" s="1"/>
  <c r="P175" i="24"/>
  <c r="I156" i="24"/>
  <c r="K156" i="24" s="1"/>
  <c r="K154" i="24"/>
  <c r="L153" i="24"/>
  <c r="L91" i="24"/>
  <c r="L66" i="24" s="1"/>
  <c r="L99" i="24"/>
  <c r="Q129" i="24"/>
  <c r="H92" i="24"/>
  <c r="H68" i="24"/>
  <c r="H67" i="24" s="1"/>
  <c r="P84" i="24"/>
  <c r="K60" i="24"/>
  <c r="S32" i="24"/>
  <c r="M27" i="24"/>
  <c r="S27" i="24" s="1"/>
  <c r="Q17" i="24"/>
  <c r="O49" i="24"/>
  <c r="P17" i="24"/>
  <c r="P49" i="24" s="1"/>
  <c r="O14" i="24"/>
  <c r="N13" i="24"/>
  <c r="N10" i="24" s="1"/>
  <c r="N9" i="24" s="1"/>
  <c r="H453" i="24"/>
  <c r="P394" i="24"/>
  <c r="P360" i="24"/>
  <c r="L387" i="24"/>
  <c r="L88" i="24"/>
  <c r="Q387" i="24"/>
  <c r="O386" i="24"/>
  <c r="J345" i="24"/>
  <c r="K345" i="24"/>
  <c r="J343" i="24"/>
  <c r="J342" i="24" s="1"/>
  <c r="K320" i="24"/>
  <c r="J320" i="24"/>
  <c r="J315" i="24"/>
  <c r="J262" i="24"/>
  <c r="N260" i="24"/>
  <c r="N259" i="24" s="1"/>
  <c r="N390" i="24" s="1"/>
  <c r="N388" i="24" s="1"/>
  <c r="O93" i="24"/>
  <c r="O168" i="24"/>
  <c r="Q202" i="24"/>
  <c r="O201" i="24"/>
  <c r="P122" i="24"/>
  <c r="L156" i="24"/>
  <c r="K76" i="24"/>
  <c r="N165" i="24"/>
  <c r="I149" i="24"/>
  <c r="O147" i="24"/>
  <c r="P83" i="24"/>
  <c r="P202" i="24"/>
  <c r="H73" i="24"/>
  <c r="Q22" i="24"/>
  <c r="O21" i="24"/>
  <c r="T51" i="26" l="1"/>
  <c r="T46" i="26" s="1"/>
  <c r="T45" i="26" s="1"/>
  <c r="T449" i="26" s="1"/>
  <c r="T61" i="26"/>
  <c r="T60" i="26" s="1"/>
  <c r="T446" i="26"/>
  <c r="K453" i="26"/>
  <c r="J453" i="26"/>
  <c r="Q55" i="26"/>
  <c r="O459" i="26"/>
  <c r="P55" i="26"/>
  <c r="Q453" i="26"/>
  <c r="P453" i="26"/>
  <c r="I457" i="25"/>
  <c r="K157" i="25"/>
  <c r="Q456" i="25"/>
  <c r="P456" i="25"/>
  <c r="O453" i="25"/>
  <c r="K456" i="25"/>
  <c r="I453" i="25"/>
  <c r="J456" i="25"/>
  <c r="I55" i="25"/>
  <c r="K55" i="25" s="1"/>
  <c r="K56" i="25"/>
  <c r="S55" i="25"/>
  <c r="M459" i="25"/>
  <c r="S459" i="25" s="1"/>
  <c r="O55" i="25"/>
  <c r="Q56" i="25"/>
  <c r="P56" i="25"/>
  <c r="Q70" i="25"/>
  <c r="P70" i="25"/>
  <c r="N173" i="24"/>
  <c r="N257" i="24" s="1"/>
  <c r="Q484" i="24"/>
  <c r="P484" i="24"/>
  <c r="N158" i="24"/>
  <c r="N157" i="24" s="1"/>
  <c r="N457" i="24" s="1"/>
  <c r="N460" i="24" s="1"/>
  <c r="I238" i="24"/>
  <c r="K238" i="24" s="1"/>
  <c r="K240" i="24"/>
  <c r="L158" i="24"/>
  <c r="L157" i="24" s="1"/>
  <c r="L457" i="24" s="1"/>
  <c r="J261" i="24"/>
  <c r="J72" i="24" s="1"/>
  <c r="J57" i="24" s="1"/>
  <c r="L71" i="24"/>
  <c r="J393" i="24"/>
  <c r="J392" i="24" s="1"/>
  <c r="K455" i="24"/>
  <c r="K444" i="24"/>
  <c r="I90" i="24"/>
  <c r="K416" i="24"/>
  <c r="I76" i="24"/>
  <c r="I61" i="24" s="1"/>
  <c r="K61" i="24" s="1"/>
  <c r="I163" i="24"/>
  <c r="K163" i="24" s="1"/>
  <c r="J163" i="24"/>
  <c r="J76" i="24"/>
  <c r="J61" i="24" s="1"/>
  <c r="K389" i="24"/>
  <c r="J389" i="24"/>
  <c r="L460" i="24"/>
  <c r="O153" i="24"/>
  <c r="Q147" i="24"/>
  <c r="O91" i="24"/>
  <c r="O66" i="24" s="1"/>
  <c r="Q201" i="24"/>
  <c r="O160" i="24"/>
  <c r="Q160" i="24" s="1"/>
  <c r="O174" i="24"/>
  <c r="Q168" i="24"/>
  <c r="O167" i="24"/>
  <c r="Q167" i="24" s="1"/>
  <c r="L87" i="24"/>
  <c r="O73" i="24"/>
  <c r="P73" i="24" s="1"/>
  <c r="L98" i="24"/>
  <c r="P147" i="24"/>
  <c r="P91" i="24" s="1"/>
  <c r="L259" i="24"/>
  <c r="H386" i="24"/>
  <c r="Q298" i="24"/>
  <c r="P298" i="24"/>
  <c r="Q444" i="24"/>
  <c r="O90" i="24"/>
  <c r="L173" i="24"/>
  <c r="S99" i="24"/>
  <c r="M98" i="24"/>
  <c r="L70" i="24"/>
  <c r="N56" i="24"/>
  <c r="N55" i="24" s="1"/>
  <c r="N459" i="24" s="1"/>
  <c r="J174" i="24"/>
  <c r="J173" i="24" s="1"/>
  <c r="M10" i="24"/>
  <c r="M9" i="24" s="1"/>
  <c r="S48" i="24"/>
  <c r="O99" i="24"/>
  <c r="O72" i="24"/>
  <c r="O154" i="24"/>
  <c r="Q100" i="24"/>
  <c r="S159" i="24"/>
  <c r="S174" i="24"/>
  <c r="M173" i="24"/>
  <c r="O256" i="24"/>
  <c r="O255" i="24" s="1"/>
  <c r="Q233" i="24"/>
  <c r="O78" i="24"/>
  <c r="O76" i="24"/>
  <c r="O163" i="24"/>
  <c r="P233" i="24"/>
  <c r="O342" i="24"/>
  <c r="M385" i="24"/>
  <c r="S385" i="24" s="1"/>
  <c r="M86" i="24"/>
  <c r="S86" i="24" s="1"/>
  <c r="S342" i="24"/>
  <c r="K395" i="24"/>
  <c r="I394" i="24"/>
  <c r="K289" i="24"/>
  <c r="I261" i="24"/>
  <c r="J299" i="24"/>
  <c r="J298" i="24" s="1"/>
  <c r="J160" i="24" s="1"/>
  <c r="I372" i="24"/>
  <c r="K373" i="24"/>
  <c r="S379" i="24"/>
  <c r="M170" i="24"/>
  <c r="L456" i="24"/>
  <c r="S464" i="24"/>
  <c r="M463" i="24"/>
  <c r="S463" i="24" s="1"/>
  <c r="Q21" i="24"/>
  <c r="O48" i="24"/>
  <c r="H58" i="24"/>
  <c r="H56" i="24" s="1"/>
  <c r="H55" i="24" s="1"/>
  <c r="H71" i="24"/>
  <c r="H70" i="24" s="1"/>
  <c r="J150" i="24"/>
  <c r="J147" i="24" s="1"/>
  <c r="I147" i="24"/>
  <c r="Q93" i="24"/>
  <c r="O68" i="24"/>
  <c r="O92" i="24"/>
  <c r="P93" i="24"/>
  <c r="J159" i="24"/>
  <c r="J86" i="24"/>
  <c r="P387" i="24"/>
  <c r="L386" i="24"/>
  <c r="P386" i="24" s="1"/>
  <c r="Q14" i="24"/>
  <c r="O13" i="24"/>
  <c r="Q49" i="24"/>
  <c r="O27" i="24"/>
  <c r="Q27" i="24" s="1"/>
  <c r="P66" i="24"/>
  <c r="P153" i="24"/>
  <c r="P159" i="24"/>
  <c r="H390" i="24"/>
  <c r="Q261" i="24"/>
  <c r="O159" i="24"/>
  <c r="S371" i="24"/>
  <c r="M168" i="24"/>
  <c r="Q454" i="24"/>
  <c r="P454" i="24"/>
  <c r="L453" i="24"/>
  <c r="S418" i="24"/>
  <c r="M417" i="24"/>
  <c r="O418" i="24"/>
  <c r="M88" i="24"/>
  <c r="L58" i="24"/>
  <c r="P201" i="24"/>
  <c r="N71" i="24"/>
  <c r="N70" i="24" s="1"/>
  <c r="K202" i="24"/>
  <c r="I201" i="24"/>
  <c r="S68" i="24"/>
  <c r="M67" i="24"/>
  <c r="S67" i="24" s="1"/>
  <c r="K361" i="24"/>
  <c r="I360" i="24"/>
  <c r="J361" i="24"/>
  <c r="J360" i="24" s="1"/>
  <c r="J88" i="24" s="1"/>
  <c r="J87" i="24" s="1"/>
  <c r="P14" i="24"/>
  <c r="P13" i="24" s="1"/>
  <c r="P10" i="24" s="1"/>
  <c r="P9" i="24" s="1"/>
  <c r="P100" i="24"/>
  <c r="M58" i="24"/>
  <c r="S58" i="24" s="1"/>
  <c r="S73" i="24"/>
  <c r="S72" i="24"/>
  <c r="M57" i="24"/>
  <c r="K77" i="24"/>
  <c r="L61" i="24"/>
  <c r="P76" i="24"/>
  <c r="Q343" i="24"/>
  <c r="I343" i="24"/>
  <c r="I342" i="24" s="1"/>
  <c r="I341" i="24" s="1"/>
  <c r="P343" i="24"/>
  <c r="K299" i="24"/>
  <c r="I298" i="24"/>
  <c r="K298" i="24" s="1"/>
  <c r="L64" i="24"/>
  <c r="J373" i="24"/>
  <c r="J372" i="24" s="1"/>
  <c r="I463" i="24"/>
  <c r="K463" i="24" s="1"/>
  <c r="K464" i="24"/>
  <c r="N456" i="24"/>
  <c r="N453" i="24" s="1"/>
  <c r="Q55" i="25" l="1"/>
  <c r="O459" i="25"/>
  <c r="P55" i="25"/>
  <c r="K453" i="25"/>
  <c r="J453" i="25"/>
  <c r="Q453" i="25"/>
  <c r="P453" i="25"/>
  <c r="K457" i="25"/>
  <c r="J457" i="25"/>
  <c r="J341" i="24"/>
  <c r="P160" i="24"/>
  <c r="K91" i="24"/>
  <c r="I65" i="24"/>
  <c r="K65" i="24" s="1"/>
  <c r="J73" i="24"/>
  <c r="J58" i="24" s="1"/>
  <c r="J371" i="24"/>
  <c r="J168" i="24" s="1"/>
  <c r="J167" i="24" s="1"/>
  <c r="J93" i="24"/>
  <c r="K343" i="24"/>
  <c r="I387" i="24"/>
  <c r="K360" i="24"/>
  <c r="I88" i="24"/>
  <c r="K201" i="24"/>
  <c r="I160" i="24"/>
  <c r="K160" i="24" s="1"/>
  <c r="I174" i="24"/>
  <c r="I73" i="24"/>
  <c r="S88" i="24"/>
  <c r="M87" i="24"/>
  <c r="S87" i="24" s="1"/>
  <c r="O417" i="24"/>
  <c r="M416" i="24"/>
  <c r="M85" i="24" s="1"/>
  <c r="S417" i="24"/>
  <c r="H388" i="24"/>
  <c r="Q68" i="24"/>
  <c r="O67" i="24"/>
  <c r="P68" i="24"/>
  <c r="J153" i="24"/>
  <c r="J91" i="24"/>
  <c r="J66" i="24" s="1"/>
  <c r="J99" i="24"/>
  <c r="J98" i="24" s="1"/>
  <c r="Q48" i="24"/>
  <c r="K372" i="24"/>
  <c r="I371" i="24"/>
  <c r="I93" i="24"/>
  <c r="K261" i="24"/>
  <c r="I159" i="24"/>
  <c r="I72" i="24"/>
  <c r="I454" i="24"/>
  <c r="I393" i="24"/>
  <c r="K394" i="24"/>
  <c r="S341" i="24"/>
  <c r="M260" i="24"/>
  <c r="M165" i="24"/>
  <c r="Q342" i="24"/>
  <c r="O385" i="24"/>
  <c r="O86" i="24"/>
  <c r="P342" i="24"/>
  <c r="P163" i="24"/>
  <c r="P256" i="24"/>
  <c r="P255" i="24" s="1"/>
  <c r="Q76" i="24"/>
  <c r="O61" i="24"/>
  <c r="Q61" i="24" s="1"/>
  <c r="M257" i="24"/>
  <c r="S257" i="24" s="1"/>
  <c r="S173" i="24"/>
  <c r="O156" i="24"/>
  <c r="Q154" i="24"/>
  <c r="P154" i="24"/>
  <c r="Q99" i="24"/>
  <c r="O98" i="24"/>
  <c r="P98" i="24" s="1"/>
  <c r="L257" i="24"/>
  <c r="L458" i="24"/>
  <c r="Q174" i="24"/>
  <c r="O173" i="24"/>
  <c r="P173" i="24" s="1"/>
  <c r="S57" i="24"/>
  <c r="L56" i="24"/>
  <c r="Q418" i="24"/>
  <c r="O88" i="24"/>
  <c r="P418" i="24"/>
  <c r="S168" i="24"/>
  <c r="M167" i="24"/>
  <c r="S167" i="24" s="1"/>
  <c r="O10" i="24"/>
  <c r="Q13" i="24"/>
  <c r="Q92" i="24"/>
  <c r="P92" i="24"/>
  <c r="K147" i="24"/>
  <c r="I91" i="24"/>
  <c r="I153" i="24"/>
  <c r="K153" i="24" s="1"/>
  <c r="I99" i="24"/>
  <c r="K149" i="24"/>
  <c r="J149" i="24"/>
  <c r="M169" i="24"/>
  <c r="S169" i="24" s="1"/>
  <c r="S170" i="24"/>
  <c r="O77" i="24"/>
  <c r="P78" i="24"/>
  <c r="Q72" i="24"/>
  <c r="O57" i="24"/>
  <c r="P72" i="24"/>
  <c r="M458" i="24"/>
  <c r="S98" i="24"/>
  <c r="P174" i="24"/>
  <c r="O65" i="24"/>
  <c r="P65" i="24" s="1"/>
  <c r="P90" i="24"/>
  <c r="L390" i="24"/>
  <c r="P99" i="24"/>
  <c r="Q73" i="24"/>
  <c r="O58" i="24"/>
  <c r="Q58" i="24" s="1"/>
  <c r="Q386" i="24"/>
  <c r="L388" i="24" l="1"/>
  <c r="S458" i="24"/>
  <c r="M461" i="24"/>
  <c r="S461" i="24" s="1"/>
  <c r="Q57" i="24"/>
  <c r="P57" i="24"/>
  <c r="Q77" i="24"/>
  <c r="P77" i="24"/>
  <c r="K99" i="24"/>
  <c r="I98" i="24"/>
  <c r="K92" i="24"/>
  <c r="I66" i="24"/>
  <c r="K66" i="24" s="1"/>
  <c r="J260" i="24"/>
  <c r="J259" i="24" s="1"/>
  <c r="J165" i="24"/>
  <c r="J158" i="24" s="1"/>
  <c r="J157" i="24" s="1"/>
  <c r="J85" i="24"/>
  <c r="Q10" i="24"/>
  <c r="O9" i="24"/>
  <c r="O87" i="24"/>
  <c r="Q88" i="24"/>
  <c r="P88" i="24"/>
  <c r="L55" i="24"/>
  <c r="L461" i="24"/>
  <c r="Q385" i="24"/>
  <c r="P385" i="24"/>
  <c r="S165" i="24"/>
  <c r="M158" i="24"/>
  <c r="M64" i="24"/>
  <c r="S85" i="24"/>
  <c r="M71" i="24"/>
  <c r="K393" i="24"/>
  <c r="I392" i="24"/>
  <c r="K73" i="24"/>
  <c r="I57" i="24"/>
  <c r="I68" i="24"/>
  <c r="K94" i="24"/>
  <c r="I92" i="24"/>
  <c r="K93" i="24" s="1"/>
  <c r="S416" i="24"/>
  <c r="M455" i="24"/>
  <c r="M393" i="24"/>
  <c r="P58" i="24"/>
  <c r="K174" i="24"/>
  <c r="I173" i="24"/>
  <c r="J92" i="24"/>
  <c r="J68" i="24"/>
  <c r="J67" i="24" s="1"/>
  <c r="P61" i="24"/>
  <c r="O257" i="24"/>
  <c r="Q257" i="24" s="1"/>
  <c r="Q173" i="24"/>
  <c r="O458" i="24"/>
  <c r="Q98" i="24"/>
  <c r="Q156" i="24"/>
  <c r="P156" i="24"/>
  <c r="Q86" i="24"/>
  <c r="P86" i="24"/>
  <c r="S260" i="24"/>
  <c r="M259" i="24"/>
  <c r="Q341" i="24"/>
  <c r="O165" i="24"/>
  <c r="P165" i="24"/>
  <c r="P158" i="24" s="1"/>
  <c r="P157" i="24" s="1"/>
  <c r="O260" i="24"/>
  <c r="K454" i="24"/>
  <c r="J454" i="24"/>
  <c r="K159" i="24"/>
  <c r="K371" i="24"/>
  <c r="I168" i="24"/>
  <c r="Q67" i="24"/>
  <c r="P67" i="24"/>
  <c r="Q417" i="24"/>
  <c r="O416" i="24"/>
  <c r="P417" i="24"/>
  <c r="I58" i="24"/>
  <c r="K58" i="24" s="1"/>
  <c r="K74" i="24"/>
  <c r="K89" i="24"/>
  <c r="I87" i="24"/>
  <c r="K88" i="24" s="1"/>
  <c r="K387" i="24"/>
  <c r="I386" i="24"/>
  <c r="J387" i="24"/>
  <c r="K342" i="24"/>
  <c r="I385" i="24"/>
  <c r="I260" i="24"/>
  <c r="I86" i="24"/>
  <c r="K87" i="24" s="1"/>
  <c r="P257" i="24" l="1"/>
  <c r="K341" i="24"/>
  <c r="I85" i="24"/>
  <c r="I165" i="24"/>
  <c r="K386" i="24"/>
  <c r="J386" i="24"/>
  <c r="O259" i="24"/>
  <c r="Q260" i="24"/>
  <c r="P260" i="24"/>
  <c r="Q165" i="24"/>
  <c r="O158" i="24"/>
  <c r="Q458" i="24"/>
  <c r="O461" i="24"/>
  <c r="S393" i="24"/>
  <c r="M392" i="24"/>
  <c r="K68" i="24"/>
  <c r="I67" i="24"/>
  <c r="K67" i="24" s="1"/>
  <c r="I456" i="24"/>
  <c r="K392" i="24"/>
  <c r="S71" i="24"/>
  <c r="M70" i="24"/>
  <c r="S70" i="24" s="1"/>
  <c r="S64" i="24"/>
  <c r="M56" i="24"/>
  <c r="P458" i="24"/>
  <c r="L459" i="24"/>
  <c r="Q9" i="24"/>
  <c r="J64" i="24"/>
  <c r="J56" i="24" s="1"/>
  <c r="J55" i="24" s="1"/>
  <c r="J71" i="24"/>
  <c r="J70" i="24" s="1"/>
  <c r="K385" i="24"/>
  <c r="J385" i="24"/>
  <c r="Q416" i="24"/>
  <c r="O455" i="24"/>
  <c r="P416" i="24"/>
  <c r="O393" i="24"/>
  <c r="K168" i="24"/>
  <c r="I167" i="24"/>
  <c r="K167" i="24" s="1"/>
  <c r="O85" i="24"/>
  <c r="M390" i="24"/>
  <c r="S259" i="24"/>
  <c r="I257" i="24"/>
  <c r="K173" i="24"/>
  <c r="S455" i="24"/>
  <c r="K57" i="24"/>
  <c r="S158" i="24"/>
  <c r="M157" i="24"/>
  <c r="Q87" i="24"/>
  <c r="P87" i="24"/>
  <c r="I458" i="24"/>
  <c r="K98" i="24"/>
  <c r="M457" i="24" l="1"/>
  <c r="S157" i="24"/>
  <c r="Q85" i="24"/>
  <c r="O64" i="24"/>
  <c r="P85" i="24"/>
  <c r="O71" i="24"/>
  <c r="K456" i="24"/>
  <c r="J456" i="24"/>
  <c r="I453" i="24"/>
  <c r="I259" i="24"/>
  <c r="K260" i="24"/>
  <c r="I64" i="24"/>
  <c r="K86" i="24"/>
  <c r="I71" i="24"/>
  <c r="K458" i="24"/>
  <c r="J458" i="24"/>
  <c r="K257" i="24"/>
  <c r="J257" i="24"/>
  <c r="S390" i="24"/>
  <c r="M388" i="24"/>
  <c r="S388" i="24" s="1"/>
  <c r="Q393" i="24"/>
  <c r="O392" i="24"/>
  <c r="P393" i="24"/>
  <c r="Q455" i="24"/>
  <c r="P455" i="24"/>
  <c r="S56" i="24"/>
  <c r="M55" i="24"/>
  <c r="M456" i="24"/>
  <c r="S392" i="24"/>
  <c r="Q158" i="24"/>
  <c r="O157" i="24"/>
  <c r="O390" i="24"/>
  <c r="Q259" i="24"/>
  <c r="P259" i="24"/>
  <c r="K165" i="24"/>
  <c r="I158" i="24"/>
  <c r="O457" i="24" l="1"/>
  <c r="Q157" i="24"/>
  <c r="S55" i="24"/>
  <c r="M459" i="24"/>
  <c r="S459" i="24" s="1"/>
  <c r="O456" i="24"/>
  <c r="Q392" i="24"/>
  <c r="P392" i="24"/>
  <c r="I70" i="24"/>
  <c r="K70" i="24" s="1"/>
  <c r="K71" i="24"/>
  <c r="K64" i="24"/>
  <c r="I56" i="24"/>
  <c r="I55" i="24" s="1"/>
  <c r="K259" i="24"/>
  <c r="I390" i="24"/>
  <c r="O70" i="24"/>
  <c r="Q71" i="24"/>
  <c r="P71" i="24"/>
  <c r="Q64" i="24"/>
  <c r="P64" i="24"/>
  <c r="O56" i="24"/>
  <c r="K158" i="24"/>
  <c r="I157" i="24"/>
  <c r="Q390" i="24"/>
  <c r="O388" i="24"/>
  <c r="P390" i="24"/>
  <c r="S456" i="24"/>
  <c r="M453" i="24"/>
  <c r="S453" i="24" s="1"/>
  <c r="K453" i="24"/>
  <c r="J453" i="24"/>
  <c r="S457" i="24"/>
  <c r="M460" i="24"/>
  <c r="S460" i="24" s="1"/>
  <c r="Q70" i="24" l="1"/>
  <c r="P70" i="24"/>
  <c r="Q388" i="24"/>
  <c r="P388" i="24"/>
  <c r="I457" i="24"/>
  <c r="K157" i="24"/>
  <c r="Q56" i="24"/>
  <c r="O55" i="24"/>
  <c r="P56" i="24"/>
  <c r="K390" i="24"/>
  <c r="I388" i="24"/>
  <c r="J390" i="24"/>
  <c r="K56" i="24"/>
  <c r="K55" i="24"/>
  <c r="Q456" i="24"/>
  <c r="P456" i="24"/>
  <c r="O453" i="24"/>
  <c r="Q457" i="24"/>
  <c r="P457" i="24"/>
  <c r="O460" i="24"/>
  <c r="Q55" i="24" l="1"/>
  <c r="P55" i="24"/>
  <c r="O459" i="24"/>
  <c r="Q453" i="24"/>
  <c r="P453" i="24"/>
  <c r="K388" i="24"/>
  <c r="J388" i="24"/>
  <c r="K457" i="24"/>
  <c r="J457" i="24"/>
  <c r="S149" i="29"/>
  <c r="P149" i="29"/>
  <c r="Q149" i="29" l="1"/>
  <c r="K149" i="29" l="1"/>
  <c r="J149" i="29"/>
  <c r="S204" i="31"/>
  <c r="S226" i="31"/>
  <c r="S228" i="31"/>
  <c r="S230" i="31"/>
  <c r="S236" i="31"/>
  <c r="S324" i="31"/>
  <c r="S223" i="31"/>
  <c r="O204" i="31"/>
  <c r="I204" i="31" s="1"/>
  <c r="J204" i="31" s="1"/>
  <c r="S208" i="31"/>
  <c r="O228" i="31"/>
  <c r="P228" i="31" s="1"/>
  <c r="Q228" i="31" s="1"/>
  <c r="O230" i="31"/>
  <c r="P230" i="31" s="1"/>
  <c r="Q230" i="31" s="1"/>
  <c r="S244" i="31"/>
  <c r="S272" i="31"/>
  <c r="S288" i="31"/>
  <c r="O288" i="31"/>
  <c r="P288" i="31" s="1"/>
  <c r="Q288" i="31" s="1"/>
  <c r="O223" i="31"/>
  <c r="P223" i="31" s="1"/>
  <c r="Q223" i="31" s="1"/>
  <c r="S279" i="31"/>
  <c r="S323" i="31"/>
  <c r="S327" i="31"/>
  <c r="S381" i="31"/>
  <c r="S221" i="31"/>
  <c r="P279" i="31"/>
  <c r="Q279" i="31" s="1"/>
  <c r="O279" i="31"/>
  <c r="S371" i="31"/>
  <c r="S375" i="31"/>
  <c r="O377" i="31"/>
  <c r="P377" i="31" s="1"/>
  <c r="Q377" i="31" s="1"/>
  <c r="S377" i="31"/>
  <c r="P221" i="31"/>
  <c r="Q221" i="31" s="1"/>
  <c r="O221" i="31"/>
  <c r="S237" i="31"/>
  <c r="O237" i="31"/>
  <c r="P237" i="31" s="1"/>
  <c r="Q237" i="31" s="1"/>
  <c r="S380" i="31"/>
  <c r="S449" i="31"/>
  <c r="S446" i="31"/>
  <c r="O444" i="31"/>
  <c r="Q444" i="31" s="1"/>
  <c r="S444" i="31"/>
  <c r="S437" i="31"/>
  <c r="S431" i="31"/>
  <c r="T431" i="31" s="1"/>
  <c r="S401" i="31"/>
  <c r="T401" i="31" s="1"/>
  <c r="S383" i="31"/>
  <c r="S378" i="31"/>
  <c r="S369" i="31"/>
  <c r="O367" i="31"/>
  <c r="P367" i="31" s="1"/>
  <c r="M82" i="31"/>
  <c r="S82" i="31" s="1"/>
  <c r="S337" i="31"/>
  <c r="T337" i="31" s="1"/>
  <c r="S313" i="31"/>
  <c r="O313" i="31"/>
  <c r="P313" i="31" s="1"/>
  <c r="M80" i="31"/>
  <c r="S80" i="31" s="1"/>
  <c r="S382" i="31"/>
  <c r="S370" i="31"/>
  <c r="O370" i="31"/>
  <c r="P370" i="31" s="1"/>
  <c r="Q370" i="31" s="1"/>
  <c r="S374" i="31"/>
  <c r="S376" i="31"/>
  <c r="O378" i="31"/>
  <c r="P378" i="31" s="1"/>
  <c r="Q378" i="31" s="1"/>
  <c r="O451" i="31"/>
  <c r="O450" i="31"/>
  <c r="S450" i="31"/>
  <c r="S447" i="31"/>
  <c r="S445" i="31"/>
  <c r="O442" i="31"/>
  <c r="O441" i="31"/>
  <c r="P441" i="31" s="1"/>
  <c r="S441" i="31"/>
  <c r="T441" i="31" s="1"/>
  <c r="S440" i="31"/>
  <c r="T440" i="31" s="1"/>
  <c r="S438" i="31"/>
  <c r="O437" i="31"/>
  <c r="S436" i="31"/>
  <c r="T436" i="31" s="1"/>
  <c r="O436" i="31"/>
  <c r="S434" i="31"/>
  <c r="T434" i="31" s="1"/>
  <c r="S433" i="31"/>
  <c r="T433" i="31" s="1"/>
  <c r="S430" i="31"/>
  <c r="T430" i="31" s="1"/>
  <c r="S429" i="31"/>
  <c r="T429" i="31" s="1"/>
  <c r="O429" i="31"/>
  <c r="S428" i="31"/>
  <c r="T428" i="31" s="1"/>
  <c r="O428" i="31"/>
  <c r="S426" i="31"/>
  <c r="T426" i="31" s="1"/>
  <c r="O426" i="31"/>
  <c r="S424" i="31"/>
  <c r="T424" i="31" s="1"/>
  <c r="O424" i="31"/>
  <c r="S422" i="31"/>
  <c r="T422" i="31"/>
  <c r="O415" i="31"/>
  <c r="P415" i="31" s="1"/>
  <c r="S415" i="31"/>
  <c r="T415" i="31" s="1"/>
  <c r="O413" i="31"/>
  <c r="P413" i="31" s="1"/>
  <c r="S413" i="31"/>
  <c r="T413" i="31"/>
  <c r="O411" i="31"/>
  <c r="P411" i="31" s="1"/>
  <c r="S411" i="31"/>
  <c r="T411" i="31" s="1"/>
  <c r="S408" i="31"/>
  <c r="T408" i="31" s="1"/>
  <c r="S406" i="31"/>
  <c r="O406" i="31"/>
  <c r="P406" i="31" s="1"/>
  <c r="S403" i="31"/>
  <c r="T403" i="31" s="1"/>
  <c r="S399" i="31"/>
  <c r="O399" i="31"/>
  <c r="P399" i="31" s="1"/>
  <c r="S397" i="31"/>
  <c r="S396" i="31"/>
  <c r="T396" i="31" s="1"/>
  <c r="O364" i="31"/>
  <c r="P364" i="31" s="1"/>
  <c r="Q364" i="31" s="1"/>
  <c r="I364" i="31"/>
  <c r="J364" i="31" s="1"/>
  <c r="S354" i="31"/>
  <c r="T354" i="31" s="1"/>
  <c r="S353" i="31"/>
  <c r="T353" i="31" s="1"/>
  <c r="S352" i="31"/>
  <c r="T352" i="31" s="1"/>
  <c r="O352" i="31"/>
  <c r="O351" i="31"/>
  <c r="S351" i="31"/>
  <c r="T351" i="31" s="1"/>
  <c r="S350" i="31"/>
  <c r="T350" i="31" s="1"/>
  <c r="T377" i="31" s="1"/>
  <c r="T376" i="31" s="1"/>
  <c r="O350" i="31"/>
  <c r="S349" i="31"/>
  <c r="T349" i="31" s="1"/>
  <c r="O349" i="31"/>
  <c r="S348" i="31"/>
  <c r="T348" i="31"/>
  <c r="O348" i="31"/>
  <c r="S347" i="31"/>
  <c r="T347" i="31" s="1"/>
  <c r="O347" i="31"/>
  <c r="S345" i="31"/>
  <c r="S344" i="31"/>
  <c r="T344" i="31" s="1"/>
  <c r="S340" i="31"/>
  <c r="T340" i="31"/>
  <c r="S326" i="31"/>
  <c r="S322" i="31"/>
  <c r="T322" i="31"/>
  <c r="S318" i="31"/>
  <c r="T318" i="31"/>
  <c r="S316" i="31"/>
  <c r="S312" i="31"/>
  <c r="T312" i="31" s="1"/>
  <c r="O312" i="31"/>
  <c r="P312" i="31" s="1"/>
  <c r="S311" i="31"/>
  <c r="T311" i="31" s="1"/>
  <c r="S448" i="31"/>
  <c r="S435" i="31"/>
  <c r="T435" i="31"/>
  <c r="O427" i="31"/>
  <c r="S427" i="31"/>
  <c r="T427" i="31" s="1"/>
  <c r="O425" i="31"/>
  <c r="S425" i="31"/>
  <c r="T425" i="31"/>
  <c r="O423" i="31"/>
  <c r="S423" i="31"/>
  <c r="T423" i="31" s="1"/>
  <c r="S420" i="31"/>
  <c r="T420" i="31" s="1"/>
  <c r="S414" i="31"/>
  <c r="T414" i="31" s="1"/>
  <c r="O414" i="31"/>
  <c r="P414" i="31" s="1"/>
  <c r="S412" i="31"/>
  <c r="T412" i="31" s="1"/>
  <c r="O412" i="31"/>
  <c r="P412" i="31" s="1"/>
  <c r="S410" i="31"/>
  <c r="T410" i="31" s="1"/>
  <c r="S409" i="31"/>
  <c r="T409" i="31" s="1"/>
  <c r="O408" i="31"/>
  <c r="P408" i="31" s="1"/>
  <c r="P407" i="31" s="1"/>
  <c r="S407" i="31"/>
  <c r="T407" i="31" s="1"/>
  <c r="T406" i="31" s="1"/>
  <c r="S405" i="31"/>
  <c r="T405" i="31" s="1"/>
  <c r="S404" i="31"/>
  <c r="T404" i="31" s="1"/>
  <c r="S402" i="31"/>
  <c r="T402" i="31"/>
  <c r="S398" i="31"/>
  <c r="T398" i="31" s="1"/>
  <c r="T397" i="31" s="1"/>
  <c r="M96" i="31"/>
  <c r="S96" i="31" s="1"/>
  <c r="T96" i="31" s="1"/>
  <c r="S356" i="31"/>
  <c r="T356" i="31" s="1"/>
  <c r="S317" i="31"/>
  <c r="T317" i="31" s="1"/>
  <c r="S299" i="31"/>
  <c r="T299" i="31" s="1"/>
  <c r="S293" i="31"/>
  <c r="T293" i="31" s="1"/>
  <c r="O293" i="31"/>
  <c r="P293" i="31" s="1"/>
  <c r="Q293" i="31"/>
  <c r="S285" i="31"/>
  <c r="T285" i="31" s="1"/>
  <c r="O285" i="31"/>
  <c r="P285" i="31" s="1"/>
  <c r="Q285" i="31"/>
  <c r="S281" i="31"/>
  <c r="O281" i="31"/>
  <c r="P281" i="31" s="1"/>
  <c r="Q281" i="31" s="1"/>
  <c r="S271" i="31"/>
  <c r="T271" i="31" s="1"/>
  <c r="S264" i="31"/>
  <c r="T264" i="31" s="1"/>
  <c r="O252" i="31"/>
  <c r="P252" i="31" s="1"/>
  <c r="S252" i="31"/>
  <c r="S250" i="31"/>
  <c r="O250" i="31"/>
  <c r="P250" i="31" s="1"/>
  <c r="S246" i="31"/>
  <c r="S239" i="31"/>
  <c r="T239" i="31" s="1"/>
  <c r="S224" i="31"/>
  <c r="O224" i="31"/>
  <c r="P224" i="31" s="1"/>
  <c r="Q224" i="31" s="1"/>
  <c r="S220" i="31"/>
  <c r="T220" i="31" s="1"/>
  <c r="O220" i="31"/>
  <c r="P220" i="31" s="1"/>
  <c r="Q220" i="31"/>
  <c r="S216" i="31"/>
  <c r="O216" i="31"/>
  <c r="P216" i="31" s="1"/>
  <c r="Q216" i="31" s="1"/>
  <c r="S203" i="31"/>
  <c r="T203" i="31"/>
  <c r="S202" i="31"/>
  <c r="T202" i="31" s="1"/>
  <c r="S192" i="31"/>
  <c r="O192" i="31"/>
  <c r="P192" i="31" s="1"/>
  <c r="S308" i="31"/>
  <c r="T308" i="31" s="1"/>
  <c r="S304" i="31"/>
  <c r="T304" i="31" s="1"/>
  <c r="O296" i="31"/>
  <c r="P296" i="31" s="1"/>
  <c r="Q296" i="31" s="1"/>
  <c r="S296" i="31"/>
  <c r="T296" i="31"/>
  <c r="O294" i="31"/>
  <c r="P294" i="31" s="1"/>
  <c r="Q294" i="31" s="1"/>
  <c r="S294" i="31"/>
  <c r="T294" i="31" s="1"/>
  <c r="S292" i="31"/>
  <c r="T292" i="31" s="1"/>
  <c r="S289" i="31"/>
  <c r="S286" i="31"/>
  <c r="T286" i="31"/>
  <c r="O284" i="31"/>
  <c r="P284" i="31" s="1"/>
  <c r="Q284" i="31" s="1"/>
  <c r="S284" i="31"/>
  <c r="T284" i="31" s="1"/>
  <c r="O286" i="31"/>
  <c r="P286" i="31" s="1"/>
  <c r="Q286" i="31" s="1"/>
  <c r="S282" i="31"/>
  <c r="T282" i="31" s="1"/>
  <c r="S274" i="31"/>
  <c r="T274" i="31" s="1"/>
  <c r="O273" i="31"/>
  <c r="P273" i="31" s="1"/>
  <c r="Q273" i="31" s="1"/>
  <c r="S273" i="31"/>
  <c r="T273" i="31"/>
  <c r="O271" i="31"/>
  <c r="P271" i="31" s="1"/>
  <c r="Q271" i="31" s="1"/>
  <c r="S373" i="31"/>
  <c r="T373" i="31" s="1"/>
  <c r="O368" i="31"/>
  <c r="P368" i="31" s="1"/>
  <c r="S362" i="31"/>
  <c r="O361" i="31"/>
  <c r="S360" i="31"/>
  <c r="T360" i="31" s="1"/>
  <c r="S358" i="31"/>
  <c r="T358" i="31" s="1"/>
  <c r="O358" i="31"/>
  <c r="S357" i="31"/>
  <c r="T357" i="31" s="1"/>
  <c r="O357" i="31"/>
  <c r="O356" i="31"/>
  <c r="S355" i="31"/>
  <c r="T355" i="31" s="1"/>
  <c r="O346" i="31"/>
  <c r="S346" i="31"/>
  <c r="T346" i="31" s="1"/>
  <c r="T345" i="31" s="1"/>
  <c r="S339" i="31"/>
  <c r="T339" i="31" s="1"/>
  <c r="S338" i="31"/>
  <c r="T338" i="31" s="1"/>
  <c r="M79" i="31"/>
  <c r="S79" i="31" s="1"/>
  <c r="S336" i="31"/>
  <c r="T336" i="31" s="1"/>
  <c r="S335" i="31"/>
  <c r="T335" i="31" s="1"/>
  <c r="S332" i="31"/>
  <c r="T332" i="31" s="1"/>
  <c r="O331" i="31"/>
  <c r="I331" i="31" s="1"/>
  <c r="S331" i="31"/>
  <c r="T331" i="31" s="1"/>
  <c r="S321" i="31"/>
  <c r="T321" i="31" s="1"/>
  <c r="S319" i="31"/>
  <c r="T319" i="31" s="1"/>
  <c r="O314" i="31"/>
  <c r="P314" i="31" s="1"/>
  <c r="S314" i="31"/>
  <c r="T314" i="31"/>
  <c r="T313" i="31" s="1"/>
  <c r="S310" i="31"/>
  <c r="T310" i="31" s="1"/>
  <c r="S307" i="31"/>
  <c r="T307" i="31" s="1"/>
  <c r="S305" i="31"/>
  <c r="S303" i="31"/>
  <c r="T303" i="31" s="1"/>
  <c r="S301" i="31"/>
  <c r="O297" i="31"/>
  <c r="S297" i="31"/>
  <c r="T297" i="31"/>
  <c r="O295" i="31"/>
  <c r="P295" i="31" s="1"/>
  <c r="Q295" i="31" s="1"/>
  <c r="S295" i="31"/>
  <c r="T295" i="31" s="1"/>
  <c r="O283" i="31"/>
  <c r="P283" i="31" s="1"/>
  <c r="Q283" i="31" s="1"/>
  <c r="S283" i="31"/>
  <c r="T283" i="31"/>
  <c r="O280" i="31"/>
  <c r="P280" i="31" s="1"/>
  <c r="Q280" i="31" s="1"/>
  <c r="S280" i="31"/>
  <c r="T280" i="31" s="1"/>
  <c r="T279" i="31" s="1"/>
  <c r="S278" i="31"/>
  <c r="T278" i="31" s="1"/>
  <c r="S277" i="31"/>
  <c r="T277" i="31"/>
  <c r="S276" i="31"/>
  <c r="T276" i="31" s="1"/>
  <c r="T272" i="31" s="1"/>
  <c r="S275" i="31"/>
  <c r="T275" i="31" s="1"/>
  <c r="S268" i="31"/>
  <c r="T268" i="31" s="1"/>
  <c r="S267" i="31"/>
  <c r="T267" i="31"/>
  <c r="O264" i="31"/>
  <c r="I264" i="31" s="1"/>
  <c r="S263" i="31"/>
  <c r="T263" i="31" s="1"/>
  <c r="S262" i="31"/>
  <c r="T262" i="31" s="1"/>
  <c r="S251" i="31"/>
  <c r="O251" i="31"/>
  <c r="P251" i="31" s="1"/>
  <c r="S248" i="31"/>
  <c r="S247" i="31"/>
  <c r="S242" i="31"/>
  <c r="T242" i="31" s="1"/>
  <c r="M89" i="31"/>
  <c r="S89" i="31" s="1"/>
  <c r="M86" i="31"/>
  <c r="S86" i="31" s="1"/>
  <c r="S235" i="31"/>
  <c r="T235" i="31"/>
  <c r="S210" i="31"/>
  <c r="T210" i="31" s="1"/>
  <c r="O208" i="31"/>
  <c r="P208" i="31" s="1"/>
  <c r="Q208" i="31" s="1"/>
  <c r="I208" i="31"/>
  <c r="J208" i="31" s="1"/>
  <c r="S205" i="31"/>
  <c r="T205" i="31"/>
  <c r="O199" i="31"/>
  <c r="P199" i="31" s="1"/>
  <c r="S199" i="31"/>
  <c r="T199" i="31" s="1"/>
  <c r="O197" i="31"/>
  <c r="P197" i="31" s="1"/>
  <c r="S197" i="31"/>
  <c r="T197" i="31"/>
  <c r="S195" i="31"/>
  <c r="T195" i="31" s="1"/>
  <c r="S191" i="31"/>
  <c r="O191" i="31"/>
  <c r="P191" i="31" s="1"/>
  <c r="S309" i="31"/>
  <c r="T309" i="31" s="1"/>
  <c r="S306" i="31"/>
  <c r="T306" i="31" s="1"/>
  <c r="T305" i="31" s="1"/>
  <c r="S302" i="31"/>
  <c r="T302" i="31" s="1"/>
  <c r="S300" i="31"/>
  <c r="T300" i="31" s="1"/>
  <c r="O287" i="31"/>
  <c r="P287" i="31" s="1"/>
  <c r="Q287" i="31" s="1"/>
  <c r="S287" i="31"/>
  <c r="T287" i="31" s="1"/>
  <c r="O278" i="31"/>
  <c r="I278" i="31" s="1"/>
  <c r="O275" i="31"/>
  <c r="I275" i="31" s="1"/>
  <c r="K275" i="31" s="1"/>
  <c r="S270" i="31"/>
  <c r="T270" i="31" s="1"/>
  <c r="O269" i="31"/>
  <c r="P269" i="31" s="1"/>
  <c r="Q269" i="31" s="1"/>
  <c r="S269" i="31"/>
  <c r="T269" i="31"/>
  <c r="O267" i="31"/>
  <c r="S266" i="31"/>
  <c r="T266" i="31" s="1"/>
  <c r="S265" i="31"/>
  <c r="T265" i="31" s="1"/>
  <c r="O265" i="31"/>
  <c r="I265" i="31" s="1"/>
  <c r="S245" i="31"/>
  <c r="S241" i="31"/>
  <c r="T241" i="31"/>
  <c r="S249" i="31"/>
  <c r="O249" i="31"/>
  <c r="P249" i="31" s="1"/>
  <c r="S215" i="31"/>
  <c r="T215" i="31" s="1"/>
  <c r="T213" i="31"/>
  <c r="S213" i="31"/>
  <c r="O213" i="31"/>
  <c r="S206" i="31"/>
  <c r="T206" i="31" s="1"/>
  <c r="O206" i="31"/>
  <c r="S198" i="31"/>
  <c r="T198" i="31" s="1"/>
  <c r="O198" i="31"/>
  <c r="P198" i="31" s="1"/>
  <c r="S162" i="31"/>
  <c r="S152" i="31"/>
  <c r="O152" i="31"/>
  <c r="S150" i="31"/>
  <c r="S233" i="31"/>
  <c r="M78" i="31"/>
  <c r="S78" i="31"/>
  <c r="M74" i="31"/>
  <c r="M59" i="31" s="1"/>
  <c r="S59" i="31" s="1"/>
  <c r="S166" i="31"/>
  <c r="S163" i="31"/>
  <c r="O274" i="31"/>
  <c r="P274" i="31" s="1"/>
  <c r="Q274" i="31" s="1"/>
  <c r="I274" i="31"/>
  <c r="K274" i="31" s="1"/>
  <c r="J274" i="31"/>
  <c r="S343" i="31"/>
  <c r="T343" i="31" s="1"/>
  <c r="M81" i="31"/>
  <c r="S81" i="31" s="1"/>
  <c r="O268" i="31"/>
  <c r="O276" i="31"/>
  <c r="O363" i="31"/>
  <c r="O270" i="31"/>
  <c r="P270" i="31" s="1"/>
  <c r="Q270" i="31" s="1"/>
  <c r="O205" i="31"/>
  <c r="I205" i="31" s="1"/>
  <c r="J205" i="31" s="1"/>
  <c r="S334" i="31"/>
  <c r="T334" i="31"/>
  <c r="O434" i="31"/>
  <c r="I434" i="31" s="1"/>
  <c r="S379" i="31"/>
  <c r="O277" i="31"/>
  <c r="P277" i="31" s="1"/>
  <c r="Q277" i="31" s="1"/>
  <c r="I277" i="31"/>
  <c r="K277" i="31" s="1"/>
  <c r="J277" i="31"/>
  <c r="O305" i="31"/>
  <c r="P305" i="31" s="1"/>
  <c r="M90" i="31"/>
  <c r="M65" i="31" s="1"/>
  <c r="S65" i="31" s="1"/>
  <c r="S90" i="31"/>
  <c r="O210" i="31"/>
  <c r="O332" i="31"/>
  <c r="I332" i="31" s="1"/>
  <c r="K332" i="31" s="1"/>
  <c r="O321" i="31"/>
  <c r="P321" i="31" s="1"/>
  <c r="Q321" i="31" s="1"/>
  <c r="O310" i="31"/>
  <c r="O304" i="31"/>
  <c r="O229" i="31"/>
  <c r="P229" i="31" s="1"/>
  <c r="Q229" i="31" s="1"/>
  <c r="S229" i="31"/>
  <c r="T229" i="31"/>
  <c r="T76" i="31" s="1"/>
  <c r="O227" i="31"/>
  <c r="S227" i="31"/>
  <c r="T227" i="31" s="1"/>
  <c r="T226" i="31" s="1"/>
  <c r="S219" i="31"/>
  <c r="T219" i="31" s="1"/>
  <c r="S217" i="31"/>
  <c r="T217" i="31" s="1"/>
  <c r="O219" i="31"/>
  <c r="P219" i="31" s="1"/>
  <c r="Q219" i="31" s="1"/>
  <c r="S218" i="31"/>
  <c r="T218" i="31" s="1"/>
  <c r="O217" i="31"/>
  <c r="P217" i="31" s="1"/>
  <c r="Q217" i="31" s="1"/>
  <c r="O215" i="31"/>
  <c r="P215" i="31" s="1"/>
  <c r="Q215" i="31" s="1"/>
  <c r="S214" i="31"/>
  <c r="T214" i="31" s="1"/>
  <c r="S212" i="31"/>
  <c r="T212" i="31" s="1"/>
  <c r="S211" i="31"/>
  <c r="T211" i="31" s="1"/>
  <c r="S209" i="31"/>
  <c r="T209" i="31" s="1"/>
  <c r="T208" i="31" s="1"/>
  <c r="O209" i="31"/>
  <c r="P209" i="31" s="1"/>
  <c r="Q209" i="31" s="1"/>
  <c r="S207" i="31"/>
  <c r="T207" i="31"/>
  <c r="O207" i="31"/>
  <c r="P207" i="31" s="1"/>
  <c r="Q207" i="31" s="1"/>
  <c r="I207" i="31"/>
  <c r="J207" i="31" s="1"/>
  <c r="S200" i="31"/>
  <c r="T200" i="31" s="1"/>
  <c r="O200" i="31"/>
  <c r="P200" i="31" s="1"/>
  <c r="S196" i="31"/>
  <c r="T196" i="31" s="1"/>
  <c r="O196" i="31"/>
  <c r="P196" i="31" s="1"/>
  <c r="O195" i="31"/>
  <c r="P195" i="31" s="1"/>
  <c r="P194" i="31" s="1"/>
  <c r="S194" i="31"/>
  <c r="T194" i="31" s="1"/>
  <c r="S189" i="31"/>
  <c r="T189" i="31" s="1"/>
  <c r="O189" i="31"/>
  <c r="P189" i="31" s="1"/>
  <c r="S187" i="31"/>
  <c r="T187" i="31" s="1"/>
  <c r="O187" i="31"/>
  <c r="P187" i="31" s="1"/>
  <c r="O185" i="31"/>
  <c r="P185" i="31" s="1"/>
  <c r="S185" i="31"/>
  <c r="T185" i="31" s="1"/>
  <c r="O183" i="31"/>
  <c r="P183" i="31" s="1"/>
  <c r="S183" i="31"/>
  <c r="T183" i="31"/>
  <c r="O182" i="31"/>
  <c r="P182" i="31" s="1"/>
  <c r="S182" i="31"/>
  <c r="T182" i="31" s="1"/>
  <c r="O181" i="31"/>
  <c r="P181" i="31" s="1"/>
  <c r="S181" i="31"/>
  <c r="T181" i="31" s="1"/>
  <c r="O179" i="31"/>
  <c r="P179" i="31" s="1"/>
  <c r="S179" i="31"/>
  <c r="T179" i="31"/>
  <c r="O178" i="31"/>
  <c r="P178" i="31" s="1"/>
  <c r="S178" i="31"/>
  <c r="T178" i="31" s="1"/>
  <c r="S177" i="31"/>
  <c r="T177" i="31" s="1"/>
  <c r="O383" i="31"/>
  <c r="I383" i="31" s="1"/>
  <c r="I171" i="31" s="1"/>
  <c r="O359" i="31"/>
  <c r="S359" i="31"/>
  <c r="T359" i="31" s="1"/>
  <c r="S151" i="31"/>
  <c r="O151" i="31"/>
  <c r="O149" i="31" s="1"/>
  <c r="M95" i="31"/>
  <c r="S95" i="31" s="1"/>
  <c r="T95" i="31" s="1"/>
  <c r="S234" i="31"/>
  <c r="T234" i="31"/>
  <c r="T233" i="31" s="1"/>
  <c r="T80" i="31" s="1"/>
  <c r="T55" i="31" s="1"/>
  <c r="S329" i="31"/>
  <c r="T329" i="31" s="1"/>
  <c r="T71" i="31" s="1"/>
  <c r="M97" i="31"/>
  <c r="S97" i="31" s="1"/>
  <c r="T97" i="31" s="1"/>
  <c r="O325" i="31"/>
  <c r="P325" i="31" s="1"/>
  <c r="Q325" i="31" s="1"/>
  <c r="S325" i="31"/>
  <c r="T325" i="31" s="1"/>
  <c r="O190" i="31"/>
  <c r="P190" i="31" s="1"/>
  <c r="S190" i="31"/>
  <c r="T190" i="31" s="1"/>
  <c r="O188" i="31"/>
  <c r="P188" i="31" s="1"/>
  <c r="S188" i="31"/>
  <c r="T188" i="31" s="1"/>
  <c r="O186" i="31"/>
  <c r="P186" i="31" s="1"/>
  <c r="S186" i="31"/>
  <c r="T186" i="31" s="1"/>
  <c r="S184" i="31"/>
  <c r="O184" i="31"/>
  <c r="P184" i="31" s="1"/>
  <c r="S180" i="31"/>
  <c r="T180" i="31" s="1"/>
  <c r="O180" i="31"/>
  <c r="P180" i="31" s="1"/>
  <c r="S176" i="31"/>
  <c r="T176" i="31" s="1"/>
  <c r="S175" i="31"/>
  <c r="T175" i="31" s="1"/>
  <c r="S171" i="31"/>
  <c r="T171" i="31" s="1"/>
  <c r="O402" i="31"/>
  <c r="P402" i="31" s="1"/>
  <c r="O401" i="31"/>
  <c r="P401" i="31" s="1"/>
  <c r="S400" i="31"/>
  <c r="T400" i="31" s="1"/>
  <c r="T399" i="31" s="1"/>
  <c r="T74" i="31" s="1"/>
  <c r="T53" i="31" s="1"/>
  <c r="S330" i="31"/>
  <c r="T330" i="31" s="1"/>
  <c r="T72" i="31" s="1"/>
  <c r="O365" i="31"/>
  <c r="S365" i="31"/>
  <c r="T365" i="31"/>
  <c r="T363" i="31" s="1"/>
  <c r="T362" i="31" s="1"/>
  <c r="T361" i="31" s="1"/>
  <c r="O443" i="31"/>
  <c r="I443" i="31" s="1"/>
  <c r="I442" i="31" s="1"/>
  <c r="M76" i="31"/>
  <c r="S76" i="31" s="1"/>
  <c r="M61" i="31"/>
  <c r="S61" i="31" s="1"/>
  <c r="S201" i="31"/>
  <c r="T201" i="31" s="1"/>
  <c r="O266" i="31"/>
  <c r="O292" i="31"/>
  <c r="P292" i="31" s="1"/>
  <c r="Q292" i="31" s="1"/>
  <c r="O291" i="31"/>
  <c r="S291" i="31"/>
  <c r="T291" i="31"/>
  <c r="O306" i="31"/>
  <c r="P306" i="31" s="1"/>
  <c r="Q306" i="31" s="1"/>
  <c r="S315" i="31"/>
  <c r="T315" i="31" s="1"/>
  <c r="O345" i="31"/>
  <c r="I345" i="31" s="1"/>
  <c r="M83" i="31"/>
  <c r="S83" i="31" s="1"/>
  <c r="M62" i="31"/>
  <c r="S62" i="31" s="1"/>
  <c r="O239" i="31"/>
  <c r="P239" i="31" s="1"/>
  <c r="Q239" i="31" s="1"/>
  <c r="S231" i="31"/>
  <c r="T231" i="31" s="1"/>
  <c r="T78" i="31" s="1"/>
  <c r="T240" i="31"/>
  <c r="S240" i="31"/>
  <c r="O272" i="31"/>
  <c r="P272" i="31" s="1"/>
  <c r="Q272" i="31" s="1"/>
  <c r="O353" i="31"/>
  <c r="I353" i="31" s="1"/>
  <c r="O354" i="31"/>
  <c r="I354" i="31" s="1"/>
  <c r="O421" i="31"/>
  <c r="S421" i="31"/>
  <c r="T421" i="31" s="1"/>
  <c r="O422" i="31"/>
  <c r="I422" i="31"/>
  <c r="O435" i="31"/>
  <c r="I435" i="31" s="1"/>
  <c r="O449" i="31"/>
  <c r="O448" i="31"/>
  <c r="O447" i="31" s="1"/>
  <c r="O340" i="31"/>
  <c r="P340" i="31" s="1"/>
  <c r="Q340" i="31" s="1"/>
  <c r="O432" i="31"/>
  <c r="I432" i="31" s="1"/>
  <c r="O438" i="31"/>
  <c r="I438" i="31"/>
  <c r="J438" i="31" s="1"/>
  <c r="O222" i="31"/>
  <c r="P222" i="31" s="1"/>
  <c r="Q222" i="31" s="1"/>
  <c r="S222" i="31"/>
  <c r="T222" i="31" s="1"/>
  <c r="T221" i="31" s="1"/>
  <c r="S298" i="31"/>
  <c r="T298" i="31" s="1"/>
  <c r="O376" i="31"/>
  <c r="P376" i="31" s="1"/>
  <c r="Q376" i="31" s="1"/>
  <c r="I376" i="31"/>
  <c r="J376" i="31" s="1"/>
  <c r="S387" i="31"/>
  <c r="O339" i="31"/>
  <c r="P339" i="31" s="1"/>
  <c r="Q339" i="31" s="1"/>
  <c r="O81" i="31"/>
  <c r="P81" i="31" s="1"/>
  <c r="O410" i="31"/>
  <c r="P410" i="31" s="1"/>
  <c r="P409" i="31" s="1"/>
  <c r="M84" i="31"/>
  <c r="M63" i="31" s="1"/>
  <c r="S63" i="31" s="1"/>
  <c r="S389" i="31"/>
  <c r="T389" i="31" s="1"/>
  <c r="S290" i="31"/>
  <c r="T290" i="31"/>
  <c r="S395" i="31"/>
  <c r="T395" i="31" s="1"/>
  <c r="T394" i="31" s="1"/>
  <c r="T393" i="31" s="1"/>
  <c r="T73" i="31" s="1"/>
  <c r="T52" i="31" s="1"/>
  <c r="O440" i="31"/>
  <c r="I440" i="31" s="1"/>
  <c r="S174" i="31"/>
  <c r="T174" i="31" s="1"/>
  <c r="O419" i="31"/>
  <c r="S419" i="31"/>
  <c r="T419" i="31" s="1"/>
  <c r="S394" i="31"/>
  <c r="O366" i="31"/>
  <c r="M75" i="31"/>
  <c r="S75" i="31" s="1"/>
  <c r="M60" i="31"/>
  <c r="S60" i="31" s="1"/>
  <c r="S342" i="31"/>
  <c r="T342" i="31" s="1"/>
  <c r="O307" i="31"/>
  <c r="I307" i="31" s="1"/>
  <c r="K307" i="31" s="1"/>
  <c r="O212" i="31"/>
  <c r="I212" i="31" s="1"/>
  <c r="J212" i="31" s="1"/>
  <c r="O446" i="31"/>
  <c r="I446" i="31" s="1"/>
  <c r="J446" i="31" s="1"/>
  <c r="O328" i="31"/>
  <c r="S328" i="31"/>
  <c r="T328" i="31"/>
  <c r="T69" i="31" s="1"/>
  <c r="O317" i="31"/>
  <c r="P317" i="31" s="1"/>
  <c r="Q317" i="31" s="1"/>
  <c r="O308" i="31"/>
  <c r="O302" i="31"/>
  <c r="O439" i="31"/>
  <c r="I439" i="31" s="1"/>
  <c r="S439" i="31"/>
  <c r="T439" i="31" s="1"/>
  <c r="T438" i="31" s="1"/>
  <c r="O374" i="31"/>
  <c r="P374" i="31" s="1"/>
  <c r="Q374" i="31" s="1"/>
  <c r="S372" i="31"/>
  <c r="T372" i="31"/>
  <c r="T86" i="31" s="1"/>
  <c r="S333" i="31"/>
  <c r="T333" i="31"/>
  <c r="O322" i="31"/>
  <c r="P322" i="31" s="1"/>
  <c r="Q322" i="31" s="1"/>
  <c r="O318" i="31"/>
  <c r="P318" i="31" s="1"/>
  <c r="Q318" i="31" s="1"/>
  <c r="S165" i="31"/>
  <c r="T256" i="31"/>
  <c r="S256" i="31"/>
  <c r="O309" i="31"/>
  <c r="I309" i="31" s="1"/>
  <c r="J309" i="31" s="1"/>
  <c r="S261" i="31"/>
  <c r="T261" i="31" s="1"/>
  <c r="O405" i="31"/>
  <c r="P405" i="31" s="1"/>
  <c r="P404" i="31" s="1"/>
  <c r="P403" i="31" s="1"/>
  <c r="O327" i="31"/>
  <c r="O329" i="31"/>
  <c r="I329" i="31" s="1"/>
  <c r="K329" i="31" s="1"/>
  <c r="S161" i="31"/>
  <c r="O290" i="31"/>
  <c r="I290" i="31"/>
  <c r="O335" i="31"/>
  <c r="S260" i="31"/>
  <c r="T260" i="31" s="1"/>
  <c r="O369" i="31"/>
  <c r="O166" i="31" s="1"/>
  <c r="P369" i="31"/>
  <c r="Q369" i="31" s="1"/>
  <c r="O316" i="31"/>
  <c r="I316" i="31" s="1"/>
  <c r="S417" i="31"/>
  <c r="T417" i="31" s="1"/>
  <c r="S157" i="31"/>
  <c r="O430" i="31"/>
  <c r="I430" i="31" s="1"/>
  <c r="S416" i="31"/>
  <c r="T416" i="31" s="1"/>
  <c r="S393" i="31"/>
  <c r="O398" i="31"/>
  <c r="P398" i="31" s="1"/>
  <c r="O397" i="31"/>
  <c r="P397" i="31" s="1"/>
  <c r="S455" i="31"/>
  <c r="S457" i="31"/>
  <c r="O324" i="31"/>
  <c r="O301" i="31"/>
  <c r="I301" i="31" s="1"/>
  <c r="J301" i="31" s="1"/>
  <c r="O211" i="31"/>
  <c r="I211" i="31"/>
  <c r="K211" i="31" s="1"/>
  <c r="O303" i="31"/>
  <c r="O244" i="31"/>
  <c r="P244" i="31" s="1"/>
  <c r="Q244" i="31" s="1"/>
  <c r="O243" i="31"/>
  <c r="S243" i="31"/>
  <c r="T243" i="31"/>
  <c r="T161" i="31" s="1"/>
  <c r="O445" i="31"/>
  <c r="S385" i="31"/>
  <c r="O319" i="31"/>
  <c r="P319" i="31" s="1"/>
  <c r="Q319" i="31" s="1"/>
  <c r="I319" i="31"/>
  <c r="J319" i="31" s="1"/>
  <c r="O235" i="31"/>
  <c r="P235" i="31" s="1"/>
  <c r="Q235" i="31" s="1"/>
  <c r="O234" i="31"/>
  <c r="P234" i="31" s="1"/>
  <c r="Q234" i="31" s="1"/>
  <c r="O233" i="31"/>
  <c r="O256" i="31"/>
  <c r="O255" i="31" s="1"/>
  <c r="S255" i="31"/>
  <c r="T255" i="31" s="1"/>
  <c r="S160" i="31"/>
  <c r="S238" i="31"/>
  <c r="T238" i="31" s="1"/>
  <c r="T237" i="31" s="1"/>
  <c r="T236" i="31" s="1"/>
  <c r="T83" i="31" s="1"/>
  <c r="O362" i="31"/>
  <c r="I362" i="31"/>
  <c r="S341" i="31"/>
  <c r="T341" i="31" s="1"/>
  <c r="O232" i="31"/>
  <c r="S232" i="31"/>
  <c r="T232" i="31"/>
  <c r="T230" i="31" s="1"/>
  <c r="T228" i="31" s="1"/>
  <c r="S418" i="31"/>
  <c r="T418" i="31" s="1"/>
  <c r="M73" i="31"/>
  <c r="S73" i="31" s="1"/>
  <c r="S169" i="31"/>
  <c r="T169" i="31" s="1"/>
  <c r="S173" i="31"/>
  <c r="T173" i="31" s="1"/>
  <c r="O193" i="31"/>
  <c r="P193" i="31" s="1"/>
  <c r="S193" i="31"/>
  <c r="T193" i="31"/>
  <c r="S168" i="31"/>
  <c r="T168" i="31" s="1"/>
  <c r="S454" i="31"/>
  <c r="S159" i="31"/>
  <c r="O382" i="31"/>
  <c r="S170" i="31"/>
  <c r="T170" i="31" s="1"/>
  <c r="S257" i="31"/>
  <c r="T257" i="31" s="1"/>
  <c r="O420" i="31"/>
  <c r="I420" i="31" s="1"/>
  <c r="O338" i="31"/>
  <c r="S158" i="31"/>
  <c r="O375" i="31"/>
  <c r="P375" i="31" s="1"/>
  <c r="Q375" i="31" s="1"/>
  <c r="M147" i="31"/>
  <c r="O241" i="31"/>
  <c r="P241" i="31" s="1"/>
  <c r="Q241" i="31" s="1"/>
  <c r="M88" i="31"/>
  <c r="S88" i="31" s="1"/>
  <c r="O203" i="31"/>
  <c r="P203" i="31" s="1"/>
  <c r="Q203" i="31" s="1"/>
  <c r="O300" i="31"/>
  <c r="O433" i="31"/>
  <c r="N431" i="31"/>
  <c r="N418" i="31" s="1"/>
  <c r="O344" i="31"/>
  <c r="O343" i="31" s="1"/>
  <c r="O320" i="31"/>
  <c r="P320" i="31" s="1"/>
  <c r="Q320" i="31" s="1"/>
  <c r="S320" i="31"/>
  <c r="T320" i="31"/>
  <c r="T379" i="31" s="1"/>
  <c r="O253" i="31"/>
  <c r="S253" i="31"/>
  <c r="T253" i="31" s="1"/>
  <c r="S259" i="31"/>
  <c r="T259" i="31" s="1"/>
  <c r="S390" i="31"/>
  <c r="O150" i="31"/>
  <c r="I150" i="31" s="1"/>
  <c r="O99" i="31"/>
  <c r="O98" i="31" s="1"/>
  <c r="O263" i="31"/>
  <c r="S388" i="31"/>
  <c r="T388" i="31" s="1"/>
  <c r="T387" i="31" s="1"/>
  <c r="T445" i="31" s="1"/>
  <c r="M72" i="31"/>
  <c r="S72" i="31" s="1"/>
  <c r="O242" i="31"/>
  <c r="M85" i="31"/>
  <c r="S85" i="31" s="1"/>
  <c r="S392" i="31"/>
  <c r="T392" i="31" s="1"/>
  <c r="S456" i="31"/>
  <c r="O330" i="31"/>
  <c r="O389" i="31" s="1"/>
  <c r="S460" i="31"/>
  <c r="O396" i="31"/>
  <c r="P396" i="31" s="1"/>
  <c r="S453" i="31"/>
  <c r="O177" i="31"/>
  <c r="P177" i="31" s="1"/>
  <c r="P176" i="31" s="1"/>
  <c r="P175" i="31" s="1"/>
  <c r="O248" i="31"/>
  <c r="P248" i="31" s="1"/>
  <c r="O247" i="31"/>
  <c r="P247" i="31" s="1"/>
  <c r="M93" i="31"/>
  <c r="O225" i="31"/>
  <c r="P225" i="31" s="1"/>
  <c r="Q225" i="31" s="1"/>
  <c r="S225" i="31"/>
  <c r="T225" i="31" s="1"/>
  <c r="T224" i="31" s="1"/>
  <c r="T223" i="31" s="1"/>
  <c r="O360" i="31"/>
  <c r="O341" i="31" s="1"/>
  <c r="S386" i="31"/>
  <c r="T386" i="31" s="1"/>
  <c r="T385" i="31" s="1"/>
  <c r="T384" i="31" s="1"/>
  <c r="O245" i="31"/>
  <c r="S167" i="31"/>
  <c r="T167" i="31"/>
  <c r="T166" i="31" l="1"/>
  <c r="I344" i="31"/>
  <c r="M64" i="31"/>
  <c r="S64" i="31" s="1"/>
  <c r="I305" i="31"/>
  <c r="T301" i="31"/>
  <c r="T289" i="31"/>
  <c r="T252" i="31"/>
  <c r="T192" i="31"/>
  <c r="N88" i="31"/>
  <c r="N87" i="31" s="1"/>
  <c r="O418" i="31"/>
  <c r="N417" i="31"/>
  <c r="N416" i="31" s="1"/>
  <c r="J420" i="31"/>
  <c r="K420" i="31"/>
  <c r="T58" i="31"/>
  <c r="T57" i="31" s="1"/>
  <c r="T82" i="31"/>
  <c r="K316" i="31"/>
  <c r="J316" i="31"/>
  <c r="T246" i="31"/>
  <c r="T245" i="31" s="1"/>
  <c r="T68" i="31"/>
  <c r="T391" i="31"/>
  <c r="T390" i="31" s="1"/>
  <c r="T444" i="31" s="1"/>
  <c r="T443" i="31" s="1"/>
  <c r="T70" i="31"/>
  <c r="Q98" i="31"/>
  <c r="O458" i="31"/>
  <c r="I98" i="31"/>
  <c r="P98" i="31"/>
  <c r="T155" i="31"/>
  <c r="T75" i="31"/>
  <c r="T54" i="31" s="1"/>
  <c r="P360" i="31"/>
  <c r="Q360" i="31"/>
  <c r="S93" i="31"/>
  <c r="P389" i="31"/>
  <c r="Q389" i="31"/>
  <c r="Q242" i="31"/>
  <c r="P242" i="31"/>
  <c r="O89" i="31"/>
  <c r="Q263" i="31"/>
  <c r="P263" i="31"/>
  <c r="Q147" i="31"/>
  <c r="O153" i="31"/>
  <c r="P153" i="31" s="1"/>
  <c r="I88" i="31"/>
  <c r="K89" i="31" s="1"/>
  <c r="K344" i="31"/>
  <c r="P300" i="31"/>
  <c r="Q300" i="31"/>
  <c r="O299" i="31"/>
  <c r="M87" i="31"/>
  <c r="S87" i="31" s="1"/>
  <c r="M153" i="31"/>
  <c r="S153" i="31" s="1"/>
  <c r="S147" i="31"/>
  <c r="M91" i="31"/>
  <c r="Q338" i="31"/>
  <c r="P338" i="31"/>
  <c r="O79" i="31"/>
  <c r="O91" i="31"/>
  <c r="O66" i="31" s="1"/>
  <c r="P66" i="31" s="1"/>
  <c r="I242" i="31"/>
  <c r="P382" i="31"/>
  <c r="O96" i="31"/>
  <c r="P96" i="31" s="1"/>
  <c r="O202" i="31"/>
  <c r="I389" i="31"/>
  <c r="P232" i="31"/>
  <c r="Q232" i="31" s="1"/>
  <c r="O231" i="31"/>
  <c r="P341" i="31"/>
  <c r="Q341" i="31"/>
  <c r="J362" i="31"/>
  <c r="K362" i="31"/>
  <c r="K319" i="31"/>
  <c r="Q445" i="31"/>
  <c r="I445" i="31"/>
  <c r="P243" i="31"/>
  <c r="Q243" i="31" s="1"/>
  <c r="O90" i="31"/>
  <c r="Q303" i="31"/>
  <c r="P303" i="31"/>
  <c r="J211" i="31"/>
  <c r="P233" i="31"/>
  <c r="K301" i="31"/>
  <c r="I320" i="31"/>
  <c r="P324" i="31"/>
  <c r="Q324" i="31" s="1"/>
  <c r="O323" i="31"/>
  <c r="K430" i="31"/>
  <c r="J430" i="31"/>
  <c r="I429" i="31"/>
  <c r="P166" i="31"/>
  <c r="T79" i="31"/>
  <c r="T85" i="31"/>
  <c r="T84" i="31" s="1"/>
  <c r="T437" i="31"/>
  <c r="J354" i="31"/>
  <c r="K354" i="31"/>
  <c r="K442" i="31"/>
  <c r="J442" i="31"/>
  <c r="T156" i="31"/>
  <c r="T81" i="31"/>
  <c r="T56" i="31" s="1"/>
  <c r="T216" i="31"/>
  <c r="O387" i="31"/>
  <c r="M92" i="31"/>
  <c r="O246" i="31"/>
  <c r="O176" i="31"/>
  <c r="O395" i="31"/>
  <c r="Q330" i="31"/>
  <c r="P330" i="31"/>
  <c r="I330" i="31"/>
  <c r="O240" i="31"/>
  <c r="M71" i="31"/>
  <c r="I263" i="31"/>
  <c r="Q99" i="31"/>
  <c r="I99" i="31"/>
  <c r="K99" i="31" s="1"/>
  <c r="J150" i="31"/>
  <c r="O262" i="31"/>
  <c r="P253" i="31"/>
  <c r="P171" i="31" s="1"/>
  <c r="O97" i="31"/>
  <c r="O171" i="31"/>
  <c r="J344" i="31"/>
  <c r="P343" i="31"/>
  <c r="Q343" i="31"/>
  <c r="I343" i="31"/>
  <c r="O342" i="31"/>
  <c r="I300" i="31"/>
  <c r="I203" i="31"/>
  <c r="M99" i="31"/>
  <c r="I375" i="31"/>
  <c r="I338" i="31"/>
  <c r="O381" i="31"/>
  <c r="I396" i="31"/>
  <c r="M58" i="31"/>
  <c r="S58" i="31" s="1"/>
  <c r="Q362" i="31"/>
  <c r="P362" i="31"/>
  <c r="O337" i="31"/>
  <c r="P445" i="31"/>
  <c r="T87" i="31"/>
  <c r="T59" i="31" s="1"/>
  <c r="I303" i="31"/>
  <c r="P211" i="31"/>
  <c r="Q211" i="31"/>
  <c r="O78" i="31"/>
  <c r="Q301" i="31"/>
  <c r="P301" i="31"/>
  <c r="I324" i="31"/>
  <c r="M57" i="31"/>
  <c r="O88" i="31"/>
  <c r="O417" i="31"/>
  <c r="P147" i="31"/>
  <c r="P91" i="31" s="1"/>
  <c r="Q316" i="31"/>
  <c r="P316" i="31"/>
  <c r="O315" i="31"/>
  <c r="M68" i="31"/>
  <c r="P99" i="31"/>
  <c r="P335" i="31"/>
  <c r="Q335" i="31" s="1"/>
  <c r="O74" i="31"/>
  <c r="O334" i="31"/>
  <c r="J439" i="31"/>
  <c r="K439" i="31"/>
  <c r="K440" i="31"/>
  <c r="J440" i="31"/>
  <c r="T152" i="31"/>
  <c r="T65" i="31"/>
  <c r="T50" i="31" s="1"/>
  <c r="K435" i="31"/>
  <c r="J435" i="31"/>
  <c r="K353" i="31"/>
  <c r="J353" i="31"/>
  <c r="T77" i="31"/>
  <c r="J345" i="31"/>
  <c r="K345" i="31" s="1"/>
  <c r="T324" i="31"/>
  <c r="T323" i="31" s="1"/>
  <c r="T151" i="31" s="1"/>
  <c r="T64" i="31"/>
  <c r="T49" i="31" s="1"/>
  <c r="T184" i="31"/>
  <c r="T165" i="31" s="1"/>
  <c r="J434" i="31"/>
  <c r="I433" i="31"/>
  <c r="J329" i="31"/>
  <c r="P327" i="31"/>
  <c r="Q327" i="31" s="1"/>
  <c r="O326" i="31"/>
  <c r="K309" i="31"/>
  <c r="P302" i="31"/>
  <c r="Q302" i="31"/>
  <c r="Q308" i="31"/>
  <c r="P308" i="31"/>
  <c r="P328" i="31"/>
  <c r="Q328" i="31" s="1"/>
  <c r="I328" i="31"/>
  <c r="T327" i="31"/>
  <c r="K446" i="31"/>
  <c r="K212" i="31"/>
  <c r="J307" i="31"/>
  <c r="P366" i="31"/>
  <c r="Q366" i="31"/>
  <c r="I366" i="31"/>
  <c r="K438" i="31"/>
  <c r="K422" i="31"/>
  <c r="J422" i="31"/>
  <c r="Q291" i="31"/>
  <c r="P291" i="31"/>
  <c r="P266" i="31"/>
  <c r="Q266" i="31" s="1"/>
  <c r="Q365" i="31"/>
  <c r="P365" i="31"/>
  <c r="I365" i="31"/>
  <c r="P304" i="31"/>
  <c r="Q304" i="31"/>
  <c r="Q310" i="31"/>
  <c r="P310" i="31"/>
  <c r="J332" i="31"/>
  <c r="Q210" i="31"/>
  <c r="P210" i="31"/>
  <c r="K205" i="31"/>
  <c r="P205" i="31"/>
  <c r="Q205" i="31"/>
  <c r="S84" i="31"/>
  <c r="I270" i="31"/>
  <c r="O431" i="31"/>
  <c r="I431" i="31" s="1"/>
  <c r="O95" i="31"/>
  <c r="P363" i="31"/>
  <c r="Q363" i="31"/>
  <c r="I363" i="31"/>
  <c r="I361" i="31" s="1"/>
  <c r="J290" i="31"/>
  <c r="K290" i="31" s="1"/>
  <c r="Q276" i="31"/>
  <c r="P276" i="31"/>
  <c r="P268" i="31"/>
  <c r="Q268" i="31"/>
  <c r="O80" i="31"/>
  <c r="P80" i="31" s="1"/>
  <c r="I151" i="31"/>
  <c r="M69" i="31"/>
  <c r="S69" i="31" s="1"/>
  <c r="M77" i="31"/>
  <c r="S77" i="31" s="1"/>
  <c r="P213" i="31"/>
  <c r="I213" i="31"/>
  <c r="J213" i="31" s="1"/>
  <c r="T158" i="31"/>
  <c r="T157" i="31" s="1"/>
  <c r="T281" i="31"/>
  <c r="T251" i="31" s="1"/>
  <c r="I289" i="31"/>
  <c r="P290" i="31"/>
  <c r="O289" i="31"/>
  <c r="P289" i="31" s="1"/>
  <c r="Q289" i="31" s="1"/>
  <c r="P329" i="31"/>
  <c r="Q329" i="31"/>
  <c r="I327" i="31"/>
  <c r="O404" i="31"/>
  <c r="P309" i="31"/>
  <c r="Q309" i="31"/>
  <c r="I318" i="31"/>
  <c r="I322" i="31"/>
  <c r="O373" i="31"/>
  <c r="T371" i="31"/>
  <c r="T370" i="31" s="1"/>
  <c r="T369" i="31" s="1"/>
  <c r="T160" i="31" s="1"/>
  <c r="T159" i="31" s="1"/>
  <c r="I302" i="31"/>
  <c r="I308" i="31"/>
  <c r="I317" i="31"/>
  <c r="P446" i="31"/>
  <c r="Q446" i="31"/>
  <c r="P212" i="31"/>
  <c r="Q212" i="31"/>
  <c r="Q307" i="31"/>
  <c r="P307" i="31"/>
  <c r="O409" i="31"/>
  <c r="O84" i="31" s="1"/>
  <c r="J432" i="31"/>
  <c r="K432" i="31"/>
  <c r="O82" i="31"/>
  <c r="P82" i="31" s="1"/>
  <c r="Q82" i="31" s="1"/>
  <c r="I272" i="31"/>
  <c r="I306" i="31"/>
  <c r="I266" i="31"/>
  <c r="O400" i="31"/>
  <c r="P400" i="31" s="1"/>
  <c r="M94" i="31"/>
  <c r="S94" i="31" s="1"/>
  <c r="T94" i="31" s="1"/>
  <c r="P359" i="31"/>
  <c r="Q359" i="31"/>
  <c r="O194" i="31"/>
  <c r="I209" i="31"/>
  <c r="J209" i="31" s="1"/>
  <c r="O214" i="31"/>
  <c r="P214" i="31" s="1"/>
  <c r="I217" i="31"/>
  <c r="O218" i="31"/>
  <c r="P218" i="31" s="1"/>
  <c r="Q218" i="31" s="1"/>
  <c r="O226" i="31"/>
  <c r="P226" i="31" s="1"/>
  <c r="Q226" i="31" s="1"/>
  <c r="P227" i="31"/>
  <c r="Q227" i="31" s="1"/>
  <c r="I304" i="31"/>
  <c r="I310" i="31"/>
  <c r="I321" i="31"/>
  <c r="P332" i="31"/>
  <c r="Q332" i="31"/>
  <c r="I210" i="31"/>
  <c r="I325" i="31"/>
  <c r="I421" i="31"/>
  <c r="I276" i="31"/>
  <c r="I268" i="31"/>
  <c r="Q81" i="31"/>
  <c r="S74" i="31"/>
  <c r="I152" i="31"/>
  <c r="P152" i="31"/>
  <c r="P206" i="31"/>
  <c r="I206" i="31"/>
  <c r="J265" i="31"/>
  <c r="K265" i="31"/>
  <c r="J278" i="31"/>
  <c r="K278" i="31"/>
  <c r="T204" i="31"/>
  <c r="T191" i="31" s="1"/>
  <c r="K264" i="31"/>
  <c r="J264" i="31"/>
  <c r="K331" i="31"/>
  <c r="J331" i="31"/>
  <c r="T316" i="31"/>
  <c r="T288" i="31" s="1"/>
  <c r="P267" i="31"/>
  <c r="Q267" i="31"/>
  <c r="J275" i="31"/>
  <c r="P297" i="31"/>
  <c r="Q297" i="31"/>
  <c r="P356" i="31"/>
  <c r="Q356" i="31"/>
  <c r="P361" i="31"/>
  <c r="Q361" i="31"/>
  <c r="I273" i="31"/>
  <c r="K364" i="31"/>
  <c r="Q368" i="31"/>
  <c r="P265" i="31"/>
  <c r="Q265" i="31"/>
  <c r="I267" i="31"/>
  <c r="P275" i="31"/>
  <c r="Q275" i="31"/>
  <c r="O355" i="31"/>
  <c r="P357" i="31"/>
  <c r="Q357" i="31"/>
  <c r="P358" i="31"/>
  <c r="Q358" i="31"/>
  <c r="I271" i="31"/>
  <c r="O282" i="31"/>
  <c r="P282" i="31" s="1"/>
  <c r="Q282" i="31" s="1"/>
  <c r="I269" i="31"/>
  <c r="O407" i="31"/>
  <c r="O311" i="31"/>
  <c r="I368" i="31"/>
  <c r="O236" i="31"/>
  <c r="P236" i="31" s="1"/>
  <c r="Q236" i="31" s="1"/>
  <c r="P204" i="31"/>
  <c r="Q204" i="31" s="1"/>
  <c r="J305" i="31" l="1"/>
  <c r="K305" i="31"/>
  <c r="T150" i="31"/>
  <c r="T63" i="31"/>
  <c r="T48" i="31" s="1"/>
  <c r="K361" i="31"/>
  <c r="J361" i="31"/>
  <c r="J360" i="31" s="1"/>
  <c r="I360" i="31"/>
  <c r="K360" i="31" s="1"/>
  <c r="T164" i="31"/>
  <c r="T163" i="31" s="1"/>
  <c r="T247" i="31" s="1"/>
  <c r="T149" i="31"/>
  <c r="J206" i="31"/>
  <c r="K206" i="31"/>
  <c r="J268" i="31"/>
  <c r="K268" i="31"/>
  <c r="J421" i="31"/>
  <c r="K421" i="31" s="1"/>
  <c r="K210" i="31"/>
  <c r="J210" i="31"/>
  <c r="J310" i="31"/>
  <c r="K310" i="31"/>
  <c r="J306" i="31"/>
  <c r="K306" i="31" s="1"/>
  <c r="K317" i="31"/>
  <c r="J317" i="31"/>
  <c r="J302" i="31"/>
  <c r="K302" i="31"/>
  <c r="P373" i="31"/>
  <c r="Q373" i="31" s="1"/>
  <c r="O372" i="31"/>
  <c r="K318" i="31"/>
  <c r="J318" i="31"/>
  <c r="I326" i="31"/>
  <c r="K326" i="31" s="1"/>
  <c r="J327" i="31"/>
  <c r="K327" i="31" s="1"/>
  <c r="J151" i="31"/>
  <c r="I149" i="31"/>
  <c r="I95" i="31"/>
  <c r="O94" i="31"/>
  <c r="P94" i="31" s="1"/>
  <c r="P95" i="31"/>
  <c r="J270" i="31"/>
  <c r="K270" i="31" s="1"/>
  <c r="K365" i="31"/>
  <c r="J365" i="31"/>
  <c r="J366" i="31"/>
  <c r="K366" i="31"/>
  <c r="T375" i="31"/>
  <c r="T326" i="31"/>
  <c r="P326" i="31"/>
  <c r="Q326" i="31"/>
  <c r="P334" i="31"/>
  <c r="Q334" i="31" s="1"/>
  <c r="O333" i="31"/>
  <c r="M67" i="31"/>
  <c r="S68" i="31"/>
  <c r="P88" i="31"/>
  <c r="Q88" i="31"/>
  <c r="O87" i="31"/>
  <c r="S57" i="31"/>
  <c r="P78" i="31"/>
  <c r="O77" i="31"/>
  <c r="P444" i="31"/>
  <c r="I395" i="31"/>
  <c r="I394" i="31" s="1"/>
  <c r="J396" i="31"/>
  <c r="J395" i="31" s="1"/>
  <c r="J394" i="31" s="1"/>
  <c r="K338" i="31"/>
  <c r="I79" i="31"/>
  <c r="J338" i="31"/>
  <c r="I337" i="31"/>
  <c r="S99" i="31"/>
  <c r="T99" i="31" s="1"/>
  <c r="M98" i="31"/>
  <c r="K300" i="31"/>
  <c r="I299" i="31"/>
  <c r="J300" i="31"/>
  <c r="K343" i="31"/>
  <c r="I342" i="31"/>
  <c r="J147" i="31"/>
  <c r="K263" i="31"/>
  <c r="I262" i="31"/>
  <c r="J263" i="31"/>
  <c r="Q240" i="31"/>
  <c r="P240" i="31"/>
  <c r="O238" i="31"/>
  <c r="O175" i="31"/>
  <c r="S92" i="31"/>
  <c r="T92" i="31" s="1"/>
  <c r="P323" i="31"/>
  <c r="Q323" i="31" s="1"/>
  <c r="I323" i="31"/>
  <c r="K320" i="31"/>
  <c r="J320" i="31"/>
  <c r="Q233" i="31"/>
  <c r="P256" i="31"/>
  <c r="P255" i="31" s="1"/>
  <c r="O65" i="31"/>
  <c r="P90" i="31"/>
  <c r="I444" i="31"/>
  <c r="J445" i="31"/>
  <c r="J444" i="31" s="1"/>
  <c r="J90" i="31" s="1"/>
  <c r="J65" i="31" s="1"/>
  <c r="K445" i="31"/>
  <c r="P202" i="31"/>
  <c r="Q202" i="31"/>
  <c r="O201" i="31"/>
  <c r="S91" i="31"/>
  <c r="S66" i="31"/>
  <c r="P299" i="31"/>
  <c r="Q299" i="31"/>
  <c r="O298" i="31"/>
  <c r="K98" i="31"/>
  <c r="I458" i="31"/>
  <c r="T67" i="31"/>
  <c r="T383" i="31"/>
  <c r="T382" i="31" s="1"/>
  <c r="T446" i="31" s="1"/>
  <c r="I315" i="31"/>
  <c r="K315" i="31" s="1"/>
  <c r="N393" i="31"/>
  <c r="N392" i="31" s="1"/>
  <c r="N85" i="31"/>
  <c r="N455" i="31"/>
  <c r="J368" i="31"/>
  <c r="K368" i="31"/>
  <c r="P355" i="31"/>
  <c r="Q355" i="31"/>
  <c r="J273" i="31"/>
  <c r="K273" i="31"/>
  <c r="P311" i="31"/>
  <c r="I311" i="31"/>
  <c r="J269" i="31"/>
  <c r="K269" i="31"/>
  <c r="J271" i="31"/>
  <c r="K271" i="31"/>
  <c r="J267" i="31"/>
  <c r="K267" i="31"/>
  <c r="K276" i="31"/>
  <c r="J276" i="31"/>
  <c r="K325" i="31"/>
  <c r="J325" i="31"/>
  <c r="K321" i="31"/>
  <c r="J321" i="31"/>
  <c r="J304" i="31"/>
  <c r="K304" i="31"/>
  <c r="I214" i="31"/>
  <c r="J217" i="31"/>
  <c r="J214" i="31" s="1"/>
  <c r="J266" i="31"/>
  <c r="K266" i="31" s="1"/>
  <c r="J272" i="31"/>
  <c r="K272" i="31" s="1"/>
  <c r="O63" i="31"/>
  <c r="P84" i="31"/>
  <c r="J308" i="31"/>
  <c r="K308" i="31"/>
  <c r="J322" i="31"/>
  <c r="K322" i="31" s="1"/>
  <c r="O403" i="31"/>
  <c r="O83" i="31" s="1"/>
  <c r="J289" i="31"/>
  <c r="K289" i="31" s="1"/>
  <c r="J363" i="31"/>
  <c r="K363" i="31"/>
  <c r="J431" i="31"/>
  <c r="K431" i="31"/>
  <c r="J328" i="31"/>
  <c r="K328" i="31"/>
  <c r="J433" i="31"/>
  <c r="K433" i="31"/>
  <c r="P74" i="31"/>
  <c r="O59" i="31"/>
  <c r="P315" i="31"/>
  <c r="Q315" i="31"/>
  <c r="P417" i="31"/>
  <c r="Q417" i="31"/>
  <c r="O416" i="31"/>
  <c r="K324" i="31"/>
  <c r="J324" i="31"/>
  <c r="K303" i="31"/>
  <c r="J303" i="31"/>
  <c r="P337" i="31"/>
  <c r="Q337" i="31"/>
  <c r="O336" i="31"/>
  <c r="O385" i="31"/>
  <c r="P381" i="31"/>
  <c r="Q381" i="31" s="1"/>
  <c r="O380" i="31"/>
  <c r="I373" i="31"/>
  <c r="I372" i="31" s="1"/>
  <c r="I371" i="31" s="1"/>
  <c r="I168" i="31" s="1"/>
  <c r="I167" i="31" s="1"/>
  <c r="J375" i="31"/>
  <c r="J373" i="31" s="1"/>
  <c r="I202" i="31"/>
  <c r="J203" i="31"/>
  <c r="J202" i="31" s="1"/>
  <c r="J201" i="31" s="1"/>
  <c r="Q342" i="31"/>
  <c r="P342" i="31"/>
  <c r="O86" i="31"/>
  <c r="J343" i="31"/>
  <c r="J342" i="31" s="1"/>
  <c r="I97" i="31"/>
  <c r="I69" i="31" s="1"/>
  <c r="O69" i="31"/>
  <c r="Q262" i="31"/>
  <c r="P262" i="31"/>
  <c r="P261" i="31" s="1"/>
  <c r="P159" i="31" s="1"/>
  <c r="O261" i="31"/>
  <c r="I147" i="31"/>
  <c r="M70" i="31"/>
  <c r="S70" i="31" s="1"/>
  <c r="S71" i="31"/>
  <c r="K330" i="31"/>
  <c r="J330" i="31"/>
  <c r="P395" i="31"/>
  <c r="O394" i="31"/>
  <c r="P246" i="31"/>
  <c r="P245" i="31" s="1"/>
  <c r="O93" i="31"/>
  <c r="Q387" i="31"/>
  <c r="P387" i="31"/>
  <c r="I387" i="31"/>
  <c r="O386" i="31"/>
  <c r="K429" i="31"/>
  <c r="J429" i="31"/>
  <c r="P231" i="31"/>
  <c r="O162" i="31"/>
  <c r="I162" i="31" s="1"/>
  <c r="O75" i="31"/>
  <c r="J389" i="31"/>
  <c r="K389" i="31"/>
  <c r="K242" i="31"/>
  <c r="I240" i="31"/>
  <c r="J242" i="31"/>
  <c r="P79" i="31"/>
  <c r="Q79" i="31"/>
  <c r="Q89" i="31"/>
  <c r="P89" i="31"/>
  <c r="I89" i="31"/>
  <c r="Q458" i="31"/>
  <c r="P458" i="31"/>
  <c r="O461" i="31"/>
  <c r="J315" i="31"/>
  <c r="I419" i="31"/>
  <c r="P418" i="31"/>
  <c r="Q418" i="31"/>
  <c r="K240" i="31" l="1"/>
  <c r="I238" i="31"/>
  <c r="K238" i="31" s="1"/>
  <c r="K419" i="31"/>
  <c r="J419" i="31"/>
  <c r="I418" i="31"/>
  <c r="J89" i="31"/>
  <c r="J240" i="31"/>
  <c r="J238" i="31" s="1"/>
  <c r="P386" i="31"/>
  <c r="Q386" i="31"/>
  <c r="I386" i="31"/>
  <c r="P93" i="31"/>
  <c r="Q93" i="31" s="1"/>
  <c r="I93" i="31"/>
  <c r="I68" i="31" s="1"/>
  <c r="I67" i="31" s="1"/>
  <c r="O68" i="31"/>
  <c r="O92" i="31"/>
  <c r="P92" i="31" s="1"/>
  <c r="Q92" i="31" s="1"/>
  <c r="P394" i="31"/>
  <c r="O454" i="31"/>
  <c r="O393" i="31"/>
  <c r="I91" i="31"/>
  <c r="K147" i="31"/>
  <c r="K91" i="31" s="1"/>
  <c r="K66" i="31" s="1"/>
  <c r="J86" i="31"/>
  <c r="J341" i="31"/>
  <c r="J83" i="31" s="1"/>
  <c r="J62" i="31" s="1"/>
  <c r="J174" i="31"/>
  <c r="J173" i="31" s="1"/>
  <c r="J94" i="31"/>
  <c r="J372" i="31"/>
  <c r="P380" i="31"/>
  <c r="Q380" i="31" s="1"/>
  <c r="O379" i="31"/>
  <c r="Q385" i="31"/>
  <c r="P385" i="31"/>
  <c r="Q416" i="31"/>
  <c r="P416" i="31"/>
  <c r="O455" i="31"/>
  <c r="N456" i="31"/>
  <c r="N453" i="31" s="1"/>
  <c r="N457" i="31"/>
  <c r="N460" i="31" s="1"/>
  <c r="J458" i="31"/>
  <c r="K458" i="31"/>
  <c r="Q298" i="31"/>
  <c r="P298" i="31"/>
  <c r="I90" i="31"/>
  <c r="K444" i="31"/>
  <c r="K90" i="31" s="1"/>
  <c r="P65" i="31"/>
  <c r="I65" i="31"/>
  <c r="K65" i="31" s="1"/>
  <c r="J323" i="31"/>
  <c r="K323" i="31" s="1"/>
  <c r="O174" i="31"/>
  <c r="O72" i="31"/>
  <c r="O159" i="31"/>
  <c r="J262" i="31"/>
  <c r="J261" i="31" s="1"/>
  <c r="K342" i="31"/>
  <c r="I86" i="31"/>
  <c r="K87" i="31" s="1"/>
  <c r="I341" i="31"/>
  <c r="K341" i="31" s="1"/>
  <c r="K83" i="31" s="1"/>
  <c r="J299" i="31"/>
  <c r="J79" i="31"/>
  <c r="J77" i="31" s="1"/>
  <c r="J337" i="31"/>
  <c r="J336" i="31" s="1"/>
  <c r="Q77" i="31"/>
  <c r="P77" i="31"/>
  <c r="M56" i="31"/>
  <c r="Q87" i="31"/>
  <c r="I87" i="31"/>
  <c r="K88" i="31" s="1"/>
  <c r="P87" i="31"/>
  <c r="S67" i="31"/>
  <c r="P333" i="31"/>
  <c r="O161" i="31"/>
  <c r="I161" i="31" s="1"/>
  <c r="T66" i="31"/>
  <c r="T51" i="31" s="1"/>
  <c r="T153" i="31"/>
  <c r="O371" i="31"/>
  <c r="P372" i="31"/>
  <c r="Q372" i="31" s="1"/>
  <c r="T148" i="31"/>
  <c r="T147" i="31" s="1"/>
  <c r="T447" i="31" s="1"/>
  <c r="T450" i="31" s="1"/>
  <c r="T250" i="31"/>
  <c r="T249" i="31" s="1"/>
  <c r="T380" i="31" s="1"/>
  <c r="T378" i="31" s="1"/>
  <c r="O60" i="31"/>
  <c r="P75" i="31"/>
  <c r="P162" i="31"/>
  <c r="Q231" i="31"/>
  <c r="J387" i="31"/>
  <c r="K387" i="31"/>
  <c r="Q261" i="31"/>
  <c r="O260" i="31"/>
  <c r="Q86" i="31"/>
  <c r="P86" i="31"/>
  <c r="K202" i="31"/>
  <c r="I201" i="31"/>
  <c r="K201" i="31" s="1"/>
  <c r="Q336" i="31"/>
  <c r="P336" i="31"/>
  <c r="P163" i="31" s="1"/>
  <c r="O163" i="31"/>
  <c r="I163" i="31" s="1"/>
  <c r="K163" i="31" s="1"/>
  <c r="O76" i="31"/>
  <c r="I59" i="31"/>
  <c r="P59" i="31"/>
  <c r="P83" i="31"/>
  <c r="O62" i="31"/>
  <c r="I63" i="31"/>
  <c r="P63" i="31"/>
  <c r="N71" i="31"/>
  <c r="N70" i="31" s="1"/>
  <c r="N64" i="31"/>
  <c r="N56" i="31" s="1"/>
  <c r="N55" i="31" s="1"/>
  <c r="N459" i="31" s="1"/>
  <c r="Q201" i="31"/>
  <c r="O73" i="31"/>
  <c r="P201" i="31"/>
  <c r="O160" i="31"/>
  <c r="Q238" i="31"/>
  <c r="P238" i="31"/>
  <c r="P165" i="31" s="1"/>
  <c r="O165" i="31"/>
  <c r="O85" i="31"/>
  <c r="K262" i="31"/>
  <c r="I261" i="31"/>
  <c r="J153" i="31"/>
  <c r="J91" i="31"/>
  <c r="J66" i="31" s="1"/>
  <c r="J99" i="31"/>
  <c r="J98" i="31" s="1"/>
  <c r="K299" i="31"/>
  <c r="I298" i="31"/>
  <c r="K298" i="31" s="1"/>
  <c r="M458" i="31"/>
  <c r="S98" i="31"/>
  <c r="T98" i="31" s="1"/>
  <c r="T91" i="31" s="1"/>
  <c r="T90" i="31" s="1"/>
  <c r="K337" i="31"/>
  <c r="I385" i="31"/>
  <c r="I336" i="31"/>
  <c r="I77" i="31"/>
  <c r="K78" i="31" s="1"/>
  <c r="K80" i="31"/>
  <c r="J149" i="31"/>
  <c r="K149" i="31"/>
  <c r="J326" i="31"/>
  <c r="P160" i="31" l="1"/>
  <c r="T89" i="31"/>
  <c r="T88" i="31" s="1"/>
  <c r="T448" i="31" s="1"/>
  <c r="T451" i="31" s="1"/>
  <c r="T144" i="31"/>
  <c r="T146" i="31" s="1"/>
  <c r="T62" i="31"/>
  <c r="I76" i="31"/>
  <c r="K336" i="31"/>
  <c r="M461" i="31"/>
  <c r="S461" i="31" s="1"/>
  <c r="S458" i="31"/>
  <c r="K261" i="31"/>
  <c r="I260" i="31"/>
  <c r="P85" i="31"/>
  <c r="O64" i="31"/>
  <c r="I85" i="31"/>
  <c r="K86" i="31" s="1"/>
  <c r="Q85" i="31"/>
  <c r="Q160" i="31"/>
  <c r="I160" i="31"/>
  <c r="K160" i="31" s="1"/>
  <c r="Q73" i="31"/>
  <c r="P73" i="31"/>
  <c r="I73" i="31"/>
  <c r="O58" i="31"/>
  <c r="P62" i="31"/>
  <c r="I62" i="31"/>
  <c r="Q76" i="31"/>
  <c r="O61" i="31"/>
  <c r="P76" i="31"/>
  <c r="Q260" i="31"/>
  <c r="P260" i="31"/>
  <c r="O259" i="31"/>
  <c r="P60" i="31"/>
  <c r="I60" i="31"/>
  <c r="P371" i="31"/>
  <c r="O168" i="31"/>
  <c r="O167" i="31" s="1"/>
  <c r="P161" i="31"/>
  <c r="P158" i="31" s="1"/>
  <c r="Q333" i="31"/>
  <c r="M55" i="31"/>
  <c r="S56" i="31"/>
  <c r="I159" i="31"/>
  <c r="K159" i="31" s="1"/>
  <c r="O158" i="31"/>
  <c r="P174" i="31"/>
  <c r="I174" i="31"/>
  <c r="K174" i="31" s="1"/>
  <c r="Q174" i="31"/>
  <c r="O173" i="31"/>
  <c r="P379" i="31"/>
  <c r="O170" i="31"/>
  <c r="O169" i="31" s="1"/>
  <c r="J93" i="31"/>
  <c r="J371" i="31"/>
  <c r="J168" i="31" s="1"/>
  <c r="I393" i="31"/>
  <c r="K393" i="31" s="1"/>
  <c r="P393" i="31"/>
  <c r="Q393" i="31"/>
  <c r="O392" i="31"/>
  <c r="P68" i="31"/>
  <c r="Q68" i="31" s="1"/>
  <c r="O67" i="31"/>
  <c r="P67" i="31" s="1"/>
  <c r="Q67" i="31" s="1"/>
  <c r="J165" i="31"/>
  <c r="J385" i="31"/>
  <c r="K385" i="31"/>
  <c r="I165" i="31"/>
  <c r="K165" i="31" s="1"/>
  <c r="Q165" i="31"/>
  <c r="J76" i="31"/>
  <c r="J61" i="31" s="1"/>
  <c r="J163" i="31"/>
  <c r="J298" i="31"/>
  <c r="J260" i="31" s="1"/>
  <c r="J259" i="31" s="1"/>
  <c r="J159" i="31"/>
  <c r="J72" i="31"/>
  <c r="P72" i="31"/>
  <c r="Q72" i="31"/>
  <c r="O71" i="31"/>
  <c r="I72" i="31"/>
  <c r="K73" i="31" s="1"/>
  <c r="O57" i="31"/>
  <c r="P455" i="31"/>
  <c r="Q455" i="31"/>
  <c r="I455" i="31"/>
  <c r="K92" i="31"/>
  <c r="I66" i="31"/>
  <c r="P454" i="31"/>
  <c r="I454" i="31"/>
  <c r="K386" i="31"/>
  <c r="J386" i="31"/>
  <c r="K418" i="31"/>
  <c r="J418" i="31"/>
  <c r="I417" i="31"/>
  <c r="K417" i="31" l="1"/>
  <c r="I416" i="31"/>
  <c r="K416" i="31" s="1"/>
  <c r="J454" i="31"/>
  <c r="K454" i="31" s="1"/>
  <c r="P71" i="31"/>
  <c r="Q71" i="31"/>
  <c r="I71" i="31"/>
  <c r="K71" i="31" s="1"/>
  <c r="O70" i="31"/>
  <c r="J417" i="31"/>
  <c r="J416" i="31" s="1"/>
  <c r="J88" i="31"/>
  <c r="J87" i="31" s="1"/>
  <c r="K455" i="31"/>
  <c r="J455" i="31"/>
  <c r="J57" i="31"/>
  <c r="Q392" i="31"/>
  <c r="I392" i="31"/>
  <c r="K392" i="31" s="1"/>
  <c r="P392" i="31"/>
  <c r="O456" i="31"/>
  <c r="Q173" i="31"/>
  <c r="P173" i="31"/>
  <c r="I173" i="31"/>
  <c r="O257" i="31"/>
  <c r="Q158" i="31"/>
  <c r="I158" i="31"/>
  <c r="K158" i="31" s="1"/>
  <c r="O157" i="31"/>
  <c r="Q259" i="31"/>
  <c r="P259" i="31"/>
  <c r="O390" i="31"/>
  <c r="Q61" i="31"/>
  <c r="P61" i="31"/>
  <c r="I61" i="31"/>
  <c r="K61" i="31" s="1"/>
  <c r="Q58" i="31"/>
  <c r="P58" i="31"/>
  <c r="P64" i="31"/>
  <c r="Q64" i="31"/>
  <c r="I64" i="31"/>
  <c r="K64" i="31" s="1"/>
  <c r="I259" i="31"/>
  <c r="K259" i="31" s="1"/>
  <c r="K260" i="31"/>
  <c r="P57" i="31"/>
  <c r="I57" i="31"/>
  <c r="K57" i="31" s="1"/>
  <c r="O56" i="31"/>
  <c r="Q57" i="31"/>
  <c r="J73" i="31"/>
  <c r="J58" i="31" s="1"/>
  <c r="J160" i="31"/>
  <c r="J158" i="31" s="1"/>
  <c r="J157" i="31" s="1"/>
  <c r="J68" i="31"/>
  <c r="J67" i="31" s="1"/>
  <c r="J92" i="31"/>
  <c r="P170" i="31"/>
  <c r="P169" i="31" s="1"/>
  <c r="Q379" i="31"/>
  <c r="M459" i="31"/>
  <c r="S459" i="31" s="1"/>
  <c r="S55" i="31"/>
  <c r="Q371" i="31"/>
  <c r="P168" i="31"/>
  <c r="P167" i="31" s="1"/>
  <c r="P157" i="31" s="1"/>
  <c r="K74" i="31"/>
  <c r="I58" i="31"/>
  <c r="K58" i="31" s="1"/>
  <c r="K77" i="31"/>
  <c r="K76" i="31"/>
  <c r="T47" i="31"/>
  <c r="T46" i="31" s="1"/>
  <c r="T45" i="31" s="1"/>
  <c r="T449" i="31" s="1"/>
  <c r="T61" i="31"/>
  <c r="T60" i="31" s="1"/>
  <c r="Q390" i="31" l="1"/>
  <c r="P390" i="31"/>
  <c r="I390" i="31"/>
  <c r="O388" i="31"/>
  <c r="Q257" i="31"/>
  <c r="P257" i="31"/>
  <c r="Q456" i="31"/>
  <c r="P456" i="31"/>
  <c r="I456" i="31"/>
  <c r="O453" i="31"/>
  <c r="J393" i="31"/>
  <c r="J392" i="31" s="1"/>
  <c r="J85" i="31"/>
  <c r="J64" i="31" s="1"/>
  <c r="P56" i="31"/>
  <c r="Q56" i="31"/>
  <c r="I56" i="31"/>
  <c r="K56" i="31" s="1"/>
  <c r="O55" i="31"/>
  <c r="Q157" i="31"/>
  <c r="O457" i="31"/>
  <c r="I157" i="31"/>
  <c r="K173" i="31"/>
  <c r="I257" i="31"/>
  <c r="J56" i="31"/>
  <c r="J55" i="31" s="1"/>
  <c r="Q70" i="31"/>
  <c r="P70" i="31"/>
  <c r="I70" i="31"/>
  <c r="K70" i="31" s="1"/>
  <c r="J257" i="31" l="1"/>
  <c r="K257" i="31"/>
  <c r="I457" i="31"/>
  <c r="K157" i="31"/>
  <c r="Q453" i="31"/>
  <c r="P453" i="31"/>
  <c r="I453" i="31"/>
  <c r="Q388" i="31"/>
  <c r="P388" i="31"/>
  <c r="I388" i="31"/>
  <c r="Q457" i="31"/>
  <c r="P457" i="31"/>
  <c r="O460" i="31"/>
  <c r="Q55" i="31"/>
  <c r="O459" i="31"/>
  <c r="P55" i="31"/>
  <c r="I55" i="31"/>
  <c r="K55" i="31" s="1"/>
  <c r="J71" i="31"/>
  <c r="J70" i="31" s="1"/>
  <c r="J456" i="31"/>
  <c r="K456" i="31"/>
  <c r="J390" i="31"/>
  <c r="K390" i="31"/>
  <c r="K388" i="31" l="1"/>
  <c r="J388" i="31"/>
  <c r="K453" i="31"/>
  <c r="J453" i="31"/>
  <c r="K457" i="31"/>
  <c r="J457" i="31"/>
  <c r="P149" i="31"/>
  <c r="S149" i="31"/>
  <c r="Q149" i="31"/>
</calcChain>
</file>

<file path=xl/sharedStrings.xml><?xml version="1.0" encoding="utf-8"?>
<sst xmlns="http://schemas.openxmlformats.org/spreadsheetml/2006/main" count="6612" uniqueCount="441">
  <si>
    <t>Cap.</t>
  </si>
  <si>
    <t>Prgf.</t>
  </si>
  <si>
    <t>Art.</t>
  </si>
  <si>
    <t>Alin.</t>
  </si>
  <si>
    <t>Denumire indicator</t>
  </si>
  <si>
    <t>Cumulat</t>
  </si>
  <si>
    <t>OOO1</t>
  </si>
  <si>
    <t>O4</t>
  </si>
  <si>
    <t>TOTAL VENITURI</t>
  </si>
  <si>
    <t>OOO2</t>
  </si>
  <si>
    <t>1.VENITURI CURENTE</t>
  </si>
  <si>
    <t>Taxe pe utilizarea bunurilor, autorizarea utilizarii bunurilor sau pe desfasurarea de activitati</t>
  </si>
  <si>
    <t>03</t>
  </si>
  <si>
    <t>Taxe si tarife pentru eliberarea de licente si autorizatii de functionare</t>
  </si>
  <si>
    <t>2OOO</t>
  </si>
  <si>
    <t>B.CONTRIBUTII DE ASIGURARI</t>
  </si>
  <si>
    <t>2OO4</t>
  </si>
  <si>
    <t>CONTRIBUTIILE ANGAJATORILOR</t>
  </si>
  <si>
    <t>O2</t>
  </si>
  <si>
    <t>Contr.de asig.pt.somaj dat.de ang.</t>
  </si>
  <si>
    <t>O1</t>
  </si>
  <si>
    <t>Contr.ale ang.si ale pers.jrd. asim. ang.</t>
  </si>
  <si>
    <t>O6</t>
  </si>
  <si>
    <t>Contr.ang. la fd-ul de garantare pt.plata creantelor sal.</t>
  </si>
  <si>
    <t>21O4</t>
  </si>
  <si>
    <t>CONTRIBUTIILE ASIGURATILOR</t>
  </si>
  <si>
    <t xml:space="preserve">Contr.de asig.pt.somaj dat.de asig. </t>
  </si>
  <si>
    <t>Contr.indiv.</t>
  </si>
  <si>
    <t>Contr.dat.de pers.cu contr.de asig.pt.somaj</t>
  </si>
  <si>
    <t>29OO</t>
  </si>
  <si>
    <t>C.VENITURI NEFISCALE</t>
  </si>
  <si>
    <t>3OOO</t>
  </si>
  <si>
    <t>C1.VENITURI DIN PROPRIETATI</t>
  </si>
  <si>
    <t>31O4</t>
  </si>
  <si>
    <t>VENITURI DIN DOBANZI</t>
  </si>
  <si>
    <t>O3</t>
  </si>
  <si>
    <t>Alte venituri din dobanzi</t>
  </si>
  <si>
    <t>Venituri din dobanzi la fd.de garant.pt.pl.creantelor sal.</t>
  </si>
  <si>
    <t>36OO</t>
  </si>
  <si>
    <t>C2.VANZARI  DE BUNURI  SI SERVICII</t>
  </si>
  <si>
    <t>36O4</t>
  </si>
  <si>
    <t>DIVERSE VENITURI</t>
  </si>
  <si>
    <t>Alte venituri la fd.de garant.pt.pl.creantelor sal.</t>
  </si>
  <si>
    <t>Venituri din compensarea creantelor din despagubiri</t>
  </si>
  <si>
    <t>Sume provenite din finantarea anilor precedenti</t>
  </si>
  <si>
    <t>5O</t>
  </si>
  <si>
    <t>Alte venituri</t>
  </si>
  <si>
    <t>4OO4</t>
  </si>
  <si>
    <t>INCASARI DIN RAMBURSAREA IMPRUMUTURILOR ACORDATE</t>
  </si>
  <si>
    <t>Inc.din ramb.impr.ac.pt.inf.si dezv.de intr.mici si mijl.</t>
  </si>
  <si>
    <t>IV SUBVENTII</t>
  </si>
  <si>
    <t>SUBVENTII DE LA ALTE NIVELE ALE</t>
  </si>
  <si>
    <t>SUBVENTII DE LA BUGETUL DE STAT</t>
  </si>
  <si>
    <t>B. Curente</t>
  </si>
  <si>
    <t>Sume primite de bugetul asigurarilor pentru somaj</t>
  </si>
  <si>
    <t>Sume primite de la UE in contul platilor efectuate</t>
  </si>
  <si>
    <t>01</t>
  </si>
  <si>
    <t>Fondul European de Dezvoltare Regionala</t>
  </si>
  <si>
    <t>02</t>
  </si>
  <si>
    <t>Fondul Social European</t>
  </si>
  <si>
    <t>49O4</t>
  </si>
  <si>
    <t>Venituri sistem asigurari pt.somaj</t>
  </si>
  <si>
    <t>Venituri fd.garant.pt.pl.creantelor sal.</t>
  </si>
  <si>
    <t>08</t>
  </si>
  <si>
    <t>FONDURI EXTERNE NERAMBURSABILE</t>
  </si>
  <si>
    <t>Sume primite de la UE in contul platilor efectuate aferente cadrului financiar 2014-2020</t>
  </si>
  <si>
    <t>Alte programe comunitare finantate in perioada 2014-2020 (APC)</t>
  </si>
  <si>
    <t>5OOO</t>
  </si>
  <si>
    <t>TOTAL CHELTUIELI</t>
  </si>
  <si>
    <t>10</t>
  </si>
  <si>
    <t xml:space="preserve">                CHELTUIELI DE PERSONAL</t>
  </si>
  <si>
    <t>20</t>
  </si>
  <si>
    <t xml:space="preserve">                BUNURI SI SERVICII</t>
  </si>
  <si>
    <t>30</t>
  </si>
  <si>
    <t xml:space="preserve">                DOBANZI</t>
  </si>
  <si>
    <t>40</t>
  </si>
  <si>
    <t>51</t>
  </si>
  <si>
    <t xml:space="preserve">               TRANSFERURI INTRE UNITATI ALE ADMINISTRATIEI PUBLICE</t>
  </si>
  <si>
    <t>55</t>
  </si>
  <si>
    <t>56</t>
  </si>
  <si>
    <t xml:space="preserve">Proiecte cu finantare din fonduri externe neramb ( FEN ) postaderare </t>
  </si>
  <si>
    <t>57</t>
  </si>
  <si>
    <t>58</t>
  </si>
  <si>
    <t>Proiecte cu finantare din fonduri externe neramb postaderare aferente perioadei 2014-2020</t>
  </si>
  <si>
    <t>59</t>
  </si>
  <si>
    <t>70</t>
  </si>
  <si>
    <t>71</t>
  </si>
  <si>
    <t>Pl efect in anii prec si recup in anul curent</t>
  </si>
  <si>
    <t>TOTAL CHELTUIELI SOMAJ</t>
  </si>
  <si>
    <t>1O</t>
  </si>
  <si>
    <t>2O</t>
  </si>
  <si>
    <t>3O</t>
  </si>
  <si>
    <t>4O</t>
  </si>
  <si>
    <t xml:space="preserve">                      Transferuri curente</t>
  </si>
  <si>
    <t xml:space="preserve">                            Transferuri catre institutii publice</t>
  </si>
  <si>
    <t xml:space="preserve">                       Asigurari sociale</t>
  </si>
  <si>
    <t xml:space="preserve">                              Ajutoare sociale in numerar</t>
  </si>
  <si>
    <t>7O</t>
  </si>
  <si>
    <t>8O</t>
  </si>
  <si>
    <t>64O4</t>
  </si>
  <si>
    <t>CHELTUIELILE FONDULUI DE GARANTARE PENTRU PLATA CREANTELOR SALARIALE</t>
  </si>
  <si>
    <t xml:space="preserve">                        Cheltuieli salariale in bani</t>
  </si>
  <si>
    <t xml:space="preserve">                              Salarii de baza</t>
  </si>
  <si>
    <t xml:space="preserve">                              Salarii de merit</t>
  </si>
  <si>
    <t xml:space="preserve">                              Indemnizatii de conducere</t>
  </si>
  <si>
    <t xml:space="preserve">                              Spor de vechime</t>
  </si>
  <si>
    <t xml:space="preserve">                              Sporuri pentru conditii de munca </t>
  </si>
  <si>
    <t xml:space="preserve">                              Alte sporuri</t>
  </si>
  <si>
    <t xml:space="preserve">                              Ore suplimentare</t>
  </si>
  <si>
    <t>O8</t>
  </si>
  <si>
    <t xml:space="preserve">                              Fond de premii</t>
  </si>
  <si>
    <t>O9</t>
  </si>
  <si>
    <t xml:space="preserve">                              Prima de vacanta</t>
  </si>
  <si>
    <t xml:space="preserve">                              Fond pentru posturi ocupate prin cumul</t>
  </si>
  <si>
    <t xml:space="preserve">                              Fond aferent platii cu ora   </t>
  </si>
  <si>
    <t xml:space="preserve">                              Indemnizatii platite unor persoane din afara unitatii</t>
  </si>
  <si>
    <t xml:space="preserve">                              Indemnizatii de delegare</t>
  </si>
  <si>
    <t xml:space="preserve">                              Indemnizatii de detasare</t>
  </si>
  <si>
    <t xml:space="preserve">                              Alocatiipentru transportul la si dela locul de munca</t>
  </si>
  <si>
    <t xml:space="preserve">                              Alocatii pentru locuinte</t>
  </si>
  <si>
    <t xml:space="preserve">                              Alte drepturi salariale in bani</t>
  </si>
  <si>
    <t xml:space="preserve">                       Contributii</t>
  </si>
  <si>
    <t xml:space="preserve">                               Contributii de asigurari sociale de stat</t>
  </si>
  <si>
    <t xml:space="preserve">                               Contributii de sigurari de somaj</t>
  </si>
  <si>
    <t xml:space="preserve">                               Contributii de sigurari de sanatate</t>
  </si>
  <si>
    <t xml:space="preserve">                               Contributii de asigurari pentru accidente de munca si boli profesionale</t>
  </si>
  <si>
    <t xml:space="preserve">                               Contributii pentru concedii si indemnizatii</t>
  </si>
  <si>
    <t>O7</t>
  </si>
  <si>
    <t xml:space="preserve">                              Contributii la Fondul de garantare a creantelor salariale</t>
  </si>
  <si>
    <t xml:space="preserve">                       Bunuri si servicii</t>
  </si>
  <si>
    <t xml:space="preserve">                               Furnituri de birou</t>
  </si>
  <si>
    <t xml:space="preserve">                               Materiale pentru curatenie</t>
  </si>
  <si>
    <t xml:space="preserve">                               Incalzit, iluminat si forta motrica</t>
  </si>
  <si>
    <t xml:space="preserve">                               Apa, canal si salubritate</t>
  </si>
  <si>
    <t xml:space="preserve">                               Materiale si prestari servicii cu caracter functional</t>
  </si>
  <si>
    <t xml:space="preserve">                               Alte bunuri si servicii pentru intretinere si functionare</t>
  </si>
  <si>
    <t>O5</t>
  </si>
  <si>
    <t xml:space="preserve">                       Bunuri de natura obiectelor de inventar</t>
  </si>
  <si>
    <t xml:space="preserve">                               Uniforme si echipament</t>
  </si>
  <si>
    <t xml:space="preserve">                               Lenjerie si accesorii de pat</t>
  </si>
  <si>
    <t xml:space="preserve">                               Alte obiecte de inventar</t>
  </si>
  <si>
    <t xml:space="preserve">                        Pregatire profesionala</t>
  </si>
  <si>
    <t xml:space="preserve">                        Alte cheltuieli</t>
  </si>
  <si>
    <t xml:space="preserve">                               Protocol si reprezentare</t>
  </si>
  <si>
    <t xml:space="preserve">                               Chirii</t>
  </si>
  <si>
    <t xml:space="preserve">                               Prestari de servicii pentru transmiterea drepturilor</t>
  </si>
  <si>
    <t xml:space="preserve">                               Alte cheltuieli cu bunuri si servicii</t>
  </si>
  <si>
    <t xml:space="preserve">               ALTE CHELTUIELI</t>
  </si>
  <si>
    <t xml:space="preserve">          Sume aferente platii creantelor salariale</t>
  </si>
  <si>
    <t>din total capitol:</t>
  </si>
  <si>
    <t>Plati efectuate in anii precedenti si recuperate in anul curent</t>
  </si>
  <si>
    <t>65OO</t>
  </si>
  <si>
    <t>PARTEA III CHELTUIELI SOCIAL CULTURALE</t>
  </si>
  <si>
    <t>CHELTUIELI CURENTE</t>
  </si>
  <si>
    <t>TITLULI CHELTUIELI DE PERSONAL</t>
  </si>
  <si>
    <t>TITLUL II BUNURI SI SERVICII</t>
  </si>
  <si>
    <t>TITLUL III DOBANZI</t>
  </si>
  <si>
    <t>TITLUL IV SUBVENTII</t>
  </si>
  <si>
    <t>TITLUL VI TRANSFERURI INTRE UNITATI ALE ADMINISTRATIEI PUBLICE</t>
  </si>
  <si>
    <t xml:space="preserve">                  PROIECTE CU FINANTARE DIN FONDURI EXTERNE NERAMBURSABILE (FEN) POSTADERARE</t>
  </si>
  <si>
    <t>TITLUL VIII ASISTENTA SOCIALE</t>
  </si>
  <si>
    <t>ALTE CHELTUIELI</t>
  </si>
  <si>
    <t>CHELTUIELI DE CAPITAL</t>
  </si>
  <si>
    <t>TITLUL X ACTIVE NEFINANCIARE</t>
  </si>
  <si>
    <t>OPERATIUNI FINANCIARE</t>
  </si>
  <si>
    <t>TITLUL XIV RAMBURSARI DE CREDITE</t>
  </si>
  <si>
    <t>PLATI EFECTUATE IN ANII PRECEDENTI SI RECUPERATE IN ANUL CURENT</t>
  </si>
  <si>
    <t>65O4</t>
  </si>
  <si>
    <t>INVATAMANT</t>
  </si>
  <si>
    <t xml:space="preserve">                               Carburanti si lubrifianti</t>
  </si>
  <si>
    <t xml:space="preserve">                               Piese de schimb</t>
  </si>
  <si>
    <t xml:space="preserve">                               Transport</t>
  </si>
  <si>
    <t xml:space="preserve">                               Posta, telecomunicatii, radio, tv, internet</t>
  </si>
  <si>
    <t xml:space="preserve">                       Deplasari, detasari, transferari</t>
  </si>
  <si>
    <t xml:space="preserve">                              Deplasari interne, detasari, transferari</t>
  </si>
  <si>
    <t xml:space="preserve">                              Deplasari in strainatate</t>
  </si>
  <si>
    <t xml:space="preserve">                       Carti, publicatii si materiale documentare</t>
  </si>
  <si>
    <t xml:space="preserve">                        Protectia muncii</t>
  </si>
  <si>
    <t xml:space="preserve">                        Comisioane si alte costuri aferente imprumuturilor</t>
  </si>
  <si>
    <t xml:space="preserve">                              Comisioane si alte costuri aferente imprumuturilor externe</t>
  </si>
  <si>
    <t xml:space="preserve">                  SUBVENTII</t>
  </si>
  <si>
    <t xml:space="preserve">                       Plati catre angajatori pentru formarea profesionala a angajatilor</t>
  </si>
  <si>
    <t>Programe din Fondul Social European (FSE)</t>
  </si>
  <si>
    <t xml:space="preserve">                  PROIECTE CU FINANTARE DIN FONDURI EXTERNE NERAMBURSABILE  POSTADERARE AFERENTE PERIOADEI 2014-2020</t>
  </si>
  <si>
    <t xml:space="preserve">          ACTIVE NEFINANCIARE </t>
  </si>
  <si>
    <t xml:space="preserve">                        Active fixe </t>
  </si>
  <si>
    <t xml:space="preserve">                                Constructii</t>
  </si>
  <si>
    <t xml:space="preserve">                                Masini, echipamente si mijloace de transport</t>
  </si>
  <si>
    <t xml:space="preserve">                                Mobilier, aparatura birotica si alte active corporale</t>
  </si>
  <si>
    <t xml:space="preserve">                                Alte active fixe </t>
  </si>
  <si>
    <t xml:space="preserve">                        Reparatii capitale aferente activelor fixe</t>
  </si>
  <si>
    <t xml:space="preserve">din total capitol: </t>
  </si>
  <si>
    <t>68O4</t>
  </si>
  <si>
    <t xml:space="preserve">ASIGURARI SI ASISTENTA SOCIALA </t>
  </si>
  <si>
    <t xml:space="preserve">                      Cheltuieli salariale in natura</t>
  </si>
  <si>
    <t xml:space="preserve">                              Tichete de masa</t>
  </si>
  <si>
    <t xml:space="preserve">                               Norme de hrana</t>
  </si>
  <si>
    <t xml:space="preserve">                               Uniforme si echipament obligatoriu</t>
  </si>
  <si>
    <t xml:space="preserve">                               Locuinta de serviciu folosita  de salalariat si familia sa</t>
  </si>
  <si>
    <t xml:space="preserve">                               Transport la si de la locul de munca</t>
  </si>
  <si>
    <t xml:space="preserve">                                Alte dreptuir salariale in natura</t>
  </si>
  <si>
    <t xml:space="preserve">                        Consultanta si expertiza</t>
  </si>
  <si>
    <t xml:space="preserve">                        Studii si cercetari </t>
  </si>
  <si>
    <t xml:space="preserve">                      Cheltuieli judiciare si extrajudiciare derivate din actiuni in reprezentarea intereselor statului, potrivit dispozitiilor legale</t>
  </si>
  <si>
    <t xml:space="preserve">                              Prime de asigurare non-viata</t>
  </si>
  <si>
    <t xml:space="preserve">                                Executarea silita a creantelor bugetare</t>
  </si>
  <si>
    <t xml:space="preserve">                      Dobanzi</t>
  </si>
  <si>
    <t xml:space="preserve">                             Dobanza datorata trezoreriei statului</t>
  </si>
  <si>
    <t xml:space="preserve"> - aj somaj pers care au lucrat in state UE</t>
  </si>
  <si>
    <t xml:space="preserve">    - altele-drepturi restante</t>
  </si>
  <si>
    <t xml:space="preserve">    - venit de completare OUG 36/2013</t>
  </si>
  <si>
    <t xml:space="preserve">    - venit de completare conf. Lg.138/2004</t>
  </si>
  <si>
    <t xml:space="preserve">    - venit de completare OUG 22/2004</t>
  </si>
  <si>
    <t xml:space="preserve">    - venit de completare OUG 116/2006</t>
  </si>
  <si>
    <t xml:space="preserve">   - OG 9 / 2010</t>
  </si>
  <si>
    <t xml:space="preserve">  - OG 54/2011</t>
  </si>
  <si>
    <t xml:space="preserve">  Pl.comp.total, din care:</t>
  </si>
  <si>
    <t xml:space="preserve">    - OG 98/99, incl.comis1%</t>
  </si>
  <si>
    <t xml:space="preserve">    - OG 7/98</t>
  </si>
  <si>
    <t xml:space="preserve">    - OG 22/2004</t>
  </si>
  <si>
    <t xml:space="preserve">    - altele</t>
  </si>
  <si>
    <t>Despagubiri civile</t>
  </si>
  <si>
    <t xml:space="preserve">      OPERATIUNI FINANCIARE</t>
  </si>
  <si>
    <t xml:space="preserve">            RAMBURSARI DE CREDITE</t>
  </si>
  <si>
    <t xml:space="preserve">                        Rambursari de credite externe</t>
  </si>
  <si>
    <t xml:space="preserve">                             Rambursari de credite externe contractate de ordonatori de credite</t>
  </si>
  <si>
    <t>8OO4</t>
  </si>
  <si>
    <t>ACTIUNI GENERALE ECONOMICE, COMERCIALE SI DE MUNCA</t>
  </si>
  <si>
    <t xml:space="preserve">                        Fonduri nerambursabile pentru crearea de noi locuri de munca</t>
  </si>
  <si>
    <t xml:space="preserve">                       Plati pentru stimularea crearii de locuri de munca </t>
  </si>
  <si>
    <t xml:space="preserve">                 ALTE TRANSFERURI</t>
  </si>
  <si>
    <t xml:space="preserve">                  A. Transferuri interne</t>
  </si>
  <si>
    <t xml:space="preserve">                              Programe PHARE si alte programe cu finantare nerambursabila</t>
  </si>
  <si>
    <t xml:space="preserve">                              Cofinantarea asistentei financiare nerambursabile post aderare de la Comunitatea Europeana</t>
  </si>
  <si>
    <t xml:space="preserve">                   B. Transferuri curente in strainatate (catre organizatii internationale)</t>
  </si>
  <si>
    <t xml:space="preserve">                               Contributii si cotizatii la organisme internationale</t>
  </si>
  <si>
    <t>Programe din Fondul European de Dezvoltare Regionala (FEDR)</t>
  </si>
  <si>
    <t>Programe Instrumentul European de Vecinatate si Parteneriat(ENPI)</t>
  </si>
  <si>
    <t>15</t>
  </si>
  <si>
    <t>Alte programe comunitare finantate in perioada 2007-2013(Leonardo)</t>
  </si>
  <si>
    <t>24</t>
  </si>
  <si>
    <t>Cofin asist fin neramb postader de la CE</t>
  </si>
  <si>
    <t>26</t>
  </si>
  <si>
    <t>Fondul European de Ajustare la Globalizare (FEAG)</t>
  </si>
  <si>
    <t xml:space="preserve">    - prima de incadrare (art.74)</t>
  </si>
  <si>
    <t xml:space="preserve">    - prima de instalare ( art 75) din care:</t>
  </si>
  <si>
    <t xml:space="preserve">           - art 75(2) a</t>
  </si>
  <si>
    <t xml:space="preserve">           - art 75(2) b</t>
  </si>
  <si>
    <t xml:space="preserve">           - art 75(3)</t>
  </si>
  <si>
    <t xml:space="preserve">           - art 75(4) din care:</t>
  </si>
  <si>
    <t xml:space="preserve">                     75( 4) a</t>
  </si>
  <si>
    <t xml:space="preserve">                     75( 4) b</t>
  </si>
  <si>
    <t xml:space="preserve">                     75( 4) c</t>
  </si>
  <si>
    <t xml:space="preserve">    - absolventi  incadrati conform OG 60/2016</t>
  </si>
  <si>
    <t xml:space="preserve">    - categorii defavorizate conform OG 60/2016</t>
  </si>
  <si>
    <t>Plati pentru stimularea absolventilor</t>
  </si>
  <si>
    <t xml:space="preserve">     - prima de incadrare art.73^1 alin.1</t>
  </si>
  <si>
    <t xml:space="preserve">     - prima de stimulare art.73^1 alin.2</t>
  </si>
  <si>
    <t>Legea 72/2007</t>
  </si>
  <si>
    <t>Plati pt pregatirea profes absolv (art.84) si ajutor financiar (art. 84^1)</t>
  </si>
  <si>
    <t>Prima de activare ( art. 73^2)</t>
  </si>
  <si>
    <t>Prima de relocare  ( art.76 (2) OUG 6/2017 )</t>
  </si>
  <si>
    <t>Legea 335/2013 (stagiari)</t>
  </si>
  <si>
    <t xml:space="preserve">                 OPERATIUNI FINANCIARE</t>
  </si>
  <si>
    <t xml:space="preserve">                       IMPRUMUTURI</t>
  </si>
  <si>
    <t xml:space="preserve">                            Imprumuturi din bugetul asigurarilor pentru somaj  </t>
  </si>
  <si>
    <t xml:space="preserve">                            Imprumuturi acordate de agentiile guvernamentale si administrate prin agentii de credit</t>
  </si>
  <si>
    <t>Cheltuieli sistem asigurari pt.somaj</t>
  </si>
  <si>
    <t xml:space="preserve">Cheltuieli fond de garantare </t>
  </si>
  <si>
    <t>99O4</t>
  </si>
  <si>
    <t>EXCEDENT / DEFICIT</t>
  </si>
  <si>
    <t>Excedent-deficit - asigurari pentru somaj</t>
  </si>
  <si>
    <t>Excedent-deficit - fond  garantare</t>
  </si>
  <si>
    <t>CHELTUIELI DE PERSONAL</t>
  </si>
  <si>
    <t>BUNURI SI SERVICII</t>
  </si>
  <si>
    <t>13</t>
  </si>
  <si>
    <t xml:space="preserve">                   Finantare nationala</t>
  </si>
  <si>
    <t xml:space="preserve">                   Finantare UE</t>
  </si>
  <si>
    <t xml:space="preserve">                   Cheltuieli neeligibile</t>
  </si>
  <si>
    <t>PROIECTE CU FINANTARE DIN FONDURI EXTERNE NERAMBURSABILE  POSTADERARE  AFERENTE PERIOADEI 2014-2020</t>
  </si>
  <si>
    <t>art.80</t>
  </si>
  <si>
    <t>art.85</t>
  </si>
  <si>
    <t>Lg.116</t>
  </si>
  <si>
    <t>lg.72</t>
  </si>
  <si>
    <t>lg.279</t>
  </si>
  <si>
    <t>lg.335</t>
  </si>
  <si>
    <t>total</t>
  </si>
  <si>
    <t>Executie lunara</t>
  </si>
  <si>
    <t>Dif. buget - executie</t>
  </si>
  <si>
    <t>% Dif. Executie / buget * 100</t>
  </si>
  <si>
    <t>Sub cap</t>
  </si>
  <si>
    <t>Gr/ titlu</t>
  </si>
  <si>
    <t>Contributii de asigurari pentru somaj de la persoanele care realizeaza venituri de natura profesionala cu caracter ocazional (OUG 58/2010)</t>
  </si>
  <si>
    <t>Contributii de asigurari pentru somaj de la persoanele care realizeaza venituri de natura profesionala altele decat cele de natura salariala, platita de angajatori  (OUG 82/2010)</t>
  </si>
  <si>
    <t>Cheltuieli salariale in bani</t>
  </si>
  <si>
    <t>Salarii de baza</t>
  </si>
  <si>
    <t>Contributii</t>
  </si>
  <si>
    <t>Contributii de asigurari sociale de stat</t>
  </si>
  <si>
    <t>Contributii de sigurari de somaj</t>
  </si>
  <si>
    <t>Contributii de sigurari de sanatate</t>
  </si>
  <si>
    <t>Contributii de asigurari pentru accidente de munca si boli profesionale</t>
  </si>
  <si>
    <t>Contributii pentru concedii si indemnizatii</t>
  </si>
  <si>
    <t>Asigurari pentru plata creantelor salariale</t>
  </si>
  <si>
    <t>Cheltuieli de gestionare ale Fondului de garantare a creantelor salariale</t>
  </si>
  <si>
    <t>Cheltuieli cu transmiterea si plata drepturilor</t>
  </si>
  <si>
    <t>Alte cheltuieli de administrare Fond</t>
  </si>
  <si>
    <t>Bunuri si servicii</t>
  </si>
  <si>
    <t>Incalzit, iluminat si forta motrica</t>
  </si>
  <si>
    <t>Apa, canal si salubritate</t>
  </si>
  <si>
    <t>Materiale si prestari servicii cu caracter functional</t>
  </si>
  <si>
    <t>Reparatii curente</t>
  </si>
  <si>
    <t>Bunuri de natura obiectelor de inventar</t>
  </si>
  <si>
    <t xml:space="preserve"> Alte obiecte de inventar</t>
  </si>
  <si>
    <t xml:space="preserve"> Alte cheltuieli</t>
  </si>
  <si>
    <t>Chirii</t>
  </si>
  <si>
    <t>Alte cheltuieli cu bunuri si servicii</t>
  </si>
  <si>
    <t>ASISTENTA SOCIALA</t>
  </si>
  <si>
    <t xml:space="preserve">Ajutoare sociale </t>
  </si>
  <si>
    <t>Ajutoare sociale in natura</t>
  </si>
  <si>
    <t xml:space="preserve">ACTIVE NEFINANCIARE </t>
  </si>
  <si>
    <t xml:space="preserve">Active fixe </t>
  </si>
  <si>
    <t>Mobilier, aparatura birotica si alte active corporale</t>
  </si>
  <si>
    <t>Invatamant nedefinibil prin nivel</t>
  </si>
  <si>
    <t>Centre de specializare, perfectionare, calificare si recalificare</t>
  </si>
  <si>
    <t>Alte cheltuieli in domeniul invatamantului</t>
  </si>
  <si>
    <t>Indemnizatii platite unor persoane din afara unitatii</t>
  </si>
  <si>
    <t>Indemnizatii de delegare</t>
  </si>
  <si>
    <t>Furnituri de birou</t>
  </si>
  <si>
    <t>Materiale pentru curatenie</t>
  </si>
  <si>
    <t>Incalzit, luminat si forta motrica</t>
  </si>
  <si>
    <t>Carburanti si lubrifianti</t>
  </si>
  <si>
    <t>Piese de schimb</t>
  </si>
  <si>
    <t>Posta, telecomunicatii, radio, tv, internet</t>
  </si>
  <si>
    <t>Alte bunuri si servicii pentru intretinere si functionare</t>
  </si>
  <si>
    <t>Alte obiecte de inventar</t>
  </si>
  <si>
    <t>Deplasari, detasari, transferari</t>
  </si>
  <si>
    <t>Deplasari interne, detasari, transferari</t>
  </si>
  <si>
    <t>Carti, publicatii si materiale documentare</t>
  </si>
  <si>
    <t>Pregatire profesionala</t>
  </si>
  <si>
    <t>Protectia muncii</t>
  </si>
  <si>
    <t>Alte cheltuieli</t>
  </si>
  <si>
    <t>Prestari de servicii pentru transmiterea drepturilor</t>
  </si>
  <si>
    <t>TRANSFERURI INTRE UNITATI ALE ADMINISTRATIEI PUBLICE</t>
  </si>
  <si>
    <t>Transferuri curente</t>
  </si>
  <si>
    <t>Transferuri din bugetul asigurarilor pentru somaj catre bugetul asigurarilor sociale de stat</t>
  </si>
  <si>
    <t>Transferuri din bugetul asigurarilor pentru somaj catre bugetul fondului national unic de asigurari sociale de sanatate</t>
  </si>
  <si>
    <t>Transferuri din bugetul asigurarilor pentru somaj catre bugetul asigurarilor sociale de stat reprezentand asigurare pentru accidente de munca si boli profesionale pentru someri pe durata practicii</t>
  </si>
  <si>
    <t>Asigurari sociale</t>
  </si>
  <si>
    <t>Indemnizatii de somaj total, din care :</t>
  </si>
  <si>
    <t>Indemniz.somaj abs.</t>
  </si>
  <si>
    <t>Ajutoare sociale in numerar</t>
  </si>
  <si>
    <t>Asigurari pentru somaj</t>
  </si>
  <si>
    <t>Prevenirea excluderii sociale</t>
  </si>
  <si>
    <t>Alte cheltuieli in domeniul prevenirii excluderii sociale</t>
  </si>
  <si>
    <t>Alte cheltuieli in domeniul asigurarilor si asistentei sociale</t>
  </si>
  <si>
    <t>Alte cheltuieli de administrare fond</t>
  </si>
  <si>
    <t>SUBVENTII</t>
  </si>
  <si>
    <t>Transferuri din bugetul asigurarilor pentru somaj catre bugetele locale pentru finantarea programelor pentru ocuparea temporara a fortei de munca</t>
  </si>
  <si>
    <t>Ajutoare sociale</t>
  </si>
  <si>
    <t>Plati pt.stimularea mobilitatii fortei de munca :</t>
  </si>
  <si>
    <t>Plati pt.stimularea angajatorilor care angaj.absolventi total ( art 80), din care:</t>
  </si>
  <si>
    <t>Plati pt.stimularea angajatorilor care angaj.someri apartinand unor categorii defavorizate total ( art.85) din care:</t>
  </si>
  <si>
    <t>Actiuni generale de munca</t>
  </si>
  <si>
    <t>Masuri active pentru combaterea somajului</t>
  </si>
  <si>
    <t>Stimularea crearii de locuri de munca</t>
  </si>
  <si>
    <t>Alte actiuni generale de munca</t>
  </si>
  <si>
    <t>PROIECTE CU FINANTARE DIN FONDURI EXTERNE NERAMBURSABILE  POSTADERARE AFERENTE PERIOADEI 2014-2020</t>
  </si>
  <si>
    <t>Venituri din contributia asiguratorie pentru munca</t>
  </si>
  <si>
    <t>Venituri din contributia asiguratorie pentru munca pentru fondul de garantare pentru plata creantelor salariale</t>
  </si>
  <si>
    <t>06</t>
  </si>
  <si>
    <t>Cheltuieli salariale in natura</t>
  </si>
  <si>
    <t>Vouchere de vacanta</t>
  </si>
  <si>
    <t>Contributia asiguratorie pentru munca</t>
  </si>
  <si>
    <t>Masini, echipamente si mijloace de transport</t>
  </si>
  <si>
    <t>Concedii medicale someri</t>
  </si>
  <si>
    <t xml:space="preserve"> - aj.somaj Lg.76/2002</t>
  </si>
  <si>
    <t>Concedii medicale</t>
  </si>
  <si>
    <t>Finantarea nationala</t>
  </si>
  <si>
    <t>Finantarea externa nerambursabila</t>
  </si>
  <si>
    <t>Credite bugetare trimestriale cumulate</t>
  </si>
  <si>
    <t>Executie anterioara cumulata</t>
  </si>
  <si>
    <t>Credite bugetare aprobate 
(anual)</t>
  </si>
  <si>
    <t>Credite bugetare angajate</t>
  </si>
  <si>
    <t>Disponibil de credite bugetare ce mai poate fi angajat</t>
  </si>
  <si>
    <t>ANGAJAREA CHELTUIELILOR</t>
  </si>
  <si>
    <t>EXECUTIA CHELTUIELILOR</t>
  </si>
  <si>
    <t>9=7+8</t>
  </si>
  <si>
    <t>10=6-9</t>
  </si>
  <si>
    <t>11=9/6*100</t>
  </si>
  <si>
    <t>Sume deduse</t>
  </si>
  <si>
    <t>-</t>
  </si>
  <si>
    <t>DOBANZI</t>
  </si>
  <si>
    <t>ALTE TRANSFERURI</t>
  </si>
  <si>
    <t>ACTIVE NEFINANCIARE</t>
  </si>
  <si>
    <t>% angajare credite bugetare</t>
  </si>
  <si>
    <t xml:space="preserve">Proiecte cu finantare din fonduri externe neramb (FEN ) postaderare </t>
  </si>
  <si>
    <t>Transferuri catre institutii publice</t>
  </si>
  <si>
    <t>PROIECTE CU FINANTARE DIN FONDURI EXTERNE NERAMBURSABILE (FEN) POSTADERARE</t>
  </si>
  <si>
    <t>IMPRUMUTURI</t>
  </si>
  <si>
    <t>RAMBURSARI DE CREDITE</t>
  </si>
  <si>
    <t xml:space="preserve"> Alte bunuri si servicii pentru intretinere si functionare</t>
  </si>
  <si>
    <t>Proiect….</t>
  </si>
  <si>
    <t>Proiect …..</t>
  </si>
  <si>
    <t>5=3/2*100</t>
  </si>
  <si>
    <t>lei</t>
  </si>
  <si>
    <t>Indemnizatii de hrana</t>
  </si>
  <si>
    <t>Director executiv,</t>
  </si>
  <si>
    <t>Director executiv adjunct,</t>
  </si>
  <si>
    <t>Mihaela IOVANOVICI</t>
  </si>
  <si>
    <t>Adriana Liliana VOINA</t>
  </si>
  <si>
    <t>Alina Engi BRÎNDUȘE</t>
  </si>
  <si>
    <t>A.J.O.F.M.  CARAS-SEVRIN</t>
  </si>
  <si>
    <t>Plati pt.stimularea somerilor care se angajeaza inainte de expirarea perioadei de somaj (art.72)</t>
  </si>
  <si>
    <t>Nr._____________________</t>
  </si>
  <si>
    <t>ex.</t>
  </si>
  <si>
    <t>lunar</t>
  </si>
  <si>
    <t>Indemnizatii acordate parintilor pentru supravegherea copiilor pe perioada inchiderii temporare a unitatilor de invatamant-L.19/2020</t>
  </si>
  <si>
    <t>Indemnizatii acordate pe perioada suspendarii temporare a contractului individual de munca din initiativa angajatorului</t>
  </si>
  <si>
    <t xml:space="preserve">Art.1 alin.(1) OG.132/2020- Program redus </t>
  </si>
  <si>
    <t>Art.6 alin.(1)OG.132/2020-Telemunca</t>
  </si>
  <si>
    <t>Art.1 alin.(1) OG.92/2020-41,5%</t>
  </si>
  <si>
    <t xml:space="preserve"> 93.4 L.76/2002</t>
  </si>
  <si>
    <t>Sume acordate angajatorilor pentru incadrarea in munca aunor categorii de persoane</t>
  </si>
  <si>
    <t>pensionari</t>
  </si>
  <si>
    <t>Art.5 alin.(1)OG.132/2020-41,5%-per.determinata</t>
  </si>
  <si>
    <t>art.III (2) OUG 92/2020 - persoane intre 16-29 ani</t>
  </si>
  <si>
    <t>Contul de executie al bugetului asigurarilor pentru somaj, la data de: 31.01.2021</t>
  </si>
  <si>
    <t>Indemnizatii acordate parintilor pentru supravegherea copiilor pe perioada inchiderii temporare a unitatilor de invatamant-OUG 147/2020</t>
  </si>
  <si>
    <t>Sume acordate angajatorilor pentru decontarea unei parti a salariului brut al angajatilor mentinuti in munca</t>
  </si>
  <si>
    <t>Sef Serviciul administrare buget,</t>
  </si>
  <si>
    <t>Intocmit,</t>
  </si>
  <si>
    <t>Camelia CIUCANU</t>
  </si>
  <si>
    <t>Contul de executie al bugetului asigurarilor pentru somaj, la data de: 28.02.2021</t>
  </si>
  <si>
    <t>Contul de executie al bugetului asigurarilor pentru somaj, la data de: 31.03.2021</t>
  </si>
  <si>
    <t xml:space="preserve">   </t>
  </si>
  <si>
    <t>,</t>
  </si>
  <si>
    <t>.</t>
  </si>
  <si>
    <t>Contul de executie al bugetului asigurarilor pentru somaj, la data de: 30.04.2021</t>
  </si>
  <si>
    <t>Contul de executie al bugetului asigurarilor pentru somaj, la data de: 31.05.2021</t>
  </si>
  <si>
    <t>Contul de executie al bugetului asigurarilor pentru somaj, la data de: 30.06.2021</t>
  </si>
  <si>
    <t>Contul de executie al bugetului asigurarilor pentru somaj, la data de: 31.07.2021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</si>
</sst>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2"/>
      <name val="Arial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i/>
      <sz val="12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i/>
      <sz val="11"/>
      <name val="Arial Narrow"/>
      <family val="2"/>
    </font>
    <font>
      <sz val="12"/>
      <name val="Arial Narrow"/>
      <family val="2"/>
    </font>
    <font>
      <b/>
      <sz val="12"/>
      <name val="Arial Narrow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sz val="12"/>
      <color rgb="FF0070C0"/>
      <name val="Arial"/>
      <family val="2"/>
    </font>
    <font>
      <sz val="10"/>
      <color rgb="FF0070C0"/>
      <name val="Arial"/>
      <family val="2"/>
    </font>
    <font>
      <b/>
      <sz val="14"/>
      <name val="Arial Narrow"/>
      <family val="2"/>
      <charset val="238"/>
    </font>
    <font>
      <b/>
      <sz val="11"/>
      <name val="Arial"/>
      <family val="2"/>
    </font>
    <font>
      <b/>
      <i/>
      <sz val="11"/>
      <name val="Arial Narrow"/>
      <family val="2"/>
    </font>
    <font>
      <sz val="11"/>
      <color rgb="FF0070C0"/>
      <name val="Arial Narrow"/>
      <family val="2"/>
    </font>
    <font>
      <sz val="14"/>
      <name val="Arial"/>
      <family val="2"/>
      <charset val="238"/>
    </font>
    <font>
      <b/>
      <sz val="14"/>
      <color rgb="FF0070C0"/>
      <name val="Arial"/>
      <family val="2"/>
    </font>
    <font>
      <sz val="14"/>
      <name val="Arial"/>
      <family val="2"/>
    </font>
    <font>
      <sz val="12"/>
      <color theme="3" tint="0.39997558519241921"/>
      <name val="Arial"/>
      <family val="2"/>
    </font>
    <font>
      <sz val="11"/>
      <name val="Arial"/>
      <family val="2"/>
    </font>
    <font>
      <b/>
      <i/>
      <sz val="11"/>
      <name val="Arial"/>
      <family val="2"/>
    </font>
    <font>
      <sz val="11"/>
      <color rgb="FF0070C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FF1F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33">
    <xf numFmtId="0" fontId="0" fillId="0" borderId="0" xfId="0"/>
    <xf numFmtId="0" fontId="1" fillId="0" borderId="0" xfId="0" applyNumberFormat="1" applyFont="1" applyAlignment="1"/>
    <xf numFmtId="0" fontId="2" fillId="0" borderId="0" xfId="0" applyNumberFormat="1" applyFont="1" applyAlignment="1">
      <alignment vertical="top"/>
    </xf>
    <xf numFmtId="0" fontId="3" fillId="0" borderId="0" xfId="0" applyNumberFormat="1" applyFont="1" applyBorder="1" applyAlignment="1">
      <alignment vertical="top"/>
    </xf>
    <xf numFmtId="0" fontId="3" fillId="0" borderId="0" xfId="0" applyNumberFormat="1" applyFont="1" applyAlignment="1">
      <alignment vertical="top"/>
    </xf>
    <xf numFmtId="0" fontId="2" fillId="0" borderId="0" xfId="0" applyNumberFormat="1" applyFont="1" applyAlignment="1"/>
    <xf numFmtId="3" fontId="3" fillId="0" borderId="0" xfId="0" applyNumberFormat="1" applyFont="1" applyAlignment="1">
      <alignment vertical="top"/>
    </xf>
    <xf numFmtId="3" fontId="2" fillId="0" borderId="0" xfId="0" applyNumberFormat="1" applyFont="1" applyAlignment="1"/>
    <xf numFmtId="0" fontId="3" fillId="0" borderId="0" xfId="0" applyNumberFormat="1" applyFont="1" applyBorder="1" applyAlignment="1">
      <alignment horizontal="center" vertical="top"/>
    </xf>
    <xf numFmtId="3" fontId="5" fillId="0" borderId="0" xfId="0" applyNumberFormat="1" applyFont="1" applyAlignment="1">
      <alignment vertical="top"/>
    </xf>
    <xf numFmtId="0" fontId="5" fillId="0" borderId="0" xfId="0" applyNumberFormat="1" applyFont="1" applyAlignment="1">
      <alignment vertical="top"/>
    </xf>
    <xf numFmtId="0" fontId="1" fillId="0" borderId="0" xfId="0" applyNumberFormat="1" applyFont="1" applyAlignment="1">
      <alignment vertical="top"/>
    </xf>
    <xf numFmtId="3" fontId="2" fillId="0" borderId="0" xfId="0" applyNumberFormat="1" applyFont="1" applyAlignment="1">
      <alignment vertical="top"/>
    </xf>
    <xf numFmtId="3" fontId="1" fillId="0" borderId="0" xfId="0" applyNumberFormat="1" applyFont="1" applyAlignment="1">
      <alignment vertical="top"/>
    </xf>
    <xf numFmtId="3" fontId="3" fillId="0" borderId="0" xfId="0" applyNumberFormat="1" applyFont="1" applyBorder="1" applyAlignment="1">
      <alignment vertical="top"/>
    </xf>
    <xf numFmtId="3" fontId="3" fillId="0" borderId="0" xfId="0" applyNumberFormat="1" applyFont="1" applyBorder="1" applyAlignment="1">
      <alignment horizontal="right" vertical="top"/>
    </xf>
    <xf numFmtId="0" fontId="2" fillId="0" borderId="0" xfId="0" applyNumberFormat="1" applyFont="1" applyBorder="1" applyAlignment="1">
      <alignment vertical="top"/>
    </xf>
    <xf numFmtId="0" fontId="2" fillId="0" borderId="0" xfId="0" applyNumberFormat="1" applyFont="1" applyBorder="1" applyAlignment="1"/>
    <xf numFmtId="3" fontId="3" fillId="0" borderId="0" xfId="0" applyNumberFormat="1" applyFont="1" applyBorder="1" applyAlignment="1">
      <alignment vertical="top" wrapText="1"/>
    </xf>
    <xf numFmtId="3" fontId="3" fillId="0" borderId="0" xfId="0" applyNumberFormat="1" applyFont="1" applyBorder="1" applyAlignment="1">
      <alignment horizontal="right" vertical="top" wrapText="1"/>
    </xf>
    <xf numFmtId="0" fontId="3" fillId="0" borderId="0" xfId="0" applyNumberFormat="1" applyFont="1" applyBorder="1" applyAlignment="1">
      <alignment vertical="top" wrapText="1"/>
    </xf>
    <xf numFmtId="0" fontId="2" fillId="0" borderId="0" xfId="0" applyNumberFormat="1" applyFont="1" applyBorder="1" applyAlignment="1">
      <alignment vertical="top" wrapText="1"/>
    </xf>
    <xf numFmtId="0" fontId="2" fillId="0" borderId="0" xfId="0" applyNumberFormat="1" applyFont="1" applyBorder="1" applyAlignment="1">
      <alignment wrapText="1"/>
    </xf>
    <xf numFmtId="0" fontId="8" fillId="0" borderId="0" xfId="0" applyNumberFormat="1" applyFont="1" applyAlignment="1">
      <alignment horizontal="center" vertical="center"/>
    </xf>
    <xf numFmtId="0" fontId="9" fillId="0" borderId="0" xfId="0" applyNumberFormat="1" applyFont="1" applyAlignment="1">
      <alignment horizontal="center" vertical="center"/>
    </xf>
    <xf numFmtId="0" fontId="8" fillId="0" borderId="0" xfId="0" applyNumberFormat="1" applyFont="1" applyBorder="1" applyAlignment="1">
      <alignment horizontal="center" vertical="center"/>
    </xf>
    <xf numFmtId="0" fontId="9" fillId="0" borderId="0" xfId="0" applyNumberFormat="1" applyFont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right" vertical="center"/>
    </xf>
    <xf numFmtId="3" fontId="1" fillId="0" borderId="5" xfId="0" applyNumberFormat="1" applyFont="1" applyFill="1" applyBorder="1" applyAlignment="1">
      <alignment horizontal="right" vertical="center"/>
    </xf>
    <xf numFmtId="3" fontId="2" fillId="0" borderId="5" xfId="0" applyNumberFormat="1" applyFont="1" applyBorder="1" applyAlignment="1">
      <alignment horizontal="right" vertical="center" wrapText="1"/>
    </xf>
    <xf numFmtId="3" fontId="2" fillId="0" borderId="5" xfId="0" applyNumberFormat="1" applyFont="1" applyBorder="1" applyAlignment="1">
      <alignment horizontal="right" vertical="center"/>
    </xf>
    <xf numFmtId="3" fontId="1" fillId="0" borderId="5" xfId="0" applyNumberFormat="1" applyFont="1" applyFill="1" applyBorder="1" applyAlignment="1">
      <alignment horizontal="right" vertical="center" wrapText="1"/>
    </xf>
    <xf numFmtId="3" fontId="1" fillId="0" borderId="5" xfId="0" applyNumberFormat="1" applyFont="1" applyBorder="1" applyAlignment="1">
      <alignment horizontal="right" vertical="center" wrapText="1"/>
    </xf>
    <xf numFmtId="3" fontId="2" fillId="0" borderId="5" xfId="0" applyNumberFormat="1" applyFont="1" applyFill="1" applyBorder="1" applyAlignment="1">
      <alignment horizontal="right" vertical="center" wrapText="1"/>
    </xf>
    <xf numFmtId="0" fontId="11" fillId="0" borderId="0" xfId="0" applyNumberFormat="1" applyFont="1" applyBorder="1" applyAlignment="1">
      <alignment horizontal="left" vertical="center" wrapText="1"/>
    </xf>
    <xf numFmtId="0" fontId="2" fillId="0" borderId="0" xfId="0" applyNumberFormat="1" applyFont="1" applyAlignment="1">
      <alignment horizontal="right" vertical="center"/>
    </xf>
    <xf numFmtId="0" fontId="2" fillId="0" borderId="0" xfId="0" applyNumberFormat="1" applyFont="1" applyBorder="1" applyAlignment="1">
      <alignment horizontal="right" vertical="center"/>
    </xf>
    <xf numFmtId="0" fontId="6" fillId="0" borderId="0" xfId="0" applyNumberFormat="1" applyFont="1" applyBorder="1" applyAlignment="1">
      <alignment horizontal="right" vertical="center" wrapText="1"/>
    </xf>
    <xf numFmtId="0" fontId="12" fillId="0" borderId="0" xfId="0" applyNumberFormat="1" applyFont="1" applyBorder="1" applyAlignment="1">
      <alignment horizontal="left" vertical="center" wrapText="1"/>
    </xf>
    <xf numFmtId="0" fontId="10" fillId="0" borderId="5" xfId="0" applyNumberFormat="1" applyFont="1" applyBorder="1" applyAlignment="1">
      <alignment horizontal="center" vertical="center"/>
    </xf>
    <xf numFmtId="3" fontId="1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0" fontId="2" fillId="0" borderId="0" xfId="0" applyNumberFormat="1" applyFont="1" applyBorder="1" applyAlignment="1">
      <alignment horizontal="right" vertical="center" wrapText="1"/>
    </xf>
    <xf numFmtId="3" fontId="2" fillId="0" borderId="0" xfId="0" applyNumberFormat="1" applyFont="1" applyAlignment="1">
      <alignment horizontal="right" vertical="center" wrapText="1"/>
    </xf>
    <xf numFmtId="0" fontId="1" fillId="0" borderId="0" xfId="0" applyNumberFormat="1" applyFont="1" applyBorder="1" applyAlignment="1">
      <alignment horizontal="right" vertical="center"/>
    </xf>
    <xf numFmtId="0" fontId="13" fillId="0" borderId="0" xfId="0" applyNumberFormat="1" applyFont="1" applyBorder="1" applyAlignment="1">
      <alignment horizontal="center" vertical="top"/>
    </xf>
    <xf numFmtId="0" fontId="13" fillId="0" borderId="0" xfId="0" applyNumberFormat="1" applyFont="1" applyAlignment="1">
      <alignment horizontal="center" vertical="top"/>
    </xf>
    <xf numFmtId="0" fontId="13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horizontal="right" vertical="center"/>
    </xf>
    <xf numFmtId="3" fontId="2" fillId="0" borderId="9" xfId="0" applyNumberFormat="1" applyFont="1" applyBorder="1" applyAlignment="1">
      <alignment horizontal="right" vertical="center" wrapText="1"/>
    </xf>
    <xf numFmtId="3" fontId="1" fillId="0" borderId="5" xfId="0" applyNumberFormat="1" applyFont="1" applyBorder="1" applyAlignment="1">
      <alignment horizontal="right" vertical="center"/>
    </xf>
    <xf numFmtId="3" fontId="1" fillId="3" borderId="5" xfId="0" applyNumberFormat="1" applyFont="1" applyFill="1" applyBorder="1" applyAlignment="1">
      <alignment horizontal="right" vertical="center" wrapText="1"/>
    </xf>
    <xf numFmtId="0" fontId="11" fillId="0" borderId="0" xfId="0" applyNumberFormat="1" applyFont="1" applyAlignment="1">
      <alignment horizontal="left" vertical="center"/>
    </xf>
    <xf numFmtId="0" fontId="11" fillId="0" borderId="0" xfId="0" applyNumberFormat="1" applyFont="1" applyBorder="1" applyAlignment="1">
      <alignment horizontal="left" vertical="center"/>
    </xf>
    <xf numFmtId="0" fontId="13" fillId="0" borderId="5" xfId="0" applyNumberFormat="1" applyFont="1" applyBorder="1" applyAlignment="1">
      <alignment horizontal="center" vertical="center"/>
    </xf>
    <xf numFmtId="0" fontId="14" fillId="0" borderId="5" xfId="0" applyNumberFormat="1" applyFont="1" applyBorder="1" applyAlignment="1">
      <alignment horizontal="center" vertical="center" wrapText="1"/>
    </xf>
    <xf numFmtId="3" fontId="16" fillId="0" borderId="0" xfId="0" applyNumberFormat="1" applyFont="1" applyAlignment="1">
      <alignment horizontal="right" vertical="center" wrapText="1"/>
    </xf>
    <xf numFmtId="0" fontId="16" fillId="0" borderId="0" xfId="0" applyNumberFormat="1" applyFont="1" applyBorder="1" applyAlignment="1">
      <alignment horizontal="left" vertical="center" wrapText="1"/>
    </xf>
    <xf numFmtId="3" fontId="16" fillId="0" borderId="0" xfId="0" applyNumberFormat="1" applyFont="1" applyAlignment="1">
      <alignment horizontal="right" vertical="center"/>
    </xf>
    <xf numFmtId="4" fontId="16" fillId="0" borderId="0" xfId="0" applyNumberFormat="1" applyFont="1" applyAlignment="1">
      <alignment horizontal="right" vertical="center"/>
    </xf>
    <xf numFmtId="3" fontId="16" fillId="0" borderId="0" xfId="0" applyNumberFormat="1" applyFont="1" applyAlignment="1">
      <alignment vertical="top"/>
    </xf>
    <xf numFmtId="0" fontId="16" fillId="0" borderId="0" xfId="0" applyNumberFormat="1" applyFont="1" applyAlignment="1">
      <alignment vertical="top"/>
    </xf>
    <xf numFmtId="0" fontId="16" fillId="0" borderId="0" xfId="0" applyNumberFormat="1" applyFont="1" applyAlignment="1"/>
    <xf numFmtId="0" fontId="4" fillId="0" borderId="0" xfId="0" applyNumberFormat="1" applyFont="1" applyBorder="1" applyAlignment="1">
      <alignment horizontal="left" vertical="center"/>
    </xf>
    <xf numFmtId="0" fontId="1" fillId="0" borderId="0" xfId="0" applyNumberFormat="1" applyFont="1" applyAlignment="1">
      <alignment horizontal="left"/>
    </xf>
    <xf numFmtId="3" fontId="2" fillId="2" borderId="5" xfId="0" applyNumberFormat="1" applyFont="1" applyFill="1" applyBorder="1" applyAlignment="1">
      <alignment horizontal="right" vertical="center"/>
    </xf>
    <xf numFmtId="3" fontId="1" fillId="2" borderId="5" xfId="0" applyNumberFormat="1" applyFont="1" applyFill="1" applyBorder="1" applyAlignment="1">
      <alignment horizontal="right" vertical="center"/>
    </xf>
    <xf numFmtId="3" fontId="2" fillId="2" borderId="5" xfId="0" applyNumberFormat="1" applyFont="1" applyFill="1" applyBorder="1" applyAlignment="1">
      <alignment horizontal="right" vertical="center" wrapText="1"/>
    </xf>
    <xf numFmtId="0" fontId="2" fillId="2" borderId="0" xfId="0" applyNumberFormat="1" applyFont="1" applyFill="1" applyAlignment="1">
      <alignment horizontal="right" vertical="center"/>
    </xf>
    <xf numFmtId="3" fontId="1" fillId="2" borderId="5" xfId="0" applyNumberFormat="1" applyFont="1" applyFill="1" applyBorder="1" applyAlignment="1">
      <alignment horizontal="right" vertical="center" wrapText="1"/>
    </xf>
    <xf numFmtId="3" fontId="2" fillId="2" borderId="0" xfId="0" applyNumberFormat="1" applyFont="1" applyFill="1" applyAlignment="1">
      <alignment horizontal="right" vertical="center"/>
    </xf>
    <xf numFmtId="3" fontId="1" fillId="2" borderId="0" xfId="0" applyNumberFormat="1" applyFont="1" applyFill="1" applyAlignment="1">
      <alignment horizontal="right" vertical="center"/>
    </xf>
    <xf numFmtId="3" fontId="16" fillId="2" borderId="0" xfId="0" applyNumberFormat="1" applyFont="1" applyFill="1" applyAlignment="1">
      <alignment horizontal="right" vertical="center"/>
    </xf>
    <xf numFmtId="3" fontId="3" fillId="2" borderId="0" xfId="0" applyNumberFormat="1" applyFont="1" applyFill="1" applyAlignment="1">
      <alignment vertical="top"/>
    </xf>
    <xf numFmtId="0" fontId="3" fillId="2" borderId="0" xfId="0" applyNumberFormat="1" applyFont="1" applyFill="1" applyAlignment="1">
      <alignment vertical="top"/>
    </xf>
    <xf numFmtId="0" fontId="2" fillId="2" borderId="0" xfId="0" applyNumberFormat="1" applyFont="1" applyFill="1" applyAlignment="1">
      <alignment vertical="top"/>
    </xf>
    <xf numFmtId="0" fontId="2" fillId="2" borderId="0" xfId="0" applyNumberFormat="1" applyFont="1" applyFill="1" applyAlignment="1"/>
    <xf numFmtId="3" fontId="17" fillId="0" borderId="5" xfId="0" applyNumberFormat="1" applyFont="1" applyBorder="1" applyAlignment="1">
      <alignment horizontal="right" vertical="center" wrapText="1"/>
    </xf>
    <xf numFmtId="3" fontId="18" fillId="0" borderId="0" xfId="0" applyNumberFormat="1" applyFont="1" applyAlignment="1">
      <alignment vertical="top"/>
    </xf>
    <xf numFmtId="0" fontId="18" fillId="0" borderId="0" xfId="0" applyNumberFormat="1" applyFont="1" applyAlignment="1">
      <alignment vertical="top"/>
    </xf>
    <xf numFmtId="0" fontId="17" fillId="0" borderId="0" xfId="0" applyNumberFormat="1" applyFont="1" applyAlignment="1">
      <alignment vertical="top"/>
    </xf>
    <xf numFmtId="0" fontId="17" fillId="0" borderId="0" xfId="0" applyNumberFormat="1" applyFont="1" applyAlignment="1"/>
    <xf numFmtId="0" fontId="8" fillId="0" borderId="0" xfId="0" applyNumberFormat="1" applyFont="1" applyBorder="1" applyAlignment="1">
      <alignment horizontal="left" vertical="center"/>
    </xf>
    <xf numFmtId="0" fontId="15" fillId="0" borderId="0" xfId="0" applyNumberFormat="1" applyFont="1" applyBorder="1" applyAlignment="1">
      <alignment horizontal="center" vertical="center"/>
    </xf>
    <xf numFmtId="0" fontId="4" fillId="0" borderId="0" xfId="0" applyNumberFormat="1" applyFont="1" applyAlignment="1">
      <alignment horizontal="left" vertical="center"/>
    </xf>
    <xf numFmtId="0" fontId="19" fillId="0" borderId="0" xfId="0" applyNumberFormat="1" applyFont="1" applyAlignment="1">
      <alignment horizontal="left" vertical="center"/>
    </xf>
    <xf numFmtId="3" fontId="1" fillId="3" borderId="5" xfId="0" applyNumberFormat="1" applyFont="1" applyFill="1" applyBorder="1" applyAlignment="1">
      <alignment horizontal="right" vertical="center"/>
    </xf>
    <xf numFmtId="3" fontId="4" fillId="3" borderId="5" xfId="0" applyNumberFormat="1" applyFont="1" applyFill="1" applyBorder="1" applyAlignment="1">
      <alignment horizontal="right" vertical="center" wrapText="1"/>
    </xf>
    <xf numFmtId="3" fontId="1" fillId="4" borderId="5" xfId="0" applyNumberFormat="1" applyFont="1" applyFill="1" applyBorder="1" applyAlignment="1">
      <alignment horizontal="right" vertical="center" wrapText="1"/>
    </xf>
    <xf numFmtId="3" fontId="2" fillId="4" borderId="5" xfId="0" applyNumberFormat="1" applyFont="1" applyFill="1" applyBorder="1" applyAlignment="1">
      <alignment horizontal="right" vertical="center" wrapText="1"/>
    </xf>
    <xf numFmtId="0" fontId="11" fillId="0" borderId="5" xfId="0" applyNumberFormat="1" applyFont="1" applyBorder="1" applyAlignment="1">
      <alignment horizontal="left" vertical="center" wrapText="1"/>
    </xf>
    <xf numFmtId="49" fontId="10" fillId="0" borderId="5" xfId="0" applyNumberFormat="1" applyFont="1" applyBorder="1" applyAlignment="1">
      <alignment horizontal="center" vertical="center"/>
    </xf>
    <xf numFmtId="0" fontId="11" fillId="0" borderId="5" xfId="0" applyNumberFormat="1" applyFont="1" applyBorder="1" applyAlignment="1">
      <alignment horizontal="center" vertical="center"/>
    </xf>
    <xf numFmtId="49" fontId="11" fillId="0" borderId="5" xfId="0" applyNumberFormat="1" applyFont="1" applyBorder="1" applyAlignment="1">
      <alignment horizontal="center" vertical="center"/>
    </xf>
    <xf numFmtId="0" fontId="10" fillId="4" borderId="5" xfId="0" applyNumberFormat="1" applyFont="1" applyFill="1" applyBorder="1" applyAlignment="1">
      <alignment horizontal="center" vertical="center"/>
    </xf>
    <xf numFmtId="0" fontId="22" fillId="0" borderId="5" xfId="0" applyNumberFormat="1" applyFont="1" applyBorder="1" applyAlignment="1">
      <alignment horizontal="center" vertical="center"/>
    </xf>
    <xf numFmtId="0" fontId="10" fillId="0" borderId="5" xfId="0" quotePrefix="1" applyNumberFormat="1" applyFont="1" applyBorder="1" applyAlignment="1">
      <alignment horizontal="center" vertical="center"/>
    </xf>
    <xf numFmtId="0" fontId="11" fillId="0" borderId="5" xfId="0" quotePrefix="1" applyNumberFormat="1" applyFont="1" applyBorder="1" applyAlignment="1">
      <alignment horizontal="center" vertical="center"/>
    </xf>
    <xf numFmtId="0" fontId="11" fillId="4" borderId="5" xfId="0" applyNumberFormat="1" applyFont="1" applyFill="1" applyBorder="1" applyAlignment="1">
      <alignment horizontal="center" vertical="center"/>
    </xf>
    <xf numFmtId="0" fontId="11" fillId="2" borderId="5" xfId="0" applyNumberFormat="1" applyFont="1" applyFill="1" applyBorder="1" applyAlignment="1">
      <alignment horizontal="center" vertical="center"/>
    </xf>
    <xf numFmtId="0" fontId="10" fillId="2" borderId="5" xfId="0" applyNumberFormat="1" applyFont="1" applyFill="1" applyBorder="1" applyAlignment="1">
      <alignment horizontal="center" vertical="center"/>
    </xf>
    <xf numFmtId="3" fontId="23" fillId="6" borderId="5" xfId="0" quotePrefix="1" applyNumberFormat="1" applyFont="1" applyFill="1" applyBorder="1" applyAlignment="1">
      <alignment horizontal="center" vertical="center"/>
    </xf>
    <xf numFmtId="3" fontId="23" fillId="2" borderId="5" xfId="0" quotePrefix="1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horizontal="left" vertical="center"/>
    </xf>
    <xf numFmtId="4" fontId="4" fillId="0" borderId="0" xfId="0" applyNumberFormat="1" applyFont="1" applyBorder="1" applyAlignment="1">
      <alignment horizontal="left" vertical="center"/>
    </xf>
    <xf numFmtId="4" fontId="15" fillId="0" borderId="0" xfId="0" applyNumberFormat="1" applyFont="1" applyBorder="1" applyAlignment="1">
      <alignment horizontal="center" vertical="center"/>
    </xf>
    <xf numFmtId="4" fontId="1" fillId="0" borderId="0" xfId="0" applyNumberFormat="1" applyFont="1" applyAlignment="1">
      <alignment horizontal="left"/>
    </xf>
    <xf numFmtId="4" fontId="11" fillId="0" borderId="0" xfId="0" applyNumberFormat="1" applyFont="1" applyBorder="1" applyAlignment="1">
      <alignment horizontal="left" vertical="center"/>
    </xf>
    <xf numFmtId="4" fontId="11" fillId="0" borderId="0" xfId="0" applyNumberFormat="1" applyFont="1" applyBorder="1" applyAlignment="1">
      <alignment horizontal="left" vertical="center" wrapText="1"/>
    </xf>
    <xf numFmtId="4" fontId="12" fillId="0" borderId="0" xfId="0" applyNumberFormat="1" applyFont="1" applyBorder="1" applyAlignment="1">
      <alignment horizontal="left" vertical="center" wrapText="1"/>
    </xf>
    <xf numFmtId="3" fontId="2" fillId="5" borderId="5" xfId="0" applyNumberFormat="1" applyFont="1" applyFill="1" applyBorder="1" applyAlignment="1">
      <alignment horizontal="right" vertical="center"/>
    </xf>
    <xf numFmtId="0" fontId="11" fillId="5" borderId="5" xfId="0" applyNumberFormat="1" applyFont="1" applyFill="1" applyBorder="1" applyAlignment="1">
      <alignment horizontal="center" vertical="center"/>
    </xf>
    <xf numFmtId="3" fontId="4" fillId="6" borderId="5" xfId="0" applyNumberFormat="1" applyFont="1" applyFill="1" applyBorder="1" applyAlignment="1">
      <alignment horizontal="right" vertical="center" wrapText="1"/>
    </xf>
    <xf numFmtId="3" fontId="1" fillId="6" borderId="5" xfId="0" applyNumberFormat="1" applyFont="1" applyFill="1" applyBorder="1" applyAlignment="1">
      <alignment horizontal="right" vertical="center" wrapText="1"/>
    </xf>
    <xf numFmtId="0" fontId="10" fillId="0" borderId="4" xfId="0" applyNumberFormat="1" applyFont="1" applyBorder="1" applyAlignment="1">
      <alignment horizontal="center" vertical="center"/>
    </xf>
    <xf numFmtId="0" fontId="11" fillId="0" borderId="4" xfId="0" applyNumberFormat="1" applyFont="1" applyBorder="1" applyAlignment="1">
      <alignment horizontal="center" vertical="center"/>
    </xf>
    <xf numFmtId="0" fontId="11" fillId="5" borderId="4" xfId="0" applyNumberFormat="1" applyFont="1" applyFill="1" applyBorder="1" applyAlignment="1">
      <alignment horizontal="center" vertical="center"/>
    </xf>
    <xf numFmtId="0" fontId="10" fillId="4" borderId="4" xfId="0" applyNumberFormat="1" applyFont="1" applyFill="1" applyBorder="1" applyAlignment="1">
      <alignment horizontal="center" vertical="center"/>
    </xf>
    <xf numFmtId="0" fontId="22" fillId="0" borderId="4" xfId="0" applyNumberFormat="1" applyFont="1" applyBorder="1" applyAlignment="1">
      <alignment horizontal="center" vertical="center"/>
    </xf>
    <xf numFmtId="3" fontId="1" fillId="0" borderId="6" xfId="0" applyNumberFormat="1" applyFont="1" applyBorder="1" applyAlignment="1">
      <alignment horizontal="right" vertical="center" wrapText="1"/>
    </xf>
    <xf numFmtId="0" fontId="11" fillId="4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0" fillId="2" borderId="4" xfId="0" applyNumberFormat="1" applyFont="1" applyFill="1" applyBorder="1" applyAlignment="1">
      <alignment horizontal="center" vertical="center"/>
    </xf>
    <xf numFmtId="0" fontId="11" fillId="0" borderId="9" xfId="0" applyNumberFormat="1" applyFont="1" applyBorder="1" applyAlignment="1">
      <alignment horizontal="center" vertical="center"/>
    </xf>
    <xf numFmtId="49" fontId="11" fillId="0" borderId="9" xfId="0" applyNumberFormat="1" applyFont="1" applyBorder="1" applyAlignment="1">
      <alignment horizontal="center" vertical="center"/>
    </xf>
    <xf numFmtId="3" fontId="2" fillId="3" borderId="5" xfId="0" applyNumberFormat="1" applyFont="1" applyFill="1" applyBorder="1" applyAlignment="1">
      <alignment horizontal="right" vertical="center" wrapText="1"/>
    </xf>
    <xf numFmtId="3" fontId="1" fillId="7" borderId="5" xfId="0" applyNumberFormat="1" applyFont="1" applyFill="1" applyBorder="1" applyAlignment="1">
      <alignment horizontal="right" vertical="center" wrapText="1"/>
    </xf>
    <xf numFmtId="0" fontId="11" fillId="0" borderId="8" xfId="0" applyNumberFormat="1" applyFont="1" applyBorder="1" applyAlignment="1">
      <alignment horizontal="center" vertical="center"/>
    </xf>
    <xf numFmtId="0" fontId="11" fillId="0" borderId="9" xfId="0" applyNumberFormat="1" applyFont="1" applyBorder="1" applyAlignment="1">
      <alignment horizontal="left" vertical="center" wrapText="1"/>
    </xf>
    <xf numFmtId="3" fontId="2" fillId="0" borderId="9" xfId="0" applyNumberFormat="1" applyFont="1" applyFill="1" applyBorder="1" applyAlignment="1">
      <alignment horizontal="right" vertical="center" wrapText="1"/>
    </xf>
    <xf numFmtId="3" fontId="2" fillId="2" borderId="0" xfId="0" applyNumberFormat="1" applyFont="1" applyFill="1" applyAlignment="1">
      <alignment vertical="top"/>
    </xf>
    <xf numFmtId="3" fontId="17" fillId="0" borderId="5" xfId="0" applyNumberFormat="1" applyFont="1" applyFill="1" applyBorder="1" applyAlignment="1">
      <alignment horizontal="right" vertical="center" wrapText="1"/>
    </xf>
    <xf numFmtId="3" fontId="26" fillId="2" borderId="5" xfId="0" applyNumberFormat="1" applyFont="1" applyFill="1" applyBorder="1" applyAlignment="1">
      <alignment horizontal="right" vertical="center" wrapText="1"/>
    </xf>
    <xf numFmtId="3" fontId="26" fillId="0" borderId="5" xfId="0" applyNumberFormat="1" applyFont="1" applyFill="1" applyBorder="1" applyAlignment="1">
      <alignment horizontal="right" vertical="center" wrapText="1"/>
    </xf>
    <xf numFmtId="0" fontId="11" fillId="0" borderId="5" xfId="0" applyNumberFormat="1" applyFont="1" applyFill="1" applyBorder="1" applyAlignment="1">
      <alignment horizontal="left" vertical="center" wrapText="1"/>
    </xf>
    <xf numFmtId="0" fontId="10" fillId="0" borderId="5" xfId="0" applyNumberFormat="1" applyFont="1" applyFill="1" applyBorder="1" applyAlignment="1">
      <alignment horizontal="left" wrapText="1"/>
    </xf>
    <xf numFmtId="0" fontId="4" fillId="0" borderId="0" xfId="0" applyNumberFormat="1" applyFont="1" applyBorder="1" applyAlignment="1">
      <alignment vertical="center"/>
    </xf>
    <xf numFmtId="0" fontId="11" fillId="0" borderId="5" xfId="0" applyNumberFormat="1" applyFont="1" applyFill="1" applyBorder="1" applyAlignment="1">
      <alignment horizontal="left" wrapText="1"/>
    </xf>
    <xf numFmtId="49" fontId="11" fillId="0" borderId="5" xfId="0" applyNumberFormat="1" applyFont="1" applyBorder="1" applyAlignment="1">
      <alignment horizontal="left" vertical="center"/>
    </xf>
    <xf numFmtId="1" fontId="11" fillId="0" borderId="5" xfId="0" applyNumberFormat="1" applyFont="1" applyBorder="1" applyAlignment="1">
      <alignment horizontal="center" vertical="center"/>
    </xf>
    <xf numFmtId="2" fontId="10" fillId="0" borderId="5" xfId="0" applyNumberFormat="1" applyFont="1" applyBorder="1" applyAlignment="1">
      <alignment horizontal="center" vertical="center"/>
    </xf>
    <xf numFmtId="4" fontId="7" fillId="0" borderId="5" xfId="0" applyNumberFormat="1" applyFont="1" applyBorder="1" applyAlignment="1">
      <alignment horizontal="center" vertical="center" wrapText="1"/>
    </xf>
    <xf numFmtId="0" fontId="9" fillId="0" borderId="5" xfId="0" applyNumberFormat="1" applyFont="1" applyBorder="1" applyAlignment="1">
      <alignment horizontal="center" vertical="center" wrapText="1"/>
    </xf>
    <xf numFmtId="3" fontId="9" fillId="0" borderId="5" xfId="0" applyNumberFormat="1" applyFont="1" applyBorder="1" applyAlignment="1">
      <alignment horizontal="center" vertical="center" wrapText="1"/>
    </xf>
    <xf numFmtId="0" fontId="13" fillId="0" borderId="5" xfId="0" applyNumberFormat="1" applyFont="1" applyFill="1" applyBorder="1" applyAlignment="1">
      <alignment horizontal="center" vertical="center" wrapText="1"/>
    </xf>
    <xf numFmtId="0" fontId="13" fillId="2" borderId="5" xfId="0" applyNumberFormat="1" applyFont="1" applyFill="1" applyBorder="1" applyAlignment="1">
      <alignment horizontal="center" vertical="center" wrapText="1"/>
    </xf>
    <xf numFmtId="0" fontId="20" fillId="6" borderId="5" xfId="0" applyNumberFormat="1" applyFont="1" applyFill="1" applyBorder="1" applyAlignment="1">
      <alignment horizontal="left" vertical="center" wrapText="1"/>
    </xf>
    <xf numFmtId="4" fontId="23" fillId="6" borderId="5" xfId="0" quotePrefix="1" applyNumberFormat="1" applyFont="1" applyFill="1" applyBorder="1" applyAlignment="1">
      <alignment horizontal="center" vertical="center"/>
    </xf>
    <xf numFmtId="3" fontId="4" fillId="6" borderId="5" xfId="0" applyNumberFormat="1" applyFont="1" applyFill="1" applyBorder="1" applyAlignment="1">
      <alignment horizontal="right" vertical="center"/>
    </xf>
    <xf numFmtId="4" fontId="10" fillId="0" borderId="5" xfId="0" applyNumberFormat="1" applyFont="1" applyBorder="1" applyAlignment="1">
      <alignment horizontal="left" vertical="center"/>
    </xf>
    <xf numFmtId="4" fontId="23" fillId="2" borderId="5" xfId="0" quotePrefix="1" applyNumberFormat="1" applyFont="1" applyFill="1" applyBorder="1" applyAlignment="1">
      <alignment horizontal="center" vertical="center"/>
    </xf>
    <xf numFmtId="4" fontId="10" fillId="0" borderId="5" xfId="0" applyNumberFormat="1" applyFont="1" applyBorder="1" applyAlignment="1">
      <alignment horizontal="left" vertical="center" wrapText="1"/>
    </xf>
    <xf numFmtId="4" fontId="11" fillId="0" borderId="5" xfId="0" applyNumberFormat="1" applyFont="1" applyBorder="1" applyAlignment="1">
      <alignment horizontal="left" vertical="center" wrapText="1"/>
    </xf>
    <xf numFmtId="4" fontId="11" fillId="0" borderId="5" xfId="0" applyNumberFormat="1" applyFont="1" applyBorder="1" applyAlignment="1">
      <alignment horizontal="left" vertical="center"/>
    </xf>
    <xf numFmtId="0" fontId="10" fillId="0" borderId="5" xfId="0" applyNumberFormat="1" applyFont="1" applyBorder="1" applyAlignment="1">
      <alignment horizontal="left" vertical="center" wrapText="1"/>
    </xf>
    <xf numFmtId="0" fontId="10" fillId="3" borderId="5" xfId="0" applyNumberFormat="1" applyFont="1" applyFill="1" applyBorder="1" applyAlignment="1">
      <alignment horizontal="left" vertical="center" wrapText="1"/>
    </xf>
    <xf numFmtId="0" fontId="10" fillId="0" borderId="5" xfId="0" applyNumberFormat="1" applyFont="1" applyBorder="1" applyAlignment="1">
      <alignment horizontal="left" vertical="center"/>
    </xf>
    <xf numFmtId="0" fontId="11" fillId="0" borderId="5" xfId="0" applyNumberFormat="1" applyFont="1" applyBorder="1" applyAlignment="1">
      <alignment horizontal="left" vertical="center"/>
    </xf>
    <xf numFmtId="0" fontId="11" fillId="5" borderId="5" xfId="0" applyNumberFormat="1" applyFont="1" applyFill="1" applyBorder="1" applyAlignment="1">
      <alignment horizontal="left" vertical="center"/>
    </xf>
    <xf numFmtId="4" fontId="2" fillId="5" borderId="5" xfId="0" applyNumberFormat="1" applyFont="1" applyFill="1" applyBorder="1" applyAlignment="1">
      <alignment horizontal="right" vertical="center"/>
    </xf>
    <xf numFmtId="4" fontId="4" fillId="6" borderId="5" xfId="0" applyNumberFormat="1" applyFont="1" applyFill="1" applyBorder="1" applyAlignment="1">
      <alignment horizontal="right" vertical="center" wrapText="1"/>
    </xf>
    <xf numFmtId="4" fontId="4" fillId="2" borderId="5" xfId="0" applyNumberFormat="1" applyFont="1" applyFill="1" applyBorder="1" applyAlignment="1">
      <alignment horizontal="right" vertical="center" wrapText="1"/>
    </xf>
    <xf numFmtId="4" fontId="20" fillId="3" borderId="5" xfId="0" applyNumberFormat="1" applyFont="1" applyFill="1" applyBorder="1" applyAlignment="1">
      <alignment horizontal="left" vertical="center"/>
    </xf>
    <xf numFmtId="0" fontId="10" fillId="4" borderId="5" xfId="0" applyNumberFormat="1" applyFont="1" applyFill="1" applyBorder="1" applyAlignment="1">
      <alignment horizontal="left" vertical="center" wrapText="1"/>
    </xf>
    <xf numFmtId="4" fontId="4" fillId="4" borderId="5" xfId="0" applyNumberFormat="1" applyFont="1" applyFill="1" applyBorder="1" applyAlignment="1">
      <alignment horizontal="right" vertical="center" wrapText="1"/>
    </xf>
    <xf numFmtId="0" fontId="21" fillId="0" borderId="5" xfId="0" applyNumberFormat="1" applyFont="1" applyBorder="1" applyAlignment="1">
      <alignment horizontal="left" vertical="center" wrapText="1"/>
    </xf>
    <xf numFmtId="0" fontId="22" fillId="0" borderId="5" xfId="0" applyNumberFormat="1" applyFont="1" applyBorder="1" applyAlignment="1">
      <alignment horizontal="left" vertical="center" wrapText="1"/>
    </xf>
    <xf numFmtId="4" fontId="24" fillId="2" borderId="5" xfId="0" applyNumberFormat="1" applyFont="1" applyFill="1" applyBorder="1" applyAlignment="1">
      <alignment horizontal="right" vertical="center" wrapText="1"/>
    </xf>
    <xf numFmtId="3" fontId="17" fillId="0" borderId="5" xfId="0" applyNumberFormat="1" applyFont="1" applyFill="1" applyBorder="1" applyAlignment="1">
      <alignment horizontal="right" vertical="center"/>
    </xf>
    <xf numFmtId="3" fontId="17" fillId="2" borderId="5" xfId="0" applyNumberFormat="1" applyFont="1" applyFill="1" applyBorder="1" applyAlignment="1">
      <alignment horizontal="right" vertical="center" wrapText="1"/>
    </xf>
    <xf numFmtId="0" fontId="11" fillId="4" borderId="5" xfId="0" applyNumberFormat="1" applyFont="1" applyFill="1" applyBorder="1" applyAlignment="1">
      <alignment horizontal="left" vertical="center" wrapText="1"/>
    </xf>
    <xf numFmtId="3" fontId="2" fillId="4" borderId="5" xfId="0" applyNumberFormat="1" applyFont="1" applyFill="1" applyBorder="1" applyAlignment="1">
      <alignment horizontal="right" vertical="center"/>
    </xf>
    <xf numFmtId="4" fontId="4" fillId="3" borderId="5" xfId="0" applyNumberFormat="1" applyFont="1" applyFill="1" applyBorder="1" applyAlignment="1">
      <alignment horizontal="right" vertical="center" wrapText="1"/>
    </xf>
    <xf numFmtId="0" fontId="11" fillId="2" borderId="5" xfId="0" applyNumberFormat="1" applyFont="1" applyFill="1" applyBorder="1" applyAlignment="1">
      <alignment horizontal="left" vertical="center" wrapText="1"/>
    </xf>
    <xf numFmtId="0" fontId="21" fillId="3" borderId="5" xfId="0" applyNumberFormat="1" applyFont="1" applyFill="1" applyBorder="1" applyAlignment="1">
      <alignment horizontal="left" vertical="center" wrapText="1"/>
    </xf>
    <xf numFmtId="4" fontId="4" fillId="0" borderId="5" xfId="0" applyNumberFormat="1" applyFont="1" applyFill="1" applyBorder="1" applyAlignment="1">
      <alignment horizontal="right" vertical="center" wrapText="1"/>
    </xf>
    <xf numFmtId="0" fontId="11" fillId="0" borderId="5" xfId="0" quotePrefix="1" applyNumberFormat="1" applyFont="1" applyBorder="1" applyAlignment="1">
      <alignment horizontal="left" vertical="center" wrapText="1"/>
    </xf>
    <xf numFmtId="3" fontId="17" fillId="2" borderId="5" xfId="0" applyNumberFormat="1" applyFont="1" applyFill="1" applyBorder="1" applyAlignment="1">
      <alignment horizontal="right" vertical="center"/>
    </xf>
    <xf numFmtId="0" fontId="21" fillId="2" borderId="5" xfId="0" applyNumberFormat="1" applyFont="1" applyFill="1" applyBorder="1" applyAlignment="1">
      <alignment horizontal="left" vertical="center" wrapText="1"/>
    </xf>
    <xf numFmtId="3" fontId="15" fillId="0" borderId="5" xfId="0" applyNumberFormat="1" applyFont="1" applyBorder="1" applyAlignment="1">
      <alignment horizontal="right" vertical="center" wrapText="1"/>
    </xf>
    <xf numFmtId="3" fontId="15" fillId="0" borderId="5" xfId="0" applyNumberFormat="1" applyFont="1" applyFill="1" applyBorder="1" applyAlignment="1">
      <alignment horizontal="right" vertical="center" wrapText="1"/>
    </xf>
    <xf numFmtId="0" fontId="22" fillId="2" borderId="5" xfId="0" applyNumberFormat="1" applyFont="1" applyFill="1" applyBorder="1" applyAlignment="1">
      <alignment horizontal="left" vertical="center" wrapText="1"/>
    </xf>
    <xf numFmtId="0" fontId="10" fillId="7" borderId="5" xfId="0" applyNumberFormat="1" applyFont="1" applyFill="1" applyBorder="1" applyAlignment="1">
      <alignment horizontal="left" vertical="center" wrapText="1"/>
    </xf>
    <xf numFmtId="4" fontId="4" fillId="7" borderId="5" xfId="0" applyNumberFormat="1" applyFont="1" applyFill="1" applyBorder="1" applyAlignment="1">
      <alignment horizontal="right" vertical="center" wrapText="1"/>
    </xf>
    <xf numFmtId="0" fontId="8" fillId="0" borderId="5" xfId="0" applyNumberFormat="1" applyFont="1" applyBorder="1" applyAlignment="1">
      <alignment horizontal="left" vertical="center" wrapText="1"/>
    </xf>
    <xf numFmtId="4" fontId="8" fillId="0" borderId="5" xfId="0" applyNumberFormat="1" applyFont="1" applyBorder="1" applyAlignment="1">
      <alignment horizontal="left" vertical="center" wrapText="1"/>
    </xf>
    <xf numFmtId="0" fontId="1" fillId="0" borderId="5" xfId="0" applyNumberFormat="1" applyFont="1" applyBorder="1" applyAlignment="1">
      <alignment horizontal="right" vertical="center" wrapText="1"/>
    </xf>
    <xf numFmtId="4" fontId="25" fillId="2" borderId="5" xfId="0" applyNumberFormat="1" applyFont="1" applyFill="1" applyBorder="1" applyAlignment="1">
      <alignment horizontal="right" vertical="center" wrapText="1"/>
    </xf>
    <xf numFmtId="0" fontId="2" fillId="0" borderId="5" xfId="0" applyNumberFormat="1" applyFont="1" applyBorder="1" applyAlignment="1">
      <alignment horizontal="right" vertical="center" wrapText="1"/>
    </xf>
    <xf numFmtId="0" fontId="11" fillId="0" borderId="5" xfId="0" applyNumberFormat="1" applyFont="1" applyBorder="1" applyAlignment="1">
      <alignment horizontal="center" vertical="center" wrapText="1"/>
    </xf>
    <xf numFmtId="49" fontId="11" fillId="0" borderId="5" xfId="0" applyNumberFormat="1" applyFont="1" applyBorder="1" applyAlignment="1">
      <alignment horizontal="center" vertical="center" wrapText="1"/>
    </xf>
    <xf numFmtId="0" fontId="9" fillId="0" borderId="4" xfId="0" applyNumberFormat="1" applyFont="1" applyBorder="1" applyAlignment="1">
      <alignment horizontal="center" vertical="center" wrapText="1"/>
    </xf>
    <xf numFmtId="4" fontId="13" fillId="0" borderId="6" xfId="0" applyNumberFormat="1" applyFont="1" applyFill="1" applyBorder="1" applyAlignment="1">
      <alignment horizontal="center" vertical="center" wrapText="1"/>
    </xf>
    <xf numFmtId="4" fontId="4" fillId="6" borderId="6" xfId="0" applyNumberFormat="1" applyFont="1" applyFill="1" applyBorder="1" applyAlignment="1">
      <alignment horizontal="right" vertical="center"/>
    </xf>
    <xf numFmtId="4" fontId="1" fillId="0" borderId="6" xfId="0" applyNumberFormat="1" applyFont="1" applyFill="1" applyBorder="1" applyAlignment="1">
      <alignment horizontal="right" vertical="center"/>
    </xf>
    <xf numFmtId="4" fontId="2" fillId="0" borderId="6" xfId="0" applyNumberFormat="1" applyFont="1" applyFill="1" applyBorder="1" applyAlignment="1">
      <alignment horizontal="right" vertical="center"/>
    </xf>
    <xf numFmtId="4" fontId="1" fillId="3" borderId="6" xfId="0" applyNumberFormat="1" applyFont="1" applyFill="1" applyBorder="1" applyAlignment="1">
      <alignment horizontal="right" vertical="center"/>
    </xf>
    <xf numFmtId="4" fontId="2" fillId="5" borderId="6" xfId="0" applyNumberFormat="1" applyFont="1" applyFill="1" applyBorder="1" applyAlignment="1">
      <alignment horizontal="right" vertical="center"/>
    </xf>
    <xf numFmtId="4" fontId="4" fillId="3" borderId="6" xfId="0" applyNumberFormat="1" applyFont="1" applyFill="1" applyBorder="1" applyAlignment="1">
      <alignment horizontal="right" vertical="center"/>
    </xf>
    <xf numFmtId="4" fontId="1" fillId="4" borderId="6" xfId="0" applyNumberFormat="1" applyFont="1" applyFill="1" applyBorder="1" applyAlignment="1">
      <alignment horizontal="right" vertical="center"/>
    </xf>
    <xf numFmtId="4" fontId="17" fillId="0" borderId="6" xfId="0" applyNumberFormat="1" applyFont="1" applyFill="1" applyBorder="1" applyAlignment="1">
      <alignment horizontal="right" vertical="center"/>
    </xf>
    <xf numFmtId="4" fontId="2" fillId="4" borderId="6" xfId="0" applyNumberFormat="1" applyFont="1" applyFill="1" applyBorder="1" applyAlignment="1">
      <alignment horizontal="right" vertical="center"/>
    </xf>
    <xf numFmtId="4" fontId="2" fillId="2" borderId="6" xfId="0" applyNumberFormat="1" applyFont="1" applyFill="1" applyBorder="1" applyAlignment="1">
      <alignment horizontal="right" vertical="center"/>
    </xf>
    <xf numFmtId="4" fontId="2" fillId="0" borderId="6" xfId="0" applyNumberFormat="1" applyFont="1" applyBorder="1" applyAlignment="1">
      <alignment horizontal="right" vertical="center" wrapText="1"/>
    </xf>
    <xf numFmtId="4" fontId="1" fillId="3" borderId="6" xfId="0" applyNumberFormat="1" applyFont="1" applyFill="1" applyBorder="1" applyAlignment="1">
      <alignment horizontal="right" vertical="center" wrapText="1"/>
    </xf>
    <xf numFmtId="4" fontId="1" fillId="0" borderId="6" xfId="0" applyNumberFormat="1" applyFont="1" applyFill="1" applyBorder="1" applyAlignment="1">
      <alignment horizontal="right" vertical="center" wrapText="1"/>
    </xf>
    <xf numFmtId="4" fontId="1" fillId="2" borderId="6" xfId="0" applyNumberFormat="1" applyFont="1" applyFill="1" applyBorder="1" applyAlignment="1">
      <alignment horizontal="right" vertical="center" wrapText="1"/>
    </xf>
    <xf numFmtId="4" fontId="2" fillId="4" borderId="6" xfId="0" applyNumberFormat="1" applyFont="1" applyFill="1" applyBorder="1" applyAlignment="1">
      <alignment horizontal="right" vertical="center" wrapText="1"/>
    </xf>
    <xf numFmtId="4" fontId="1" fillId="7" borderId="6" xfId="0" applyNumberFormat="1" applyFont="1" applyFill="1" applyBorder="1" applyAlignment="1">
      <alignment horizontal="right" vertical="center" wrapText="1"/>
    </xf>
    <xf numFmtId="4" fontId="2" fillId="0" borderId="6" xfId="0" applyNumberFormat="1" applyFont="1" applyBorder="1" applyAlignment="1">
      <alignment horizontal="right" vertical="center"/>
    </xf>
    <xf numFmtId="4" fontId="1" fillId="2" borderId="6" xfId="0" applyNumberFormat="1" applyFont="1" applyFill="1" applyBorder="1" applyAlignment="1">
      <alignment horizontal="right" vertical="center"/>
    </xf>
    <xf numFmtId="0" fontId="11" fillId="0" borderId="4" xfId="0" applyNumberFormat="1" applyFont="1" applyBorder="1" applyAlignment="1">
      <alignment horizontal="center" vertical="center" wrapText="1"/>
    </xf>
    <xf numFmtId="4" fontId="25" fillId="2" borderId="9" xfId="0" applyNumberFormat="1" applyFont="1" applyFill="1" applyBorder="1" applyAlignment="1">
      <alignment horizontal="right" vertical="center" wrapText="1"/>
    </xf>
    <xf numFmtId="0" fontId="2" fillId="0" borderId="9" xfId="0" applyNumberFormat="1" applyFont="1" applyBorder="1" applyAlignment="1">
      <alignment horizontal="right" vertical="center" wrapText="1"/>
    </xf>
    <xf numFmtId="3" fontId="2" fillId="2" borderId="9" xfId="0" applyNumberFormat="1" applyFont="1" applyFill="1" applyBorder="1" applyAlignment="1">
      <alignment horizontal="right" vertical="center" wrapText="1"/>
    </xf>
    <xf numFmtId="4" fontId="2" fillId="2" borderId="10" xfId="0" applyNumberFormat="1" applyFont="1" applyFill="1" applyBorder="1" applyAlignment="1">
      <alignment horizontal="right" vertical="center"/>
    </xf>
    <xf numFmtId="3" fontId="2" fillId="8" borderId="0" xfId="0" applyNumberFormat="1" applyFont="1" applyFill="1" applyAlignment="1">
      <alignment vertical="top"/>
    </xf>
    <xf numFmtId="3" fontId="5" fillId="8" borderId="0" xfId="0" applyNumberFormat="1" applyFont="1" applyFill="1" applyAlignment="1">
      <alignment vertical="top"/>
    </xf>
    <xf numFmtId="0" fontId="10" fillId="3" borderId="4" xfId="0" applyNumberFormat="1" applyFont="1" applyFill="1" applyBorder="1" applyAlignment="1">
      <alignment horizontal="center" vertical="center"/>
    </xf>
    <xf numFmtId="0" fontId="10" fillId="3" borderId="5" xfId="0" applyNumberFormat="1" applyFont="1" applyFill="1" applyBorder="1" applyAlignment="1">
      <alignment horizontal="center" vertical="center"/>
    </xf>
    <xf numFmtId="0" fontId="10" fillId="7" borderId="4" xfId="0" applyNumberFormat="1" applyFont="1" applyFill="1" applyBorder="1" applyAlignment="1">
      <alignment horizontal="center" vertical="center"/>
    </xf>
    <xf numFmtId="0" fontId="10" fillId="7" borderId="5" xfId="0" applyNumberFormat="1" applyFont="1" applyFill="1" applyBorder="1" applyAlignment="1">
      <alignment horizontal="center" vertical="center"/>
    </xf>
    <xf numFmtId="0" fontId="16" fillId="0" borderId="0" xfId="0" applyNumberFormat="1" applyFont="1" applyBorder="1" applyAlignment="1">
      <alignment horizontal="center" vertical="center" wrapText="1"/>
    </xf>
    <xf numFmtId="0" fontId="10" fillId="6" borderId="4" xfId="0" applyNumberFormat="1" applyFont="1" applyFill="1" applyBorder="1" applyAlignment="1">
      <alignment horizontal="center" vertical="center"/>
    </xf>
    <xf numFmtId="0" fontId="10" fillId="6" borderId="5" xfId="0" applyNumberFormat="1" applyFont="1" applyFill="1" applyBorder="1" applyAlignment="1">
      <alignment horizontal="center" vertical="center"/>
    </xf>
    <xf numFmtId="0" fontId="7" fillId="0" borderId="5" xfId="0" applyNumberFormat="1" applyFont="1" applyBorder="1" applyAlignment="1">
      <alignment horizontal="center" vertical="center" wrapText="1"/>
    </xf>
    <xf numFmtId="0" fontId="7" fillId="2" borderId="5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center" vertical="center" wrapText="1"/>
    </xf>
    <xf numFmtId="0" fontId="1" fillId="0" borderId="0" xfId="0" applyNumberFormat="1" applyFont="1" applyBorder="1" applyAlignment="1">
      <alignment vertical="center" wrapText="1"/>
    </xf>
    <xf numFmtId="0" fontId="16" fillId="0" borderId="0" xfId="0" applyNumberFormat="1" applyFont="1" applyBorder="1" applyAlignment="1">
      <alignment horizontal="center" vertical="center" wrapText="1"/>
    </xf>
    <xf numFmtId="0" fontId="10" fillId="3" borderId="4" xfId="0" applyNumberFormat="1" applyFont="1" applyFill="1" applyBorder="1" applyAlignment="1">
      <alignment horizontal="center" vertical="center"/>
    </xf>
    <xf numFmtId="0" fontId="10" fillId="3" borderId="5" xfId="0" applyNumberFormat="1" applyFont="1" applyFill="1" applyBorder="1" applyAlignment="1">
      <alignment horizontal="center" vertical="center"/>
    </xf>
    <xf numFmtId="0" fontId="7" fillId="0" borderId="5" xfId="0" applyNumberFormat="1" applyFont="1" applyBorder="1" applyAlignment="1">
      <alignment horizontal="center" vertical="center" wrapText="1"/>
    </xf>
    <xf numFmtId="0" fontId="7" fillId="2" borderId="5" xfId="0" applyNumberFormat="1" applyFont="1" applyFill="1" applyBorder="1" applyAlignment="1">
      <alignment horizontal="center" vertical="center" wrapText="1"/>
    </xf>
    <xf numFmtId="0" fontId="10" fillId="6" borderId="4" xfId="0" applyNumberFormat="1" applyFont="1" applyFill="1" applyBorder="1" applyAlignment="1">
      <alignment horizontal="center" vertical="center"/>
    </xf>
    <xf numFmtId="0" fontId="10" fillId="6" borderId="5" xfId="0" applyNumberFormat="1" applyFont="1" applyFill="1" applyBorder="1" applyAlignment="1">
      <alignment horizontal="center" vertical="center"/>
    </xf>
    <xf numFmtId="0" fontId="10" fillId="7" borderId="4" xfId="0" applyNumberFormat="1" applyFont="1" applyFill="1" applyBorder="1" applyAlignment="1">
      <alignment horizontal="center" vertical="center"/>
    </xf>
    <xf numFmtId="0" fontId="10" fillId="7" borderId="5" xfId="0" applyNumberFormat="1" applyFont="1" applyFill="1" applyBorder="1" applyAlignment="1">
      <alignment horizontal="center" vertical="center"/>
    </xf>
    <xf numFmtId="0" fontId="10" fillId="3" borderId="4" xfId="0" applyNumberFormat="1" applyFont="1" applyFill="1" applyBorder="1" applyAlignment="1">
      <alignment horizontal="center" vertical="center"/>
    </xf>
    <xf numFmtId="0" fontId="10" fillId="3" borderId="5" xfId="0" applyNumberFormat="1" applyFont="1" applyFill="1" applyBorder="1" applyAlignment="1">
      <alignment horizontal="center" vertical="center"/>
    </xf>
    <xf numFmtId="0" fontId="10" fillId="7" borderId="4" xfId="0" applyNumberFormat="1" applyFont="1" applyFill="1" applyBorder="1" applyAlignment="1">
      <alignment horizontal="center" vertical="center"/>
    </xf>
    <xf numFmtId="0" fontId="10" fillId="7" borderId="5" xfId="0" applyNumberFormat="1" applyFont="1" applyFill="1" applyBorder="1" applyAlignment="1">
      <alignment horizontal="center" vertical="center"/>
    </xf>
    <xf numFmtId="0" fontId="10" fillId="6" borderId="4" xfId="0" applyNumberFormat="1" applyFont="1" applyFill="1" applyBorder="1" applyAlignment="1">
      <alignment horizontal="center" vertical="center"/>
    </xf>
    <xf numFmtId="0" fontId="10" fillId="6" borderId="5" xfId="0" applyNumberFormat="1" applyFont="1" applyFill="1" applyBorder="1" applyAlignment="1">
      <alignment horizontal="center" vertical="center"/>
    </xf>
    <xf numFmtId="0" fontId="16" fillId="0" borderId="0" xfId="0" applyNumberFormat="1" applyFont="1" applyBorder="1" applyAlignment="1">
      <alignment horizontal="center" vertical="center" wrapText="1"/>
    </xf>
    <xf numFmtId="0" fontId="7" fillId="2" borderId="5" xfId="0" applyNumberFormat="1" applyFont="1" applyFill="1" applyBorder="1" applyAlignment="1">
      <alignment horizontal="center" vertical="center" wrapText="1"/>
    </xf>
    <xf numFmtId="0" fontId="4" fillId="2" borderId="0" xfId="0" applyNumberFormat="1" applyFont="1" applyFill="1" applyBorder="1" applyAlignment="1">
      <alignment vertical="center"/>
    </xf>
    <xf numFmtId="0" fontId="15" fillId="2" borderId="0" xfId="0" applyNumberFormat="1" applyFont="1" applyFill="1" applyBorder="1" applyAlignment="1">
      <alignment horizontal="center" vertical="center"/>
    </xf>
    <xf numFmtId="3" fontId="4" fillId="2" borderId="5" xfId="0" applyNumberFormat="1" applyFont="1" applyFill="1" applyBorder="1" applyAlignment="1">
      <alignment horizontal="right" vertical="center"/>
    </xf>
    <xf numFmtId="3" fontId="4" fillId="2" borderId="5" xfId="0" applyNumberFormat="1" applyFont="1" applyFill="1" applyBorder="1" applyAlignment="1">
      <alignment horizontal="right" vertical="center" wrapText="1"/>
    </xf>
    <xf numFmtId="3" fontId="15" fillId="2" borderId="5" xfId="0" applyNumberFormat="1" applyFont="1" applyFill="1" applyBorder="1" applyAlignment="1">
      <alignment horizontal="right" vertical="center" wrapText="1"/>
    </xf>
    <xf numFmtId="4" fontId="7" fillId="2" borderId="5" xfId="0" applyNumberFormat="1" applyFont="1" applyFill="1" applyBorder="1" applyAlignment="1">
      <alignment horizontal="center" vertical="center" wrapText="1"/>
    </xf>
    <xf numFmtId="0" fontId="9" fillId="2" borderId="5" xfId="0" applyNumberFormat="1" applyFont="1" applyFill="1" applyBorder="1" applyAlignment="1">
      <alignment horizontal="center" vertical="center" wrapText="1"/>
    </xf>
    <xf numFmtId="3" fontId="9" fillId="2" borderId="5" xfId="0" applyNumberFormat="1" applyFont="1" applyFill="1" applyBorder="1" applyAlignment="1">
      <alignment horizontal="center" vertical="center" wrapText="1"/>
    </xf>
    <xf numFmtId="3" fontId="23" fillId="2" borderId="5" xfId="0" quotePrefix="1" applyNumberFormat="1" applyFont="1" applyFill="1" applyBorder="1" applyAlignment="1">
      <alignment horizontal="right" vertical="center"/>
    </xf>
    <xf numFmtId="0" fontId="23" fillId="2" borderId="5" xfId="0" quotePrefix="1" applyNumberFormat="1" applyFont="1" applyFill="1" applyBorder="1" applyAlignment="1">
      <alignment horizontal="right" vertical="center"/>
    </xf>
    <xf numFmtId="4" fontId="2" fillId="2" borderId="5" xfId="0" applyNumberFormat="1" applyFont="1" applyFill="1" applyBorder="1" applyAlignment="1">
      <alignment horizontal="right" vertical="center"/>
    </xf>
    <xf numFmtId="4" fontId="11" fillId="2" borderId="5" xfId="0" applyNumberFormat="1" applyFont="1" applyFill="1" applyBorder="1" applyAlignment="1">
      <alignment horizontal="left" vertical="center"/>
    </xf>
    <xf numFmtId="0" fontId="8" fillId="2" borderId="5" xfId="0" applyNumberFormat="1" applyFont="1" applyFill="1" applyBorder="1" applyAlignment="1">
      <alignment horizontal="left" vertical="center" wrapText="1"/>
    </xf>
    <xf numFmtId="4" fontId="8" fillId="2" borderId="5" xfId="0" applyNumberFormat="1" applyFont="1" applyFill="1" applyBorder="1" applyAlignment="1">
      <alignment horizontal="left" vertical="center" wrapText="1"/>
    </xf>
    <xf numFmtId="0" fontId="1" fillId="2" borderId="5" xfId="0" applyNumberFormat="1" applyFont="1" applyFill="1" applyBorder="1" applyAlignment="1">
      <alignment horizontal="right" vertical="center" wrapText="1"/>
    </xf>
    <xf numFmtId="0" fontId="10" fillId="2" borderId="5" xfId="0" applyNumberFormat="1" applyFont="1" applyFill="1" applyBorder="1" applyAlignment="1">
      <alignment horizontal="left" vertical="center" wrapText="1"/>
    </xf>
    <xf numFmtId="0" fontId="2" fillId="2" borderId="5" xfId="0" applyNumberFormat="1" applyFont="1" applyFill="1" applyBorder="1" applyAlignment="1">
      <alignment horizontal="right" vertical="center" wrapText="1"/>
    </xf>
    <xf numFmtId="0" fontId="11" fillId="2" borderId="9" xfId="0" applyNumberFormat="1" applyFont="1" applyFill="1" applyBorder="1" applyAlignment="1">
      <alignment horizontal="left" vertical="center" wrapText="1"/>
    </xf>
    <xf numFmtId="0" fontId="2" fillId="2" borderId="9" xfId="0" applyNumberFormat="1" applyFont="1" applyFill="1" applyBorder="1" applyAlignment="1">
      <alignment horizontal="right" vertical="center" wrapText="1"/>
    </xf>
    <xf numFmtId="0" fontId="16" fillId="0" borderId="0" xfId="0" applyNumberFormat="1" applyFont="1" applyBorder="1" applyAlignment="1">
      <alignment horizontal="center" vertical="center" wrapText="1"/>
    </xf>
    <xf numFmtId="0" fontId="1" fillId="2" borderId="5" xfId="0" applyNumberFormat="1" applyFont="1" applyFill="1" applyBorder="1" applyAlignment="1">
      <alignment horizontal="center" vertical="center" wrapText="1"/>
    </xf>
    <xf numFmtId="4" fontId="1" fillId="2" borderId="5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Border="1" applyAlignment="1">
      <alignment horizontal="center" vertical="top"/>
    </xf>
    <xf numFmtId="0" fontId="3" fillId="0" borderId="4" xfId="0" applyNumberFormat="1" applyFont="1" applyBorder="1" applyAlignment="1">
      <alignment horizontal="center" vertical="center" wrapText="1"/>
    </xf>
    <xf numFmtId="0" fontId="3" fillId="0" borderId="5" xfId="0" applyNumberFormat="1" applyFont="1" applyBorder="1" applyAlignment="1">
      <alignment horizontal="center" vertical="center" wrapText="1"/>
    </xf>
    <xf numFmtId="0" fontId="3" fillId="2" borderId="5" xfId="0" applyNumberFormat="1" applyFont="1" applyFill="1" applyBorder="1" applyAlignment="1">
      <alignment horizontal="center" vertical="center" wrapText="1"/>
    </xf>
    <xf numFmtId="3" fontId="3" fillId="2" borderId="5" xfId="0" applyNumberFormat="1" applyFont="1" applyFill="1" applyBorder="1" applyAlignment="1">
      <alignment horizontal="center" vertical="center" wrapText="1"/>
    </xf>
    <xf numFmtId="0" fontId="2" fillId="2" borderId="5" xfId="0" applyNumberFormat="1" applyFont="1" applyFill="1" applyBorder="1" applyAlignment="1">
      <alignment horizontal="center" vertical="center" wrapText="1"/>
    </xf>
    <xf numFmtId="4" fontId="2" fillId="0" borderId="6" xfId="0" applyNumberFormat="1" applyFont="1" applyFill="1" applyBorder="1" applyAlignment="1">
      <alignment horizontal="center" vertical="center" wrapText="1"/>
    </xf>
    <xf numFmtId="0" fontId="20" fillId="6" borderId="4" xfId="0" applyNumberFormat="1" applyFont="1" applyFill="1" applyBorder="1" applyAlignment="1">
      <alignment horizontal="center" vertical="center"/>
    </xf>
    <xf numFmtId="0" fontId="20" fillId="6" borderId="5" xfId="0" applyNumberFormat="1" applyFont="1" applyFill="1" applyBorder="1" applyAlignment="1">
      <alignment horizontal="center" vertical="center"/>
    </xf>
    <xf numFmtId="3" fontId="25" fillId="2" borderId="5" xfId="0" quotePrefix="1" applyNumberFormat="1" applyFont="1" applyFill="1" applyBorder="1" applyAlignment="1">
      <alignment horizontal="right" vertical="center"/>
    </xf>
    <xf numFmtId="3" fontId="25" fillId="2" borderId="5" xfId="0" quotePrefix="1" applyNumberFormat="1" applyFont="1" applyFill="1" applyBorder="1" applyAlignment="1">
      <alignment horizontal="center" vertical="center"/>
    </xf>
    <xf numFmtId="4" fontId="25" fillId="2" borderId="5" xfId="0" quotePrefix="1" applyNumberFormat="1" applyFont="1" applyFill="1" applyBorder="1" applyAlignment="1">
      <alignment horizontal="center" vertical="center"/>
    </xf>
    <xf numFmtId="0" fontId="20" fillId="0" borderId="4" xfId="0" applyNumberFormat="1" applyFont="1" applyBorder="1" applyAlignment="1">
      <alignment horizontal="center" vertical="center"/>
    </xf>
    <xf numFmtId="0" fontId="20" fillId="0" borderId="5" xfId="0" applyNumberFormat="1" applyFont="1" applyBorder="1" applyAlignment="1">
      <alignment horizontal="center" vertical="center"/>
    </xf>
    <xf numFmtId="4" fontId="20" fillId="0" borderId="5" xfId="0" applyNumberFormat="1" applyFont="1" applyBorder="1" applyAlignment="1">
      <alignment horizontal="left" vertical="center"/>
    </xf>
    <xf numFmtId="4" fontId="20" fillId="0" borderId="5" xfId="0" applyNumberFormat="1" applyFont="1" applyBorder="1" applyAlignment="1">
      <alignment horizontal="left" vertical="center" wrapText="1"/>
    </xf>
    <xf numFmtId="49" fontId="20" fillId="0" borderId="5" xfId="0" applyNumberFormat="1" applyFont="1" applyBorder="1" applyAlignment="1">
      <alignment horizontal="center" vertical="center"/>
    </xf>
    <xf numFmtId="4" fontId="27" fillId="0" borderId="5" xfId="0" applyNumberFormat="1" applyFont="1" applyBorder="1" applyAlignment="1">
      <alignment horizontal="left" vertical="center" wrapText="1"/>
    </xf>
    <xf numFmtId="0" fontId="27" fillId="0" borderId="4" xfId="0" applyNumberFormat="1" applyFont="1" applyBorder="1" applyAlignment="1">
      <alignment horizontal="center" vertical="center"/>
    </xf>
    <xf numFmtId="0" fontId="27" fillId="0" borderId="5" xfId="0" applyNumberFormat="1" applyFont="1" applyBorder="1" applyAlignment="1">
      <alignment horizontal="center" vertical="center"/>
    </xf>
    <xf numFmtId="4" fontId="27" fillId="0" borderId="5" xfId="0" applyNumberFormat="1" applyFont="1" applyBorder="1" applyAlignment="1">
      <alignment horizontal="left" vertical="center"/>
    </xf>
    <xf numFmtId="0" fontId="20" fillId="0" borderId="5" xfId="0" applyNumberFormat="1" applyFont="1" applyBorder="1" applyAlignment="1">
      <alignment horizontal="left" vertical="center" wrapText="1"/>
    </xf>
    <xf numFmtId="0" fontId="25" fillId="2" borderId="5" xfId="0" quotePrefix="1" applyNumberFormat="1" applyFont="1" applyFill="1" applyBorder="1" applyAlignment="1">
      <alignment horizontal="right" vertical="center"/>
    </xf>
    <xf numFmtId="0" fontId="27" fillId="0" borderId="5" xfId="0" applyNumberFormat="1" applyFont="1" applyBorder="1" applyAlignment="1">
      <alignment horizontal="left" vertical="center" wrapText="1"/>
    </xf>
    <xf numFmtId="49" fontId="27" fillId="0" borderId="5" xfId="0" applyNumberFormat="1" applyFont="1" applyBorder="1" applyAlignment="1">
      <alignment horizontal="center" vertical="center"/>
    </xf>
    <xf numFmtId="0" fontId="20" fillId="3" borderId="4" xfId="0" applyNumberFormat="1" applyFont="1" applyFill="1" applyBorder="1" applyAlignment="1">
      <alignment horizontal="center" vertical="center"/>
    </xf>
    <xf numFmtId="0" fontId="20" fillId="3" borderId="5" xfId="0" applyNumberFormat="1" applyFont="1" applyFill="1" applyBorder="1" applyAlignment="1">
      <alignment horizontal="center" vertical="center"/>
    </xf>
    <xf numFmtId="0" fontId="20" fillId="3" borderId="5" xfId="0" applyNumberFormat="1" applyFont="1" applyFill="1" applyBorder="1" applyAlignment="1">
      <alignment horizontal="left" vertical="center" wrapText="1"/>
    </xf>
    <xf numFmtId="0" fontId="20" fillId="0" borderId="5" xfId="0" applyNumberFormat="1" applyFont="1" applyBorder="1" applyAlignment="1">
      <alignment horizontal="left" vertical="center"/>
    </xf>
    <xf numFmtId="0" fontId="27" fillId="0" borderId="5" xfId="0" applyNumberFormat="1" applyFont="1" applyBorder="1" applyAlignment="1">
      <alignment horizontal="left" vertical="center"/>
    </xf>
    <xf numFmtId="0" fontId="27" fillId="5" borderId="4" xfId="0" applyNumberFormat="1" applyFont="1" applyFill="1" applyBorder="1" applyAlignment="1">
      <alignment horizontal="center" vertical="center"/>
    </xf>
    <xf numFmtId="0" fontId="27" fillId="5" borderId="5" xfId="0" applyNumberFormat="1" applyFont="1" applyFill="1" applyBorder="1" applyAlignment="1">
      <alignment horizontal="center" vertical="center"/>
    </xf>
    <xf numFmtId="0" fontId="27" fillId="5" borderId="5" xfId="0" applyNumberFormat="1" applyFont="1" applyFill="1" applyBorder="1" applyAlignment="1">
      <alignment horizontal="left" vertical="center"/>
    </xf>
    <xf numFmtId="4" fontId="27" fillId="2" borderId="5" xfId="0" applyNumberFormat="1" applyFont="1" applyFill="1" applyBorder="1" applyAlignment="1">
      <alignment horizontal="left" vertical="center"/>
    </xf>
    <xf numFmtId="0" fontId="20" fillId="4" borderId="4" xfId="0" applyNumberFormat="1" applyFont="1" applyFill="1" applyBorder="1" applyAlignment="1">
      <alignment horizontal="center" vertical="center"/>
    </xf>
    <xf numFmtId="0" fontId="20" fillId="4" borderId="5" xfId="0" applyNumberFormat="1" applyFont="1" applyFill="1" applyBorder="1" applyAlignment="1">
      <alignment horizontal="center" vertical="center"/>
    </xf>
    <xf numFmtId="0" fontId="20" fillId="4" borderId="5" xfId="0" applyNumberFormat="1" applyFont="1" applyFill="1" applyBorder="1" applyAlignment="1">
      <alignment horizontal="left" vertical="center" wrapText="1"/>
    </xf>
    <xf numFmtId="0" fontId="28" fillId="0" borderId="5" xfId="0" applyNumberFormat="1" applyFont="1" applyBorder="1" applyAlignment="1">
      <alignment horizontal="left" vertical="center" wrapText="1"/>
    </xf>
    <xf numFmtId="0" fontId="29" fillId="0" borderId="4" xfId="0" applyNumberFormat="1" applyFont="1" applyBorder="1" applyAlignment="1">
      <alignment horizontal="center" vertical="center"/>
    </xf>
    <xf numFmtId="0" fontId="29" fillId="0" borderId="5" xfId="0" applyNumberFormat="1" applyFont="1" applyBorder="1" applyAlignment="1">
      <alignment horizontal="center" vertical="center"/>
    </xf>
    <xf numFmtId="0" fontId="29" fillId="0" borderId="5" xfId="0" applyNumberFormat="1" applyFont="1" applyBorder="1" applyAlignment="1">
      <alignment horizontal="left" vertical="center" wrapText="1"/>
    </xf>
    <xf numFmtId="0" fontId="20" fillId="0" borderId="5" xfId="0" quotePrefix="1" applyNumberFormat="1" applyFont="1" applyBorder="1" applyAlignment="1">
      <alignment horizontal="center" vertical="center"/>
    </xf>
    <xf numFmtId="0" fontId="27" fillId="0" borderId="5" xfId="0" quotePrefix="1" applyNumberFormat="1" applyFont="1" applyBorder="1" applyAlignment="1">
      <alignment horizontal="center" vertical="center"/>
    </xf>
    <xf numFmtId="0" fontId="27" fillId="0" borderId="5" xfId="0" applyNumberFormat="1" applyFont="1" applyFill="1" applyBorder="1" applyAlignment="1">
      <alignment horizontal="left" vertical="center" wrapText="1"/>
    </xf>
    <xf numFmtId="0" fontId="27" fillId="4" borderId="4" xfId="0" applyNumberFormat="1" applyFont="1" applyFill="1" applyBorder="1" applyAlignment="1">
      <alignment horizontal="center" vertical="center"/>
    </xf>
    <xf numFmtId="0" fontId="27" fillId="4" borderId="5" xfId="0" applyNumberFormat="1" applyFont="1" applyFill="1" applyBorder="1" applyAlignment="1">
      <alignment horizontal="center" vertical="center"/>
    </xf>
    <xf numFmtId="0" fontId="27" fillId="4" borderId="5" xfId="0" applyNumberFormat="1" applyFont="1" applyFill="1" applyBorder="1" applyAlignment="1">
      <alignment horizontal="left" vertical="center" wrapText="1"/>
    </xf>
    <xf numFmtId="0" fontId="27" fillId="2" borderId="4" xfId="0" applyNumberFormat="1" applyFont="1" applyFill="1" applyBorder="1" applyAlignment="1">
      <alignment horizontal="center" vertical="center"/>
    </xf>
    <xf numFmtId="0" fontId="27" fillId="2" borderId="5" xfId="0" applyNumberFormat="1" applyFont="1" applyFill="1" applyBorder="1" applyAlignment="1">
      <alignment horizontal="center" vertical="center"/>
    </xf>
    <xf numFmtId="0" fontId="27" fillId="2" borderId="5" xfId="0" applyNumberFormat="1" applyFont="1" applyFill="1" applyBorder="1" applyAlignment="1">
      <alignment horizontal="left" vertical="center" wrapText="1"/>
    </xf>
    <xf numFmtId="0" fontId="28" fillId="3" borderId="5" xfId="0" applyNumberFormat="1" applyFont="1" applyFill="1" applyBorder="1" applyAlignment="1">
      <alignment horizontal="left" vertical="center" wrapText="1"/>
    </xf>
    <xf numFmtId="0" fontId="27" fillId="0" borderId="5" xfId="0" quotePrefix="1" applyNumberFormat="1" applyFont="1" applyBorder="1" applyAlignment="1">
      <alignment horizontal="left" vertical="center" wrapText="1"/>
    </xf>
    <xf numFmtId="2" fontId="20" fillId="0" borderId="5" xfId="0" applyNumberFormat="1" applyFont="1" applyBorder="1" applyAlignment="1">
      <alignment horizontal="center" vertical="center"/>
    </xf>
    <xf numFmtId="1" fontId="27" fillId="0" borderId="5" xfId="0" applyNumberFormat="1" applyFont="1" applyBorder="1" applyAlignment="1">
      <alignment horizontal="center" vertical="center"/>
    </xf>
    <xf numFmtId="0" fontId="27" fillId="0" borderId="5" xfId="0" applyNumberFormat="1" applyFont="1" applyFill="1" applyBorder="1" applyAlignment="1">
      <alignment horizontal="left" wrapText="1"/>
    </xf>
    <xf numFmtId="49" fontId="27" fillId="0" borderId="5" xfId="0" applyNumberFormat="1" applyFont="1" applyBorder="1" applyAlignment="1">
      <alignment horizontal="left" vertical="center"/>
    </xf>
    <xf numFmtId="0" fontId="20" fillId="0" borderId="5" xfId="0" applyNumberFormat="1" applyFont="1" applyFill="1" applyBorder="1" applyAlignment="1">
      <alignment horizontal="left" wrapText="1"/>
    </xf>
    <xf numFmtId="0" fontId="20" fillId="2" borderId="4" xfId="0" applyNumberFormat="1" applyFont="1" applyFill="1" applyBorder="1" applyAlignment="1">
      <alignment horizontal="center" vertical="center"/>
    </xf>
    <xf numFmtId="0" fontId="20" fillId="2" borderId="5" xfId="0" applyNumberFormat="1" applyFont="1" applyFill="1" applyBorder="1" applyAlignment="1">
      <alignment horizontal="center" vertical="center"/>
    </xf>
    <xf numFmtId="0" fontId="28" fillId="2" borderId="5" xfId="0" applyNumberFormat="1" applyFont="1" applyFill="1" applyBorder="1" applyAlignment="1">
      <alignment horizontal="left" vertical="center" wrapText="1"/>
    </xf>
    <xf numFmtId="0" fontId="29" fillId="2" borderId="5" xfId="0" applyNumberFormat="1" applyFont="1" applyFill="1" applyBorder="1" applyAlignment="1">
      <alignment horizontal="left" vertical="center" wrapText="1"/>
    </xf>
    <xf numFmtId="0" fontId="20" fillId="7" borderId="5" xfId="0" applyNumberFormat="1" applyFont="1" applyFill="1" applyBorder="1" applyAlignment="1">
      <alignment horizontal="left" vertical="center" wrapText="1"/>
    </xf>
    <xf numFmtId="0" fontId="20" fillId="7" borderId="4" xfId="0" applyNumberFormat="1" applyFont="1" applyFill="1" applyBorder="1" applyAlignment="1">
      <alignment horizontal="center" vertical="center"/>
    </xf>
    <xf numFmtId="0" fontId="20" fillId="7" borderId="5" xfId="0" applyNumberFormat="1" applyFont="1" applyFill="1" applyBorder="1" applyAlignment="1">
      <alignment horizontal="center" vertical="center"/>
    </xf>
    <xf numFmtId="0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0" fontId="20" fillId="2" borderId="5" xfId="0" applyNumberFormat="1" applyFont="1" applyFill="1" applyBorder="1" applyAlignment="1">
      <alignment horizontal="left" vertical="center" wrapText="1"/>
    </xf>
    <xf numFmtId="0" fontId="27" fillId="0" borderId="4" xfId="0" applyNumberFormat="1" applyFont="1" applyBorder="1" applyAlignment="1">
      <alignment horizontal="center" vertical="center" wrapText="1"/>
    </xf>
    <xf numFmtId="0" fontId="27" fillId="0" borderId="5" xfId="0" applyNumberFormat="1" applyFont="1" applyBorder="1" applyAlignment="1">
      <alignment horizontal="center" vertical="center" wrapText="1"/>
    </xf>
    <xf numFmtId="49" fontId="27" fillId="0" borderId="5" xfId="0" applyNumberFormat="1" applyFont="1" applyBorder="1" applyAlignment="1">
      <alignment horizontal="center" vertical="center" wrapText="1"/>
    </xf>
    <xf numFmtId="0" fontId="27" fillId="0" borderId="8" xfId="0" applyNumberFormat="1" applyFont="1" applyBorder="1" applyAlignment="1">
      <alignment horizontal="center" vertical="center"/>
    </xf>
    <xf numFmtId="0" fontId="27" fillId="0" borderId="9" xfId="0" applyNumberFormat="1" applyFont="1" applyBorder="1" applyAlignment="1">
      <alignment horizontal="center" vertical="center"/>
    </xf>
    <xf numFmtId="49" fontId="27" fillId="0" borderId="9" xfId="0" applyNumberFormat="1" applyFont="1" applyBorder="1" applyAlignment="1">
      <alignment horizontal="center" vertical="center"/>
    </xf>
    <xf numFmtId="0" fontId="27" fillId="0" borderId="9" xfId="0" applyNumberFormat="1" applyFont="1" applyBorder="1" applyAlignment="1">
      <alignment horizontal="left" vertical="center" wrapText="1"/>
    </xf>
    <xf numFmtId="0" fontId="27" fillId="2" borderId="9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Alignment="1">
      <alignment horizontal="center" vertical="center"/>
    </xf>
    <xf numFmtId="0" fontId="27" fillId="0" borderId="0" xfId="0" applyNumberFormat="1" applyFont="1" applyAlignment="1">
      <alignment horizontal="left" vertical="center"/>
    </xf>
    <xf numFmtId="4" fontId="27" fillId="0" borderId="0" xfId="0" applyNumberFormat="1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 wrapText="1"/>
    </xf>
    <xf numFmtId="0" fontId="1" fillId="2" borderId="0" xfId="0" applyNumberFormat="1" applyFont="1" applyFill="1" applyBorder="1" applyAlignment="1">
      <alignment horizontal="right" vertical="center"/>
    </xf>
    <xf numFmtId="0" fontId="2" fillId="2" borderId="5" xfId="0" applyNumberFormat="1" applyFont="1" applyFill="1" applyBorder="1" applyAlignment="1">
      <alignment horizontal="center" vertical="center"/>
    </xf>
    <xf numFmtId="0" fontId="2" fillId="2" borderId="0" xfId="0" applyNumberFormat="1" applyFont="1" applyFill="1" applyBorder="1" applyAlignment="1">
      <alignment horizontal="right" vertical="center"/>
    </xf>
    <xf numFmtId="0" fontId="2" fillId="2" borderId="0" xfId="0" applyNumberFormat="1" applyFont="1" applyFill="1" applyBorder="1" applyAlignment="1">
      <alignment horizontal="right" vertical="center" wrapText="1"/>
    </xf>
    <xf numFmtId="0" fontId="6" fillId="2" borderId="0" xfId="0" applyNumberFormat="1" applyFont="1" applyFill="1" applyBorder="1" applyAlignment="1">
      <alignment horizontal="right" vertical="center" wrapText="1"/>
    </xf>
    <xf numFmtId="0" fontId="1" fillId="2" borderId="0" xfId="0" applyNumberFormat="1" applyFont="1" applyFill="1" applyAlignment="1">
      <alignment horizontal="right" vertical="center"/>
    </xf>
    <xf numFmtId="3" fontId="2" fillId="2" borderId="0" xfId="0" applyNumberFormat="1" applyFont="1" applyFill="1" applyAlignment="1">
      <alignment horizontal="right" vertical="center" wrapText="1"/>
    </xf>
    <xf numFmtId="3" fontId="16" fillId="2" borderId="0" xfId="0" applyNumberFormat="1" applyFont="1" applyFill="1" applyAlignment="1">
      <alignment horizontal="right" vertical="center" wrapText="1"/>
    </xf>
    <xf numFmtId="0" fontId="16" fillId="0" borderId="0" xfId="0" applyNumberFormat="1" applyFont="1" applyBorder="1" applyAlignment="1">
      <alignment horizontal="center" vertical="center" wrapText="1"/>
    </xf>
    <xf numFmtId="0" fontId="20" fillId="3" borderId="4" xfId="0" applyNumberFormat="1" applyFont="1" applyFill="1" applyBorder="1" applyAlignment="1">
      <alignment horizontal="center" vertical="center"/>
    </xf>
    <xf numFmtId="0" fontId="20" fillId="3" borderId="5" xfId="0" applyNumberFormat="1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 wrapText="1"/>
    </xf>
    <xf numFmtId="0" fontId="20" fillId="6" borderId="4" xfId="0" applyNumberFormat="1" applyFont="1" applyFill="1" applyBorder="1" applyAlignment="1">
      <alignment horizontal="center" vertical="center"/>
    </xf>
    <xf numFmtId="0" fontId="20" fillId="6" borderId="5" xfId="0" applyNumberFormat="1" applyFont="1" applyFill="1" applyBorder="1" applyAlignment="1">
      <alignment horizontal="center" vertical="center"/>
    </xf>
    <xf numFmtId="0" fontId="20" fillId="7" borderId="4" xfId="0" applyNumberFormat="1" applyFont="1" applyFill="1" applyBorder="1" applyAlignment="1">
      <alignment horizontal="center" vertical="center"/>
    </xf>
    <xf numFmtId="0" fontId="20" fillId="7" borderId="5" xfId="0" applyNumberFormat="1" applyFont="1" applyFill="1" applyBorder="1" applyAlignment="1">
      <alignment horizontal="center" vertical="center"/>
    </xf>
    <xf numFmtId="0" fontId="16" fillId="0" borderId="0" xfId="0" applyNumberFormat="1" applyFont="1" applyBorder="1" applyAlignment="1">
      <alignment horizontal="center" vertical="center" wrapText="1"/>
    </xf>
    <xf numFmtId="0" fontId="20" fillId="3" borderId="4" xfId="0" applyNumberFormat="1" applyFont="1" applyFill="1" applyBorder="1" applyAlignment="1">
      <alignment horizontal="center" vertical="center"/>
    </xf>
    <xf numFmtId="0" fontId="20" fillId="3" borderId="5" xfId="0" applyNumberFormat="1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 wrapText="1"/>
    </xf>
    <xf numFmtId="0" fontId="20" fillId="6" borderId="4" xfId="0" applyNumberFormat="1" applyFont="1" applyFill="1" applyBorder="1" applyAlignment="1">
      <alignment horizontal="center" vertical="center"/>
    </xf>
    <xf numFmtId="0" fontId="20" fillId="6" borderId="5" xfId="0" applyNumberFormat="1" applyFont="1" applyFill="1" applyBorder="1" applyAlignment="1">
      <alignment horizontal="center" vertical="center"/>
    </xf>
    <xf numFmtId="0" fontId="20" fillId="7" borderId="4" xfId="0" applyNumberFormat="1" applyFont="1" applyFill="1" applyBorder="1" applyAlignment="1">
      <alignment horizontal="center" vertical="center"/>
    </xf>
    <xf numFmtId="0" fontId="20" fillId="7" borderId="5" xfId="0" applyNumberFormat="1" applyFont="1" applyFill="1" applyBorder="1" applyAlignment="1">
      <alignment horizontal="center" vertical="center"/>
    </xf>
    <xf numFmtId="3" fontId="1" fillId="8" borderId="5" xfId="0" applyNumberFormat="1" applyFont="1" applyFill="1" applyBorder="1" applyAlignment="1">
      <alignment horizontal="right" vertical="center" wrapText="1"/>
    </xf>
    <xf numFmtId="0" fontId="16" fillId="0" borderId="0" xfId="0" applyNumberFormat="1" applyFont="1" applyBorder="1" applyAlignment="1">
      <alignment horizontal="center" vertical="center" wrapText="1"/>
    </xf>
    <xf numFmtId="0" fontId="20" fillId="3" borderId="4" xfId="0" applyNumberFormat="1" applyFont="1" applyFill="1" applyBorder="1" applyAlignment="1">
      <alignment horizontal="center" vertical="center"/>
    </xf>
    <xf numFmtId="0" fontId="20" fillId="3" borderId="5" xfId="0" applyNumberFormat="1" applyFont="1" applyFill="1" applyBorder="1" applyAlignment="1">
      <alignment horizontal="center" vertical="center"/>
    </xf>
    <xf numFmtId="0" fontId="20" fillId="7" borderId="4" xfId="0" applyNumberFormat="1" applyFont="1" applyFill="1" applyBorder="1" applyAlignment="1">
      <alignment horizontal="center" vertical="center"/>
    </xf>
    <xf numFmtId="0" fontId="20" fillId="7" borderId="5" xfId="0" applyNumberFormat="1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 wrapText="1"/>
    </xf>
    <xf numFmtId="0" fontId="20" fillId="6" borderId="4" xfId="0" applyNumberFormat="1" applyFont="1" applyFill="1" applyBorder="1" applyAlignment="1">
      <alignment horizontal="center" vertical="center"/>
    </xf>
    <xf numFmtId="0" fontId="20" fillId="6" borderId="5" xfId="0" applyNumberFormat="1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 wrapText="1"/>
    </xf>
    <xf numFmtId="0" fontId="10" fillId="3" borderId="4" xfId="0" applyNumberFormat="1" applyFont="1" applyFill="1" applyBorder="1" applyAlignment="1">
      <alignment horizontal="center" vertical="center"/>
    </xf>
    <xf numFmtId="0" fontId="10" fillId="3" borderId="5" xfId="0" applyNumberFormat="1" applyFont="1" applyFill="1" applyBorder="1" applyAlignment="1">
      <alignment horizontal="center" vertical="center"/>
    </xf>
    <xf numFmtId="0" fontId="10" fillId="7" borderId="4" xfId="0" applyNumberFormat="1" applyFont="1" applyFill="1" applyBorder="1" applyAlignment="1">
      <alignment horizontal="center" vertical="center"/>
    </xf>
    <xf numFmtId="0" fontId="10" fillId="7" borderId="5" xfId="0" applyNumberFormat="1" applyFont="1" applyFill="1" applyBorder="1" applyAlignment="1">
      <alignment horizontal="center" vertical="center"/>
    </xf>
    <xf numFmtId="0" fontId="15" fillId="0" borderId="0" xfId="0" applyNumberFormat="1" applyFont="1" applyAlignment="1">
      <alignment horizontal="center" vertical="center"/>
    </xf>
    <xf numFmtId="0" fontId="15" fillId="0" borderId="7" xfId="0" applyNumberFormat="1" applyFont="1" applyBorder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7" fillId="2" borderId="2" xfId="0" applyNumberFormat="1" applyFont="1" applyFill="1" applyBorder="1" applyAlignment="1">
      <alignment horizontal="center" vertical="center" wrapText="1"/>
    </xf>
    <xf numFmtId="0" fontId="7" fillId="2" borderId="5" xfId="0" applyNumberFormat="1" applyFont="1" applyFill="1" applyBorder="1" applyAlignment="1">
      <alignment horizontal="center" vertical="center" wrapText="1"/>
    </xf>
    <xf numFmtId="4" fontId="7" fillId="2" borderId="3" xfId="0" applyNumberFormat="1" applyFont="1" applyFill="1" applyBorder="1" applyAlignment="1">
      <alignment horizontal="center" vertical="center" wrapText="1"/>
    </xf>
    <xf numFmtId="4" fontId="7" fillId="2" borderId="6" xfId="0" applyNumberFormat="1" applyFont="1" applyFill="1" applyBorder="1" applyAlignment="1">
      <alignment horizontal="center" vertical="center" wrapText="1"/>
    </xf>
    <xf numFmtId="0" fontId="10" fillId="6" borderId="4" xfId="0" applyNumberFormat="1" applyFont="1" applyFill="1" applyBorder="1" applyAlignment="1">
      <alignment horizontal="center" vertical="center"/>
    </xf>
    <xf numFmtId="0" fontId="10" fillId="6" borderId="5" xfId="0" applyNumberFormat="1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6" fillId="0" borderId="0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 wrapText="1"/>
    </xf>
    <xf numFmtId="0" fontId="8" fillId="0" borderId="4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5" xfId="0" applyNumberFormat="1" applyFont="1" applyBorder="1" applyAlignment="1">
      <alignment horizontal="center" vertical="center" wrapText="1"/>
    </xf>
    <xf numFmtId="0" fontId="7" fillId="0" borderId="2" xfId="0" applyNumberFormat="1" applyFont="1" applyBorder="1" applyAlignment="1">
      <alignment horizontal="center" vertical="center" wrapText="1"/>
    </xf>
    <xf numFmtId="0" fontId="7" fillId="0" borderId="5" xfId="0" applyNumberFormat="1" applyFont="1" applyBorder="1" applyAlignment="1">
      <alignment horizontal="center" vertical="center" wrapText="1"/>
    </xf>
    <xf numFmtId="0" fontId="15" fillId="0" borderId="2" xfId="0" applyNumberFormat="1" applyFont="1" applyBorder="1" applyAlignment="1">
      <alignment horizontal="center" vertical="center"/>
    </xf>
    <xf numFmtId="0" fontId="16" fillId="0" borderId="0" xfId="0" applyNumberFormat="1" applyFont="1" applyAlignment="1">
      <alignment horizontal="center" vertical="center"/>
    </xf>
    <xf numFmtId="0" fontId="15" fillId="2" borderId="2" xfId="0" applyNumberFormat="1" applyFont="1" applyFill="1" applyBorder="1" applyAlignment="1">
      <alignment horizontal="center" vertical="center"/>
    </xf>
    <xf numFmtId="0" fontId="20" fillId="3" borderId="4" xfId="0" applyNumberFormat="1" applyFont="1" applyFill="1" applyBorder="1" applyAlignment="1">
      <alignment horizontal="center" vertical="center"/>
    </xf>
    <xf numFmtId="0" fontId="20" fillId="3" borderId="5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 wrapText="1"/>
    </xf>
    <xf numFmtId="0" fontId="5" fillId="0" borderId="4" xfId="0" applyNumberFormat="1" applyFont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5" xfId="0" applyNumberFormat="1" applyFont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 wrapText="1"/>
    </xf>
    <xf numFmtId="0" fontId="1" fillId="2" borderId="5" xfId="0" applyNumberFormat="1" applyFont="1" applyFill="1" applyBorder="1" applyAlignment="1">
      <alignment horizontal="center" vertical="center" wrapText="1"/>
    </xf>
    <xf numFmtId="4" fontId="1" fillId="2" borderId="3" xfId="0" applyNumberFormat="1" applyFont="1" applyFill="1" applyBorder="1" applyAlignment="1">
      <alignment horizontal="center" vertical="center" wrapText="1"/>
    </xf>
    <xf numFmtId="4" fontId="1" fillId="2" borderId="6" xfId="0" applyNumberFormat="1" applyFont="1" applyFill="1" applyBorder="1" applyAlignment="1">
      <alignment horizontal="center" vertical="center" wrapText="1"/>
    </xf>
    <xf numFmtId="0" fontId="20" fillId="6" borderId="4" xfId="0" applyNumberFormat="1" applyFont="1" applyFill="1" applyBorder="1" applyAlignment="1">
      <alignment horizontal="center" vertical="center"/>
    </xf>
    <xf numFmtId="0" fontId="20" fillId="6" borderId="5" xfId="0" applyNumberFormat="1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7" borderId="4" xfId="0" applyNumberFormat="1" applyFont="1" applyFill="1" applyBorder="1" applyAlignment="1">
      <alignment horizontal="center" vertical="center"/>
    </xf>
    <xf numFmtId="0" fontId="20" fillId="7" borderId="5" xfId="0" applyNumberFormat="1" applyFont="1" applyFill="1" applyBorder="1" applyAlignment="1">
      <alignment horizontal="center" vertical="center"/>
    </xf>
    <xf numFmtId="0" fontId="1" fillId="0" borderId="7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FF"/>
      <color rgb="FFDFF1F5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C963"/>
  <sheetViews>
    <sheetView zoomScale="90" zoomScaleNormal="90" workbookViewId="0">
      <pane xSplit="9" ySplit="9" topLeftCell="J235" activePane="bottomRight" state="frozen"/>
      <selection pane="topRight" activeCell="J1" sqref="J1"/>
      <selection pane="bottomLeft" activeCell="A10" sqref="A10"/>
      <selection pane="bottomRight" activeCell="V484" sqref="V484"/>
    </sheetView>
  </sheetViews>
  <sheetFormatPr defaultColWidth="9.6640625" defaultRowHeight="16.5" x14ac:dyDescent="0.2"/>
  <cols>
    <col min="1" max="1" width="4.5546875" style="24" customWidth="1"/>
    <col min="2" max="2" width="3.21875" style="24" bestFit="1" customWidth="1"/>
    <col min="3" max="3" width="3.5546875" style="24" bestFit="1" customWidth="1"/>
    <col min="4" max="4" width="3.109375" style="24" bestFit="1" customWidth="1"/>
    <col min="5" max="5" width="2.77734375" style="24" bestFit="1" customWidth="1"/>
    <col min="6" max="6" width="3.33203125" style="24" bestFit="1" customWidth="1"/>
    <col min="7" max="7" width="36.21875" style="56" customWidth="1"/>
    <col min="8" max="8" width="14.44140625" style="56" customWidth="1"/>
    <col min="9" max="9" width="12.109375" style="56" bestFit="1" customWidth="1"/>
    <col min="10" max="10" width="11.88671875" style="56" bestFit="1" customWidth="1"/>
    <col min="11" max="11" width="8.77734375" style="107" customWidth="1"/>
    <col min="12" max="12" width="13.109375" style="37" customWidth="1"/>
    <col min="13" max="13" width="11.88671875" style="37" bestFit="1" customWidth="1"/>
    <col min="14" max="14" width="12.44140625" style="37" customWidth="1"/>
    <col min="15" max="15" width="11.88671875" style="37" bestFit="1" customWidth="1"/>
    <col min="16" max="16" width="12.77734375" style="72" customWidth="1"/>
    <col min="17" max="17" width="9.44140625" style="51" bestFit="1" customWidth="1"/>
    <col min="18" max="18" width="9.6640625" style="5"/>
    <col min="19" max="19" width="12.88671875" style="5" customWidth="1"/>
    <col min="20" max="16384" width="9.6640625" style="5"/>
  </cols>
  <sheetData>
    <row r="1" spans="1:159" ht="18" x14ac:dyDescent="0.2">
      <c r="A1" s="88" t="s">
        <v>411</v>
      </c>
      <c r="C1" s="23"/>
      <c r="D1" s="23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</row>
    <row r="2" spans="1:159" ht="18" x14ac:dyDescent="0.2">
      <c r="A2" s="89" t="s">
        <v>413</v>
      </c>
      <c r="B2" s="86"/>
      <c r="C2" s="25"/>
      <c r="D2" s="25"/>
      <c r="E2" s="25"/>
      <c r="F2" s="25"/>
      <c r="H2" s="67"/>
      <c r="I2" s="67"/>
      <c r="J2" s="67"/>
      <c r="K2" s="108"/>
      <c r="L2" s="47"/>
      <c r="M2" s="42"/>
      <c r="N2" s="29"/>
      <c r="O2" s="29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</row>
    <row r="3" spans="1:159" ht="18" x14ac:dyDescent="0.2">
      <c r="A3" s="25"/>
      <c r="B3" s="25"/>
      <c r="C3" s="25"/>
      <c r="D3" s="25"/>
      <c r="E3" s="25"/>
      <c r="F3" s="25"/>
      <c r="G3" s="403" t="s">
        <v>426</v>
      </c>
      <c r="H3" s="403"/>
      <c r="I3" s="403"/>
      <c r="J3" s="403"/>
      <c r="K3" s="403"/>
      <c r="L3" s="403"/>
      <c r="M3" s="140"/>
      <c r="N3" s="140"/>
      <c r="O3" s="42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</row>
    <row r="4" spans="1:159" ht="15.75" x14ac:dyDescent="0.2">
      <c r="A4" s="25"/>
      <c r="B4" s="25"/>
      <c r="C4" s="25"/>
      <c r="D4" s="25"/>
      <c r="E4" s="25"/>
      <c r="F4" s="25"/>
      <c r="G4" s="87"/>
      <c r="H4" s="87"/>
      <c r="I4" s="87"/>
      <c r="J4" s="87"/>
      <c r="K4" s="109"/>
      <c r="L4" s="87"/>
      <c r="M4" s="87"/>
      <c r="N4" s="29"/>
      <c r="O4" s="42"/>
      <c r="Q4" s="51" t="s">
        <v>404</v>
      </c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</row>
    <row r="5" spans="1:159" thickBot="1" x14ac:dyDescent="0.25">
      <c r="A5" s="25"/>
      <c r="B5" s="25"/>
      <c r="C5" s="25"/>
      <c r="D5" s="25"/>
      <c r="E5" s="25"/>
      <c r="F5" s="25"/>
      <c r="G5" s="87"/>
      <c r="H5" s="87"/>
      <c r="I5" s="87"/>
      <c r="J5" s="87"/>
      <c r="K5" s="109"/>
      <c r="L5" s="87"/>
      <c r="M5" s="87"/>
      <c r="N5" s="29"/>
      <c r="O5" s="42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</row>
    <row r="6" spans="1:159" ht="15.75" x14ac:dyDescent="0.2">
      <c r="A6" s="404" t="s">
        <v>0</v>
      </c>
      <c r="B6" s="406" t="s">
        <v>290</v>
      </c>
      <c r="C6" s="406" t="s">
        <v>1</v>
      </c>
      <c r="D6" s="406" t="s">
        <v>291</v>
      </c>
      <c r="E6" s="406" t="s">
        <v>2</v>
      </c>
      <c r="F6" s="406" t="s">
        <v>3</v>
      </c>
      <c r="G6" s="408" t="s">
        <v>4</v>
      </c>
      <c r="H6" s="410" t="s">
        <v>384</v>
      </c>
      <c r="I6" s="410"/>
      <c r="J6" s="410"/>
      <c r="K6" s="410"/>
      <c r="L6" s="410" t="s">
        <v>385</v>
      </c>
      <c r="M6" s="410"/>
      <c r="N6" s="410"/>
      <c r="O6" s="410"/>
      <c r="P6" s="394" t="s">
        <v>288</v>
      </c>
      <c r="Q6" s="396" t="s">
        <v>289</v>
      </c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</row>
    <row r="7" spans="1:159" s="50" customFormat="1" ht="63" x14ac:dyDescent="0.25">
      <c r="A7" s="405"/>
      <c r="B7" s="407"/>
      <c r="C7" s="407"/>
      <c r="D7" s="407"/>
      <c r="E7" s="407"/>
      <c r="F7" s="407"/>
      <c r="G7" s="409"/>
      <c r="H7" s="229" t="s">
        <v>381</v>
      </c>
      <c r="I7" s="229" t="s">
        <v>382</v>
      </c>
      <c r="J7" s="229" t="s">
        <v>383</v>
      </c>
      <c r="K7" s="145" t="s">
        <v>394</v>
      </c>
      <c r="L7" s="230" t="s">
        <v>379</v>
      </c>
      <c r="M7" s="230" t="s">
        <v>380</v>
      </c>
      <c r="N7" s="230" t="s">
        <v>287</v>
      </c>
      <c r="O7" s="230" t="s">
        <v>5</v>
      </c>
      <c r="P7" s="395"/>
      <c r="Q7" s="397"/>
      <c r="R7" s="48" t="s">
        <v>414</v>
      </c>
      <c r="S7" s="48" t="s">
        <v>415</v>
      </c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</row>
    <row r="8" spans="1:159" ht="15.75" x14ac:dyDescent="0.2">
      <c r="A8" s="195"/>
      <c r="B8" s="146"/>
      <c r="C8" s="146"/>
      <c r="D8" s="146"/>
      <c r="E8" s="146"/>
      <c r="F8" s="146"/>
      <c r="G8" s="146">
        <v>1</v>
      </c>
      <c r="H8" s="146">
        <v>2</v>
      </c>
      <c r="I8" s="146">
        <v>3</v>
      </c>
      <c r="J8" s="146">
        <v>4</v>
      </c>
      <c r="K8" s="147" t="s">
        <v>403</v>
      </c>
      <c r="L8" s="148">
        <v>6</v>
      </c>
      <c r="M8" s="148">
        <v>7</v>
      </c>
      <c r="N8" s="148">
        <v>8</v>
      </c>
      <c r="O8" s="148" t="s">
        <v>386</v>
      </c>
      <c r="P8" s="149" t="s">
        <v>387</v>
      </c>
      <c r="Q8" s="196" t="s">
        <v>388</v>
      </c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</row>
    <row r="9" spans="1:159" ht="18" x14ac:dyDescent="0.2">
      <c r="A9" s="227" t="s">
        <v>6</v>
      </c>
      <c r="B9" s="228" t="s">
        <v>7</v>
      </c>
      <c r="C9" s="228"/>
      <c r="D9" s="228"/>
      <c r="E9" s="228"/>
      <c r="F9" s="228"/>
      <c r="G9" s="150" t="s">
        <v>8</v>
      </c>
      <c r="H9" s="105" t="s">
        <v>390</v>
      </c>
      <c r="I9" s="105" t="s">
        <v>390</v>
      </c>
      <c r="J9" s="105" t="s">
        <v>390</v>
      </c>
      <c r="K9" s="151" t="s">
        <v>390</v>
      </c>
      <c r="L9" s="152">
        <f>+L10+L38</f>
        <v>0</v>
      </c>
      <c r="M9" s="152">
        <f>+M10+M38</f>
        <v>0</v>
      </c>
      <c r="N9" s="152">
        <f>+N10+N38</f>
        <v>1143777</v>
      </c>
      <c r="O9" s="152">
        <f>+O10+O38+O45</f>
        <v>1143777</v>
      </c>
      <c r="P9" s="152">
        <f>+P10+P38</f>
        <v>-5953</v>
      </c>
      <c r="Q9" s="197" t="e">
        <f t="shared" ref="Q9:Q10" si="0">ROUND(O9/L9*100,2)</f>
        <v>#DIV/0!</v>
      </c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</row>
    <row r="10" spans="1:159" ht="18" x14ac:dyDescent="0.2">
      <c r="A10" s="118" t="s">
        <v>9</v>
      </c>
      <c r="B10" s="41"/>
      <c r="C10" s="41"/>
      <c r="D10" s="41"/>
      <c r="E10" s="41"/>
      <c r="F10" s="41"/>
      <c r="G10" s="153" t="s">
        <v>10</v>
      </c>
      <c r="H10" s="106" t="s">
        <v>390</v>
      </c>
      <c r="I10" s="106" t="s">
        <v>390</v>
      </c>
      <c r="J10" s="106" t="s">
        <v>390</v>
      </c>
      <c r="K10" s="154" t="s">
        <v>390</v>
      </c>
      <c r="L10" s="30">
        <f>+L13+L27+L11</f>
        <v>0</v>
      </c>
      <c r="M10" s="30">
        <f>+M13+M27+M11</f>
        <v>0</v>
      </c>
      <c r="N10" s="30">
        <f>+N13+N27+N11</f>
        <v>1143777</v>
      </c>
      <c r="O10" s="30">
        <f>+O13+O27+O11</f>
        <v>1143777</v>
      </c>
      <c r="P10" s="70">
        <f>+P13+P27+P11</f>
        <v>-5953</v>
      </c>
      <c r="Q10" s="198" t="e">
        <f t="shared" si="0"/>
        <v>#DIV/0!</v>
      </c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</row>
    <row r="11" spans="1:159" ht="33" x14ac:dyDescent="0.2">
      <c r="A11" s="118">
        <v>1604</v>
      </c>
      <c r="B11" s="41"/>
      <c r="C11" s="41"/>
      <c r="D11" s="41"/>
      <c r="E11" s="41"/>
      <c r="F11" s="41"/>
      <c r="G11" s="155" t="s">
        <v>11</v>
      </c>
      <c r="H11" s="106" t="s">
        <v>390</v>
      </c>
      <c r="I11" s="106" t="s">
        <v>390</v>
      </c>
      <c r="J11" s="106" t="s">
        <v>390</v>
      </c>
      <c r="K11" s="154" t="s">
        <v>390</v>
      </c>
      <c r="L11" s="30">
        <f>L12</f>
        <v>0</v>
      </c>
      <c r="M11" s="30">
        <f>M12</f>
        <v>0</v>
      </c>
      <c r="N11" s="30">
        <f t="shared" ref="N11:O11" si="1">N12</f>
        <v>0</v>
      </c>
      <c r="O11" s="30">
        <f t="shared" si="1"/>
        <v>0</v>
      </c>
      <c r="P11" s="70">
        <f>P12</f>
        <v>0</v>
      </c>
      <c r="Q11" s="198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</row>
    <row r="12" spans="1:159" ht="33" x14ac:dyDescent="0.2">
      <c r="A12" s="118"/>
      <c r="B12" s="95" t="s">
        <v>12</v>
      </c>
      <c r="C12" s="41"/>
      <c r="D12" s="41"/>
      <c r="E12" s="41"/>
      <c r="F12" s="41"/>
      <c r="G12" s="156" t="s">
        <v>13</v>
      </c>
      <c r="H12" s="106" t="s">
        <v>390</v>
      </c>
      <c r="I12" s="106" t="s">
        <v>390</v>
      </c>
      <c r="J12" s="106" t="s">
        <v>390</v>
      </c>
      <c r="K12" s="154" t="s">
        <v>390</v>
      </c>
      <c r="L12" s="44">
        <v>0</v>
      </c>
      <c r="M12" s="44">
        <v>0</v>
      </c>
      <c r="N12" s="44">
        <v>0</v>
      </c>
      <c r="O12" s="44">
        <f>+M12+N12</f>
        <v>0</v>
      </c>
      <c r="P12" s="69">
        <f>L12-O12</f>
        <v>0</v>
      </c>
      <c r="Q12" s="199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</row>
    <row r="13" spans="1:159" ht="18" x14ac:dyDescent="0.2">
      <c r="A13" s="118" t="s">
        <v>14</v>
      </c>
      <c r="B13" s="41"/>
      <c r="C13" s="41"/>
      <c r="D13" s="41"/>
      <c r="E13" s="41"/>
      <c r="F13" s="41"/>
      <c r="G13" s="153" t="s">
        <v>15</v>
      </c>
      <c r="H13" s="106" t="s">
        <v>390</v>
      </c>
      <c r="I13" s="106" t="s">
        <v>390</v>
      </c>
      <c r="J13" s="106" t="s">
        <v>390</v>
      </c>
      <c r="K13" s="154" t="s">
        <v>390</v>
      </c>
      <c r="L13" s="30">
        <f t="shared" ref="L13:P13" si="2">+L14+L21</f>
        <v>0</v>
      </c>
      <c r="M13" s="30">
        <f t="shared" si="2"/>
        <v>0</v>
      </c>
      <c r="N13" s="30">
        <f t="shared" si="2"/>
        <v>1143615</v>
      </c>
      <c r="O13" s="30">
        <f t="shared" si="2"/>
        <v>1143615</v>
      </c>
      <c r="P13" s="70">
        <f t="shared" si="2"/>
        <v>-5791</v>
      </c>
      <c r="Q13" s="198" t="e">
        <f t="shared" ref="Q13:Q15" si="3">ROUND(O13/L13*100,2)</f>
        <v>#DIV/0!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</row>
    <row r="14" spans="1:159" ht="18" x14ac:dyDescent="0.2">
      <c r="A14" s="118" t="s">
        <v>16</v>
      </c>
      <c r="B14" s="41"/>
      <c r="C14" s="41"/>
      <c r="D14" s="41"/>
      <c r="E14" s="41"/>
      <c r="F14" s="41"/>
      <c r="G14" s="153" t="s">
        <v>17</v>
      </c>
      <c r="H14" s="106" t="s">
        <v>390</v>
      </c>
      <c r="I14" s="106" t="s">
        <v>390</v>
      </c>
      <c r="J14" s="106" t="s">
        <v>390</v>
      </c>
      <c r="K14" s="154" t="s">
        <v>390</v>
      </c>
      <c r="L14" s="30">
        <f>+L15+L17+L18+L19</f>
        <v>0</v>
      </c>
      <c r="M14" s="30">
        <f t="shared" ref="M14:O14" si="4">+M15+M17+M18+M19</f>
        <v>0</v>
      </c>
      <c r="N14" s="30">
        <f t="shared" si="4"/>
        <v>1143133</v>
      </c>
      <c r="O14" s="30">
        <f t="shared" si="4"/>
        <v>1143133</v>
      </c>
      <c r="P14" s="70">
        <f t="shared" ref="P14" si="5">+P15+P17</f>
        <v>-5309</v>
      </c>
      <c r="Q14" s="198" t="e">
        <f t="shared" si="3"/>
        <v>#DIV/0!</v>
      </c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</row>
    <row r="15" spans="1:159" s="1" customFormat="1" ht="18" x14ac:dyDescent="0.25">
      <c r="A15" s="118"/>
      <c r="B15" s="41" t="s">
        <v>18</v>
      </c>
      <c r="C15" s="41"/>
      <c r="D15" s="41"/>
      <c r="E15" s="41"/>
      <c r="F15" s="41"/>
      <c r="G15" s="155" t="s">
        <v>19</v>
      </c>
      <c r="H15" s="106" t="s">
        <v>390</v>
      </c>
      <c r="I15" s="106" t="s">
        <v>390</v>
      </c>
      <c r="J15" s="106" t="s">
        <v>390</v>
      </c>
      <c r="K15" s="154" t="s">
        <v>390</v>
      </c>
      <c r="L15" s="30">
        <f t="shared" ref="L15:P15" si="6">+L16</f>
        <v>0</v>
      </c>
      <c r="M15" s="30">
        <f t="shared" si="6"/>
        <v>0</v>
      </c>
      <c r="N15" s="30">
        <f t="shared" si="6"/>
        <v>3094</v>
      </c>
      <c r="O15" s="30">
        <f>+O16</f>
        <v>3094</v>
      </c>
      <c r="P15" s="70">
        <f t="shared" si="6"/>
        <v>-3094</v>
      </c>
      <c r="Q15" s="198" t="e">
        <f t="shared" si="3"/>
        <v>#DIV/0!</v>
      </c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</row>
    <row r="16" spans="1:159" ht="18" x14ac:dyDescent="0.2">
      <c r="A16" s="119"/>
      <c r="B16" s="96"/>
      <c r="C16" s="96" t="s">
        <v>20</v>
      </c>
      <c r="D16" s="96"/>
      <c r="E16" s="96"/>
      <c r="F16" s="96"/>
      <c r="G16" s="156" t="s">
        <v>21</v>
      </c>
      <c r="H16" s="106" t="s">
        <v>390</v>
      </c>
      <c r="I16" s="106" t="s">
        <v>390</v>
      </c>
      <c r="J16" s="106" t="s">
        <v>390</v>
      </c>
      <c r="K16" s="154" t="s">
        <v>390</v>
      </c>
      <c r="L16" s="31"/>
      <c r="M16" s="71"/>
      <c r="N16" s="71">
        <v>3094</v>
      </c>
      <c r="O16" s="44">
        <f>+M16+N16</f>
        <v>3094</v>
      </c>
      <c r="P16" s="69">
        <f t="shared" ref="P16:P19" si="7">L16-O16</f>
        <v>-3094</v>
      </c>
      <c r="Q16" s="199" t="e">
        <f>ROUND(O16/L16*100,2)</f>
        <v>#DIV/0!</v>
      </c>
      <c r="R16" s="6">
        <v>33539</v>
      </c>
      <c r="S16" s="9">
        <f>R16-M16</f>
        <v>33539</v>
      </c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</row>
    <row r="17" spans="1:159" ht="18" x14ac:dyDescent="0.2">
      <c r="A17" s="119"/>
      <c r="B17" s="96" t="s">
        <v>22</v>
      </c>
      <c r="C17" s="96"/>
      <c r="D17" s="96"/>
      <c r="E17" s="96"/>
      <c r="F17" s="96"/>
      <c r="G17" s="156" t="s">
        <v>23</v>
      </c>
      <c r="H17" s="106" t="s">
        <v>390</v>
      </c>
      <c r="I17" s="106" t="s">
        <v>390</v>
      </c>
      <c r="J17" s="106" t="s">
        <v>390</v>
      </c>
      <c r="K17" s="154" t="s">
        <v>390</v>
      </c>
      <c r="L17" s="31"/>
      <c r="M17" s="71"/>
      <c r="N17" s="71">
        <v>2215</v>
      </c>
      <c r="O17" s="44">
        <f>+M17+N17</f>
        <v>2215</v>
      </c>
      <c r="P17" s="69">
        <f t="shared" si="7"/>
        <v>-2215</v>
      </c>
      <c r="Q17" s="199" t="e">
        <f>ROUND(O17/L17*100,2)</f>
        <v>#DIV/0!</v>
      </c>
      <c r="R17" s="6">
        <v>8773</v>
      </c>
      <c r="S17" s="9">
        <f t="shared" ref="S17:S80" si="8">R17-M17</f>
        <v>8773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</row>
    <row r="18" spans="1:159" ht="18" x14ac:dyDescent="0.2">
      <c r="A18" s="119"/>
      <c r="B18" s="96">
        <v>10</v>
      </c>
      <c r="C18" s="96"/>
      <c r="D18" s="96"/>
      <c r="E18" s="96"/>
      <c r="F18" s="96"/>
      <c r="G18" s="156" t="s">
        <v>367</v>
      </c>
      <c r="H18" s="106" t="s">
        <v>390</v>
      </c>
      <c r="I18" s="106" t="s">
        <v>390</v>
      </c>
      <c r="J18" s="106" t="s">
        <v>390</v>
      </c>
      <c r="K18" s="154" t="s">
        <v>390</v>
      </c>
      <c r="L18" s="31"/>
      <c r="M18" s="71"/>
      <c r="N18" s="71">
        <v>565667</v>
      </c>
      <c r="O18" s="44">
        <f t="shared" ref="O18" si="9">+M18+N18</f>
        <v>565667</v>
      </c>
      <c r="P18" s="69">
        <f t="shared" si="7"/>
        <v>-565667</v>
      </c>
      <c r="Q18" s="199" t="e">
        <f t="shared" ref="Q18:Q19" si="10">ROUND(O18/L18*100,2)</f>
        <v>#DIV/0!</v>
      </c>
      <c r="R18" s="6">
        <v>6475754</v>
      </c>
      <c r="S18" s="9">
        <f t="shared" si="8"/>
        <v>6475754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</row>
    <row r="19" spans="1:159" ht="33" x14ac:dyDescent="0.2">
      <c r="A19" s="119"/>
      <c r="B19" s="96">
        <v>11</v>
      </c>
      <c r="C19" s="96"/>
      <c r="D19" s="96"/>
      <c r="E19" s="96"/>
      <c r="F19" s="96"/>
      <c r="G19" s="156" t="s">
        <v>368</v>
      </c>
      <c r="H19" s="106" t="s">
        <v>390</v>
      </c>
      <c r="I19" s="106" t="s">
        <v>390</v>
      </c>
      <c r="J19" s="106" t="s">
        <v>390</v>
      </c>
      <c r="K19" s="154" t="s">
        <v>390</v>
      </c>
      <c r="L19" s="31"/>
      <c r="M19" s="71"/>
      <c r="N19" s="71">
        <v>572157</v>
      </c>
      <c r="O19" s="44">
        <f>+M19+N19</f>
        <v>572157</v>
      </c>
      <c r="P19" s="69">
        <f t="shared" si="7"/>
        <v>-572157</v>
      </c>
      <c r="Q19" s="199" t="e">
        <f t="shared" si="10"/>
        <v>#DIV/0!</v>
      </c>
      <c r="R19" s="6">
        <v>6687457</v>
      </c>
      <c r="S19" s="9">
        <f t="shared" si="8"/>
        <v>6687457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</row>
    <row r="20" spans="1:159" ht="18" x14ac:dyDescent="0.2">
      <c r="A20" s="119"/>
      <c r="B20" s="96"/>
      <c r="C20" s="96"/>
      <c r="D20" s="96"/>
      <c r="E20" s="96"/>
      <c r="F20" s="96"/>
      <c r="G20" s="157"/>
      <c r="H20" s="106" t="s">
        <v>390</v>
      </c>
      <c r="I20" s="106" t="s">
        <v>390</v>
      </c>
      <c r="J20" s="106" t="s">
        <v>390</v>
      </c>
      <c r="K20" s="154" t="s">
        <v>390</v>
      </c>
      <c r="L20" s="32"/>
      <c r="M20" s="32"/>
      <c r="N20" s="69"/>
      <c r="O20" s="44"/>
      <c r="P20" s="69"/>
      <c r="Q20" s="199"/>
      <c r="R20" s="6"/>
      <c r="S20" s="9">
        <f t="shared" si="8"/>
        <v>0</v>
      </c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</row>
    <row r="21" spans="1:159" ht="18" x14ac:dyDescent="0.2">
      <c r="A21" s="118" t="s">
        <v>24</v>
      </c>
      <c r="B21" s="41"/>
      <c r="C21" s="41"/>
      <c r="D21" s="41"/>
      <c r="E21" s="41"/>
      <c r="F21" s="41"/>
      <c r="G21" s="158" t="s">
        <v>25</v>
      </c>
      <c r="H21" s="106" t="s">
        <v>390</v>
      </c>
      <c r="I21" s="106" t="s">
        <v>390</v>
      </c>
      <c r="J21" s="106" t="s">
        <v>390</v>
      </c>
      <c r="K21" s="154" t="s">
        <v>390</v>
      </c>
      <c r="L21" s="30">
        <f t="shared" ref="L21:P21" si="11">+L22</f>
        <v>0</v>
      </c>
      <c r="M21" s="30">
        <f>+M22</f>
        <v>0</v>
      </c>
      <c r="N21" s="70">
        <f t="shared" si="11"/>
        <v>482</v>
      </c>
      <c r="O21" s="30">
        <f t="shared" si="11"/>
        <v>482</v>
      </c>
      <c r="P21" s="70">
        <f t="shared" si="11"/>
        <v>-482</v>
      </c>
      <c r="Q21" s="198" t="e">
        <f t="shared" ref="Q21:Q22" si="12">ROUND(O21/L21*100,2)</f>
        <v>#DIV/0!</v>
      </c>
      <c r="R21" s="6"/>
      <c r="S21" s="9">
        <f t="shared" si="8"/>
        <v>0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</row>
    <row r="22" spans="1:159" s="1" customFormat="1" ht="18" x14ac:dyDescent="0.25">
      <c r="A22" s="118"/>
      <c r="B22" s="41" t="s">
        <v>18</v>
      </c>
      <c r="C22" s="41"/>
      <c r="D22" s="41"/>
      <c r="E22" s="41"/>
      <c r="F22" s="41"/>
      <c r="G22" s="153" t="s">
        <v>26</v>
      </c>
      <c r="H22" s="106" t="s">
        <v>390</v>
      </c>
      <c r="I22" s="106" t="s">
        <v>390</v>
      </c>
      <c r="J22" s="106" t="s">
        <v>390</v>
      </c>
      <c r="K22" s="154" t="s">
        <v>390</v>
      </c>
      <c r="L22" s="30">
        <f>+L23+L24+L25+L26</f>
        <v>0</v>
      </c>
      <c r="M22" s="30">
        <f>+M23+M24+M25+M26</f>
        <v>0</v>
      </c>
      <c r="N22" s="70">
        <f>+N23+N24+N25+N26</f>
        <v>482</v>
      </c>
      <c r="O22" s="30">
        <f>+O23+O24+O25+O26</f>
        <v>482</v>
      </c>
      <c r="P22" s="70">
        <f>+P23+P24+P25+P26</f>
        <v>-482</v>
      </c>
      <c r="Q22" s="198" t="e">
        <f t="shared" si="12"/>
        <v>#DIV/0!</v>
      </c>
      <c r="R22" s="9"/>
      <c r="S22" s="9">
        <f t="shared" si="8"/>
        <v>0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</row>
    <row r="23" spans="1:159" ht="18" x14ac:dyDescent="0.2">
      <c r="A23" s="119"/>
      <c r="B23" s="96"/>
      <c r="C23" s="96" t="s">
        <v>20</v>
      </c>
      <c r="D23" s="96"/>
      <c r="E23" s="96"/>
      <c r="F23" s="96"/>
      <c r="G23" s="157" t="s">
        <v>27</v>
      </c>
      <c r="H23" s="106" t="s">
        <v>390</v>
      </c>
      <c r="I23" s="106" t="s">
        <v>390</v>
      </c>
      <c r="J23" s="106" t="s">
        <v>390</v>
      </c>
      <c r="K23" s="154" t="s">
        <v>390</v>
      </c>
      <c r="L23" s="32"/>
      <c r="M23" s="69"/>
      <c r="N23" s="69">
        <v>452</v>
      </c>
      <c r="O23" s="44">
        <f>+M23+N23</f>
        <v>452</v>
      </c>
      <c r="P23" s="69">
        <f>L23-O23</f>
        <v>-452</v>
      </c>
      <c r="Q23" s="199" t="e">
        <f>ROUND(O23/L23*100,2)</f>
        <v>#DIV/0!</v>
      </c>
      <c r="R23" s="6">
        <v>20632</v>
      </c>
      <c r="S23" s="9">
        <f t="shared" si="8"/>
        <v>20632</v>
      </c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</row>
    <row r="24" spans="1:159" ht="18" x14ac:dyDescent="0.2">
      <c r="A24" s="119"/>
      <c r="B24" s="96"/>
      <c r="C24" s="96" t="s">
        <v>18</v>
      </c>
      <c r="D24" s="96"/>
      <c r="E24" s="96"/>
      <c r="F24" s="96"/>
      <c r="G24" s="157" t="s">
        <v>28</v>
      </c>
      <c r="H24" s="106" t="s">
        <v>390</v>
      </c>
      <c r="I24" s="106" t="s">
        <v>390</v>
      </c>
      <c r="J24" s="106" t="s">
        <v>390</v>
      </c>
      <c r="K24" s="154" t="s">
        <v>390</v>
      </c>
      <c r="L24" s="32"/>
      <c r="M24" s="69"/>
      <c r="N24" s="69">
        <v>30</v>
      </c>
      <c r="O24" s="44">
        <f t="shared" ref="O24:O26" si="13">+M24+N24</f>
        <v>30</v>
      </c>
      <c r="P24" s="69">
        <f t="shared" ref="P24:P26" si="14">L24-O24</f>
        <v>-30</v>
      </c>
      <c r="Q24" s="198"/>
      <c r="R24" s="6">
        <v>320</v>
      </c>
      <c r="S24" s="9">
        <f t="shared" si="8"/>
        <v>320</v>
      </c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</row>
    <row r="25" spans="1:159" ht="49.5" x14ac:dyDescent="0.2">
      <c r="A25" s="119"/>
      <c r="B25" s="96"/>
      <c r="C25" s="41" t="s">
        <v>111</v>
      </c>
      <c r="D25" s="96"/>
      <c r="E25" s="96"/>
      <c r="F25" s="96"/>
      <c r="G25" s="156" t="s">
        <v>292</v>
      </c>
      <c r="H25" s="106" t="s">
        <v>390</v>
      </c>
      <c r="I25" s="106" t="s">
        <v>390</v>
      </c>
      <c r="J25" s="106" t="s">
        <v>390</v>
      </c>
      <c r="K25" s="154" t="s">
        <v>390</v>
      </c>
      <c r="L25" s="32">
        <v>0</v>
      </c>
      <c r="M25" s="32">
        <v>0</v>
      </c>
      <c r="N25" s="69">
        <v>0</v>
      </c>
      <c r="O25" s="44">
        <f t="shared" si="13"/>
        <v>0</v>
      </c>
      <c r="P25" s="69">
        <f t="shared" si="14"/>
        <v>0</v>
      </c>
      <c r="Q25" s="199"/>
      <c r="R25" s="6"/>
      <c r="S25" s="9">
        <f t="shared" si="8"/>
        <v>0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</row>
    <row r="26" spans="1:159" ht="66" x14ac:dyDescent="0.2">
      <c r="A26" s="119"/>
      <c r="B26" s="96"/>
      <c r="C26" s="41">
        <v>10</v>
      </c>
      <c r="D26" s="96"/>
      <c r="E26" s="96"/>
      <c r="F26" s="96"/>
      <c r="G26" s="156" t="s">
        <v>293</v>
      </c>
      <c r="H26" s="106" t="s">
        <v>390</v>
      </c>
      <c r="I26" s="106" t="s">
        <v>390</v>
      </c>
      <c r="J26" s="106" t="s">
        <v>390</v>
      </c>
      <c r="K26" s="154" t="s">
        <v>390</v>
      </c>
      <c r="L26" s="32">
        <v>0</v>
      </c>
      <c r="M26" s="32"/>
      <c r="N26" s="69"/>
      <c r="O26" s="44">
        <f t="shared" si="13"/>
        <v>0</v>
      </c>
      <c r="P26" s="69">
        <f t="shared" si="14"/>
        <v>0</v>
      </c>
      <c r="Q26" s="199"/>
      <c r="R26" s="6"/>
      <c r="S26" s="9">
        <f t="shared" si="8"/>
        <v>0</v>
      </c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</row>
    <row r="27" spans="1:159" ht="18" x14ac:dyDescent="0.2">
      <c r="A27" s="118" t="s">
        <v>29</v>
      </c>
      <c r="B27" s="41" t="s">
        <v>7</v>
      </c>
      <c r="C27" s="41"/>
      <c r="D27" s="41"/>
      <c r="E27" s="41"/>
      <c r="F27" s="41"/>
      <c r="G27" s="153" t="s">
        <v>30</v>
      </c>
      <c r="H27" s="106" t="s">
        <v>390</v>
      </c>
      <c r="I27" s="106" t="s">
        <v>390</v>
      </c>
      <c r="J27" s="106" t="s">
        <v>390</v>
      </c>
      <c r="K27" s="154" t="s">
        <v>390</v>
      </c>
      <c r="L27" s="30">
        <f t="shared" ref="L27:P27" si="15">+L28+L32</f>
        <v>0</v>
      </c>
      <c r="M27" s="30">
        <f t="shared" si="15"/>
        <v>0</v>
      </c>
      <c r="N27" s="70">
        <f t="shared" si="15"/>
        <v>162</v>
      </c>
      <c r="O27" s="30">
        <f t="shared" si="15"/>
        <v>162</v>
      </c>
      <c r="P27" s="70">
        <f t="shared" si="15"/>
        <v>-162</v>
      </c>
      <c r="Q27" s="198" t="e">
        <f t="shared" ref="Q27" si="16">ROUND(O27/L27*100,2)</f>
        <v>#DIV/0!</v>
      </c>
      <c r="R27" s="6"/>
      <c r="S27" s="9">
        <f t="shared" si="8"/>
        <v>0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</row>
    <row r="28" spans="1:159" ht="18" x14ac:dyDescent="0.2">
      <c r="A28" s="118" t="s">
        <v>31</v>
      </c>
      <c r="B28" s="41"/>
      <c r="C28" s="41"/>
      <c r="D28" s="41"/>
      <c r="E28" s="41"/>
      <c r="F28" s="41"/>
      <c r="G28" s="153" t="s">
        <v>32</v>
      </c>
      <c r="H28" s="106" t="s">
        <v>390</v>
      </c>
      <c r="I28" s="106" t="s">
        <v>390</v>
      </c>
      <c r="J28" s="106" t="s">
        <v>390</v>
      </c>
      <c r="K28" s="154" t="s">
        <v>390</v>
      </c>
      <c r="L28" s="30">
        <f t="shared" ref="L28:P28" si="17">+L29</f>
        <v>0</v>
      </c>
      <c r="M28" s="30">
        <f t="shared" si="17"/>
        <v>0</v>
      </c>
      <c r="N28" s="30">
        <f t="shared" si="17"/>
        <v>0</v>
      </c>
      <c r="O28" s="30">
        <f t="shared" si="17"/>
        <v>0</v>
      </c>
      <c r="P28" s="70">
        <f t="shared" si="17"/>
        <v>0</v>
      </c>
      <c r="Q28" s="198"/>
      <c r="R28" s="6"/>
      <c r="S28" s="9">
        <f t="shared" si="8"/>
        <v>0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</row>
    <row r="29" spans="1:159" ht="18" x14ac:dyDescent="0.2">
      <c r="A29" s="118" t="s">
        <v>33</v>
      </c>
      <c r="B29" s="41"/>
      <c r="C29" s="41"/>
      <c r="D29" s="41"/>
      <c r="E29" s="41"/>
      <c r="F29" s="41"/>
      <c r="G29" s="153" t="s">
        <v>34</v>
      </c>
      <c r="H29" s="106" t="s">
        <v>390</v>
      </c>
      <c r="I29" s="106" t="s">
        <v>390</v>
      </c>
      <c r="J29" s="106" t="s">
        <v>390</v>
      </c>
      <c r="K29" s="154" t="s">
        <v>390</v>
      </c>
      <c r="L29" s="30">
        <f t="shared" ref="L29:P29" si="18">+L30+L31</f>
        <v>0</v>
      </c>
      <c r="M29" s="30">
        <f t="shared" si="18"/>
        <v>0</v>
      </c>
      <c r="N29" s="30">
        <f t="shared" si="18"/>
        <v>0</v>
      </c>
      <c r="O29" s="30">
        <f t="shared" si="18"/>
        <v>0</v>
      </c>
      <c r="P29" s="70">
        <f t="shared" si="18"/>
        <v>0</v>
      </c>
      <c r="Q29" s="198"/>
      <c r="R29" s="6"/>
      <c r="S29" s="9">
        <f t="shared" si="8"/>
        <v>0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</row>
    <row r="30" spans="1:159" ht="18" x14ac:dyDescent="0.2">
      <c r="A30" s="119"/>
      <c r="B30" s="96" t="s">
        <v>35</v>
      </c>
      <c r="C30" s="96"/>
      <c r="D30" s="96"/>
      <c r="E30" s="96"/>
      <c r="F30" s="96"/>
      <c r="G30" s="156" t="s">
        <v>36</v>
      </c>
      <c r="H30" s="106" t="s">
        <v>390</v>
      </c>
      <c r="I30" s="106" t="s">
        <v>390</v>
      </c>
      <c r="J30" s="106" t="s">
        <v>390</v>
      </c>
      <c r="K30" s="154" t="s">
        <v>390</v>
      </c>
      <c r="L30" s="31">
        <v>0</v>
      </c>
      <c r="M30" s="31">
        <v>0</v>
      </c>
      <c r="N30" s="31">
        <v>0</v>
      </c>
      <c r="O30" s="44">
        <f t="shared" ref="O30:O31" si="19">+M30+N30</f>
        <v>0</v>
      </c>
      <c r="P30" s="69">
        <f t="shared" ref="P30:P31" si="20">L30-O30</f>
        <v>0</v>
      </c>
      <c r="Q30" s="199"/>
      <c r="R30" s="6"/>
      <c r="S30" s="9">
        <f t="shared" si="8"/>
        <v>0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</row>
    <row r="31" spans="1:159" ht="18" x14ac:dyDescent="0.2">
      <c r="A31" s="119"/>
      <c r="B31" s="96" t="s">
        <v>7</v>
      </c>
      <c r="C31" s="96"/>
      <c r="D31" s="96"/>
      <c r="E31" s="96"/>
      <c r="F31" s="96"/>
      <c r="G31" s="156" t="s">
        <v>37</v>
      </c>
      <c r="H31" s="106" t="s">
        <v>390</v>
      </c>
      <c r="I31" s="106" t="s">
        <v>390</v>
      </c>
      <c r="J31" s="106" t="s">
        <v>390</v>
      </c>
      <c r="K31" s="154" t="s">
        <v>390</v>
      </c>
      <c r="L31" s="31">
        <v>0</v>
      </c>
      <c r="M31" s="31">
        <v>0</v>
      </c>
      <c r="N31" s="31">
        <v>0</v>
      </c>
      <c r="O31" s="44">
        <f t="shared" si="19"/>
        <v>0</v>
      </c>
      <c r="P31" s="69">
        <f t="shared" si="20"/>
        <v>0</v>
      </c>
      <c r="Q31" s="199"/>
      <c r="R31" s="6"/>
      <c r="S31" s="9">
        <f t="shared" si="8"/>
        <v>0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</row>
    <row r="32" spans="1:159" ht="18" x14ac:dyDescent="0.2">
      <c r="A32" s="118" t="s">
        <v>38</v>
      </c>
      <c r="B32" s="41"/>
      <c r="C32" s="41"/>
      <c r="D32" s="41"/>
      <c r="E32" s="41"/>
      <c r="F32" s="41"/>
      <c r="G32" s="158" t="s">
        <v>39</v>
      </c>
      <c r="H32" s="106" t="s">
        <v>390</v>
      </c>
      <c r="I32" s="106" t="s">
        <v>390</v>
      </c>
      <c r="J32" s="106" t="s">
        <v>390</v>
      </c>
      <c r="K32" s="154" t="s">
        <v>390</v>
      </c>
      <c r="L32" s="30">
        <f t="shared" ref="L32:P32" si="21">+L33</f>
        <v>0</v>
      </c>
      <c r="M32" s="30">
        <f t="shared" si="21"/>
        <v>0</v>
      </c>
      <c r="N32" s="30">
        <f t="shared" si="21"/>
        <v>162</v>
      </c>
      <c r="O32" s="30">
        <f t="shared" si="21"/>
        <v>162</v>
      </c>
      <c r="P32" s="70">
        <f t="shared" si="21"/>
        <v>-162</v>
      </c>
      <c r="Q32" s="198" t="e">
        <f t="shared" ref="Q32:Q33" si="22">ROUND(O32/L32*100,2)</f>
        <v>#DIV/0!</v>
      </c>
      <c r="R32" s="6"/>
      <c r="S32" s="9">
        <f t="shared" si="8"/>
        <v>0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</row>
    <row r="33" spans="1:159" ht="18" x14ac:dyDescent="0.2">
      <c r="A33" s="118" t="s">
        <v>40</v>
      </c>
      <c r="B33" s="41"/>
      <c r="C33" s="41"/>
      <c r="D33" s="41"/>
      <c r="E33" s="41"/>
      <c r="F33" s="41"/>
      <c r="G33" s="158" t="s">
        <v>41</v>
      </c>
      <c r="H33" s="106" t="s">
        <v>390</v>
      </c>
      <c r="I33" s="106" t="s">
        <v>390</v>
      </c>
      <c r="J33" s="106" t="s">
        <v>390</v>
      </c>
      <c r="K33" s="154" t="s">
        <v>390</v>
      </c>
      <c r="L33" s="30">
        <f>+L34+L37+L35+L36</f>
        <v>0</v>
      </c>
      <c r="M33" s="30">
        <f>+M34+M37+M35+M36</f>
        <v>0</v>
      </c>
      <c r="N33" s="30">
        <f t="shared" ref="N33:O33" si="23">+N34+N37+N35+N36</f>
        <v>162</v>
      </c>
      <c r="O33" s="30">
        <f t="shared" si="23"/>
        <v>162</v>
      </c>
      <c r="P33" s="70">
        <f>+P34+P37+P35+P36</f>
        <v>-162</v>
      </c>
      <c r="Q33" s="198" t="e">
        <f t="shared" si="22"/>
        <v>#DIV/0!</v>
      </c>
      <c r="R33" s="6"/>
      <c r="S33" s="9">
        <f t="shared" si="8"/>
        <v>0</v>
      </c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</row>
    <row r="34" spans="1:159" ht="18" x14ac:dyDescent="0.2">
      <c r="A34" s="119"/>
      <c r="B34" s="96">
        <v>12</v>
      </c>
      <c r="C34" s="96"/>
      <c r="D34" s="96"/>
      <c r="E34" s="96"/>
      <c r="F34" s="96"/>
      <c r="G34" s="94" t="s">
        <v>42</v>
      </c>
      <c r="H34" s="106" t="s">
        <v>390</v>
      </c>
      <c r="I34" s="106" t="s">
        <v>390</v>
      </c>
      <c r="J34" s="106" t="s">
        <v>390</v>
      </c>
      <c r="K34" s="154" t="s">
        <v>390</v>
      </c>
      <c r="L34" s="31">
        <v>0</v>
      </c>
      <c r="M34" s="31">
        <v>0</v>
      </c>
      <c r="N34" s="31">
        <v>0</v>
      </c>
      <c r="O34" s="44">
        <f t="shared" ref="O34:O37" si="24">+M34+N34</f>
        <v>0</v>
      </c>
      <c r="P34" s="69">
        <f t="shared" ref="P34:P37" si="25">L34-O34</f>
        <v>0</v>
      </c>
      <c r="Q34" s="199"/>
      <c r="R34" s="6"/>
      <c r="S34" s="9">
        <f t="shared" si="8"/>
        <v>0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</row>
    <row r="35" spans="1:159" ht="18" x14ac:dyDescent="0.2">
      <c r="A35" s="119"/>
      <c r="B35" s="96">
        <v>24</v>
      </c>
      <c r="C35" s="96"/>
      <c r="D35" s="96"/>
      <c r="E35" s="96"/>
      <c r="F35" s="96"/>
      <c r="G35" s="94" t="s">
        <v>43</v>
      </c>
      <c r="H35" s="106" t="s">
        <v>390</v>
      </c>
      <c r="I35" s="106" t="s">
        <v>390</v>
      </c>
      <c r="J35" s="106" t="s">
        <v>390</v>
      </c>
      <c r="K35" s="154" t="s">
        <v>390</v>
      </c>
      <c r="L35" s="31">
        <v>0</v>
      </c>
      <c r="M35" s="31">
        <v>0</v>
      </c>
      <c r="N35" s="31">
        <v>0</v>
      </c>
      <c r="O35" s="44">
        <f t="shared" si="24"/>
        <v>0</v>
      </c>
      <c r="P35" s="69">
        <f t="shared" si="25"/>
        <v>0</v>
      </c>
      <c r="Q35" s="199"/>
      <c r="R35" s="6"/>
      <c r="S35" s="9">
        <f t="shared" si="8"/>
        <v>0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</row>
    <row r="36" spans="1:159" ht="18" x14ac:dyDescent="0.2">
      <c r="A36" s="119"/>
      <c r="B36" s="96">
        <v>32</v>
      </c>
      <c r="C36" s="96"/>
      <c r="D36" s="96"/>
      <c r="E36" s="96"/>
      <c r="F36" s="96"/>
      <c r="G36" s="94" t="s">
        <v>44</v>
      </c>
      <c r="H36" s="106" t="s">
        <v>390</v>
      </c>
      <c r="I36" s="106" t="s">
        <v>390</v>
      </c>
      <c r="J36" s="106" t="s">
        <v>390</v>
      </c>
      <c r="K36" s="154" t="s">
        <v>390</v>
      </c>
      <c r="L36" s="31">
        <v>0</v>
      </c>
      <c r="M36" s="31">
        <v>0</v>
      </c>
      <c r="N36" s="31">
        <v>0</v>
      </c>
      <c r="O36" s="44">
        <f t="shared" si="24"/>
        <v>0</v>
      </c>
      <c r="P36" s="69">
        <f t="shared" si="25"/>
        <v>0</v>
      </c>
      <c r="Q36" s="199"/>
      <c r="R36" s="6"/>
      <c r="S36" s="9">
        <f t="shared" si="8"/>
        <v>0</v>
      </c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</row>
    <row r="37" spans="1:159" ht="18" x14ac:dyDescent="0.2">
      <c r="A37" s="119"/>
      <c r="B37" s="96" t="s">
        <v>45</v>
      </c>
      <c r="C37" s="96"/>
      <c r="D37" s="96"/>
      <c r="E37" s="96"/>
      <c r="F37" s="96"/>
      <c r="G37" s="94" t="s">
        <v>46</v>
      </c>
      <c r="H37" s="106" t="s">
        <v>390</v>
      </c>
      <c r="I37" s="106" t="s">
        <v>390</v>
      </c>
      <c r="J37" s="106" t="s">
        <v>390</v>
      </c>
      <c r="K37" s="154" t="s">
        <v>390</v>
      </c>
      <c r="L37" s="31"/>
      <c r="M37" s="31"/>
      <c r="N37" s="31">
        <v>162</v>
      </c>
      <c r="O37" s="44">
        <f t="shared" si="24"/>
        <v>162</v>
      </c>
      <c r="P37" s="69">
        <f t="shared" si="25"/>
        <v>-162</v>
      </c>
      <c r="Q37" s="199" t="e">
        <f>ROUND(O37/L37*100,2)</f>
        <v>#DIV/0!</v>
      </c>
      <c r="R37" s="6">
        <v>4646</v>
      </c>
      <c r="S37" s="9">
        <f t="shared" si="8"/>
        <v>4646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</row>
    <row r="38" spans="1:159" ht="33" x14ac:dyDescent="0.2">
      <c r="A38" s="118" t="s">
        <v>47</v>
      </c>
      <c r="B38" s="41"/>
      <c r="C38" s="41"/>
      <c r="D38" s="41"/>
      <c r="E38" s="41"/>
      <c r="F38" s="41"/>
      <c r="G38" s="158" t="s">
        <v>48</v>
      </c>
      <c r="H38" s="106" t="s">
        <v>390</v>
      </c>
      <c r="I38" s="106" t="s">
        <v>390</v>
      </c>
      <c r="J38" s="106" t="s">
        <v>390</v>
      </c>
      <c r="K38" s="154" t="s">
        <v>390</v>
      </c>
      <c r="L38" s="30">
        <f t="shared" ref="L38:P38" si="26">+L39</f>
        <v>0</v>
      </c>
      <c r="M38" s="30">
        <f t="shared" si="26"/>
        <v>0</v>
      </c>
      <c r="N38" s="30">
        <f t="shared" si="26"/>
        <v>0</v>
      </c>
      <c r="O38" s="30">
        <f t="shared" si="26"/>
        <v>0</v>
      </c>
      <c r="P38" s="70">
        <f t="shared" si="26"/>
        <v>0</v>
      </c>
      <c r="Q38" s="198"/>
      <c r="R38" s="6"/>
      <c r="S38" s="9">
        <f t="shared" si="8"/>
        <v>0</v>
      </c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</row>
    <row r="39" spans="1:159" ht="18" x14ac:dyDescent="0.2">
      <c r="A39" s="119"/>
      <c r="B39" s="96" t="s">
        <v>35</v>
      </c>
      <c r="C39" s="96"/>
      <c r="D39" s="96"/>
      <c r="E39" s="96"/>
      <c r="F39" s="96"/>
      <c r="G39" s="94" t="s">
        <v>49</v>
      </c>
      <c r="H39" s="106" t="s">
        <v>390</v>
      </c>
      <c r="I39" s="106" t="s">
        <v>390</v>
      </c>
      <c r="J39" s="106" t="s">
        <v>390</v>
      </c>
      <c r="K39" s="154" t="s">
        <v>390</v>
      </c>
      <c r="L39" s="31">
        <v>0</v>
      </c>
      <c r="M39" s="31">
        <v>0</v>
      </c>
      <c r="N39" s="31">
        <v>0</v>
      </c>
      <c r="O39" s="44">
        <f t="shared" ref="O39:O44" si="27">+M39+N39</f>
        <v>0</v>
      </c>
      <c r="P39" s="69">
        <f t="shared" ref="P39:P44" si="28">L39-O39</f>
        <v>0</v>
      </c>
      <c r="Q39" s="199"/>
      <c r="R39" s="6"/>
      <c r="S39" s="9">
        <f t="shared" si="8"/>
        <v>0</v>
      </c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</row>
    <row r="40" spans="1:159" ht="18" x14ac:dyDescent="0.2">
      <c r="A40" s="119">
        <v>4104</v>
      </c>
      <c r="B40" s="96"/>
      <c r="C40" s="96"/>
      <c r="D40" s="96"/>
      <c r="E40" s="96"/>
      <c r="F40" s="96"/>
      <c r="G40" s="94" t="s">
        <v>50</v>
      </c>
      <c r="H40" s="106" t="s">
        <v>390</v>
      </c>
      <c r="I40" s="106" t="s">
        <v>390</v>
      </c>
      <c r="J40" s="106" t="s">
        <v>390</v>
      </c>
      <c r="K40" s="154" t="s">
        <v>390</v>
      </c>
      <c r="L40" s="31">
        <v>0</v>
      </c>
      <c r="M40" s="31">
        <v>0</v>
      </c>
      <c r="N40" s="31">
        <v>0</v>
      </c>
      <c r="O40" s="44">
        <f t="shared" si="27"/>
        <v>0</v>
      </c>
      <c r="P40" s="69">
        <f t="shared" si="28"/>
        <v>0</v>
      </c>
      <c r="Q40" s="199"/>
      <c r="R40" s="6"/>
      <c r="S40" s="9">
        <f t="shared" si="8"/>
        <v>0</v>
      </c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</row>
    <row r="41" spans="1:159" ht="18" x14ac:dyDescent="0.2">
      <c r="A41" s="119"/>
      <c r="B41" s="96"/>
      <c r="C41" s="96"/>
      <c r="D41" s="96"/>
      <c r="E41" s="96"/>
      <c r="F41" s="96"/>
      <c r="G41" s="94" t="s">
        <v>51</v>
      </c>
      <c r="H41" s="106" t="s">
        <v>390</v>
      </c>
      <c r="I41" s="106" t="s">
        <v>390</v>
      </c>
      <c r="J41" s="106" t="s">
        <v>390</v>
      </c>
      <c r="K41" s="154" t="s">
        <v>390</v>
      </c>
      <c r="L41" s="31">
        <v>0</v>
      </c>
      <c r="M41" s="31">
        <v>0</v>
      </c>
      <c r="N41" s="31">
        <v>0</v>
      </c>
      <c r="O41" s="44">
        <f t="shared" si="27"/>
        <v>0</v>
      </c>
      <c r="P41" s="69">
        <f t="shared" si="28"/>
        <v>0</v>
      </c>
      <c r="Q41" s="199"/>
      <c r="R41" s="6"/>
      <c r="S41" s="9">
        <f t="shared" si="8"/>
        <v>0</v>
      </c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</row>
    <row r="42" spans="1:159" ht="18" x14ac:dyDescent="0.2">
      <c r="A42" s="119">
        <v>4204</v>
      </c>
      <c r="B42" s="96"/>
      <c r="C42" s="96"/>
      <c r="D42" s="96"/>
      <c r="E42" s="96"/>
      <c r="F42" s="96"/>
      <c r="G42" s="94" t="s">
        <v>52</v>
      </c>
      <c r="H42" s="106" t="s">
        <v>390</v>
      </c>
      <c r="I42" s="106" t="s">
        <v>390</v>
      </c>
      <c r="J42" s="106" t="s">
        <v>390</v>
      </c>
      <c r="K42" s="154" t="s">
        <v>390</v>
      </c>
      <c r="L42" s="31">
        <v>0</v>
      </c>
      <c r="M42" s="31">
        <v>0</v>
      </c>
      <c r="N42" s="31">
        <v>0</v>
      </c>
      <c r="O42" s="44">
        <f t="shared" si="27"/>
        <v>0</v>
      </c>
      <c r="P42" s="69">
        <f t="shared" si="28"/>
        <v>0</v>
      </c>
      <c r="Q42" s="199"/>
      <c r="R42" s="6"/>
      <c r="S42" s="9">
        <f t="shared" si="8"/>
        <v>0</v>
      </c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</row>
    <row r="43" spans="1:159" ht="18" x14ac:dyDescent="0.2">
      <c r="A43" s="119"/>
      <c r="B43" s="96"/>
      <c r="C43" s="96"/>
      <c r="D43" s="96"/>
      <c r="E43" s="96"/>
      <c r="F43" s="96"/>
      <c r="G43" s="94" t="s">
        <v>53</v>
      </c>
      <c r="H43" s="106" t="s">
        <v>390</v>
      </c>
      <c r="I43" s="106" t="s">
        <v>390</v>
      </c>
      <c r="J43" s="106" t="s">
        <v>390</v>
      </c>
      <c r="K43" s="154" t="s">
        <v>390</v>
      </c>
      <c r="L43" s="31">
        <v>0</v>
      </c>
      <c r="M43" s="31">
        <v>0</v>
      </c>
      <c r="N43" s="31">
        <v>0</v>
      </c>
      <c r="O43" s="44">
        <f t="shared" si="27"/>
        <v>0</v>
      </c>
      <c r="P43" s="69">
        <f t="shared" si="28"/>
        <v>0</v>
      </c>
      <c r="Q43" s="199"/>
      <c r="R43" s="6"/>
      <c r="S43" s="9">
        <f t="shared" si="8"/>
        <v>0</v>
      </c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</row>
    <row r="44" spans="1:159" ht="18" x14ac:dyDescent="0.2">
      <c r="A44" s="119"/>
      <c r="B44" s="96">
        <v>25</v>
      </c>
      <c r="C44" s="96"/>
      <c r="D44" s="96"/>
      <c r="E44" s="96"/>
      <c r="F44" s="96"/>
      <c r="G44" s="94" t="s">
        <v>54</v>
      </c>
      <c r="H44" s="106" t="s">
        <v>390</v>
      </c>
      <c r="I44" s="106" t="s">
        <v>390</v>
      </c>
      <c r="J44" s="106" t="s">
        <v>390</v>
      </c>
      <c r="K44" s="154" t="s">
        <v>390</v>
      </c>
      <c r="L44" s="31">
        <v>0</v>
      </c>
      <c r="M44" s="31">
        <v>0</v>
      </c>
      <c r="N44" s="31">
        <v>0</v>
      </c>
      <c r="O44" s="44">
        <f t="shared" si="27"/>
        <v>0</v>
      </c>
      <c r="P44" s="69">
        <f t="shared" si="28"/>
        <v>0</v>
      </c>
      <c r="Q44" s="199"/>
      <c r="R44" s="6"/>
      <c r="S44" s="9">
        <f t="shared" si="8"/>
        <v>0</v>
      </c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</row>
    <row r="45" spans="1:159" s="1" customFormat="1" ht="18" x14ac:dyDescent="0.25">
      <c r="A45" s="118">
        <v>4504</v>
      </c>
      <c r="B45" s="41"/>
      <c r="C45" s="41"/>
      <c r="D45" s="41"/>
      <c r="E45" s="41"/>
      <c r="F45" s="41"/>
      <c r="G45" s="158" t="s">
        <v>55</v>
      </c>
      <c r="H45" s="106" t="s">
        <v>390</v>
      </c>
      <c r="I45" s="106" t="s">
        <v>390</v>
      </c>
      <c r="J45" s="106" t="s">
        <v>390</v>
      </c>
      <c r="K45" s="154" t="s">
        <v>390</v>
      </c>
      <c r="L45" s="30">
        <f>+L46+L47</f>
        <v>0</v>
      </c>
      <c r="M45" s="30">
        <f>+M46+M47</f>
        <v>0</v>
      </c>
      <c r="N45" s="30">
        <f>+N46+N47</f>
        <v>0</v>
      </c>
      <c r="O45" s="30">
        <f>O46+O47</f>
        <v>0</v>
      </c>
      <c r="P45" s="70">
        <f>+P46+P47</f>
        <v>0</v>
      </c>
      <c r="Q45" s="198"/>
      <c r="R45" s="9"/>
      <c r="S45" s="9">
        <f t="shared" si="8"/>
        <v>0</v>
      </c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</row>
    <row r="46" spans="1:159" ht="18" x14ac:dyDescent="0.2">
      <c r="A46" s="119"/>
      <c r="B46" s="97" t="s">
        <v>56</v>
      </c>
      <c r="C46" s="96"/>
      <c r="D46" s="96"/>
      <c r="E46" s="96"/>
      <c r="F46" s="96"/>
      <c r="G46" s="94" t="s">
        <v>57</v>
      </c>
      <c r="H46" s="106" t="s">
        <v>390</v>
      </c>
      <c r="I46" s="106" t="s">
        <v>390</v>
      </c>
      <c r="J46" s="106" t="s">
        <v>390</v>
      </c>
      <c r="K46" s="154" t="s">
        <v>390</v>
      </c>
      <c r="L46" s="31">
        <v>0</v>
      </c>
      <c r="M46" s="31">
        <v>0</v>
      </c>
      <c r="N46" s="31">
        <v>0</v>
      </c>
      <c r="O46" s="44">
        <f t="shared" ref="O46:O47" si="29">+M46+N46</f>
        <v>0</v>
      </c>
      <c r="P46" s="69">
        <f t="shared" ref="P46:P47" si="30">L46-O46</f>
        <v>0</v>
      </c>
      <c r="Q46" s="199"/>
      <c r="R46" s="6"/>
      <c r="S46" s="9">
        <f t="shared" si="8"/>
        <v>0</v>
      </c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</row>
    <row r="47" spans="1:159" ht="18" x14ac:dyDescent="0.2">
      <c r="A47" s="119"/>
      <c r="B47" s="97" t="s">
        <v>58</v>
      </c>
      <c r="C47" s="96"/>
      <c r="D47" s="96"/>
      <c r="E47" s="96"/>
      <c r="F47" s="96"/>
      <c r="G47" s="94" t="s">
        <v>59</v>
      </c>
      <c r="H47" s="106" t="s">
        <v>390</v>
      </c>
      <c r="I47" s="106" t="s">
        <v>390</v>
      </c>
      <c r="J47" s="106" t="s">
        <v>390</v>
      </c>
      <c r="K47" s="154" t="s">
        <v>390</v>
      </c>
      <c r="L47" s="31">
        <v>0</v>
      </c>
      <c r="M47" s="31">
        <v>0</v>
      </c>
      <c r="N47" s="31">
        <v>0</v>
      </c>
      <c r="O47" s="44">
        <f t="shared" si="29"/>
        <v>0</v>
      </c>
      <c r="P47" s="69">
        <f t="shared" si="30"/>
        <v>0</v>
      </c>
      <c r="Q47" s="199"/>
      <c r="R47" s="6"/>
      <c r="S47" s="9">
        <f t="shared" si="8"/>
        <v>0</v>
      </c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</row>
    <row r="48" spans="1:159" ht="18" x14ac:dyDescent="0.2">
      <c r="A48" s="222" t="s">
        <v>60</v>
      </c>
      <c r="B48" s="223" t="s">
        <v>20</v>
      </c>
      <c r="C48" s="223"/>
      <c r="D48" s="223"/>
      <c r="E48" s="223"/>
      <c r="F48" s="223"/>
      <c r="G48" s="159" t="s">
        <v>61</v>
      </c>
      <c r="H48" s="105" t="s">
        <v>390</v>
      </c>
      <c r="I48" s="105" t="s">
        <v>390</v>
      </c>
      <c r="J48" s="105" t="s">
        <v>390</v>
      </c>
      <c r="K48" s="151" t="s">
        <v>390</v>
      </c>
      <c r="L48" s="90">
        <f>+L16+L21+L30+L37+L39</f>
        <v>0</v>
      </c>
      <c r="M48" s="90">
        <f>+M16+M21+M30+M37+M39</f>
        <v>0</v>
      </c>
      <c r="N48" s="90">
        <f>+N16+N21+N30+N37+N39</f>
        <v>3738</v>
      </c>
      <c r="O48" s="90">
        <f>+O16+O21+O30+O37+O39</f>
        <v>3738</v>
      </c>
      <c r="P48" s="90">
        <f>+P16+P21+P30+P37+P39</f>
        <v>-3738</v>
      </c>
      <c r="Q48" s="200" t="e">
        <f t="shared" ref="Q48:Q49" si="31">ROUND(O48/L48*100,2)</f>
        <v>#DIV/0!</v>
      </c>
      <c r="R48" s="6"/>
      <c r="S48" s="9">
        <f t="shared" si="8"/>
        <v>0</v>
      </c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</row>
    <row r="49" spans="1:159" ht="18" x14ac:dyDescent="0.2">
      <c r="A49" s="222"/>
      <c r="B49" s="223" t="s">
        <v>18</v>
      </c>
      <c r="C49" s="223"/>
      <c r="D49" s="223"/>
      <c r="E49" s="223"/>
      <c r="F49" s="223"/>
      <c r="G49" s="159" t="s">
        <v>62</v>
      </c>
      <c r="H49" s="105" t="s">
        <v>390</v>
      </c>
      <c r="I49" s="105" t="s">
        <v>390</v>
      </c>
      <c r="J49" s="105" t="s">
        <v>390</v>
      </c>
      <c r="K49" s="151" t="s">
        <v>390</v>
      </c>
      <c r="L49" s="90">
        <f>+L17+L31+L34</f>
        <v>0</v>
      </c>
      <c r="M49" s="90">
        <f>+M17+M31+M34</f>
        <v>0</v>
      </c>
      <c r="N49" s="90">
        <f>+N17+N31+N34</f>
        <v>2215</v>
      </c>
      <c r="O49" s="90">
        <f>+O17+O31+O34</f>
        <v>2215</v>
      </c>
      <c r="P49" s="90">
        <f>+P17+P31+P34</f>
        <v>-2215</v>
      </c>
      <c r="Q49" s="200" t="e">
        <f t="shared" si="31"/>
        <v>#DIV/0!</v>
      </c>
      <c r="R49" s="6"/>
      <c r="S49" s="9">
        <f t="shared" si="8"/>
        <v>0</v>
      </c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</row>
    <row r="50" spans="1:159" ht="18" x14ac:dyDescent="0.2">
      <c r="A50" s="119"/>
      <c r="B50" s="95" t="s">
        <v>63</v>
      </c>
      <c r="C50" s="41"/>
      <c r="D50" s="41"/>
      <c r="E50" s="41"/>
      <c r="F50" s="41"/>
      <c r="G50" s="160" t="s">
        <v>64</v>
      </c>
      <c r="H50" s="106" t="s">
        <v>390</v>
      </c>
      <c r="I50" s="106" t="s">
        <v>390</v>
      </c>
      <c r="J50" s="106" t="s">
        <v>390</v>
      </c>
      <c r="K50" s="154" t="s">
        <v>390</v>
      </c>
      <c r="L50" s="44">
        <v>0</v>
      </c>
      <c r="M50" s="44">
        <v>0</v>
      </c>
      <c r="N50" s="44">
        <v>0</v>
      </c>
      <c r="O50" s="44">
        <f t="shared" ref="O50:P51" si="32">+O51</f>
        <v>0</v>
      </c>
      <c r="P50" s="69">
        <f t="shared" si="32"/>
        <v>0</v>
      </c>
      <c r="Q50" s="199"/>
      <c r="R50" s="6"/>
      <c r="S50" s="9">
        <f t="shared" si="8"/>
        <v>0</v>
      </c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</row>
    <row r="51" spans="1:159" ht="18" x14ac:dyDescent="0.2">
      <c r="A51" s="119"/>
      <c r="B51" s="96"/>
      <c r="C51" s="96"/>
      <c r="D51" s="96"/>
      <c r="E51" s="96"/>
      <c r="F51" s="96"/>
      <c r="G51" s="160" t="s">
        <v>8</v>
      </c>
      <c r="H51" s="106" t="s">
        <v>390</v>
      </c>
      <c r="I51" s="106" t="s">
        <v>390</v>
      </c>
      <c r="J51" s="106" t="s">
        <v>390</v>
      </c>
      <c r="K51" s="154" t="s">
        <v>390</v>
      </c>
      <c r="L51" s="44">
        <v>0</v>
      </c>
      <c r="M51" s="44">
        <v>0</v>
      </c>
      <c r="N51" s="44">
        <v>0</v>
      </c>
      <c r="O51" s="44">
        <f t="shared" si="32"/>
        <v>0</v>
      </c>
      <c r="P51" s="69">
        <f t="shared" si="32"/>
        <v>0</v>
      </c>
      <c r="Q51" s="199"/>
      <c r="R51" s="6"/>
      <c r="S51" s="9">
        <f t="shared" si="8"/>
        <v>0</v>
      </c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</row>
    <row r="52" spans="1:159" ht="33" x14ac:dyDescent="0.2">
      <c r="A52" s="118">
        <v>4808</v>
      </c>
      <c r="B52" s="96"/>
      <c r="C52" s="96"/>
      <c r="D52" s="96"/>
      <c r="E52" s="96"/>
      <c r="F52" s="96"/>
      <c r="G52" s="158" t="s">
        <v>65</v>
      </c>
      <c r="H52" s="106" t="s">
        <v>390</v>
      </c>
      <c r="I52" s="106" t="s">
        <v>390</v>
      </c>
      <c r="J52" s="106" t="s">
        <v>390</v>
      </c>
      <c r="K52" s="154" t="s">
        <v>390</v>
      </c>
      <c r="L52" s="44">
        <v>0</v>
      </c>
      <c r="M52" s="44">
        <v>0</v>
      </c>
      <c r="N52" s="44">
        <v>0</v>
      </c>
      <c r="O52" s="44">
        <f t="shared" ref="O52:O53" si="33">+M52+N52</f>
        <v>0</v>
      </c>
      <c r="P52" s="69">
        <f t="shared" ref="P52:P53" si="34">L52-O52</f>
        <v>0</v>
      </c>
      <c r="Q52" s="199"/>
      <c r="R52" s="6"/>
      <c r="S52" s="9">
        <f t="shared" si="8"/>
        <v>0</v>
      </c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</row>
    <row r="53" spans="1:159" ht="18" x14ac:dyDescent="0.2">
      <c r="A53" s="119"/>
      <c r="B53" s="96">
        <v>15</v>
      </c>
      <c r="C53" s="96"/>
      <c r="D53" s="96"/>
      <c r="E53" s="96"/>
      <c r="F53" s="96"/>
      <c r="G53" s="161" t="s">
        <v>66</v>
      </c>
      <c r="H53" s="106" t="s">
        <v>390</v>
      </c>
      <c r="I53" s="106" t="s">
        <v>390</v>
      </c>
      <c r="J53" s="106" t="s">
        <v>390</v>
      </c>
      <c r="K53" s="154" t="s">
        <v>390</v>
      </c>
      <c r="L53" s="44">
        <v>0</v>
      </c>
      <c r="M53" s="44">
        <v>0</v>
      </c>
      <c r="N53" s="44">
        <v>0</v>
      </c>
      <c r="O53" s="44">
        <f t="shared" si="33"/>
        <v>0</v>
      </c>
      <c r="P53" s="69">
        <f t="shared" si="34"/>
        <v>0</v>
      </c>
      <c r="Q53" s="199"/>
      <c r="R53" s="6"/>
      <c r="S53" s="9">
        <f t="shared" si="8"/>
        <v>0</v>
      </c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</row>
    <row r="54" spans="1:159" ht="9" customHeight="1" x14ac:dyDescent="0.2">
      <c r="A54" s="120"/>
      <c r="B54" s="115"/>
      <c r="C54" s="115"/>
      <c r="D54" s="115"/>
      <c r="E54" s="115"/>
      <c r="F54" s="115"/>
      <c r="G54" s="162"/>
      <c r="H54" s="114"/>
      <c r="I54" s="114"/>
      <c r="J54" s="114"/>
      <c r="K54" s="163"/>
      <c r="L54" s="114"/>
      <c r="M54" s="114"/>
      <c r="N54" s="114"/>
      <c r="O54" s="114"/>
      <c r="P54" s="114"/>
      <c r="Q54" s="201"/>
      <c r="R54" s="6"/>
      <c r="S54" s="9">
        <f t="shared" si="8"/>
        <v>0</v>
      </c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</row>
    <row r="55" spans="1:159" ht="18" x14ac:dyDescent="0.2">
      <c r="A55" s="398" t="s">
        <v>67</v>
      </c>
      <c r="B55" s="399"/>
      <c r="C55" s="399"/>
      <c r="D55" s="399"/>
      <c r="E55" s="399"/>
      <c r="F55" s="399"/>
      <c r="G55" s="150" t="s">
        <v>68</v>
      </c>
      <c r="H55" s="116">
        <f t="shared" ref="H55:J55" si="35">+H56+H67+H69</f>
        <v>4257600</v>
      </c>
      <c r="I55" s="116">
        <f>+I56+I67+I69</f>
        <v>3371054</v>
      </c>
      <c r="J55" s="116">
        <f t="shared" si="35"/>
        <v>589448</v>
      </c>
      <c r="K55" s="164">
        <f>ROUND(I55/H55*100,2)</f>
        <v>79.180000000000007</v>
      </c>
      <c r="L55" s="116">
        <f>+L56+L67+L69</f>
        <v>4257600</v>
      </c>
      <c r="M55" s="116">
        <f>+M56+M67+M69</f>
        <v>0</v>
      </c>
      <c r="N55" s="91">
        <f>+N56+N67+N69</f>
        <v>3616059</v>
      </c>
      <c r="O55" s="91">
        <f>+O56+O67+O69</f>
        <v>3616059</v>
      </c>
      <c r="P55" s="91">
        <f>L55-O55</f>
        <v>641541</v>
      </c>
      <c r="Q55" s="202">
        <f t="shared" ref="Q55:Q93" si="36">ROUND(O55/L55*100,2)</f>
        <v>84.93</v>
      </c>
      <c r="R55" s="12"/>
      <c r="S55" s="9">
        <f t="shared" si="8"/>
        <v>0</v>
      </c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</row>
    <row r="56" spans="1:159" ht="18" x14ac:dyDescent="0.2">
      <c r="A56" s="118"/>
      <c r="B56" s="41"/>
      <c r="C56" s="41"/>
      <c r="D56" s="95" t="s">
        <v>56</v>
      </c>
      <c r="E56" s="41"/>
      <c r="F56" s="41"/>
      <c r="G56" s="158" t="s">
        <v>153</v>
      </c>
      <c r="H56" s="33">
        <f t="shared" ref="H56:J56" si="37">+H57+H58+H59+H60+H61+H62+H63+H64+H65+H66</f>
        <v>4257600</v>
      </c>
      <c r="I56" s="33">
        <f t="shared" si="37"/>
        <v>3371054</v>
      </c>
      <c r="J56" s="33">
        <f t="shared" si="37"/>
        <v>589448</v>
      </c>
      <c r="K56" s="165">
        <f t="shared" ref="K56:K102" si="38">ROUND(I56/H56*100,2)</f>
        <v>79.180000000000007</v>
      </c>
      <c r="L56" s="33">
        <f>+L57+L58+L59+L60+L61+L62+L63+L64+L65+L66</f>
        <v>4257600</v>
      </c>
      <c r="M56" s="33">
        <f>+M57+M58+M59+M60+M61+M62+M63+M64+M65+M66</f>
        <v>0</v>
      </c>
      <c r="N56" s="33">
        <f t="shared" ref="N56" si="39">+N57+N58+N59+N60+N61+N62+N63+N64+N65+N66</f>
        <v>3668817</v>
      </c>
      <c r="O56" s="33">
        <f>+O57+O58+O59+O60+O61+O62+O63+O64+O65+O66</f>
        <v>3668817</v>
      </c>
      <c r="P56" s="73">
        <f t="shared" ref="P56:P68" si="40">L56-O56</f>
        <v>588783</v>
      </c>
      <c r="Q56" s="198">
        <f t="shared" si="36"/>
        <v>86.17</v>
      </c>
      <c r="R56" s="12"/>
      <c r="S56" s="9">
        <f t="shared" si="8"/>
        <v>0</v>
      </c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</row>
    <row r="57" spans="1:159" ht="18" x14ac:dyDescent="0.2">
      <c r="A57" s="118"/>
      <c r="B57" s="41"/>
      <c r="C57" s="41"/>
      <c r="D57" s="95" t="s">
        <v>69</v>
      </c>
      <c r="E57" s="41"/>
      <c r="F57" s="41"/>
      <c r="G57" s="158" t="s">
        <v>273</v>
      </c>
      <c r="H57" s="33">
        <f t="shared" ref="H57:J58" si="41">+H72+H465</f>
        <v>239100</v>
      </c>
      <c r="I57" s="33">
        <f t="shared" si="41"/>
        <v>234919</v>
      </c>
      <c r="J57" s="33">
        <f t="shared" si="41"/>
        <v>4181</v>
      </c>
      <c r="K57" s="165">
        <f t="shared" si="38"/>
        <v>98.25</v>
      </c>
      <c r="L57" s="33">
        <f t="shared" ref="L57:O58" si="42">+L72+L465</f>
        <v>239100</v>
      </c>
      <c r="M57" s="33">
        <f t="shared" si="42"/>
        <v>0</v>
      </c>
      <c r="N57" s="33">
        <f t="shared" si="42"/>
        <v>234919</v>
      </c>
      <c r="O57" s="33">
        <f t="shared" si="42"/>
        <v>234919</v>
      </c>
      <c r="P57" s="73">
        <f t="shared" si="40"/>
        <v>4181</v>
      </c>
      <c r="Q57" s="198">
        <f t="shared" si="36"/>
        <v>98.25</v>
      </c>
      <c r="R57" s="12"/>
      <c r="S57" s="9">
        <f t="shared" si="8"/>
        <v>0</v>
      </c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</row>
    <row r="58" spans="1:159" ht="18" x14ac:dyDescent="0.2">
      <c r="A58" s="118"/>
      <c r="B58" s="41"/>
      <c r="C58" s="41"/>
      <c r="D58" s="95" t="s">
        <v>71</v>
      </c>
      <c r="E58" s="41"/>
      <c r="F58" s="41"/>
      <c r="G58" s="158" t="s">
        <v>274</v>
      </c>
      <c r="H58" s="33">
        <f t="shared" si="41"/>
        <v>54500</v>
      </c>
      <c r="I58" s="33">
        <f t="shared" si="41"/>
        <v>30426</v>
      </c>
      <c r="J58" s="33">
        <f t="shared" si="41"/>
        <v>24074</v>
      </c>
      <c r="K58" s="165">
        <f t="shared" si="38"/>
        <v>55.83</v>
      </c>
      <c r="L58" s="33">
        <f t="shared" si="42"/>
        <v>54500</v>
      </c>
      <c r="M58" s="33">
        <f t="shared" si="42"/>
        <v>0</v>
      </c>
      <c r="N58" s="33">
        <f t="shared" si="42"/>
        <v>30426</v>
      </c>
      <c r="O58" s="33">
        <f t="shared" si="42"/>
        <v>30426</v>
      </c>
      <c r="P58" s="73">
        <f t="shared" si="40"/>
        <v>24074</v>
      </c>
      <c r="Q58" s="198">
        <f t="shared" si="36"/>
        <v>55.83</v>
      </c>
      <c r="R58" s="12"/>
      <c r="S58" s="9">
        <f t="shared" si="8"/>
        <v>0</v>
      </c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</row>
    <row r="59" spans="1:159" ht="18" x14ac:dyDescent="0.2">
      <c r="A59" s="118"/>
      <c r="B59" s="41"/>
      <c r="C59" s="41"/>
      <c r="D59" s="95" t="s">
        <v>73</v>
      </c>
      <c r="E59" s="41"/>
      <c r="F59" s="41"/>
      <c r="G59" s="158" t="s">
        <v>391</v>
      </c>
      <c r="H59" s="33">
        <f t="shared" ref="H59:J61" si="43">+H74</f>
        <v>0</v>
      </c>
      <c r="I59" s="33">
        <f t="shared" si="43"/>
        <v>0</v>
      </c>
      <c r="J59" s="33">
        <f t="shared" si="43"/>
        <v>0</v>
      </c>
      <c r="K59" s="165" t="e">
        <f t="shared" si="38"/>
        <v>#DIV/0!</v>
      </c>
      <c r="L59" s="33">
        <f t="shared" ref="L59:O61" si="44">+L74</f>
        <v>0</v>
      </c>
      <c r="M59" s="33">
        <f t="shared" si="44"/>
        <v>0</v>
      </c>
      <c r="N59" s="33">
        <f t="shared" si="44"/>
        <v>0</v>
      </c>
      <c r="O59" s="33">
        <f t="shared" si="44"/>
        <v>0</v>
      </c>
      <c r="P59" s="73">
        <f t="shared" si="40"/>
        <v>0</v>
      </c>
      <c r="Q59" s="198"/>
      <c r="R59" s="12"/>
      <c r="S59" s="9">
        <f t="shared" si="8"/>
        <v>0</v>
      </c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</row>
    <row r="60" spans="1:159" ht="18" x14ac:dyDescent="0.2">
      <c r="A60" s="118"/>
      <c r="B60" s="41"/>
      <c r="C60" s="41"/>
      <c r="D60" s="95" t="s">
        <v>75</v>
      </c>
      <c r="E60" s="41"/>
      <c r="F60" s="41"/>
      <c r="G60" s="158" t="s">
        <v>356</v>
      </c>
      <c r="H60" s="33">
        <f t="shared" si="43"/>
        <v>0</v>
      </c>
      <c r="I60" s="33">
        <f t="shared" si="43"/>
        <v>0</v>
      </c>
      <c r="J60" s="33">
        <f t="shared" si="43"/>
        <v>0</v>
      </c>
      <c r="K60" s="165" t="e">
        <f t="shared" si="38"/>
        <v>#DIV/0!</v>
      </c>
      <c r="L60" s="33">
        <f t="shared" si="44"/>
        <v>0</v>
      </c>
      <c r="M60" s="33">
        <f t="shared" si="44"/>
        <v>0</v>
      </c>
      <c r="N60" s="33">
        <f t="shared" si="44"/>
        <v>0</v>
      </c>
      <c r="O60" s="33">
        <f t="shared" si="44"/>
        <v>0</v>
      </c>
      <c r="P60" s="73">
        <f t="shared" si="40"/>
        <v>0</v>
      </c>
      <c r="Q60" s="198"/>
      <c r="R60" s="12"/>
      <c r="S60" s="9">
        <f t="shared" si="8"/>
        <v>0</v>
      </c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</row>
    <row r="61" spans="1:159" ht="33" x14ac:dyDescent="0.2">
      <c r="A61" s="118"/>
      <c r="B61" s="41"/>
      <c r="C61" s="41"/>
      <c r="D61" s="95" t="s">
        <v>76</v>
      </c>
      <c r="E61" s="41"/>
      <c r="F61" s="41"/>
      <c r="G61" s="158" t="s">
        <v>342</v>
      </c>
      <c r="H61" s="33">
        <f t="shared" si="43"/>
        <v>232000</v>
      </c>
      <c r="I61" s="33">
        <f t="shared" si="43"/>
        <v>211886</v>
      </c>
      <c r="J61" s="33">
        <f t="shared" si="43"/>
        <v>20114</v>
      </c>
      <c r="K61" s="165">
        <f t="shared" si="38"/>
        <v>91.33</v>
      </c>
      <c r="L61" s="33">
        <f t="shared" si="44"/>
        <v>232000</v>
      </c>
      <c r="M61" s="33">
        <f t="shared" si="44"/>
        <v>0</v>
      </c>
      <c r="N61" s="33">
        <f t="shared" si="44"/>
        <v>211886</v>
      </c>
      <c r="O61" s="33">
        <f t="shared" si="44"/>
        <v>211886</v>
      </c>
      <c r="P61" s="73">
        <f t="shared" si="40"/>
        <v>20114</v>
      </c>
      <c r="Q61" s="198">
        <f t="shared" si="36"/>
        <v>91.33</v>
      </c>
      <c r="R61" s="12"/>
      <c r="S61" s="9">
        <f t="shared" si="8"/>
        <v>0</v>
      </c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</row>
    <row r="62" spans="1:159" ht="18" x14ac:dyDescent="0.2">
      <c r="A62" s="118"/>
      <c r="B62" s="41"/>
      <c r="C62" s="41"/>
      <c r="D62" s="95" t="s">
        <v>78</v>
      </c>
      <c r="E62" s="41"/>
      <c r="F62" s="41"/>
      <c r="G62" s="158" t="s">
        <v>392</v>
      </c>
      <c r="H62" s="33">
        <f t="shared" ref="H62:J64" si="45">+H83</f>
        <v>0</v>
      </c>
      <c r="I62" s="33">
        <f t="shared" si="45"/>
        <v>0</v>
      </c>
      <c r="J62" s="33">
        <f t="shared" si="45"/>
        <v>0</v>
      </c>
      <c r="K62" s="165" t="e">
        <f t="shared" si="38"/>
        <v>#DIV/0!</v>
      </c>
      <c r="L62" s="33">
        <f t="shared" ref="L62:O64" si="46">+L83</f>
        <v>0</v>
      </c>
      <c r="M62" s="33">
        <f t="shared" si="46"/>
        <v>0</v>
      </c>
      <c r="N62" s="33">
        <f t="shared" si="46"/>
        <v>0</v>
      </c>
      <c r="O62" s="33">
        <f t="shared" si="46"/>
        <v>0</v>
      </c>
      <c r="P62" s="73">
        <f t="shared" si="40"/>
        <v>0</v>
      </c>
      <c r="Q62" s="198"/>
      <c r="R62" s="12"/>
      <c r="S62" s="9">
        <f t="shared" si="8"/>
        <v>0</v>
      </c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</row>
    <row r="63" spans="1:159" ht="33" x14ac:dyDescent="0.2">
      <c r="A63" s="118"/>
      <c r="B63" s="41"/>
      <c r="C63" s="41"/>
      <c r="D63" s="95" t="s">
        <v>79</v>
      </c>
      <c r="E63" s="41"/>
      <c r="F63" s="41"/>
      <c r="G63" s="158" t="s">
        <v>395</v>
      </c>
      <c r="H63" s="33">
        <f t="shared" si="45"/>
        <v>0</v>
      </c>
      <c r="I63" s="33">
        <f t="shared" si="45"/>
        <v>0</v>
      </c>
      <c r="J63" s="33">
        <f t="shared" si="45"/>
        <v>0</v>
      </c>
      <c r="K63" s="165" t="e">
        <f t="shared" si="38"/>
        <v>#DIV/0!</v>
      </c>
      <c r="L63" s="33">
        <f t="shared" si="46"/>
        <v>0</v>
      </c>
      <c r="M63" s="33">
        <f t="shared" si="46"/>
        <v>0</v>
      </c>
      <c r="N63" s="33">
        <f t="shared" si="46"/>
        <v>0</v>
      </c>
      <c r="O63" s="33">
        <f t="shared" si="46"/>
        <v>0</v>
      </c>
      <c r="P63" s="73">
        <f t="shared" si="40"/>
        <v>0</v>
      </c>
      <c r="Q63" s="198"/>
      <c r="R63" s="12"/>
      <c r="S63" s="9">
        <f t="shared" si="8"/>
        <v>0</v>
      </c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</row>
    <row r="64" spans="1:159" ht="18" x14ac:dyDescent="0.2">
      <c r="A64" s="118"/>
      <c r="B64" s="41"/>
      <c r="C64" s="41"/>
      <c r="D64" s="95" t="s">
        <v>81</v>
      </c>
      <c r="E64" s="41"/>
      <c r="F64" s="41"/>
      <c r="G64" s="158" t="s">
        <v>316</v>
      </c>
      <c r="H64" s="33">
        <f t="shared" si="45"/>
        <v>2569000</v>
      </c>
      <c r="I64" s="33">
        <f t="shared" si="45"/>
        <v>2130975</v>
      </c>
      <c r="J64" s="33">
        <f t="shared" si="45"/>
        <v>440927</v>
      </c>
      <c r="K64" s="165">
        <f t="shared" si="38"/>
        <v>82.95</v>
      </c>
      <c r="L64" s="33">
        <f t="shared" si="46"/>
        <v>2569000</v>
      </c>
      <c r="M64" s="33">
        <f t="shared" si="46"/>
        <v>0</v>
      </c>
      <c r="N64" s="33">
        <f t="shared" si="46"/>
        <v>2183162</v>
      </c>
      <c r="O64" s="33">
        <f t="shared" si="46"/>
        <v>2183162</v>
      </c>
      <c r="P64" s="73">
        <f t="shared" si="40"/>
        <v>385838</v>
      </c>
      <c r="Q64" s="198">
        <f t="shared" si="36"/>
        <v>84.98</v>
      </c>
      <c r="R64" s="12"/>
      <c r="S64" s="9">
        <f t="shared" si="8"/>
        <v>0</v>
      </c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</row>
    <row r="65" spans="1:159" ht="33" x14ac:dyDescent="0.2">
      <c r="A65" s="118"/>
      <c r="B65" s="41"/>
      <c r="C65" s="41"/>
      <c r="D65" s="95" t="s">
        <v>82</v>
      </c>
      <c r="E65" s="41"/>
      <c r="F65" s="41"/>
      <c r="G65" s="158" t="s">
        <v>83</v>
      </c>
      <c r="H65" s="33">
        <f t="shared" ref="H65:J66" si="47">+H90</f>
        <v>863000</v>
      </c>
      <c r="I65" s="33">
        <f t="shared" si="47"/>
        <v>762848</v>
      </c>
      <c r="J65" s="33">
        <f t="shared" si="47"/>
        <v>100152</v>
      </c>
      <c r="K65" s="165">
        <f t="shared" si="38"/>
        <v>88.39</v>
      </c>
      <c r="L65" s="33">
        <f>+L90</f>
        <v>863000</v>
      </c>
      <c r="M65" s="33">
        <f>+M90</f>
        <v>0</v>
      </c>
      <c r="N65" s="33">
        <f t="shared" ref="N65:O66" si="48">+N90</f>
        <v>762848</v>
      </c>
      <c r="O65" s="33">
        <f t="shared" si="48"/>
        <v>762848</v>
      </c>
      <c r="P65" s="73">
        <f t="shared" si="40"/>
        <v>100152</v>
      </c>
      <c r="Q65" s="198"/>
      <c r="R65" s="12"/>
      <c r="S65" s="9">
        <f t="shared" si="8"/>
        <v>0</v>
      </c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</row>
    <row r="66" spans="1:159" ht="18" x14ac:dyDescent="0.2">
      <c r="A66" s="118"/>
      <c r="B66" s="41"/>
      <c r="C66" s="41"/>
      <c r="D66" s="95" t="s">
        <v>84</v>
      </c>
      <c r="E66" s="41"/>
      <c r="F66" s="41"/>
      <c r="G66" s="158" t="s">
        <v>161</v>
      </c>
      <c r="H66" s="33">
        <f t="shared" si="47"/>
        <v>300000</v>
      </c>
      <c r="I66" s="33">
        <f t="shared" si="47"/>
        <v>0</v>
      </c>
      <c r="J66" s="33">
        <f t="shared" si="47"/>
        <v>0</v>
      </c>
      <c r="K66" s="165">
        <f t="shared" si="38"/>
        <v>0</v>
      </c>
      <c r="L66" s="33">
        <f>+L91</f>
        <v>300000</v>
      </c>
      <c r="M66" s="33">
        <f>+M91</f>
        <v>0</v>
      </c>
      <c r="N66" s="33">
        <f t="shared" si="48"/>
        <v>245576</v>
      </c>
      <c r="O66" s="33">
        <f t="shared" si="48"/>
        <v>245576</v>
      </c>
      <c r="P66" s="73">
        <f t="shared" si="40"/>
        <v>54424</v>
      </c>
      <c r="Q66" s="198"/>
      <c r="R66" s="12"/>
      <c r="S66" s="9">
        <f t="shared" si="8"/>
        <v>0</v>
      </c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</row>
    <row r="67" spans="1:159" ht="18" x14ac:dyDescent="0.2">
      <c r="A67" s="118"/>
      <c r="B67" s="41"/>
      <c r="C67" s="41"/>
      <c r="D67" s="95" t="s">
        <v>85</v>
      </c>
      <c r="E67" s="41"/>
      <c r="F67" s="41"/>
      <c r="G67" s="158" t="s">
        <v>162</v>
      </c>
      <c r="H67" s="33">
        <f>+H68</f>
        <v>0</v>
      </c>
      <c r="I67" s="33">
        <f t="shared" ref="I67:J67" si="49">+I68</f>
        <v>0</v>
      </c>
      <c r="J67" s="33">
        <f t="shared" si="49"/>
        <v>0</v>
      </c>
      <c r="K67" s="165" t="e">
        <f t="shared" si="38"/>
        <v>#DIV/0!</v>
      </c>
      <c r="L67" s="33">
        <f>+L68</f>
        <v>0</v>
      </c>
      <c r="M67" s="33">
        <f>+M68</f>
        <v>0</v>
      </c>
      <c r="N67" s="33">
        <f t="shared" ref="N67:O67" si="50">+N68</f>
        <v>0</v>
      </c>
      <c r="O67" s="33">
        <f t="shared" si="50"/>
        <v>0</v>
      </c>
      <c r="P67" s="73">
        <f t="shared" si="40"/>
        <v>0</v>
      </c>
      <c r="Q67" s="198" t="e">
        <f t="shared" si="36"/>
        <v>#DIV/0!</v>
      </c>
      <c r="R67" s="12"/>
      <c r="S67" s="9">
        <f t="shared" si="8"/>
        <v>0</v>
      </c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</row>
    <row r="68" spans="1:159" ht="18" x14ac:dyDescent="0.2">
      <c r="A68" s="118"/>
      <c r="B68" s="41"/>
      <c r="C68" s="41"/>
      <c r="D68" s="95" t="s">
        <v>86</v>
      </c>
      <c r="E68" s="41"/>
      <c r="F68" s="41"/>
      <c r="G68" s="158" t="s">
        <v>393</v>
      </c>
      <c r="H68" s="33">
        <f>+H93+H467</f>
        <v>0</v>
      </c>
      <c r="I68" s="33">
        <f>+I93+I467</f>
        <v>0</v>
      </c>
      <c r="J68" s="33">
        <f>+J93+J467</f>
        <v>0</v>
      </c>
      <c r="K68" s="165" t="e">
        <f t="shared" si="38"/>
        <v>#DIV/0!</v>
      </c>
      <c r="L68" s="33">
        <f>+L93+L467</f>
        <v>0</v>
      </c>
      <c r="M68" s="33">
        <f>+M93+M467</f>
        <v>0</v>
      </c>
      <c r="N68" s="33">
        <f>+N93+N467</f>
        <v>0</v>
      </c>
      <c r="O68" s="33">
        <f>+O93+O467</f>
        <v>0</v>
      </c>
      <c r="P68" s="73">
        <f t="shared" si="40"/>
        <v>0</v>
      </c>
      <c r="Q68" s="198" t="e">
        <f t="shared" si="36"/>
        <v>#DIV/0!</v>
      </c>
      <c r="R68" s="12"/>
      <c r="S68" s="9">
        <f t="shared" si="8"/>
        <v>0</v>
      </c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</row>
    <row r="69" spans="1:159" ht="18" x14ac:dyDescent="0.2">
      <c r="A69" s="118"/>
      <c r="B69" s="41"/>
      <c r="C69" s="41"/>
      <c r="D69" s="41">
        <v>85</v>
      </c>
      <c r="E69" s="41"/>
      <c r="F69" s="41"/>
      <c r="G69" s="158" t="s">
        <v>87</v>
      </c>
      <c r="H69" s="33">
        <f t="shared" ref="H69:J69" si="51">+H97</f>
        <v>0</v>
      </c>
      <c r="I69" s="33">
        <f t="shared" si="51"/>
        <v>0</v>
      </c>
      <c r="J69" s="33">
        <f t="shared" si="51"/>
        <v>0</v>
      </c>
      <c r="K69" s="165" t="e">
        <f t="shared" si="38"/>
        <v>#DIV/0!</v>
      </c>
      <c r="L69" s="33">
        <f>+L97</f>
        <v>0</v>
      </c>
      <c r="M69" s="33">
        <f>+M97</f>
        <v>0</v>
      </c>
      <c r="N69" s="33">
        <f t="shared" ref="N69:O69" si="52">+N97</f>
        <v>-52758</v>
      </c>
      <c r="O69" s="33">
        <f t="shared" si="52"/>
        <v>-52758</v>
      </c>
      <c r="P69" s="73"/>
      <c r="Q69" s="198"/>
      <c r="R69" s="12"/>
      <c r="S69" s="9">
        <f t="shared" si="8"/>
        <v>0</v>
      </c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</row>
    <row r="70" spans="1:159" ht="18" x14ac:dyDescent="0.2">
      <c r="A70" s="400">
        <v>5004</v>
      </c>
      <c r="B70" s="401"/>
      <c r="C70" s="401"/>
      <c r="D70" s="401"/>
      <c r="E70" s="401"/>
      <c r="F70" s="401"/>
      <c r="G70" s="166" t="s">
        <v>88</v>
      </c>
      <c r="H70" s="90">
        <f t="shared" ref="H70:J70" si="53">+H71+H92+H94+H97</f>
        <v>4257600</v>
      </c>
      <c r="I70" s="90">
        <f t="shared" si="53"/>
        <v>3371054</v>
      </c>
      <c r="J70" s="90">
        <f t="shared" si="53"/>
        <v>589448</v>
      </c>
      <c r="K70" s="164">
        <f t="shared" si="38"/>
        <v>79.180000000000007</v>
      </c>
      <c r="L70" s="90">
        <f>+L71+L92+L94+L97</f>
        <v>4257600</v>
      </c>
      <c r="M70" s="90">
        <f>+M71+M92+M94+M97</f>
        <v>0</v>
      </c>
      <c r="N70" s="90">
        <f t="shared" ref="N70" si="54">+N71+N92+N94+N97</f>
        <v>3616059</v>
      </c>
      <c r="O70" s="90">
        <f>+O71+O92+O94+O97</f>
        <v>3616059</v>
      </c>
      <c r="P70" s="55">
        <f>L70-O70</f>
        <v>641541</v>
      </c>
      <c r="Q70" s="200">
        <f t="shared" si="36"/>
        <v>84.93</v>
      </c>
      <c r="R70" s="6"/>
      <c r="S70" s="9">
        <f t="shared" si="8"/>
        <v>0</v>
      </c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</row>
    <row r="71" spans="1:159" ht="18" x14ac:dyDescent="0.2">
      <c r="A71" s="222"/>
      <c r="B71" s="223"/>
      <c r="C71" s="223"/>
      <c r="D71" s="223" t="s">
        <v>20</v>
      </c>
      <c r="E71" s="223"/>
      <c r="F71" s="223"/>
      <c r="G71" s="159" t="s">
        <v>153</v>
      </c>
      <c r="H71" s="55">
        <f t="shared" ref="H71:J71" si="55">H72+H73+H74+H75+H76+H83+H84+H85+H91+H90</f>
        <v>4257600</v>
      </c>
      <c r="I71" s="55">
        <f t="shared" si="55"/>
        <v>3371054</v>
      </c>
      <c r="J71" s="55">
        <f t="shared" si="55"/>
        <v>589448</v>
      </c>
      <c r="K71" s="164">
        <f t="shared" si="38"/>
        <v>79.180000000000007</v>
      </c>
      <c r="L71" s="55">
        <f>L72+L73+L74+L75+L76+L83+L84+L85+L91+L90</f>
        <v>4257600</v>
      </c>
      <c r="M71" s="55">
        <f>M72+M73+M74+M75+M76+M83+M84+M85+M91+M90</f>
        <v>0</v>
      </c>
      <c r="N71" s="55">
        <f t="shared" ref="N71:O71" si="56">N72+N73+N74+N75+N76+N83+N84+N85+N91+N90</f>
        <v>3668817</v>
      </c>
      <c r="O71" s="55">
        <f t="shared" si="56"/>
        <v>3668817</v>
      </c>
      <c r="P71" s="55">
        <f t="shared" ref="P71:P96" si="57">L71-O71</f>
        <v>588783</v>
      </c>
      <c r="Q71" s="200">
        <f t="shared" si="36"/>
        <v>86.17</v>
      </c>
      <c r="R71" s="6"/>
      <c r="S71" s="9">
        <f t="shared" si="8"/>
        <v>0</v>
      </c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</row>
    <row r="72" spans="1:159" x14ac:dyDescent="0.2">
      <c r="A72" s="118"/>
      <c r="B72" s="41"/>
      <c r="C72" s="41"/>
      <c r="D72" s="41" t="s">
        <v>89</v>
      </c>
      <c r="E72" s="41"/>
      <c r="F72" s="41"/>
      <c r="G72" s="158" t="s">
        <v>273</v>
      </c>
      <c r="H72" s="33">
        <f t="shared" ref="H72:J72" si="58">H100+H175+H261</f>
        <v>239100</v>
      </c>
      <c r="I72" s="33">
        <f t="shared" si="58"/>
        <v>234919</v>
      </c>
      <c r="J72" s="33">
        <f t="shared" si="58"/>
        <v>4181</v>
      </c>
      <c r="K72" s="157"/>
      <c r="L72" s="33">
        <f t="shared" ref="L72:O72" si="59">L100+L175+L261</f>
        <v>239100</v>
      </c>
      <c r="M72" s="33">
        <f t="shared" si="59"/>
        <v>0</v>
      </c>
      <c r="N72" s="33">
        <f t="shared" si="59"/>
        <v>234919</v>
      </c>
      <c r="O72" s="33">
        <f t="shared" si="59"/>
        <v>234919</v>
      </c>
      <c r="P72" s="73">
        <f t="shared" si="57"/>
        <v>4181</v>
      </c>
      <c r="Q72" s="198">
        <f t="shared" si="36"/>
        <v>98.25</v>
      </c>
      <c r="R72" s="6"/>
      <c r="S72" s="9">
        <f t="shared" si="8"/>
        <v>0</v>
      </c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</row>
    <row r="73" spans="1:159" ht="18" x14ac:dyDescent="0.2">
      <c r="A73" s="118"/>
      <c r="B73" s="41"/>
      <c r="C73" s="41"/>
      <c r="D73" s="41" t="s">
        <v>90</v>
      </c>
      <c r="E73" s="41"/>
      <c r="F73" s="41"/>
      <c r="G73" s="158" t="s">
        <v>274</v>
      </c>
      <c r="H73" s="33">
        <f>H129+H201+H298+H394</f>
        <v>54500</v>
      </c>
      <c r="I73" s="33">
        <f>I129+I201+I298+I394</f>
        <v>30426</v>
      </c>
      <c r="J73" s="33">
        <f>J129+J201+J298+J394</f>
        <v>24074</v>
      </c>
      <c r="K73" s="165">
        <f>ROUND(I72/H72*100,2)</f>
        <v>98.25</v>
      </c>
      <c r="L73" s="33">
        <f>L129+L201+L298+L394</f>
        <v>54500</v>
      </c>
      <c r="M73" s="33">
        <f>M129+M201+M298+M394</f>
        <v>0</v>
      </c>
      <c r="N73" s="33">
        <f>N129+N201+N298+N394</f>
        <v>30426</v>
      </c>
      <c r="O73" s="33">
        <f>O129+O201+O298+O394</f>
        <v>30426</v>
      </c>
      <c r="P73" s="73">
        <f t="shared" si="57"/>
        <v>24074</v>
      </c>
      <c r="Q73" s="198">
        <f t="shared" si="36"/>
        <v>55.83</v>
      </c>
      <c r="R73" s="6"/>
      <c r="S73" s="9">
        <f t="shared" si="8"/>
        <v>0</v>
      </c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</row>
    <row r="74" spans="1:159" ht="18" x14ac:dyDescent="0.2">
      <c r="A74" s="118"/>
      <c r="B74" s="41"/>
      <c r="C74" s="41"/>
      <c r="D74" s="41" t="s">
        <v>91</v>
      </c>
      <c r="E74" s="41"/>
      <c r="F74" s="41"/>
      <c r="G74" s="158" t="s">
        <v>391</v>
      </c>
      <c r="H74" s="33">
        <f t="shared" ref="H74:J74" si="60">H335</f>
        <v>0</v>
      </c>
      <c r="I74" s="33">
        <f t="shared" si="60"/>
        <v>0</v>
      </c>
      <c r="J74" s="33">
        <f t="shared" si="60"/>
        <v>0</v>
      </c>
      <c r="K74" s="165">
        <f>ROUND(I73/H73*100,2)</f>
        <v>55.83</v>
      </c>
      <c r="L74" s="33">
        <f t="shared" ref="L74:O74" si="61">L335</f>
        <v>0</v>
      </c>
      <c r="M74" s="33">
        <f t="shared" si="61"/>
        <v>0</v>
      </c>
      <c r="N74" s="33">
        <f t="shared" si="61"/>
        <v>0</v>
      </c>
      <c r="O74" s="33">
        <f t="shared" si="61"/>
        <v>0</v>
      </c>
      <c r="P74" s="73">
        <f t="shared" si="57"/>
        <v>0</v>
      </c>
      <c r="Q74" s="198"/>
      <c r="R74" s="6"/>
      <c r="S74" s="9">
        <f t="shared" si="8"/>
        <v>0</v>
      </c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</row>
    <row r="75" spans="1:159" ht="18" x14ac:dyDescent="0.2">
      <c r="A75" s="118"/>
      <c r="B75" s="41"/>
      <c r="C75" s="41"/>
      <c r="D75" s="41" t="s">
        <v>92</v>
      </c>
      <c r="E75" s="41"/>
      <c r="F75" s="41"/>
      <c r="G75" s="158" t="s">
        <v>356</v>
      </c>
      <c r="H75" s="33">
        <f>H231+H397</f>
        <v>0</v>
      </c>
      <c r="I75" s="33">
        <f>I231+I397</f>
        <v>0</v>
      </c>
      <c r="J75" s="33">
        <f>J231+J397</f>
        <v>0</v>
      </c>
      <c r="K75" s="165"/>
      <c r="L75" s="33">
        <f>L231+L397</f>
        <v>0</v>
      </c>
      <c r="M75" s="33">
        <f>M231+M397</f>
        <v>0</v>
      </c>
      <c r="N75" s="33">
        <f>N231+N397</f>
        <v>0</v>
      </c>
      <c r="O75" s="33">
        <f>O231+O397</f>
        <v>0</v>
      </c>
      <c r="P75" s="73">
        <f t="shared" si="57"/>
        <v>0</v>
      </c>
      <c r="Q75" s="198"/>
      <c r="R75" s="6"/>
      <c r="S75" s="9">
        <f t="shared" si="8"/>
        <v>0</v>
      </c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</row>
    <row r="76" spans="1:159" ht="33" x14ac:dyDescent="0.2">
      <c r="A76" s="118"/>
      <c r="B76" s="41"/>
      <c r="C76" s="41"/>
      <c r="D76" s="41">
        <v>51</v>
      </c>
      <c r="E76" s="41"/>
      <c r="F76" s="41"/>
      <c r="G76" s="158" t="s">
        <v>342</v>
      </c>
      <c r="H76" s="33">
        <f>H233+H336+H400</f>
        <v>232000</v>
      </c>
      <c r="I76" s="33">
        <f>I233+I336+I400</f>
        <v>211886</v>
      </c>
      <c r="J76" s="33">
        <f>J233+J336+J400</f>
        <v>20114</v>
      </c>
      <c r="K76" s="165" t="e">
        <f>ROUND(I75/H75*100,2)</f>
        <v>#DIV/0!</v>
      </c>
      <c r="L76" s="33">
        <f>L233+L336+L400</f>
        <v>232000</v>
      </c>
      <c r="M76" s="33">
        <f>M233+M336+M400</f>
        <v>0</v>
      </c>
      <c r="N76" s="33">
        <f>N233+N336+N400</f>
        <v>211886</v>
      </c>
      <c r="O76" s="33">
        <f>O233+O336+O400</f>
        <v>211886</v>
      </c>
      <c r="P76" s="73">
        <f t="shared" si="57"/>
        <v>20114</v>
      </c>
      <c r="Q76" s="198">
        <f t="shared" si="36"/>
        <v>91.33</v>
      </c>
      <c r="R76" s="6"/>
      <c r="S76" s="9">
        <f t="shared" si="8"/>
        <v>0</v>
      </c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</row>
    <row r="77" spans="1:159" ht="18" x14ac:dyDescent="0.2">
      <c r="A77" s="118"/>
      <c r="B77" s="41"/>
      <c r="C77" s="41"/>
      <c r="D77" s="41"/>
      <c r="E77" s="41" t="s">
        <v>20</v>
      </c>
      <c r="F77" s="41"/>
      <c r="G77" s="158" t="s">
        <v>343</v>
      </c>
      <c r="H77" s="33">
        <f t="shared" ref="H77:J77" si="62">H78+H79+H80+H81+H82</f>
        <v>232000</v>
      </c>
      <c r="I77" s="33">
        <f t="shared" si="62"/>
        <v>211886</v>
      </c>
      <c r="J77" s="33">
        <f t="shared" si="62"/>
        <v>20114</v>
      </c>
      <c r="K77" s="165">
        <f>ROUND(I76/H76*100,2)</f>
        <v>91.33</v>
      </c>
      <c r="L77" s="33">
        <f t="shared" ref="L77:O77" si="63">L78+L79+L80+L81+L82</f>
        <v>232000</v>
      </c>
      <c r="M77" s="33">
        <f t="shared" si="63"/>
        <v>0</v>
      </c>
      <c r="N77" s="33">
        <f t="shared" si="63"/>
        <v>211886</v>
      </c>
      <c r="O77" s="33">
        <f t="shared" si="63"/>
        <v>211886</v>
      </c>
      <c r="P77" s="73">
        <f t="shared" si="57"/>
        <v>20114</v>
      </c>
      <c r="Q77" s="198">
        <f t="shared" si="36"/>
        <v>91.33</v>
      </c>
      <c r="R77" s="6"/>
      <c r="S77" s="9">
        <f t="shared" si="8"/>
        <v>0</v>
      </c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</row>
    <row r="78" spans="1:159" ht="18" x14ac:dyDescent="0.2">
      <c r="A78" s="118"/>
      <c r="B78" s="41"/>
      <c r="C78" s="41"/>
      <c r="D78" s="41"/>
      <c r="E78" s="41"/>
      <c r="F78" s="41" t="s">
        <v>20</v>
      </c>
      <c r="G78" s="158" t="s">
        <v>396</v>
      </c>
      <c r="H78" s="33">
        <f t="shared" ref="H78:J78" si="64">H233</f>
        <v>0</v>
      </c>
      <c r="I78" s="33">
        <f t="shared" si="64"/>
        <v>0</v>
      </c>
      <c r="J78" s="33">
        <f t="shared" si="64"/>
        <v>0</v>
      </c>
      <c r="K78" s="165">
        <f>ROUND(I77/H77*100,2)</f>
        <v>91.33</v>
      </c>
      <c r="L78" s="33">
        <f t="shared" ref="L78:O78" si="65">L233</f>
        <v>0</v>
      </c>
      <c r="M78" s="33">
        <f t="shared" si="65"/>
        <v>0</v>
      </c>
      <c r="N78" s="33">
        <f t="shared" si="65"/>
        <v>0</v>
      </c>
      <c r="O78" s="33">
        <f t="shared" si="65"/>
        <v>0</v>
      </c>
      <c r="P78" s="73">
        <f t="shared" si="57"/>
        <v>0</v>
      </c>
      <c r="Q78" s="198"/>
      <c r="R78" s="6"/>
      <c r="S78" s="9">
        <f t="shared" si="8"/>
        <v>0</v>
      </c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</row>
    <row r="79" spans="1:159" ht="33" x14ac:dyDescent="0.2">
      <c r="A79" s="118"/>
      <c r="B79" s="41"/>
      <c r="C79" s="41"/>
      <c r="D79" s="41"/>
      <c r="E79" s="41"/>
      <c r="F79" s="41">
        <v>17</v>
      </c>
      <c r="G79" s="158" t="s">
        <v>344</v>
      </c>
      <c r="H79" s="33">
        <f t="shared" ref="H79:J79" si="66">H338</f>
        <v>232000</v>
      </c>
      <c r="I79" s="33">
        <f t="shared" si="66"/>
        <v>211886</v>
      </c>
      <c r="J79" s="33">
        <f t="shared" si="66"/>
        <v>20114</v>
      </c>
      <c r="K79" s="165"/>
      <c r="L79" s="33">
        <f t="shared" ref="L79:O79" si="67">L338</f>
        <v>232000</v>
      </c>
      <c r="M79" s="33">
        <f t="shared" si="67"/>
        <v>0</v>
      </c>
      <c r="N79" s="33">
        <f t="shared" si="67"/>
        <v>211886</v>
      </c>
      <c r="O79" s="33">
        <f t="shared" si="67"/>
        <v>211886</v>
      </c>
      <c r="P79" s="73">
        <f t="shared" si="57"/>
        <v>20114</v>
      </c>
      <c r="Q79" s="198">
        <f t="shared" si="36"/>
        <v>91.33</v>
      </c>
      <c r="R79" s="6"/>
      <c r="S79" s="9">
        <f t="shared" si="8"/>
        <v>0</v>
      </c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</row>
    <row r="80" spans="1:159" ht="49.5" x14ac:dyDescent="0.2">
      <c r="A80" s="118"/>
      <c r="B80" s="41"/>
      <c r="C80" s="41"/>
      <c r="D80" s="41"/>
      <c r="E80" s="41"/>
      <c r="F80" s="41">
        <v>18</v>
      </c>
      <c r="G80" s="158" t="s">
        <v>357</v>
      </c>
      <c r="H80" s="33">
        <f t="shared" ref="H80:J80" si="68">H402</f>
        <v>0</v>
      </c>
      <c r="I80" s="33">
        <f t="shared" si="68"/>
        <v>0</v>
      </c>
      <c r="J80" s="33">
        <f t="shared" si="68"/>
        <v>0</v>
      </c>
      <c r="K80" s="165">
        <f>ROUND(I79/H79*100,2)</f>
        <v>91.33</v>
      </c>
      <c r="L80" s="33">
        <f t="shared" ref="L80:O80" si="69">L402</f>
        <v>0</v>
      </c>
      <c r="M80" s="33">
        <f t="shared" si="69"/>
        <v>0</v>
      </c>
      <c r="N80" s="33">
        <f t="shared" si="69"/>
        <v>0</v>
      </c>
      <c r="O80" s="33">
        <f t="shared" si="69"/>
        <v>0</v>
      </c>
      <c r="P80" s="73">
        <f t="shared" si="57"/>
        <v>0</v>
      </c>
      <c r="Q80" s="198"/>
      <c r="R80" s="6"/>
      <c r="S80" s="9">
        <f t="shared" si="8"/>
        <v>0</v>
      </c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</row>
    <row r="81" spans="1:159" ht="49.5" x14ac:dyDescent="0.2">
      <c r="A81" s="118"/>
      <c r="B81" s="41"/>
      <c r="C81" s="41"/>
      <c r="D81" s="41"/>
      <c r="E81" s="41"/>
      <c r="F81" s="41">
        <v>19</v>
      </c>
      <c r="G81" s="158" t="s">
        <v>345</v>
      </c>
      <c r="H81" s="33">
        <f t="shared" ref="H81:J82" si="70">H339</f>
        <v>0</v>
      </c>
      <c r="I81" s="33">
        <f t="shared" si="70"/>
        <v>0</v>
      </c>
      <c r="J81" s="33">
        <f t="shared" si="70"/>
        <v>0</v>
      </c>
      <c r="K81" s="165" t="e">
        <f>ROUND(I80/H80*100,2)</f>
        <v>#DIV/0!</v>
      </c>
      <c r="L81" s="33">
        <f t="shared" ref="L81:O82" si="71">L339</f>
        <v>0</v>
      </c>
      <c r="M81" s="33">
        <f t="shared" si="71"/>
        <v>0</v>
      </c>
      <c r="N81" s="33">
        <f t="shared" si="71"/>
        <v>0</v>
      </c>
      <c r="O81" s="33">
        <f t="shared" si="71"/>
        <v>0</v>
      </c>
      <c r="P81" s="73">
        <f t="shared" si="57"/>
        <v>0</v>
      </c>
      <c r="Q81" s="198" t="e">
        <f t="shared" si="36"/>
        <v>#DIV/0!</v>
      </c>
      <c r="R81" s="6"/>
      <c r="S81" s="9">
        <f t="shared" ref="S81:S144" si="72">R81-M81</f>
        <v>0</v>
      </c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</row>
    <row r="82" spans="1:159" ht="82.5" x14ac:dyDescent="0.2">
      <c r="A82" s="118"/>
      <c r="B82" s="41"/>
      <c r="C82" s="41"/>
      <c r="D82" s="41"/>
      <c r="E82" s="41"/>
      <c r="F82" s="41" t="s">
        <v>90</v>
      </c>
      <c r="G82" s="158" t="s">
        <v>346</v>
      </c>
      <c r="H82" s="33">
        <f t="shared" si="70"/>
        <v>0</v>
      </c>
      <c r="I82" s="33">
        <f t="shared" si="70"/>
        <v>0</v>
      </c>
      <c r="J82" s="33">
        <f t="shared" si="70"/>
        <v>0</v>
      </c>
      <c r="K82" s="165" t="e">
        <f>ROUND(I81/H81*100,2)</f>
        <v>#DIV/0!</v>
      </c>
      <c r="L82" s="33">
        <f t="shared" si="71"/>
        <v>0</v>
      </c>
      <c r="M82" s="33">
        <f t="shared" si="71"/>
        <v>0</v>
      </c>
      <c r="N82" s="33">
        <f t="shared" si="71"/>
        <v>0</v>
      </c>
      <c r="O82" s="33">
        <f t="shared" si="71"/>
        <v>0</v>
      </c>
      <c r="P82" s="73">
        <f t="shared" si="57"/>
        <v>0</v>
      </c>
      <c r="Q82" s="198" t="e">
        <f t="shared" si="36"/>
        <v>#DIV/0!</v>
      </c>
      <c r="R82" s="6"/>
      <c r="S82" s="9">
        <f t="shared" si="72"/>
        <v>0</v>
      </c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</row>
    <row r="83" spans="1:159" ht="18" x14ac:dyDescent="0.2">
      <c r="A83" s="118"/>
      <c r="B83" s="41"/>
      <c r="C83" s="41"/>
      <c r="D83" s="41">
        <v>55</v>
      </c>
      <c r="E83" s="41"/>
      <c r="F83" s="41"/>
      <c r="G83" s="158" t="s">
        <v>392</v>
      </c>
      <c r="H83" s="33">
        <f t="shared" ref="H83:J83" si="73">H403</f>
        <v>0</v>
      </c>
      <c r="I83" s="33">
        <f t="shared" si="73"/>
        <v>0</v>
      </c>
      <c r="J83" s="33">
        <f t="shared" si="73"/>
        <v>0</v>
      </c>
      <c r="K83" s="165" t="e">
        <f>ROUND(I82/H82*100,2)</f>
        <v>#DIV/0!</v>
      </c>
      <c r="L83" s="33">
        <f t="shared" ref="L83:O83" si="74">L403</f>
        <v>0</v>
      </c>
      <c r="M83" s="33">
        <f t="shared" si="74"/>
        <v>0</v>
      </c>
      <c r="N83" s="33">
        <f t="shared" si="74"/>
        <v>0</v>
      </c>
      <c r="O83" s="33">
        <f t="shared" si="74"/>
        <v>0</v>
      </c>
      <c r="P83" s="73">
        <f t="shared" si="57"/>
        <v>0</v>
      </c>
      <c r="Q83" s="198"/>
      <c r="R83" s="6"/>
      <c r="S83" s="9">
        <f t="shared" si="72"/>
        <v>0</v>
      </c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</row>
    <row r="84" spans="1:159" ht="33" x14ac:dyDescent="0.2">
      <c r="A84" s="118"/>
      <c r="B84" s="41"/>
      <c r="C84" s="41"/>
      <c r="D84" s="41">
        <v>56</v>
      </c>
      <c r="E84" s="41"/>
      <c r="F84" s="41"/>
      <c r="G84" s="158" t="s">
        <v>80</v>
      </c>
      <c r="H84" s="33">
        <f t="shared" ref="H84:J84" si="75">+H409</f>
        <v>0</v>
      </c>
      <c r="I84" s="33">
        <f t="shared" si="75"/>
        <v>0</v>
      </c>
      <c r="J84" s="33">
        <f t="shared" si="75"/>
        <v>0</v>
      </c>
      <c r="K84" s="165"/>
      <c r="L84" s="33">
        <f t="shared" ref="L84:O84" si="76">+L409</f>
        <v>0</v>
      </c>
      <c r="M84" s="33">
        <f t="shared" si="76"/>
        <v>0</v>
      </c>
      <c r="N84" s="33">
        <f t="shared" si="76"/>
        <v>0</v>
      </c>
      <c r="O84" s="33">
        <f t="shared" si="76"/>
        <v>0</v>
      </c>
      <c r="P84" s="73">
        <f t="shared" si="57"/>
        <v>0</v>
      </c>
      <c r="Q84" s="198"/>
      <c r="R84" s="6"/>
      <c r="S84" s="9">
        <f t="shared" si="72"/>
        <v>0</v>
      </c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</row>
    <row r="85" spans="1:159" ht="18" x14ac:dyDescent="0.2">
      <c r="A85" s="118"/>
      <c r="B85" s="41"/>
      <c r="C85" s="41"/>
      <c r="D85" s="41">
        <v>57</v>
      </c>
      <c r="E85" s="41"/>
      <c r="F85" s="41"/>
      <c r="G85" s="158" t="s">
        <v>316</v>
      </c>
      <c r="H85" s="33">
        <f>H238+H341+H416</f>
        <v>2569000</v>
      </c>
      <c r="I85" s="33">
        <f>I238+I341+I416</f>
        <v>2130975</v>
      </c>
      <c r="J85" s="33">
        <f>J238+J341+J416</f>
        <v>440927</v>
      </c>
      <c r="K85" s="165"/>
      <c r="L85" s="33">
        <f>L238+L341+L416</f>
        <v>2569000</v>
      </c>
      <c r="M85" s="33">
        <f>M238+M341+M416</f>
        <v>0</v>
      </c>
      <c r="N85" s="33">
        <f>N238+N341+N416</f>
        <v>2183162</v>
      </c>
      <c r="O85" s="33">
        <f>O238+O341+O416</f>
        <v>2183162</v>
      </c>
      <c r="P85" s="73">
        <f t="shared" si="57"/>
        <v>385838</v>
      </c>
      <c r="Q85" s="198">
        <f t="shared" si="36"/>
        <v>84.98</v>
      </c>
      <c r="R85" s="6"/>
      <c r="S85" s="9">
        <f t="shared" si="72"/>
        <v>0</v>
      </c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</row>
    <row r="86" spans="1:159" ht="18" x14ac:dyDescent="0.2">
      <c r="A86" s="118"/>
      <c r="B86" s="41"/>
      <c r="C86" s="41"/>
      <c r="D86" s="41"/>
      <c r="E86" s="41" t="s">
        <v>20</v>
      </c>
      <c r="F86" s="41"/>
      <c r="G86" s="158" t="s">
        <v>347</v>
      </c>
      <c r="H86" s="33">
        <f>H239+H342</f>
        <v>926000</v>
      </c>
      <c r="I86" s="33">
        <f>I239+I342</f>
        <v>857978</v>
      </c>
      <c r="J86" s="33">
        <f>J239+J342</f>
        <v>70924</v>
      </c>
      <c r="K86" s="165">
        <f t="shared" ref="K86:K94" si="77">ROUND(I85/H85*100,2)</f>
        <v>82.95</v>
      </c>
      <c r="L86" s="33">
        <f>L239+L342</f>
        <v>926000</v>
      </c>
      <c r="M86" s="33">
        <f>M239+M342</f>
        <v>0</v>
      </c>
      <c r="N86" s="33">
        <f>N239+N342</f>
        <v>857978</v>
      </c>
      <c r="O86" s="33">
        <f>O239+O342</f>
        <v>857978</v>
      </c>
      <c r="P86" s="73">
        <f t="shared" si="57"/>
        <v>68022</v>
      </c>
      <c r="Q86" s="198">
        <f t="shared" si="36"/>
        <v>92.65</v>
      </c>
      <c r="R86" s="6"/>
      <c r="S86" s="9">
        <f t="shared" si="72"/>
        <v>0</v>
      </c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</row>
    <row r="87" spans="1:159" ht="18" x14ac:dyDescent="0.2">
      <c r="A87" s="118"/>
      <c r="B87" s="41"/>
      <c r="C87" s="41"/>
      <c r="D87" s="41"/>
      <c r="E87" s="41" t="s">
        <v>18</v>
      </c>
      <c r="F87" s="41"/>
      <c r="G87" s="158" t="s">
        <v>317</v>
      </c>
      <c r="H87" s="33">
        <f t="shared" ref="H87:J87" si="78">H88+H89</f>
        <v>1028000</v>
      </c>
      <c r="I87" s="33">
        <f t="shared" si="78"/>
        <v>776407</v>
      </c>
      <c r="J87" s="33">
        <f t="shared" si="78"/>
        <v>251593</v>
      </c>
      <c r="K87" s="165">
        <f t="shared" si="77"/>
        <v>92.65</v>
      </c>
      <c r="L87" s="33">
        <f t="shared" ref="L87:O87" si="79">L88+L89</f>
        <v>1028000</v>
      </c>
      <c r="M87" s="33">
        <f t="shared" si="79"/>
        <v>0</v>
      </c>
      <c r="N87" s="33">
        <f t="shared" si="79"/>
        <v>778657</v>
      </c>
      <c r="O87" s="33">
        <f t="shared" si="79"/>
        <v>778657</v>
      </c>
      <c r="P87" s="73">
        <f t="shared" si="57"/>
        <v>249343</v>
      </c>
      <c r="Q87" s="198">
        <f t="shared" si="36"/>
        <v>75.739999999999995</v>
      </c>
      <c r="R87" s="6"/>
      <c r="S87" s="9">
        <f t="shared" si="72"/>
        <v>0</v>
      </c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</row>
    <row r="88" spans="1:159" ht="18" x14ac:dyDescent="0.2">
      <c r="A88" s="118"/>
      <c r="B88" s="41"/>
      <c r="C88" s="41"/>
      <c r="D88" s="41"/>
      <c r="E88" s="41"/>
      <c r="F88" s="41" t="s">
        <v>20</v>
      </c>
      <c r="G88" s="158" t="s">
        <v>350</v>
      </c>
      <c r="H88" s="33">
        <f>H241+H360+H418</f>
        <v>1027000</v>
      </c>
      <c r="I88" s="33">
        <f>I241+I360+I418</f>
        <v>776407</v>
      </c>
      <c r="J88" s="33">
        <f>J241+J360+J418</f>
        <v>250593</v>
      </c>
      <c r="K88" s="165">
        <f t="shared" si="77"/>
        <v>75.53</v>
      </c>
      <c r="L88" s="33">
        <f>L241+L360+L418</f>
        <v>1027000</v>
      </c>
      <c r="M88" s="33">
        <f>M241+M360+M418</f>
        <v>0</v>
      </c>
      <c r="N88" s="33">
        <f>N241+N360+N418</f>
        <v>778657</v>
      </c>
      <c r="O88" s="33">
        <f>O241+O360+O418</f>
        <v>778657</v>
      </c>
      <c r="P88" s="73">
        <f t="shared" si="57"/>
        <v>248343</v>
      </c>
      <c r="Q88" s="198">
        <f t="shared" si="36"/>
        <v>75.819999999999993</v>
      </c>
      <c r="R88" s="6"/>
      <c r="S88" s="9">
        <f t="shared" si="72"/>
        <v>0</v>
      </c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</row>
    <row r="89" spans="1:159" ht="18" x14ac:dyDescent="0.2">
      <c r="A89" s="118"/>
      <c r="B89" s="41"/>
      <c r="C89" s="41"/>
      <c r="D89" s="41"/>
      <c r="E89" s="41"/>
      <c r="F89" s="41" t="s">
        <v>18</v>
      </c>
      <c r="G89" s="158" t="s">
        <v>318</v>
      </c>
      <c r="H89" s="33">
        <f t="shared" ref="H89:J89" si="80">H242</f>
        <v>1000</v>
      </c>
      <c r="I89" s="33">
        <f t="shared" si="80"/>
        <v>0</v>
      </c>
      <c r="J89" s="33">
        <f t="shared" si="80"/>
        <v>1000</v>
      </c>
      <c r="K89" s="165">
        <f t="shared" si="77"/>
        <v>75.599999999999994</v>
      </c>
      <c r="L89" s="33">
        <f>L242</f>
        <v>1000</v>
      </c>
      <c r="M89" s="33">
        <f>M242</f>
        <v>0</v>
      </c>
      <c r="N89" s="33">
        <f t="shared" ref="N89:O89" si="81">N242</f>
        <v>0</v>
      </c>
      <c r="O89" s="33">
        <f t="shared" si="81"/>
        <v>0</v>
      </c>
      <c r="P89" s="73">
        <f t="shared" si="57"/>
        <v>1000</v>
      </c>
      <c r="Q89" s="198">
        <f t="shared" si="36"/>
        <v>0</v>
      </c>
      <c r="R89" s="6"/>
      <c r="S89" s="9">
        <f t="shared" si="72"/>
        <v>0</v>
      </c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</row>
    <row r="90" spans="1:159" ht="33" x14ac:dyDescent="0.2">
      <c r="A90" s="118"/>
      <c r="B90" s="41"/>
      <c r="C90" s="41"/>
      <c r="D90" s="41">
        <v>58</v>
      </c>
      <c r="E90" s="41"/>
      <c r="F90" s="41"/>
      <c r="G90" s="158" t="s">
        <v>83</v>
      </c>
      <c r="H90" s="33">
        <f>+H243+H444</f>
        <v>863000</v>
      </c>
      <c r="I90" s="33">
        <f>+I243+I444</f>
        <v>762848</v>
      </c>
      <c r="J90" s="33">
        <f>+J243+J444</f>
        <v>100152</v>
      </c>
      <c r="K90" s="165">
        <f t="shared" si="77"/>
        <v>0</v>
      </c>
      <c r="L90" s="33">
        <f>+L243+L444</f>
        <v>863000</v>
      </c>
      <c r="M90" s="33">
        <f>+M243+M444</f>
        <v>0</v>
      </c>
      <c r="N90" s="33">
        <f>+N243+N444</f>
        <v>762848</v>
      </c>
      <c r="O90" s="33">
        <f>+O243+O444</f>
        <v>762848</v>
      </c>
      <c r="P90" s="73">
        <f t="shared" si="57"/>
        <v>100152</v>
      </c>
      <c r="Q90" s="198"/>
      <c r="R90" s="6"/>
      <c r="S90" s="9">
        <f t="shared" si="72"/>
        <v>0</v>
      </c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</row>
    <row r="91" spans="1:159" ht="18" x14ac:dyDescent="0.2">
      <c r="A91" s="118"/>
      <c r="B91" s="41"/>
      <c r="C91" s="41"/>
      <c r="D91" s="41">
        <v>59</v>
      </c>
      <c r="E91" s="41"/>
      <c r="F91" s="41"/>
      <c r="G91" s="158" t="s">
        <v>161</v>
      </c>
      <c r="H91" s="33">
        <f>H147+H369</f>
        <v>300000</v>
      </c>
      <c r="I91" s="33">
        <f>I147+I369</f>
        <v>0</v>
      </c>
      <c r="J91" s="33">
        <f>J147+J369</f>
        <v>0</v>
      </c>
      <c r="K91" s="165">
        <f t="shared" si="77"/>
        <v>88.39</v>
      </c>
      <c r="L91" s="33">
        <f>L147+L369</f>
        <v>300000</v>
      </c>
      <c r="M91" s="33">
        <f>M147+M369</f>
        <v>0</v>
      </c>
      <c r="N91" s="33">
        <f>N147+N369</f>
        <v>245576</v>
      </c>
      <c r="O91" s="33">
        <f>O147+O369</f>
        <v>245576</v>
      </c>
      <c r="P91" s="73">
        <f>P147+P369</f>
        <v>54424</v>
      </c>
      <c r="Q91" s="198"/>
      <c r="R91" s="6"/>
      <c r="S91" s="9">
        <f t="shared" si="72"/>
        <v>0</v>
      </c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</row>
    <row r="92" spans="1:159" ht="18" x14ac:dyDescent="0.2">
      <c r="A92" s="118"/>
      <c r="B92" s="41"/>
      <c r="C92" s="41"/>
      <c r="D92" s="41" t="s">
        <v>97</v>
      </c>
      <c r="E92" s="41"/>
      <c r="F92" s="41"/>
      <c r="G92" s="158" t="s">
        <v>162</v>
      </c>
      <c r="H92" s="33">
        <f t="shared" ref="H92:J92" si="82">H93</f>
        <v>0</v>
      </c>
      <c r="I92" s="33">
        <f t="shared" si="82"/>
        <v>0</v>
      </c>
      <c r="J92" s="33">
        <f t="shared" si="82"/>
        <v>0</v>
      </c>
      <c r="K92" s="165">
        <f t="shared" si="77"/>
        <v>0</v>
      </c>
      <c r="L92" s="33">
        <f>L93</f>
        <v>0</v>
      </c>
      <c r="M92" s="33">
        <f t="shared" ref="M92:O92" si="83">M93</f>
        <v>0</v>
      </c>
      <c r="N92" s="33">
        <f t="shared" si="83"/>
        <v>0</v>
      </c>
      <c r="O92" s="33">
        <f t="shared" si="83"/>
        <v>0</v>
      </c>
      <c r="P92" s="73">
        <f t="shared" si="57"/>
        <v>0</v>
      </c>
      <c r="Q92" s="198" t="e">
        <f t="shared" si="36"/>
        <v>#DIV/0!</v>
      </c>
      <c r="R92" s="6"/>
      <c r="S92" s="9">
        <f t="shared" si="72"/>
        <v>0</v>
      </c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</row>
    <row r="93" spans="1:159" ht="18" x14ac:dyDescent="0.2">
      <c r="A93" s="118"/>
      <c r="B93" s="41"/>
      <c r="C93" s="41"/>
      <c r="D93" s="41">
        <v>71</v>
      </c>
      <c r="E93" s="41"/>
      <c r="F93" s="41"/>
      <c r="G93" s="158" t="s">
        <v>393</v>
      </c>
      <c r="H93" s="33">
        <f>H246+H372</f>
        <v>0</v>
      </c>
      <c r="I93" s="33">
        <f>I246+I372</f>
        <v>0</v>
      </c>
      <c r="J93" s="33">
        <f>J246+J372</f>
        <v>0</v>
      </c>
      <c r="K93" s="165" t="e">
        <f t="shared" si="77"/>
        <v>#DIV/0!</v>
      </c>
      <c r="L93" s="33">
        <f>L246+L372</f>
        <v>0</v>
      </c>
      <c r="M93" s="33">
        <f>M246+M372</f>
        <v>0</v>
      </c>
      <c r="N93" s="33">
        <f>N246+N372</f>
        <v>0</v>
      </c>
      <c r="O93" s="33">
        <f>O246+O372</f>
        <v>0</v>
      </c>
      <c r="P93" s="73">
        <f t="shared" si="57"/>
        <v>0</v>
      </c>
      <c r="Q93" s="198" t="e">
        <f t="shared" si="36"/>
        <v>#DIV/0!</v>
      </c>
      <c r="R93" s="6"/>
      <c r="S93" s="9">
        <f t="shared" si="72"/>
        <v>0</v>
      </c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</row>
    <row r="94" spans="1:159" ht="18" x14ac:dyDescent="0.2">
      <c r="A94" s="118"/>
      <c r="B94" s="41"/>
      <c r="C94" s="41"/>
      <c r="D94" s="41">
        <v>79</v>
      </c>
      <c r="E94" s="41"/>
      <c r="F94" s="41"/>
      <c r="G94" s="158" t="s">
        <v>164</v>
      </c>
      <c r="H94" s="33">
        <f t="shared" ref="H94:J94" si="84">H95+H96</f>
        <v>0</v>
      </c>
      <c r="I94" s="33">
        <f t="shared" si="84"/>
        <v>0</v>
      </c>
      <c r="J94" s="33">
        <f t="shared" si="84"/>
        <v>0</v>
      </c>
      <c r="K94" s="165" t="e">
        <f t="shared" si="77"/>
        <v>#DIV/0!</v>
      </c>
      <c r="L94" s="33">
        <f t="shared" ref="L94:O94" si="85">L95+L96</f>
        <v>0</v>
      </c>
      <c r="M94" s="33">
        <f t="shared" si="85"/>
        <v>0</v>
      </c>
      <c r="N94" s="33">
        <f t="shared" si="85"/>
        <v>0</v>
      </c>
      <c r="O94" s="33">
        <f t="shared" si="85"/>
        <v>0</v>
      </c>
      <c r="P94" s="73">
        <f t="shared" si="57"/>
        <v>0</v>
      </c>
      <c r="Q94" s="198"/>
      <c r="R94" s="6"/>
      <c r="S94" s="9">
        <f t="shared" si="72"/>
        <v>0</v>
      </c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</row>
    <row r="95" spans="1:159" ht="18" x14ac:dyDescent="0.2">
      <c r="A95" s="118"/>
      <c r="B95" s="41"/>
      <c r="C95" s="41"/>
      <c r="D95" s="41" t="s">
        <v>98</v>
      </c>
      <c r="E95" s="41"/>
      <c r="F95" s="41"/>
      <c r="G95" s="158" t="s">
        <v>398</v>
      </c>
      <c r="H95" s="33">
        <f t="shared" ref="H95:J95" si="86">H448</f>
        <v>0</v>
      </c>
      <c r="I95" s="33">
        <f t="shared" si="86"/>
        <v>0</v>
      </c>
      <c r="J95" s="33">
        <f t="shared" si="86"/>
        <v>0</v>
      </c>
      <c r="K95" s="165"/>
      <c r="L95" s="33">
        <f t="shared" ref="L95:O95" si="87">L448</f>
        <v>0</v>
      </c>
      <c r="M95" s="33">
        <f t="shared" si="87"/>
        <v>0</v>
      </c>
      <c r="N95" s="33">
        <f t="shared" si="87"/>
        <v>0</v>
      </c>
      <c r="O95" s="33">
        <f t="shared" si="87"/>
        <v>0</v>
      </c>
      <c r="P95" s="73">
        <f t="shared" si="57"/>
        <v>0</v>
      </c>
      <c r="Q95" s="198"/>
      <c r="R95" s="6"/>
      <c r="S95" s="9">
        <f t="shared" si="72"/>
        <v>0</v>
      </c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</row>
    <row r="96" spans="1:159" ht="18" x14ac:dyDescent="0.2">
      <c r="A96" s="118"/>
      <c r="B96" s="41"/>
      <c r="C96" s="41"/>
      <c r="D96" s="41">
        <v>81</v>
      </c>
      <c r="E96" s="41"/>
      <c r="F96" s="41"/>
      <c r="G96" s="158" t="s">
        <v>399</v>
      </c>
      <c r="H96" s="33">
        <f t="shared" ref="H96:J96" si="88">H382</f>
        <v>0</v>
      </c>
      <c r="I96" s="33">
        <f t="shared" si="88"/>
        <v>0</v>
      </c>
      <c r="J96" s="33">
        <f t="shared" si="88"/>
        <v>0</v>
      </c>
      <c r="K96" s="165"/>
      <c r="L96" s="33">
        <f t="shared" ref="L96:O96" si="89">L382</f>
        <v>0</v>
      </c>
      <c r="M96" s="33">
        <f t="shared" si="89"/>
        <v>0</v>
      </c>
      <c r="N96" s="33">
        <f t="shared" si="89"/>
        <v>0</v>
      </c>
      <c r="O96" s="33">
        <f t="shared" si="89"/>
        <v>0</v>
      </c>
      <c r="P96" s="73">
        <f t="shared" si="57"/>
        <v>0</v>
      </c>
      <c r="Q96" s="198"/>
      <c r="R96" s="6"/>
      <c r="S96" s="9">
        <f t="shared" si="72"/>
        <v>0</v>
      </c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</row>
    <row r="97" spans="1:159" ht="18" x14ac:dyDescent="0.2">
      <c r="A97" s="121"/>
      <c r="B97" s="98"/>
      <c r="C97" s="98"/>
      <c r="D97" s="98">
        <v>85</v>
      </c>
      <c r="E97" s="98"/>
      <c r="F97" s="98"/>
      <c r="G97" s="167" t="s">
        <v>87</v>
      </c>
      <c r="H97" s="92">
        <f>+H253+H383+H451</f>
        <v>0</v>
      </c>
      <c r="I97" s="92">
        <f>+I253+I383+I451</f>
        <v>0</v>
      </c>
      <c r="J97" s="92">
        <f>+J253+J383+J451</f>
        <v>0</v>
      </c>
      <c r="K97" s="168"/>
      <c r="L97" s="92">
        <f>+L253+L383+L451</f>
        <v>0</v>
      </c>
      <c r="M97" s="92">
        <f>+M253+M383+M451</f>
        <v>0</v>
      </c>
      <c r="N97" s="92">
        <f>+N253+N383+N451</f>
        <v>-52758</v>
      </c>
      <c r="O97" s="92">
        <f>+O253+O383+O451</f>
        <v>-52758</v>
      </c>
      <c r="P97" s="92"/>
      <c r="Q97" s="203"/>
      <c r="R97" s="6"/>
      <c r="S97" s="9">
        <f t="shared" si="72"/>
        <v>0</v>
      </c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</row>
    <row r="98" spans="1:159" ht="33" x14ac:dyDescent="0.2">
      <c r="A98" s="386" t="s">
        <v>99</v>
      </c>
      <c r="B98" s="387"/>
      <c r="C98" s="387"/>
      <c r="D98" s="387"/>
      <c r="E98" s="387"/>
      <c r="F98" s="387"/>
      <c r="G98" s="159" t="s">
        <v>100</v>
      </c>
      <c r="H98" s="55">
        <f t="shared" ref="H98:J98" si="90">H99+H152</f>
        <v>300000</v>
      </c>
      <c r="I98" s="117">
        <f t="shared" si="90"/>
        <v>0</v>
      </c>
      <c r="J98" s="117">
        <f t="shared" si="90"/>
        <v>0</v>
      </c>
      <c r="K98" s="164">
        <f t="shared" si="38"/>
        <v>0</v>
      </c>
      <c r="L98" s="55">
        <f>L99+L152</f>
        <v>300000</v>
      </c>
      <c r="M98" s="55">
        <f>M99+M152</f>
        <v>0</v>
      </c>
      <c r="N98" s="55">
        <f t="shared" ref="N98:O98" si="91">N99+N152</f>
        <v>245576</v>
      </c>
      <c r="O98" s="55">
        <f t="shared" si="91"/>
        <v>245576</v>
      </c>
      <c r="P98" s="55">
        <f>L98-O98</f>
        <v>54424</v>
      </c>
      <c r="Q98" s="200">
        <f t="shared" ref="Q98:Q149" si="92">ROUND(O98/L98*100,2)</f>
        <v>81.86</v>
      </c>
      <c r="R98" s="6"/>
      <c r="S98" s="9">
        <f t="shared" si="72"/>
        <v>0</v>
      </c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</row>
    <row r="99" spans="1:159" ht="18" x14ac:dyDescent="0.2">
      <c r="A99" s="118"/>
      <c r="B99" s="41"/>
      <c r="C99" s="41"/>
      <c r="D99" s="41" t="s">
        <v>20</v>
      </c>
      <c r="E99" s="41"/>
      <c r="F99" s="41"/>
      <c r="G99" s="169" t="s">
        <v>153</v>
      </c>
      <c r="H99" s="33">
        <f>H100+H129+H147</f>
        <v>300000</v>
      </c>
      <c r="I99" s="33">
        <f t="shared" ref="I99:J99" si="93">I100+I129+I147</f>
        <v>0</v>
      </c>
      <c r="J99" s="33">
        <f t="shared" si="93"/>
        <v>0</v>
      </c>
      <c r="K99" s="165">
        <f t="shared" si="38"/>
        <v>0</v>
      </c>
      <c r="L99" s="33">
        <f t="shared" ref="L99:O99" si="94">L100+L129+L147</f>
        <v>300000</v>
      </c>
      <c r="M99" s="33">
        <f t="shared" si="94"/>
        <v>0</v>
      </c>
      <c r="N99" s="33">
        <f t="shared" si="94"/>
        <v>245576</v>
      </c>
      <c r="O99" s="33">
        <f t="shared" si="94"/>
        <v>245576</v>
      </c>
      <c r="P99" s="73">
        <f>L99-O99</f>
        <v>54424</v>
      </c>
      <c r="Q99" s="198">
        <f t="shared" si="92"/>
        <v>81.86</v>
      </c>
      <c r="R99" s="6"/>
      <c r="S99" s="9">
        <f t="shared" si="72"/>
        <v>0</v>
      </c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</row>
    <row r="100" spans="1:159" ht="18" x14ac:dyDescent="0.2">
      <c r="A100" s="118"/>
      <c r="B100" s="41"/>
      <c r="C100" s="41"/>
      <c r="D100" s="41" t="s">
        <v>89</v>
      </c>
      <c r="E100" s="41"/>
      <c r="F100" s="41"/>
      <c r="G100" s="169" t="s">
        <v>273</v>
      </c>
      <c r="H100" s="33">
        <f t="shared" ref="H100:J100" si="95">H101+H122+H120</f>
        <v>0</v>
      </c>
      <c r="I100" s="33">
        <f t="shared" si="95"/>
        <v>0</v>
      </c>
      <c r="J100" s="33">
        <f t="shared" si="95"/>
        <v>0</v>
      </c>
      <c r="K100" s="165" t="e">
        <f t="shared" si="38"/>
        <v>#DIV/0!</v>
      </c>
      <c r="L100" s="33">
        <f>L101+L122+L120</f>
        <v>0</v>
      </c>
      <c r="M100" s="33">
        <f t="shared" ref="M100:P100" si="96">M101+M122+M120</f>
        <v>0</v>
      </c>
      <c r="N100" s="33">
        <f t="shared" si="96"/>
        <v>0</v>
      </c>
      <c r="O100" s="33">
        <f t="shared" si="96"/>
        <v>0</v>
      </c>
      <c r="P100" s="73">
        <f t="shared" si="96"/>
        <v>0</v>
      </c>
      <c r="Q100" s="198" t="e">
        <f t="shared" si="92"/>
        <v>#DIV/0!</v>
      </c>
      <c r="R100" s="6"/>
      <c r="S100" s="9">
        <f t="shared" si="72"/>
        <v>0</v>
      </c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</row>
    <row r="101" spans="1:159" ht="18" x14ac:dyDescent="0.2">
      <c r="A101" s="118"/>
      <c r="B101" s="41"/>
      <c r="C101" s="41"/>
      <c r="D101" s="41"/>
      <c r="E101" s="41" t="s">
        <v>20</v>
      </c>
      <c r="F101" s="41"/>
      <c r="G101" s="158" t="s">
        <v>294</v>
      </c>
      <c r="H101" s="33">
        <f t="shared" ref="H101:J101" si="97">SUM(H102:H119)</f>
        <v>0</v>
      </c>
      <c r="I101" s="33">
        <f t="shared" si="97"/>
        <v>0</v>
      </c>
      <c r="J101" s="33">
        <f t="shared" si="97"/>
        <v>0</v>
      </c>
      <c r="K101" s="165" t="e">
        <f t="shared" si="38"/>
        <v>#DIV/0!</v>
      </c>
      <c r="L101" s="33">
        <f t="shared" ref="L101:O101" si="98">SUM(L102:L119)</f>
        <v>0</v>
      </c>
      <c r="M101" s="33">
        <f t="shared" si="98"/>
        <v>0</v>
      </c>
      <c r="N101" s="33">
        <f t="shared" si="98"/>
        <v>0</v>
      </c>
      <c r="O101" s="33">
        <f t="shared" si="98"/>
        <v>0</v>
      </c>
      <c r="P101" s="73">
        <f t="shared" ref="P101:P156" si="99">L101-O101</f>
        <v>0</v>
      </c>
      <c r="Q101" s="198" t="e">
        <f t="shared" si="92"/>
        <v>#DIV/0!</v>
      </c>
      <c r="R101" s="6"/>
      <c r="S101" s="9">
        <f t="shared" si="72"/>
        <v>0</v>
      </c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</row>
    <row r="102" spans="1:159" ht="18" x14ac:dyDescent="0.2">
      <c r="A102" s="119"/>
      <c r="B102" s="96"/>
      <c r="C102" s="96"/>
      <c r="D102" s="96"/>
      <c r="E102" s="96"/>
      <c r="F102" s="96" t="s">
        <v>20</v>
      </c>
      <c r="G102" s="94" t="s">
        <v>295</v>
      </c>
      <c r="H102" s="31"/>
      <c r="I102" s="31"/>
      <c r="J102" s="31">
        <f>H102-I102</f>
        <v>0</v>
      </c>
      <c r="K102" s="165" t="e">
        <f t="shared" si="38"/>
        <v>#DIV/0!</v>
      </c>
      <c r="L102" s="31"/>
      <c r="M102" s="31"/>
      <c r="N102" s="31"/>
      <c r="O102" s="44">
        <f t="shared" ref="O102:O119" si="100">+M102+N102</f>
        <v>0</v>
      </c>
      <c r="P102" s="71">
        <f t="shared" si="99"/>
        <v>0</v>
      </c>
      <c r="Q102" s="199" t="e">
        <f t="shared" si="92"/>
        <v>#DIV/0!</v>
      </c>
      <c r="R102" s="6"/>
      <c r="S102" s="9">
        <f t="shared" si="72"/>
        <v>0</v>
      </c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</row>
    <row r="103" spans="1:159" s="85" customFormat="1" ht="18" x14ac:dyDescent="0.2">
      <c r="A103" s="122"/>
      <c r="B103" s="99"/>
      <c r="C103" s="99"/>
      <c r="D103" s="99"/>
      <c r="E103" s="99"/>
      <c r="F103" s="99"/>
      <c r="G103" s="170" t="s">
        <v>376</v>
      </c>
      <c r="H103" s="81">
        <v>0</v>
      </c>
      <c r="I103" s="81">
        <v>0</v>
      </c>
      <c r="J103" s="81">
        <f t="shared" ref="J103:J128" si="101">H103-I103</f>
        <v>0</v>
      </c>
      <c r="K103" s="171"/>
      <c r="L103" s="81">
        <v>0</v>
      </c>
      <c r="M103" s="81">
        <v>0</v>
      </c>
      <c r="N103" s="81">
        <v>0</v>
      </c>
      <c r="O103" s="172">
        <v>0</v>
      </c>
      <c r="P103" s="173"/>
      <c r="Q103" s="204"/>
      <c r="R103" s="82"/>
      <c r="S103" s="9">
        <f t="shared" si="72"/>
        <v>0</v>
      </c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  <c r="DC103" s="83"/>
      <c r="DD103" s="83"/>
      <c r="DE103" s="83"/>
      <c r="DF103" s="83"/>
      <c r="DG103" s="83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</row>
    <row r="104" spans="1:159" ht="18" x14ac:dyDescent="0.2">
      <c r="A104" s="119"/>
      <c r="B104" s="96"/>
      <c r="C104" s="96"/>
      <c r="D104" s="96"/>
      <c r="E104" s="96"/>
      <c r="F104" s="96" t="s">
        <v>18</v>
      </c>
      <c r="G104" s="94" t="s">
        <v>103</v>
      </c>
      <c r="H104" s="31"/>
      <c r="I104" s="31"/>
      <c r="J104" s="31">
        <f t="shared" si="101"/>
        <v>0</v>
      </c>
      <c r="K104" s="165"/>
      <c r="L104" s="31"/>
      <c r="M104" s="31"/>
      <c r="N104" s="31"/>
      <c r="O104" s="44">
        <f t="shared" si="100"/>
        <v>0</v>
      </c>
      <c r="P104" s="73">
        <f t="shared" si="99"/>
        <v>0</v>
      </c>
      <c r="Q104" s="198"/>
      <c r="R104" s="6"/>
      <c r="S104" s="9">
        <f t="shared" si="72"/>
        <v>0</v>
      </c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</row>
    <row r="105" spans="1:159" ht="18" x14ac:dyDescent="0.2">
      <c r="A105" s="119"/>
      <c r="B105" s="96"/>
      <c r="C105" s="96"/>
      <c r="D105" s="96"/>
      <c r="E105" s="96"/>
      <c r="F105" s="96"/>
      <c r="G105" s="94" t="s">
        <v>104</v>
      </c>
      <c r="H105" s="31"/>
      <c r="I105" s="31"/>
      <c r="J105" s="31">
        <f t="shared" si="101"/>
        <v>0</v>
      </c>
      <c r="K105" s="165"/>
      <c r="L105" s="31"/>
      <c r="M105" s="31"/>
      <c r="N105" s="31"/>
      <c r="O105" s="44">
        <f t="shared" si="100"/>
        <v>0</v>
      </c>
      <c r="P105" s="73">
        <f t="shared" si="99"/>
        <v>0</v>
      </c>
      <c r="Q105" s="198"/>
      <c r="R105" s="6"/>
      <c r="S105" s="9">
        <f t="shared" si="72"/>
        <v>0</v>
      </c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</row>
    <row r="106" spans="1:159" ht="18" x14ac:dyDescent="0.2">
      <c r="A106" s="119"/>
      <c r="B106" s="96"/>
      <c r="C106" s="96"/>
      <c r="D106" s="96"/>
      <c r="E106" s="96"/>
      <c r="F106" s="96" t="s">
        <v>7</v>
      </c>
      <c r="G106" s="94" t="s">
        <v>105</v>
      </c>
      <c r="H106" s="31"/>
      <c r="I106" s="31"/>
      <c r="J106" s="31">
        <f t="shared" si="101"/>
        <v>0</v>
      </c>
      <c r="K106" s="165"/>
      <c r="L106" s="31"/>
      <c r="M106" s="31"/>
      <c r="N106" s="31"/>
      <c r="O106" s="44">
        <f t="shared" si="100"/>
        <v>0</v>
      </c>
      <c r="P106" s="73">
        <f t="shared" si="99"/>
        <v>0</v>
      </c>
      <c r="Q106" s="198"/>
      <c r="R106" s="6"/>
      <c r="S106" s="9">
        <f t="shared" si="72"/>
        <v>0</v>
      </c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</row>
    <row r="107" spans="1:159" ht="18" x14ac:dyDescent="0.2">
      <c r="A107" s="119"/>
      <c r="B107" s="96"/>
      <c r="C107" s="96"/>
      <c r="D107" s="96"/>
      <c r="E107" s="96"/>
      <c r="F107" s="96"/>
      <c r="G107" s="94" t="s">
        <v>106</v>
      </c>
      <c r="H107" s="31"/>
      <c r="I107" s="31"/>
      <c r="J107" s="31">
        <f t="shared" si="101"/>
        <v>0</v>
      </c>
      <c r="K107" s="165"/>
      <c r="L107" s="31"/>
      <c r="M107" s="31"/>
      <c r="N107" s="31"/>
      <c r="O107" s="44">
        <f t="shared" si="100"/>
        <v>0</v>
      </c>
      <c r="P107" s="73">
        <f t="shared" si="99"/>
        <v>0</v>
      </c>
      <c r="Q107" s="198"/>
      <c r="R107" s="6"/>
      <c r="S107" s="9">
        <f t="shared" si="72"/>
        <v>0</v>
      </c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</row>
    <row r="108" spans="1:159" ht="18" x14ac:dyDescent="0.2">
      <c r="A108" s="119"/>
      <c r="B108" s="96"/>
      <c r="C108" s="96"/>
      <c r="D108" s="96"/>
      <c r="E108" s="96"/>
      <c r="F108" s="96"/>
      <c r="G108" s="94" t="s">
        <v>107</v>
      </c>
      <c r="H108" s="31"/>
      <c r="I108" s="31"/>
      <c r="J108" s="31">
        <f t="shared" si="101"/>
        <v>0</v>
      </c>
      <c r="K108" s="165"/>
      <c r="L108" s="31"/>
      <c r="M108" s="31"/>
      <c r="N108" s="31"/>
      <c r="O108" s="44">
        <f t="shared" si="100"/>
        <v>0</v>
      </c>
      <c r="P108" s="73">
        <f t="shared" si="99"/>
        <v>0</v>
      </c>
      <c r="Q108" s="198"/>
      <c r="R108" s="6"/>
      <c r="S108" s="9">
        <f t="shared" si="72"/>
        <v>0</v>
      </c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</row>
    <row r="109" spans="1:159" ht="18" x14ac:dyDescent="0.2">
      <c r="A109" s="119"/>
      <c r="B109" s="96"/>
      <c r="C109" s="96"/>
      <c r="D109" s="96"/>
      <c r="E109" s="96"/>
      <c r="F109" s="96"/>
      <c r="G109" s="94" t="s">
        <v>108</v>
      </c>
      <c r="H109" s="31"/>
      <c r="I109" s="31"/>
      <c r="J109" s="31">
        <f t="shared" si="101"/>
        <v>0</v>
      </c>
      <c r="K109" s="165"/>
      <c r="L109" s="31"/>
      <c r="M109" s="31"/>
      <c r="N109" s="31"/>
      <c r="O109" s="44">
        <f t="shared" si="100"/>
        <v>0</v>
      </c>
      <c r="P109" s="73">
        <f t="shared" si="99"/>
        <v>0</v>
      </c>
      <c r="Q109" s="198"/>
      <c r="R109" s="6"/>
      <c r="S109" s="9">
        <f t="shared" si="72"/>
        <v>0</v>
      </c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</row>
    <row r="110" spans="1:159" ht="18" x14ac:dyDescent="0.2">
      <c r="A110" s="119"/>
      <c r="B110" s="96"/>
      <c r="C110" s="96"/>
      <c r="D110" s="96"/>
      <c r="E110" s="96"/>
      <c r="F110" s="96" t="s">
        <v>109</v>
      </c>
      <c r="G110" s="94" t="s">
        <v>110</v>
      </c>
      <c r="H110" s="31"/>
      <c r="I110" s="31"/>
      <c r="J110" s="31">
        <f t="shared" si="101"/>
        <v>0</v>
      </c>
      <c r="K110" s="165"/>
      <c r="L110" s="31"/>
      <c r="M110" s="31"/>
      <c r="N110" s="31"/>
      <c r="O110" s="44">
        <f t="shared" si="100"/>
        <v>0</v>
      </c>
      <c r="P110" s="73">
        <f t="shared" si="99"/>
        <v>0</v>
      </c>
      <c r="Q110" s="198"/>
      <c r="R110" s="6"/>
      <c r="S110" s="9">
        <f t="shared" si="72"/>
        <v>0</v>
      </c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</row>
    <row r="111" spans="1:159" ht="18" x14ac:dyDescent="0.2">
      <c r="A111" s="119"/>
      <c r="B111" s="96"/>
      <c r="C111" s="96"/>
      <c r="D111" s="96"/>
      <c r="E111" s="96"/>
      <c r="F111" s="96" t="s">
        <v>111</v>
      </c>
      <c r="G111" s="94" t="s">
        <v>112</v>
      </c>
      <c r="H111" s="31"/>
      <c r="I111" s="31"/>
      <c r="J111" s="31">
        <f t="shared" si="101"/>
        <v>0</v>
      </c>
      <c r="K111" s="165"/>
      <c r="L111" s="31"/>
      <c r="M111" s="31"/>
      <c r="N111" s="31"/>
      <c r="O111" s="44">
        <f t="shared" si="100"/>
        <v>0</v>
      </c>
      <c r="P111" s="73">
        <f t="shared" si="99"/>
        <v>0</v>
      </c>
      <c r="Q111" s="198"/>
      <c r="R111" s="6"/>
      <c r="S111" s="9">
        <f t="shared" si="72"/>
        <v>0</v>
      </c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</row>
    <row r="112" spans="1:159" ht="18" x14ac:dyDescent="0.2">
      <c r="A112" s="119"/>
      <c r="B112" s="96"/>
      <c r="C112" s="96"/>
      <c r="D112" s="96"/>
      <c r="E112" s="96"/>
      <c r="F112" s="96"/>
      <c r="G112" s="94" t="s">
        <v>113</v>
      </c>
      <c r="H112" s="31"/>
      <c r="I112" s="31"/>
      <c r="J112" s="31">
        <f t="shared" si="101"/>
        <v>0</v>
      </c>
      <c r="K112" s="165"/>
      <c r="L112" s="31"/>
      <c r="M112" s="31"/>
      <c r="N112" s="31"/>
      <c r="O112" s="44">
        <f t="shared" si="100"/>
        <v>0</v>
      </c>
      <c r="P112" s="73">
        <f t="shared" si="99"/>
        <v>0</v>
      </c>
      <c r="Q112" s="198"/>
      <c r="R112" s="6"/>
      <c r="S112" s="9">
        <f t="shared" si="72"/>
        <v>0</v>
      </c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</row>
    <row r="113" spans="1:159" ht="18" x14ac:dyDescent="0.2">
      <c r="A113" s="119"/>
      <c r="B113" s="96"/>
      <c r="C113" s="96"/>
      <c r="D113" s="96"/>
      <c r="E113" s="96"/>
      <c r="F113" s="96"/>
      <c r="G113" s="94" t="s">
        <v>114</v>
      </c>
      <c r="H113" s="31"/>
      <c r="I113" s="31"/>
      <c r="J113" s="31">
        <f t="shared" si="101"/>
        <v>0</v>
      </c>
      <c r="K113" s="165"/>
      <c r="L113" s="31"/>
      <c r="M113" s="31"/>
      <c r="N113" s="31"/>
      <c r="O113" s="44">
        <f t="shared" si="100"/>
        <v>0</v>
      </c>
      <c r="P113" s="73">
        <f t="shared" si="99"/>
        <v>0</v>
      </c>
      <c r="Q113" s="198"/>
      <c r="R113" s="6"/>
      <c r="S113" s="9">
        <f t="shared" si="72"/>
        <v>0</v>
      </c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</row>
    <row r="114" spans="1:159" ht="33" x14ac:dyDescent="0.2">
      <c r="A114" s="119"/>
      <c r="B114" s="96"/>
      <c r="C114" s="96"/>
      <c r="D114" s="96"/>
      <c r="E114" s="96"/>
      <c r="F114" s="96"/>
      <c r="G114" s="94" t="s">
        <v>115</v>
      </c>
      <c r="H114" s="31"/>
      <c r="I114" s="31"/>
      <c r="J114" s="31">
        <f t="shared" si="101"/>
        <v>0</v>
      </c>
      <c r="K114" s="165"/>
      <c r="L114" s="31"/>
      <c r="M114" s="31"/>
      <c r="N114" s="31"/>
      <c r="O114" s="44">
        <f t="shared" si="100"/>
        <v>0</v>
      </c>
      <c r="P114" s="73">
        <f t="shared" si="99"/>
        <v>0</v>
      </c>
      <c r="Q114" s="198"/>
      <c r="R114" s="6"/>
      <c r="S114" s="9">
        <f t="shared" si="72"/>
        <v>0</v>
      </c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</row>
    <row r="115" spans="1:159" ht="18" x14ac:dyDescent="0.2">
      <c r="A115" s="119"/>
      <c r="B115" s="96"/>
      <c r="C115" s="96"/>
      <c r="D115" s="96"/>
      <c r="E115" s="96"/>
      <c r="F115" s="96">
        <v>13</v>
      </c>
      <c r="G115" s="94" t="s">
        <v>116</v>
      </c>
      <c r="H115" s="31"/>
      <c r="I115" s="31"/>
      <c r="J115" s="31">
        <f t="shared" si="101"/>
        <v>0</v>
      </c>
      <c r="K115" s="165"/>
      <c r="L115" s="31"/>
      <c r="M115" s="31"/>
      <c r="N115" s="31"/>
      <c r="O115" s="44">
        <f t="shared" si="100"/>
        <v>0</v>
      </c>
      <c r="P115" s="73">
        <f t="shared" si="99"/>
        <v>0</v>
      </c>
      <c r="Q115" s="198"/>
      <c r="R115" s="6"/>
      <c r="S115" s="9">
        <f t="shared" si="72"/>
        <v>0</v>
      </c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</row>
    <row r="116" spans="1:159" ht="18" x14ac:dyDescent="0.2">
      <c r="A116" s="119"/>
      <c r="B116" s="96"/>
      <c r="C116" s="96"/>
      <c r="D116" s="96"/>
      <c r="E116" s="96"/>
      <c r="F116" s="96"/>
      <c r="G116" s="94" t="s">
        <v>117</v>
      </c>
      <c r="H116" s="31"/>
      <c r="I116" s="31"/>
      <c r="J116" s="31">
        <f t="shared" si="101"/>
        <v>0</v>
      </c>
      <c r="K116" s="165"/>
      <c r="L116" s="31"/>
      <c r="M116" s="31"/>
      <c r="N116" s="31"/>
      <c r="O116" s="44">
        <f t="shared" si="100"/>
        <v>0</v>
      </c>
      <c r="P116" s="73">
        <f t="shared" si="99"/>
        <v>0</v>
      </c>
      <c r="Q116" s="198"/>
      <c r="R116" s="6"/>
      <c r="S116" s="9">
        <f t="shared" si="72"/>
        <v>0</v>
      </c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</row>
    <row r="117" spans="1:159" ht="33" x14ac:dyDescent="0.2">
      <c r="A117" s="119"/>
      <c r="B117" s="96"/>
      <c r="C117" s="96"/>
      <c r="D117" s="96"/>
      <c r="E117" s="96"/>
      <c r="F117" s="96"/>
      <c r="G117" s="94" t="s">
        <v>118</v>
      </c>
      <c r="H117" s="31"/>
      <c r="I117" s="31"/>
      <c r="J117" s="31">
        <f t="shared" si="101"/>
        <v>0</v>
      </c>
      <c r="K117" s="165"/>
      <c r="L117" s="31"/>
      <c r="M117" s="31"/>
      <c r="N117" s="31"/>
      <c r="O117" s="44">
        <f t="shared" si="100"/>
        <v>0</v>
      </c>
      <c r="P117" s="73">
        <f t="shared" si="99"/>
        <v>0</v>
      </c>
      <c r="Q117" s="198"/>
      <c r="R117" s="6"/>
      <c r="S117" s="9">
        <f t="shared" si="72"/>
        <v>0</v>
      </c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</row>
    <row r="118" spans="1:159" ht="18" x14ac:dyDescent="0.2">
      <c r="A118" s="119"/>
      <c r="B118" s="96"/>
      <c r="C118" s="96"/>
      <c r="D118" s="96"/>
      <c r="E118" s="96"/>
      <c r="F118" s="96"/>
      <c r="G118" s="94" t="s">
        <v>119</v>
      </c>
      <c r="H118" s="31"/>
      <c r="I118" s="31"/>
      <c r="J118" s="31">
        <f t="shared" si="101"/>
        <v>0</v>
      </c>
      <c r="K118" s="165"/>
      <c r="L118" s="31"/>
      <c r="M118" s="31"/>
      <c r="N118" s="31"/>
      <c r="O118" s="44">
        <f t="shared" si="100"/>
        <v>0</v>
      </c>
      <c r="P118" s="73">
        <f t="shared" si="99"/>
        <v>0</v>
      </c>
      <c r="Q118" s="198"/>
      <c r="R118" s="6"/>
      <c r="S118" s="9">
        <f t="shared" si="72"/>
        <v>0</v>
      </c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</row>
    <row r="119" spans="1:159" ht="18" x14ac:dyDescent="0.2">
      <c r="A119" s="119"/>
      <c r="B119" s="96"/>
      <c r="C119" s="96"/>
      <c r="D119" s="96"/>
      <c r="E119" s="96"/>
      <c r="F119" s="96" t="s">
        <v>91</v>
      </c>
      <c r="G119" s="94" t="s">
        <v>120</v>
      </c>
      <c r="H119" s="31"/>
      <c r="I119" s="31"/>
      <c r="J119" s="31">
        <f t="shared" si="101"/>
        <v>0</v>
      </c>
      <c r="K119" s="165"/>
      <c r="L119" s="31"/>
      <c r="M119" s="31"/>
      <c r="N119" s="31"/>
      <c r="O119" s="44">
        <f t="shared" si="100"/>
        <v>0</v>
      </c>
      <c r="P119" s="73">
        <f t="shared" si="99"/>
        <v>0</v>
      </c>
      <c r="Q119" s="198"/>
      <c r="R119" s="6"/>
      <c r="S119" s="9">
        <f t="shared" si="72"/>
        <v>0</v>
      </c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</row>
    <row r="120" spans="1:159" ht="18" x14ac:dyDescent="0.2">
      <c r="A120" s="119"/>
      <c r="B120" s="96"/>
      <c r="C120" s="96"/>
      <c r="D120" s="96"/>
      <c r="E120" s="100" t="s">
        <v>58</v>
      </c>
      <c r="F120" s="41"/>
      <c r="G120" s="158" t="s">
        <v>370</v>
      </c>
      <c r="H120" s="34">
        <f t="shared" ref="H120:J120" si="102">H121</f>
        <v>0</v>
      </c>
      <c r="I120" s="34">
        <f t="shared" si="102"/>
        <v>0</v>
      </c>
      <c r="J120" s="34">
        <f t="shared" si="102"/>
        <v>0</v>
      </c>
      <c r="K120" s="165" t="e">
        <f t="shared" ref="K120:K176" si="103">ROUND(I120/H120*100,2)</f>
        <v>#DIV/0!</v>
      </c>
      <c r="L120" s="34">
        <f>L121</f>
        <v>0</v>
      </c>
      <c r="M120" s="34">
        <f t="shared" ref="M120:Q120" si="104">M121</f>
        <v>0</v>
      </c>
      <c r="N120" s="34">
        <f t="shared" si="104"/>
        <v>0</v>
      </c>
      <c r="O120" s="34">
        <f t="shared" si="104"/>
        <v>0</v>
      </c>
      <c r="P120" s="73">
        <f t="shared" si="104"/>
        <v>0</v>
      </c>
      <c r="Q120" s="123" t="e">
        <f t="shared" si="104"/>
        <v>#DIV/0!</v>
      </c>
      <c r="R120" s="6"/>
      <c r="S120" s="9">
        <f t="shared" si="72"/>
        <v>0</v>
      </c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</row>
    <row r="121" spans="1:159" ht="18" x14ac:dyDescent="0.2">
      <c r="A121" s="119"/>
      <c r="B121" s="96"/>
      <c r="C121" s="96"/>
      <c r="D121" s="96"/>
      <c r="E121" s="96"/>
      <c r="F121" s="101" t="s">
        <v>369</v>
      </c>
      <c r="G121" s="94" t="s">
        <v>371</v>
      </c>
      <c r="H121" s="31"/>
      <c r="I121" s="31"/>
      <c r="J121" s="31">
        <f t="shared" si="101"/>
        <v>0</v>
      </c>
      <c r="K121" s="165" t="e">
        <f t="shared" si="103"/>
        <v>#DIV/0!</v>
      </c>
      <c r="L121" s="31"/>
      <c r="M121" s="31"/>
      <c r="N121" s="31"/>
      <c r="O121" s="44">
        <v>0</v>
      </c>
      <c r="P121" s="71">
        <f t="shared" si="99"/>
        <v>0</v>
      </c>
      <c r="Q121" s="199" t="e">
        <f t="shared" si="92"/>
        <v>#DIV/0!</v>
      </c>
      <c r="R121" s="6"/>
      <c r="S121" s="9">
        <f t="shared" si="72"/>
        <v>0</v>
      </c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</row>
    <row r="122" spans="1:159" ht="18" x14ac:dyDescent="0.2">
      <c r="A122" s="118"/>
      <c r="B122" s="41"/>
      <c r="C122" s="41"/>
      <c r="D122" s="41"/>
      <c r="E122" s="41" t="s">
        <v>35</v>
      </c>
      <c r="F122" s="41"/>
      <c r="G122" s="158" t="s">
        <v>296</v>
      </c>
      <c r="H122" s="33">
        <f t="shared" ref="H122:J122" si="105">H123+H124+H125+H126+H127+H128</f>
        <v>0</v>
      </c>
      <c r="I122" s="33">
        <f t="shared" si="105"/>
        <v>0</v>
      </c>
      <c r="J122" s="33">
        <f t="shared" si="105"/>
        <v>0</v>
      </c>
      <c r="K122" s="165" t="e">
        <f t="shared" si="103"/>
        <v>#DIV/0!</v>
      </c>
      <c r="L122" s="33">
        <f t="shared" ref="L122:O122" si="106">L123+L124+L125+L126+L127+L128</f>
        <v>0</v>
      </c>
      <c r="M122" s="33">
        <f t="shared" si="106"/>
        <v>0</v>
      </c>
      <c r="N122" s="33">
        <f t="shared" si="106"/>
        <v>0</v>
      </c>
      <c r="O122" s="33">
        <f t="shared" si="106"/>
        <v>0</v>
      </c>
      <c r="P122" s="73">
        <f t="shared" si="99"/>
        <v>0</v>
      </c>
      <c r="Q122" s="198" t="e">
        <f t="shared" si="92"/>
        <v>#DIV/0!</v>
      </c>
      <c r="R122" s="6"/>
      <c r="S122" s="9">
        <f t="shared" si="72"/>
        <v>0</v>
      </c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</row>
    <row r="123" spans="1:159" ht="18" x14ac:dyDescent="0.2">
      <c r="A123" s="119"/>
      <c r="B123" s="96"/>
      <c r="C123" s="96"/>
      <c r="D123" s="96"/>
      <c r="E123" s="96"/>
      <c r="F123" s="96" t="s">
        <v>20</v>
      </c>
      <c r="G123" s="94" t="s">
        <v>297</v>
      </c>
      <c r="H123" s="31"/>
      <c r="I123" s="31"/>
      <c r="J123" s="31">
        <f t="shared" si="101"/>
        <v>0</v>
      </c>
      <c r="K123" s="165" t="e">
        <f t="shared" si="103"/>
        <v>#DIV/0!</v>
      </c>
      <c r="L123" s="31"/>
      <c r="M123" s="31"/>
      <c r="N123" s="31"/>
      <c r="O123" s="44">
        <f t="shared" ref="O123:O128" si="107">+M123+N123</f>
        <v>0</v>
      </c>
      <c r="P123" s="71">
        <f t="shared" si="99"/>
        <v>0</v>
      </c>
      <c r="Q123" s="199" t="e">
        <f t="shared" si="92"/>
        <v>#DIV/0!</v>
      </c>
      <c r="R123" s="6"/>
      <c r="S123" s="9">
        <f t="shared" si="72"/>
        <v>0</v>
      </c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</row>
    <row r="124" spans="1:159" ht="18" x14ac:dyDescent="0.2">
      <c r="A124" s="119"/>
      <c r="B124" s="96"/>
      <c r="C124" s="96"/>
      <c r="D124" s="96"/>
      <c r="E124" s="96"/>
      <c r="F124" s="96" t="s">
        <v>18</v>
      </c>
      <c r="G124" s="94" t="s">
        <v>298</v>
      </c>
      <c r="H124" s="31"/>
      <c r="I124" s="31"/>
      <c r="J124" s="31">
        <f t="shared" si="101"/>
        <v>0</v>
      </c>
      <c r="K124" s="165" t="e">
        <f t="shared" si="103"/>
        <v>#DIV/0!</v>
      </c>
      <c r="L124" s="31"/>
      <c r="M124" s="31"/>
      <c r="N124" s="31"/>
      <c r="O124" s="44">
        <f t="shared" si="107"/>
        <v>0</v>
      </c>
      <c r="P124" s="71">
        <f t="shared" si="99"/>
        <v>0</v>
      </c>
      <c r="Q124" s="199" t="e">
        <f t="shared" si="92"/>
        <v>#DIV/0!</v>
      </c>
      <c r="R124" s="6"/>
      <c r="S124" s="9">
        <f t="shared" si="72"/>
        <v>0</v>
      </c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</row>
    <row r="125" spans="1:159" ht="18" x14ac:dyDescent="0.2">
      <c r="A125" s="119"/>
      <c r="B125" s="96"/>
      <c r="C125" s="96"/>
      <c r="D125" s="96"/>
      <c r="E125" s="96"/>
      <c r="F125" s="96" t="s">
        <v>35</v>
      </c>
      <c r="G125" s="94" t="s">
        <v>299</v>
      </c>
      <c r="H125" s="31"/>
      <c r="I125" s="31"/>
      <c r="J125" s="31">
        <f t="shared" si="101"/>
        <v>0</v>
      </c>
      <c r="K125" s="165" t="e">
        <f t="shared" si="103"/>
        <v>#DIV/0!</v>
      </c>
      <c r="L125" s="31"/>
      <c r="M125" s="31"/>
      <c r="N125" s="31"/>
      <c r="O125" s="44">
        <f t="shared" si="107"/>
        <v>0</v>
      </c>
      <c r="P125" s="71">
        <f t="shared" si="99"/>
        <v>0</v>
      </c>
      <c r="Q125" s="199" t="e">
        <f t="shared" si="92"/>
        <v>#DIV/0!</v>
      </c>
      <c r="R125" s="6"/>
      <c r="S125" s="9">
        <f t="shared" si="72"/>
        <v>0</v>
      </c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</row>
    <row r="126" spans="1:159" ht="33" x14ac:dyDescent="0.2">
      <c r="A126" s="119"/>
      <c r="B126" s="96"/>
      <c r="C126" s="96"/>
      <c r="D126" s="96"/>
      <c r="E126" s="96"/>
      <c r="F126" s="96" t="s">
        <v>7</v>
      </c>
      <c r="G126" s="94" t="s">
        <v>300</v>
      </c>
      <c r="H126" s="31"/>
      <c r="I126" s="31"/>
      <c r="J126" s="31">
        <f t="shared" si="101"/>
        <v>0</v>
      </c>
      <c r="K126" s="165" t="e">
        <f t="shared" si="103"/>
        <v>#DIV/0!</v>
      </c>
      <c r="L126" s="31"/>
      <c r="M126" s="31"/>
      <c r="N126" s="31"/>
      <c r="O126" s="44">
        <f t="shared" si="107"/>
        <v>0</v>
      </c>
      <c r="P126" s="71">
        <f t="shared" si="99"/>
        <v>0</v>
      </c>
      <c r="Q126" s="199" t="e">
        <f t="shared" si="92"/>
        <v>#DIV/0!</v>
      </c>
      <c r="R126" s="6"/>
      <c r="S126" s="9">
        <f t="shared" si="72"/>
        <v>0</v>
      </c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</row>
    <row r="127" spans="1:159" ht="18" x14ac:dyDescent="0.2">
      <c r="A127" s="119"/>
      <c r="B127" s="96"/>
      <c r="C127" s="96"/>
      <c r="D127" s="96"/>
      <c r="E127" s="96"/>
      <c r="F127" s="96" t="s">
        <v>22</v>
      </c>
      <c r="G127" s="94" t="s">
        <v>301</v>
      </c>
      <c r="H127" s="31"/>
      <c r="I127" s="31"/>
      <c r="J127" s="31">
        <f t="shared" si="101"/>
        <v>0</v>
      </c>
      <c r="K127" s="165" t="e">
        <f t="shared" si="103"/>
        <v>#DIV/0!</v>
      </c>
      <c r="L127" s="31"/>
      <c r="M127" s="31"/>
      <c r="N127" s="31"/>
      <c r="O127" s="44">
        <f t="shared" si="107"/>
        <v>0</v>
      </c>
      <c r="P127" s="71">
        <f t="shared" si="99"/>
        <v>0</v>
      </c>
      <c r="Q127" s="199" t="e">
        <f t="shared" si="92"/>
        <v>#DIV/0!</v>
      </c>
      <c r="R127" s="6"/>
      <c r="S127" s="9">
        <f t="shared" si="72"/>
        <v>0</v>
      </c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</row>
    <row r="128" spans="1:159" ht="18" x14ac:dyDescent="0.2">
      <c r="A128" s="119"/>
      <c r="B128" s="96"/>
      <c r="C128" s="96"/>
      <c r="D128" s="96"/>
      <c r="E128" s="96"/>
      <c r="F128" s="96" t="s">
        <v>127</v>
      </c>
      <c r="G128" s="94" t="s">
        <v>372</v>
      </c>
      <c r="H128" s="31"/>
      <c r="I128" s="31"/>
      <c r="J128" s="31">
        <f t="shared" si="101"/>
        <v>0</v>
      </c>
      <c r="K128" s="165" t="e">
        <f t="shared" si="103"/>
        <v>#DIV/0!</v>
      </c>
      <c r="L128" s="31"/>
      <c r="M128" s="31"/>
      <c r="N128" s="31"/>
      <c r="O128" s="44">
        <f t="shared" si="107"/>
        <v>0</v>
      </c>
      <c r="P128" s="73">
        <f t="shared" si="99"/>
        <v>0</v>
      </c>
      <c r="Q128" s="198" t="e">
        <f t="shared" si="92"/>
        <v>#DIV/0!</v>
      </c>
      <c r="R128" s="6"/>
      <c r="S128" s="9">
        <f t="shared" si="72"/>
        <v>0</v>
      </c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</row>
    <row r="129" spans="1:159" ht="18" x14ac:dyDescent="0.2">
      <c r="A129" s="118"/>
      <c r="B129" s="41"/>
      <c r="C129" s="41"/>
      <c r="D129" s="41" t="s">
        <v>90</v>
      </c>
      <c r="E129" s="41"/>
      <c r="F129" s="41"/>
      <c r="G129" s="169" t="s">
        <v>72</v>
      </c>
      <c r="H129" s="33">
        <f t="shared" ref="H129:J129" si="108">H130+H137+H141+H142</f>
        <v>0</v>
      </c>
      <c r="I129" s="33">
        <f t="shared" si="108"/>
        <v>0</v>
      </c>
      <c r="J129" s="33">
        <f t="shared" si="108"/>
        <v>0</v>
      </c>
      <c r="K129" s="165" t="e">
        <f t="shared" si="103"/>
        <v>#DIV/0!</v>
      </c>
      <c r="L129" s="33">
        <f t="shared" ref="L129:O129" si="109">L130+L137+L141+L142</f>
        <v>0</v>
      </c>
      <c r="M129" s="33">
        <f t="shared" si="109"/>
        <v>0</v>
      </c>
      <c r="N129" s="33">
        <f t="shared" si="109"/>
        <v>0</v>
      </c>
      <c r="O129" s="33">
        <f t="shared" si="109"/>
        <v>0</v>
      </c>
      <c r="P129" s="73">
        <f t="shared" si="99"/>
        <v>0</v>
      </c>
      <c r="Q129" s="198" t="e">
        <f t="shared" si="92"/>
        <v>#DIV/0!</v>
      </c>
      <c r="R129" s="6"/>
      <c r="S129" s="9">
        <f t="shared" si="72"/>
        <v>0</v>
      </c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</row>
    <row r="130" spans="1:159" ht="18" x14ac:dyDescent="0.2">
      <c r="A130" s="118"/>
      <c r="B130" s="41"/>
      <c r="C130" s="41"/>
      <c r="D130" s="41"/>
      <c r="E130" s="41" t="s">
        <v>20</v>
      </c>
      <c r="F130" s="41"/>
      <c r="G130" s="158" t="s">
        <v>129</v>
      </c>
      <c r="H130" s="33">
        <f t="shared" ref="H130:J130" si="110">SUM(H131:H136)</f>
        <v>0</v>
      </c>
      <c r="I130" s="33">
        <f t="shared" si="110"/>
        <v>0</v>
      </c>
      <c r="J130" s="33">
        <f t="shared" si="110"/>
        <v>0</v>
      </c>
      <c r="K130" s="165" t="e">
        <f t="shared" si="103"/>
        <v>#DIV/0!</v>
      </c>
      <c r="L130" s="33">
        <f t="shared" ref="L130:O130" si="111">SUM(L131:L136)</f>
        <v>0</v>
      </c>
      <c r="M130" s="33">
        <f t="shared" si="111"/>
        <v>0</v>
      </c>
      <c r="N130" s="33">
        <f t="shared" si="111"/>
        <v>0</v>
      </c>
      <c r="O130" s="33">
        <f t="shared" si="111"/>
        <v>0</v>
      </c>
      <c r="P130" s="73">
        <f t="shared" si="99"/>
        <v>0</v>
      </c>
      <c r="Q130" s="198" t="e">
        <f t="shared" si="92"/>
        <v>#DIV/0!</v>
      </c>
      <c r="R130" s="6"/>
      <c r="S130" s="9">
        <f t="shared" si="72"/>
        <v>0</v>
      </c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</row>
    <row r="131" spans="1:159" ht="18" x14ac:dyDescent="0.2">
      <c r="A131" s="119"/>
      <c r="B131" s="96"/>
      <c r="C131" s="96"/>
      <c r="D131" s="96"/>
      <c r="E131" s="96"/>
      <c r="F131" s="96" t="s">
        <v>20</v>
      </c>
      <c r="G131" s="94" t="s">
        <v>130</v>
      </c>
      <c r="H131" s="31"/>
      <c r="I131" s="31"/>
      <c r="J131" s="31">
        <f t="shared" ref="J131:J136" si="112">H131-I131</f>
        <v>0</v>
      </c>
      <c r="K131" s="165"/>
      <c r="L131" s="31"/>
      <c r="M131" s="31"/>
      <c r="N131" s="31"/>
      <c r="O131" s="44">
        <f t="shared" ref="O131:O136" si="113">+M131+N131</f>
        <v>0</v>
      </c>
      <c r="P131" s="73">
        <f t="shared" si="99"/>
        <v>0</v>
      </c>
      <c r="Q131" s="198"/>
      <c r="R131" s="6"/>
      <c r="S131" s="9">
        <f t="shared" si="72"/>
        <v>0</v>
      </c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</row>
    <row r="132" spans="1:159" ht="18" x14ac:dyDescent="0.2">
      <c r="A132" s="119"/>
      <c r="B132" s="96"/>
      <c r="C132" s="96"/>
      <c r="D132" s="96"/>
      <c r="E132" s="96"/>
      <c r="F132" s="96"/>
      <c r="G132" s="94" t="s">
        <v>131</v>
      </c>
      <c r="H132" s="31"/>
      <c r="I132" s="31"/>
      <c r="J132" s="31">
        <f t="shared" si="112"/>
        <v>0</v>
      </c>
      <c r="K132" s="165"/>
      <c r="L132" s="31"/>
      <c r="M132" s="31"/>
      <c r="N132" s="31"/>
      <c r="O132" s="44">
        <f t="shared" si="113"/>
        <v>0</v>
      </c>
      <c r="P132" s="73">
        <f t="shared" si="99"/>
        <v>0</v>
      </c>
      <c r="Q132" s="198"/>
      <c r="R132" s="6"/>
      <c r="S132" s="9">
        <f t="shared" si="72"/>
        <v>0</v>
      </c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</row>
    <row r="133" spans="1:159" ht="18" x14ac:dyDescent="0.2">
      <c r="A133" s="119"/>
      <c r="B133" s="96"/>
      <c r="C133" s="96"/>
      <c r="D133" s="96"/>
      <c r="E133" s="96"/>
      <c r="F133" s="96" t="s">
        <v>35</v>
      </c>
      <c r="G133" s="94" t="s">
        <v>132</v>
      </c>
      <c r="H133" s="31"/>
      <c r="I133" s="31"/>
      <c r="J133" s="31">
        <f t="shared" si="112"/>
        <v>0</v>
      </c>
      <c r="K133" s="165"/>
      <c r="L133" s="31"/>
      <c r="M133" s="31"/>
      <c r="N133" s="31"/>
      <c r="O133" s="44">
        <f t="shared" si="113"/>
        <v>0</v>
      </c>
      <c r="P133" s="73">
        <f t="shared" si="99"/>
        <v>0</v>
      </c>
      <c r="Q133" s="198"/>
      <c r="R133" s="6"/>
      <c r="S133" s="9">
        <f t="shared" si="72"/>
        <v>0</v>
      </c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</row>
    <row r="134" spans="1:159" ht="18" x14ac:dyDescent="0.2">
      <c r="A134" s="119"/>
      <c r="B134" s="96"/>
      <c r="C134" s="96"/>
      <c r="D134" s="96"/>
      <c r="E134" s="96"/>
      <c r="F134" s="96" t="s">
        <v>7</v>
      </c>
      <c r="G134" s="94" t="s">
        <v>133</v>
      </c>
      <c r="H134" s="31"/>
      <c r="I134" s="31"/>
      <c r="J134" s="31">
        <f t="shared" si="112"/>
        <v>0</v>
      </c>
      <c r="K134" s="165"/>
      <c r="L134" s="31"/>
      <c r="M134" s="31"/>
      <c r="N134" s="31"/>
      <c r="O134" s="44">
        <f t="shared" si="113"/>
        <v>0</v>
      </c>
      <c r="P134" s="73">
        <f t="shared" si="99"/>
        <v>0</v>
      </c>
      <c r="Q134" s="198"/>
      <c r="R134" s="6"/>
      <c r="S134" s="9">
        <f t="shared" si="72"/>
        <v>0</v>
      </c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</row>
    <row r="135" spans="1:159" ht="33" x14ac:dyDescent="0.2">
      <c r="A135" s="119"/>
      <c r="B135" s="96"/>
      <c r="C135" s="96"/>
      <c r="D135" s="96"/>
      <c r="E135" s="96"/>
      <c r="F135" s="96" t="s">
        <v>111</v>
      </c>
      <c r="G135" s="94" t="s">
        <v>134</v>
      </c>
      <c r="H135" s="31"/>
      <c r="I135" s="31"/>
      <c r="J135" s="31">
        <f t="shared" si="112"/>
        <v>0</v>
      </c>
      <c r="K135" s="165" t="e">
        <f t="shared" si="103"/>
        <v>#DIV/0!</v>
      </c>
      <c r="L135" s="31"/>
      <c r="M135" s="31"/>
      <c r="N135" s="31"/>
      <c r="O135" s="44">
        <f t="shared" si="113"/>
        <v>0</v>
      </c>
      <c r="P135" s="73">
        <f t="shared" si="99"/>
        <v>0</v>
      </c>
      <c r="Q135" s="198" t="e">
        <f t="shared" si="92"/>
        <v>#DIV/0!</v>
      </c>
      <c r="R135" s="6"/>
      <c r="S135" s="9">
        <f t="shared" si="72"/>
        <v>0</v>
      </c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</row>
    <row r="136" spans="1:159" ht="33" x14ac:dyDescent="0.2">
      <c r="A136" s="119"/>
      <c r="B136" s="96"/>
      <c r="C136" s="96"/>
      <c r="D136" s="96"/>
      <c r="E136" s="96"/>
      <c r="F136" s="96" t="s">
        <v>91</v>
      </c>
      <c r="G136" s="94" t="s">
        <v>135</v>
      </c>
      <c r="H136" s="31"/>
      <c r="I136" s="31"/>
      <c r="J136" s="31">
        <f t="shared" si="112"/>
        <v>0</v>
      </c>
      <c r="K136" s="165"/>
      <c r="L136" s="31"/>
      <c r="M136" s="31"/>
      <c r="N136" s="31"/>
      <c r="O136" s="44">
        <f t="shared" si="113"/>
        <v>0</v>
      </c>
      <c r="P136" s="73">
        <f t="shared" si="99"/>
        <v>0</v>
      </c>
      <c r="Q136" s="198"/>
      <c r="R136" s="6"/>
      <c r="S136" s="9">
        <f t="shared" si="72"/>
        <v>0</v>
      </c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</row>
    <row r="137" spans="1:159" ht="18" x14ac:dyDescent="0.2">
      <c r="A137" s="118"/>
      <c r="B137" s="41"/>
      <c r="C137" s="41"/>
      <c r="D137" s="41"/>
      <c r="E137" s="41" t="s">
        <v>136</v>
      </c>
      <c r="F137" s="41"/>
      <c r="G137" s="169" t="s">
        <v>137</v>
      </c>
      <c r="H137" s="33">
        <f t="shared" ref="H137:J137" si="114">H138+H139+H140</f>
        <v>0</v>
      </c>
      <c r="I137" s="33">
        <f t="shared" si="114"/>
        <v>0</v>
      </c>
      <c r="J137" s="33">
        <f t="shared" si="114"/>
        <v>0</v>
      </c>
      <c r="K137" s="165"/>
      <c r="L137" s="33">
        <f t="shared" ref="L137:O137" si="115">L138+L139+L140</f>
        <v>0</v>
      </c>
      <c r="M137" s="33">
        <f t="shared" si="115"/>
        <v>0</v>
      </c>
      <c r="N137" s="33">
        <f t="shared" si="115"/>
        <v>0</v>
      </c>
      <c r="O137" s="33">
        <f t="shared" si="115"/>
        <v>0</v>
      </c>
      <c r="P137" s="73">
        <f t="shared" si="99"/>
        <v>0</v>
      </c>
      <c r="Q137" s="198"/>
      <c r="R137" s="6"/>
      <c r="S137" s="9">
        <f t="shared" si="72"/>
        <v>0</v>
      </c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</row>
    <row r="138" spans="1:159" ht="18" x14ac:dyDescent="0.2">
      <c r="A138" s="119"/>
      <c r="B138" s="96"/>
      <c r="C138" s="96"/>
      <c r="D138" s="96"/>
      <c r="E138" s="96"/>
      <c r="F138" s="96"/>
      <c r="G138" s="94" t="s">
        <v>138</v>
      </c>
      <c r="H138" s="31"/>
      <c r="I138" s="31"/>
      <c r="J138" s="31">
        <f t="shared" ref="J138:J141" si="116">H138-I138</f>
        <v>0</v>
      </c>
      <c r="K138" s="165"/>
      <c r="L138" s="31"/>
      <c r="M138" s="31"/>
      <c r="N138" s="31"/>
      <c r="O138" s="44">
        <f t="shared" ref="O138:O141" si="117">+M138+N138</f>
        <v>0</v>
      </c>
      <c r="P138" s="73">
        <f t="shared" si="99"/>
        <v>0</v>
      </c>
      <c r="Q138" s="198"/>
      <c r="R138" s="6"/>
      <c r="S138" s="9">
        <f t="shared" si="72"/>
        <v>0</v>
      </c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</row>
    <row r="139" spans="1:159" ht="18" x14ac:dyDescent="0.2">
      <c r="A139" s="119"/>
      <c r="B139" s="96"/>
      <c r="C139" s="96"/>
      <c r="D139" s="96"/>
      <c r="E139" s="96"/>
      <c r="F139" s="96"/>
      <c r="G139" s="94" t="s">
        <v>139</v>
      </c>
      <c r="H139" s="31"/>
      <c r="I139" s="31"/>
      <c r="J139" s="31">
        <f t="shared" si="116"/>
        <v>0</v>
      </c>
      <c r="K139" s="165"/>
      <c r="L139" s="31"/>
      <c r="M139" s="31"/>
      <c r="N139" s="31"/>
      <c r="O139" s="44">
        <f t="shared" si="117"/>
        <v>0</v>
      </c>
      <c r="P139" s="73">
        <f t="shared" si="99"/>
        <v>0</v>
      </c>
      <c r="Q139" s="198"/>
      <c r="R139" s="6"/>
      <c r="S139" s="9">
        <f t="shared" si="72"/>
        <v>0</v>
      </c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</row>
    <row r="140" spans="1:159" ht="18" x14ac:dyDescent="0.2">
      <c r="A140" s="119"/>
      <c r="B140" s="96"/>
      <c r="C140" s="96"/>
      <c r="D140" s="96"/>
      <c r="E140" s="96"/>
      <c r="F140" s="96" t="s">
        <v>91</v>
      </c>
      <c r="G140" s="94" t="s">
        <v>140</v>
      </c>
      <c r="H140" s="31"/>
      <c r="I140" s="31"/>
      <c r="J140" s="31">
        <f t="shared" si="116"/>
        <v>0</v>
      </c>
      <c r="K140" s="165"/>
      <c r="L140" s="31"/>
      <c r="M140" s="31"/>
      <c r="N140" s="31"/>
      <c r="O140" s="44">
        <f t="shared" si="117"/>
        <v>0</v>
      </c>
      <c r="P140" s="73">
        <f t="shared" si="99"/>
        <v>0</v>
      </c>
      <c r="Q140" s="198"/>
      <c r="R140" s="6"/>
      <c r="S140" s="9">
        <f t="shared" si="72"/>
        <v>0</v>
      </c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</row>
    <row r="141" spans="1:159" ht="18" x14ac:dyDescent="0.2">
      <c r="A141" s="119"/>
      <c r="B141" s="96"/>
      <c r="C141" s="96"/>
      <c r="D141" s="96"/>
      <c r="E141" s="96">
        <v>13</v>
      </c>
      <c r="F141" s="96"/>
      <c r="G141" s="94" t="s">
        <v>141</v>
      </c>
      <c r="H141" s="31"/>
      <c r="I141" s="31"/>
      <c r="J141" s="31">
        <f t="shared" si="116"/>
        <v>0</v>
      </c>
      <c r="K141" s="165"/>
      <c r="L141" s="31"/>
      <c r="M141" s="31"/>
      <c r="N141" s="31"/>
      <c r="O141" s="44">
        <f t="shared" si="117"/>
        <v>0</v>
      </c>
      <c r="P141" s="73">
        <f t="shared" si="99"/>
        <v>0</v>
      </c>
      <c r="Q141" s="198"/>
      <c r="R141" s="6"/>
      <c r="S141" s="9">
        <f t="shared" si="72"/>
        <v>0</v>
      </c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</row>
    <row r="142" spans="1:159" ht="18" x14ac:dyDescent="0.2">
      <c r="A142" s="118"/>
      <c r="B142" s="41"/>
      <c r="C142" s="41"/>
      <c r="D142" s="41"/>
      <c r="E142" s="41" t="s">
        <v>91</v>
      </c>
      <c r="F142" s="41"/>
      <c r="G142" s="169" t="s">
        <v>142</v>
      </c>
      <c r="H142" s="33">
        <f t="shared" ref="H142:J142" si="118">H143+H144+H145+H146</f>
        <v>0</v>
      </c>
      <c r="I142" s="33">
        <f t="shared" si="118"/>
        <v>0</v>
      </c>
      <c r="J142" s="33">
        <f t="shared" si="118"/>
        <v>0</v>
      </c>
      <c r="K142" s="165" t="e">
        <f t="shared" si="103"/>
        <v>#DIV/0!</v>
      </c>
      <c r="L142" s="33">
        <f t="shared" ref="L142:O142" si="119">L143+L144+L145+L146</f>
        <v>0</v>
      </c>
      <c r="M142" s="33">
        <f t="shared" si="119"/>
        <v>0</v>
      </c>
      <c r="N142" s="33">
        <f t="shared" si="119"/>
        <v>0</v>
      </c>
      <c r="O142" s="33">
        <f t="shared" si="119"/>
        <v>0</v>
      </c>
      <c r="P142" s="73">
        <f t="shared" si="99"/>
        <v>0</v>
      </c>
      <c r="Q142" s="198" t="e">
        <f t="shared" si="92"/>
        <v>#DIV/0!</v>
      </c>
      <c r="R142" s="6"/>
      <c r="S142" s="9">
        <f t="shared" si="72"/>
        <v>0</v>
      </c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</row>
    <row r="143" spans="1:159" ht="18" x14ac:dyDescent="0.2">
      <c r="A143" s="119"/>
      <c r="B143" s="96"/>
      <c r="C143" s="96"/>
      <c r="D143" s="96"/>
      <c r="E143" s="96"/>
      <c r="F143" s="96"/>
      <c r="G143" s="94" t="s">
        <v>143</v>
      </c>
      <c r="H143" s="31"/>
      <c r="I143" s="31"/>
      <c r="J143" s="31">
        <f t="shared" ref="J143:J146" si="120">H143-I143</f>
        <v>0</v>
      </c>
      <c r="K143" s="165"/>
      <c r="L143" s="31"/>
      <c r="M143" s="31">
        <v>0</v>
      </c>
      <c r="N143" s="31"/>
      <c r="O143" s="44">
        <f t="shared" ref="O143:O146" si="121">+M143+N143</f>
        <v>0</v>
      </c>
      <c r="P143" s="73">
        <f t="shared" si="99"/>
        <v>0</v>
      </c>
      <c r="Q143" s="198"/>
      <c r="R143" s="6"/>
      <c r="S143" s="9">
        <f t="shared" si="72"/>
        <v>0</v>
      </c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</row>
    <row r="144" spans="1:159" ht="18" x14ac:dyDescent="0.2">
      <c r="A144" s="119"/>
      <c r="B144" s="96"/>
      <c r="C144" s="96"/>
      <c r="D144" s="96"/>
      <c r="E144" s="96"/>
      <c r="F144" s="96"/>
      <c r="G144" s="94" t="s">
        <v>144</v>
      </c>
      <c r="H144" s="31"/>
      <c r="I144" s="31"/>
      <c r="J144" s="31">
        <f t="shared" si="120"/>
        <v>0</v>
      </c>
      <c r="K144" s="165"/>
      <c r="L144" s="31"/>
      <c r="M144" s="31"/>
      <c r="N144" s="31"/>
      <c r="O144" s="44">
        <f t="shared" si="121"/>
        <v>0</v>
      </c>
      <c r="P144" s="73">
        <f t="shared" si="99"/>
        <v>0</v>
      </c>
      <c r="Q144" s="198"/>
      <c r="R144" s="6"/>
      <c r="S144" s="9">
        <f t="shared" si="72"/>
        <v>0</v>
      </c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</row>
    <row r="145" spans="1:159" ht="33" x14ac:dyDescent="0.2">
      <c r="A145" s="119"/>
      <c r="B145" s="96"/>
      <c r="C145" s="96"/>
      <c r="D145" s="96"/>
      <c r="E145" s="96"/>
      <c r="F145" s="96" t="s">
        <v>22</v>
      </c>
      <c r="G145" s="94" t="s">
        <v>145</v>
      </c>
      <c r="H145" s="31">
        <v>0</v>
      </c>
      <c r="I145" s="31">
        <v>0</v>
      </c>
      <c r="J145" s="31">
        <f t="shared" si="120"/>
        <v>0</v>
      </c>
      <c r="K145" s="165" t="e">
        <f t="shared" si="103"/>
        <v>#DIV/0!</v>
      </c>
      <c r="L145" s="31">
        <v>0</v>
      </c>
      <c r="M145" s="31">
        <v>0</v>
      </c>
      <c r="N145" s="31">
        <v>0</v>
      </c>
      <c r="O145" s="44">
        <f>+M145+N145</f>
        <v>0</v>
      </c>
      <c r="P145" s="73">
        <f t="shared" si="99"/>
        <v>0</v>
      </c>
      <c r="Q145" s="198"/>
      <c r="R145" s="6"/>
      <c r="S145" s="9">
        <f t="shared" ref="S145:S209" si="122">R145-M145</f>
        <v>0</v>
      </c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</row>
    <row r="146" spans="1:159" ht="18" x14ac:dyDescent="0.2">
      <c r="A146" s="119"/>
      <c r="B146" s="96"/>
      <c r="C146" s="96"/>
      <c r="D146" s="96"/>
      <c r="E146" s="96"/>
      <c r="F146" s="96" t="s">
        <v>91</v>
      </c>
      <c r="G146" s="94" t="s">
        <v>146</v>
      </c>
      <c r="H146" s="31"/>
      <c r="I146" s="31"/>
      <c r="J146" s="31">
        <f t="shared" si="120"/>
        <v>0</v>
      </c>
      <c r="K146" s="165"/>
      <c r="L146" s="31"/>
      <c r="M146" s="31"/>
      <c r="N146" s="31"/>
      <c r="O146" s="44">
        <f t="shared" si="121"/>
        <v>0</v>
      </c>
      <c r="P146" s="73">
        <f t="shared" si="99"/>
        <v>0</v>
      </c>
      <c r="Q146" s="198"/>
      <c r="R146" s="6"/>
      <c r="S146" s="9">
        <f t="shared" si="122"/>
        <v>0</v>
      </c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</row>
    <row r="147" spans="1:159" ht="18" x14ac:dyDescent="0.2">
      <c r="A147" s="118"/>
      <c r="B147" s="41"/>
      <c r="C147" s="41"/>
      <c r="D147" s="41">
        <v>59</v>
      </c>
      <c r="E147" s="41"/>
      <c r="F147" s="41"/>
      <c r="G147" s="169" t="s">
        <v>147</v>
      </c>
      <c r="H147" s="33">
        <f>+H148+H150+H151</f>
        <v>300000</v>
      </c>
      <c r="I147" s="33">
        <f t="shared" ref="I147:J147" si="123">+I148+I150+I151</f>
        <v>0</v>
      </c>
      <c r="J147" s="33">
        <f t="shared" si="123"/>
        <v>0</v>
      </c>
      <c r="K147" s="165">
        <f t="shared" si="103"/>
        <v>0</v>
      </c>
      <c r="L147" s="33">
        <f>+L148+L150+L151</f>
        <v>300000</v>
      </c>
      <c r="M147" s="33">
        <f t="shared" ref="M147:N147" si="124">+M148+M150+M151</f>
        <v>0</v>
      </c>
      <c r="N147" s="33">
        <f t="shared" si="124"/>
        <v>245576</v>
      </c>
      <c r="O147" s="33">
        <f>+O148+O150+O151</f>
        <v>245576</v>
      </c>
      <c r="P147" s="73">
        <f>L147-O147</f>
        <v>54424</v>
      </c>
      <c r="Q147" s="198">
        <f t="shared" si="92"/>
        <v>81.86</v>
      </c>
      <c r="R147" s="6"/>
      <c r="S147" s="9">
        <f t="shared" si="122"/>
        <v>0</v>
      </c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</row>
    <row r="148" spans="1:159" ht="18" x14ac:dyDescent="0.2">
      <c r="A148" s="119"/>
      <c r="B148" s="96"/>
      <c r="C148" s="96"/>
      <c r="D148" s="96"/>
      <c r="E148" s="96">
        <v>25</v>
      </c>
      <c r="F148" s="96"/>
      <c r="G148" s="94" t="s">
        <v>148</v>
      </c>
      <c r="H148" s="31"/>
      <c r="I148" s="31">
        <f>O148</f>
        <v>0</v>
      </c>
      <c r="J148" s="31">
        <f t="shared" ref="J148:J150" si="125">H148-I148</f>
        <v>0</v>
      </c>
      <c r="K148" s="165" t="e">
        <f t="shared" si="103"/>
        <v>#DIV/0!</v>
      </c>
      <c r="L148" s="31">
        <f>H148</f>
        <v>0</v>
      </c>
      <c r="M148" s="31"/>
      <c r="N148" s="31"/>
      <c r="O148" s="44">
        <f t="shared" ref="O148" si="126">+M148+N148</f>
        <v>0</v>
      </c>
      <c r="P148" s="73">
        <f t="shared" si="99"/>
        <v>0</v>
      </c>
      <c r="Q148" s="198" t="e">
        <f t="shared" si="92"/>
        <v>#DIV/0!</v>
      </c>
      <c r="R148" s="6">
        <v>31419</v>
      </c>
      <c r="S148" s="9">
        <f>R148-M148</f>
        <v>31419</v>
      </c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</row>
    <row r="149" spans="1:159" ht="18" x14ac:dyDescent="0.2">
      <c r="A149" s="119"/>
      <c r="B149" s="96"/>
      <c r="C149" s="96"/>
      <c r="D149" s="96"/>
      <c r="E149" s="96">
        <v>42</v>
      </c>
      <c r="F149" s="96"/>
      <c r="G149" s="94" t="s">
        <v>149</v>
      </c>
      <c r="H149" s="31">
        <f>H150+H151</f>
        <v>300000</v>
      </c>
      <c r="I149" s="31">
        <f>I150+I151</f>
        <v>0</v>
      </c>
      <c r="J149" s="31">
        <f>H149-I149</f>
        <v>300000</v>
      </c>
      <c r="K149" s="165">
        <f>ROUND(I149/H149*100,2)</f>
        <v>0</v>
      </c>
      <c r="L149" s="31">
        <f>L150+L151</f>
        <v>300000</v>
      </c>
      <c r="M149" s="31">
        <f>M150+M151</f>
        <v>0</v>
      </c>
      <c r="N149" s="31">
        <f t="shared" ref="N149" si="127">N150+N151</f>
        <v>245576</v>
      </c>
      <c r="O149" s="44">
        <f>+M149+N149</f>
        <v>245576</v>
      </c>
      <c r="P149" s="73">
        <f>L149-O149</f>
        <v>54424</v>
      </c>
      <c r="Q149" s="198">
        <f t="shared" si="92"/>
        <v>81.86</v>
      </c>
      <c r="R149" s="6"/>
      <c r="S149" s="9">
        <f t="shared" si="122"/>
        <v>0</v>
      </c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</row>
    <row r="150" spans="1:159" ht="45.75" customHeight="1" x14ac:dyDescent="0.2">
      <c r="A150" s="119"/>
      <c r="B150" s="96"/>
      <c r="C150" s="96"/>
      <c r="D150" s="96"/>
      <c r="E150" s="96"/>
      <c r="F150" s="96"/>
      <c r="G150" s="138" t="s">
        <v>416</v>
      </c>
      <c r="H150" s="31"/>
      <c r="I150" s="31">
        <f>O150</f>
        <v>0</v>
      </c>
      <c r="J150" s="31">
        <f t="shared" si="125"/>
        <v>0</v>
      </c>
      <c r="K150" s="165"/>
      <c r="L150" s="31">
        <f>H150</f>
        <v>0</v>
      </c>
      <c r="M150" s="31"/>
      <c r="N150" s="31"/>
      <c r="O150" s="44">
        <f>+M150+N150</f>
        <v>0</v>
      </c>
      <c r="P150" s="73"/>
      <c r="Q150" s="198"/>
      <c r="R150" s="6">
        <v>1153965</v>
      </c>
      <c r="S150" s="9">
        <f t="shared" si="122"/>
        <v>1153965</v>
      </c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</row>
    <row r="151" spans="1:159" ht="45.75" customHeight="1" x14ac:dyDescent="0.2">
      <c r="A151" s="119"/>
      <c r="B151" s="96"/>
      <c r="C151" s="96"/>
      <c r="D151" s="96"/>
      <c r="E151" s="96"/>
      <c r="F151" s="96"/>
      <c r="G151" s="138" t="s">
        <v>427</v>
      </c>
      <c r="H151" s="31">
        <v>300000</v>
      </c>
      <c r="I151" s="31"/>
      <c r="J151" s="31"/>
      <c r="K151" s="165"/>
      <c r="L151" s="31">
        <v>300000</v>
      </c>
      <c r="M151" s="31"/>
      <c r="N151" s="31">
        <v>245576</v>
      </c>
      <c r="O151" s="44">
        <f>+M151+N151</f>
        <v>245576</v>
      </c>
      <c r="P151" s="73"/>
      <c r="Q151" s="198"/>
      <c r="R151" s="6">
        <v>94460</v>
      </c>
      <c r="S151" s="9">
        <f t="shared" si="122"/>
        <v>94460</v>
      </c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</row>
    <row r="152" spans="1:159" ht="33" x14ac:dyDescent="0.2">
      <c r="A152" s="124"/>
      <c r="B152" s="102"/>
      <c r="C152" s="102"/>
      <c r="D152" s="98">
        <v>85</v>
      </c>
      <c r="E152" s="102"/>
      <c r="F152" s="102"/>
      <c r="G152" s="174" t="s">
        <v>150</v>
      </c>
      <c r="H152" s="93"/>
      <c r="I152" s="93"/>
      <c r="J152" s="93"/>
      <c r="K152" s="168"/>
      <c r="L152" s="93"/>
      <c r="M152" s="93"/>
      <c r="N152" s="93"/>
      <c r="O152" s="175">
        <f>+M152+N152</f>
        <v>0</v>
      </c>
      <c r="P152" s="175">
        <f t="shared" si="99"/>
        <v>0</v>
      </c>
      <c r="Q152" s="205"/>
      <c r="R152" s="6"/>
      <c r="S152" s="9">
        <f t="shared" si="122"/>
        <v>0</v>
      </c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</row>
    <row r="153" spans="1:159" ht="18" x14ac:dyDescent="0.2">
      <c r="A153" s="222" t="s">
        <v>99</v>
      </c>
      <c r="B153" s="223" t="s">
        <v>20</v>
      </c>
      <c r="C153" s="223"/>
      <c r="D153" s="223"/>
      <c r="E153" s="223"/>
      <c r="F153" s="223"/>
      <c r="G153" s="159" t="s">
        <v>302</v>
      </c>
      <c r="H153" s="55">
        <f t="shared" ref="H153:J153" si="128">H147</f>
        <v>300000</v>
      </c>
      <c r="I153" s="55">
        <f t="shared" si="128"/>
        <v>0</v>
      </c>
      <c r="J153" s="55">
        <f t="shared" si="128"/>
        <v>0</v>
      </c>
      <c r="K153" s="176">
        <f t="shared" si="103"/>
        <v>0</v>
      </c>
      <c r="L153" s="55">
        <f t="shared" ref="L153:O153" si="129">L147</f>
        <v>300000</v>
      </c>
      <c r="M153" s="55">
        <f t="shared" si="129"/>
        <v>0</v>
      </c>
      <c r="N153" s="55">
        <f t="shared" si="129"/>
        <v>245576</v>
      </c>
      <c r="O153" s="55">
        <f t="shared" si="129"/>
        <v>245576</v>
      </c>
      <c r="P153" s="55">
        <f t="shared" si="99"/>
        <v>54424</v>
      </c>
      <c r="Q153" s="200"/>
      <c r="R153" s="6"/>
      <c r="S153" s="9">
        <f t="shared" si="122"/>
        <v>0</v>
      </c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</row>
    <row r="154" spans="1:159" ht="33" x14ac:dyDescent="0.2">
      <c r="A154" s="222"/>
      <c r="B154" s="223" t="s">
        <v>18</v>
      </c>
      <c r="C154" s="223"/>
      <c r="D154" s="223"/>
      <c r="E154" s="223"/>
      <c r="F154" s="223"/>
      <c r="G154" s="159" t="s">
        <v>303</v>
      </c>
      <c r="H154" s="55">
        <f t="shared" ref="H154:J154" si="130">H100+H129</f>
        <v>0</v>
      </c>
      <c r="I154" s="55">
        <f t="shared" si="130"/>
        <v>0</v>
      </c>
      <c r="J154" s="55">
        <f t="shared" si="130"/>
        <v>0</v>
      </c>
      <c r="K154" s="176" t="e">
        <f t="shared" si="103"/>
        <v>#DIV/0!</v>
      </c>
      <c r="L154" s="55">
        <f t="shared" ref="L154:O154" si="131">L100+L129</f>
        <v>0</v>
      </c>
      <c r="M154" s="55">
        <f t="shared" si="131"/>
        <v>0</v>
      </c>
      <c r="N154" s="55">
        <f t="shared" si="131"/>
        <v>0</v>
      </c>
      <c r="O154" s="55">
        <f t="shared" si="131"/>
        <v>0</v>
      </c>
      <c r="P154" s="55">
        <f t="shared" si="99"/>
        <v>0</v>
      </c>
      <c r="Q154" s="200" t="e">
        <f t="shared" ref="Q154:Q168" si="132">ROUND(O154/L154*100,2)</f>
        <v>#DIV/0!</v>
      </c>
      <c r="R154" s="6"/>
      <c r="S154" s="9">
        <f t="shared" si="122"/>
        <v>0</v>
      </c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</row>
    <row r="155" spans="1:159" ht="18" x14ac:dyDescent="0.2">
      <c r="A155" s="222"/>
      <c r="B155" s="223"/>
      <c r="C155" s="223" t="s">
        <v>20</v>
      </c>
      <c r="D155" s="223"/>
      <c r="E155" s="223"/>
      <c r="F155" s="223"/>
      <c r="G155" s="159" t="s">
        <v>304</v>
      </c>
      <c r="H155" s="55">
        <f t="shared" ref="H155:J155" si="133">H145</f>
        <v>0</v>
      </c>
      <c r="I155" s="55">
        <f t="shared" si="133"/>
        <v>0</v>
      </c>
      <c r="J155" s="55">
        <f t="shared" si="133"/>
        <v>0</v>
      </c>
      <c r="K155" s="176" t="e">
        <f t="shared" si="103"/>
        <v>#DIV/0!</v>
      </c>
      <c r="L155" s="55">
        <f t="shared" ref="L155:O155" si="134">L145</f>
        <v>0</v>
      </c>
      <c r="M155" s="55">
        <f t="shared" si="134"/>
        <v>0</v>
      </c>
      <c r="N155" s="55">
        <f t="shared" si="134"/>
        <v>0</v>
      </c>
      <c r="O155" s="55">
        <f t="shared" si="134"/>
        <v>0</v>
      </c>
      <c r="P155" s="55">
        <f t="shared" si="99"/>
        <v>0</v>
      </c>
      <c r="Q155" s="200"/>
      <c r="R155" s="6"/>
      <c r="S155" s="9">
        <f t="shared" si="122"/>
        <v>0</v>
      </c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</row>
    <row r="156" spans="1:159" ht="18" x14ac:dyDescent="0.2">
      <c r="A156" s="222"/>
      <c r="B156" s="223"/>
      <c r="C156" s="223" t="s">
        <v>18</v>
      </c>
      <c r="D156" s="223"/>
      <c r="E156" s="223"/>
      <c r="F156" s="223"/>
      <c r="G156" s="159" t="s">
        <v>305</v>
      </c>
      <c r="H156" s="55">
        <f t="shared" ref="H156:J156" si="135">H154-H155</f>
        <v>0</v>
      </c>
      <c r="I156" s="55">
        <f t="shared" si="135"/>
        <v>0</v>
      </c>
      <c r="J156" s="55">
        <f t="shared" si="135"/>
        <v>0</v>
      </c>
      <c r="K156" s="176" t="e">
        <f t="shared" si="103"/>
        <v>#DIV/0!</v>
      </c>
      <c r="L156" s="55">
        <f t="shared" ref="L156:O156" si="136">L154-L155</f>
        <v>0</v>
      </c>
      <c r="M156" s="55">
        <f t="shared" si="136"/>
        <v>0</v>
      </c>
      <c r="N156" s="55">
        <f t="shared" si="136"/>
        <v>0</v>
      </c>
      <c r="O156" s="55">
        <f t="shared" si="136"/>
        <v>0</v>
      </c>
      <c r="P156" s="55">
        <f t="shared" si="99"/>
        <v>0</v>
      </c>
      <c r="Q156" s="200" t="e">
        <f t="shared" si="132"/>
        <v>#DIV/0!</v>
      </c>
      <c r="R156" s="6"/>
      <c r="S156" s="9">
        <f t="shared" si="122"/>
        <v>0</v>
      </c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</row>
    <row r="157" spans="1:159" ht="18" x14ac:dyDescent="0.2">
      <c r="A157" s="118" t="s">
        <v>151</v>
      </c>
      <c r="B157" s="41" t="s">
        <v>7</v>
      </c>
      <c r="C157" s="41"/>
      <c r="D157" s="41"/>
      <c r="E157" s="41"/>
      <c r="F157" s="41"/>
      <c r="G157" s="158" t="s">
        <v>152</v>
      </c>
      <c r="H157" s="33">
        <f t="shared" ref="H157:J157" si="137">+H158+H167+H169+H171</f>
        <v>2310600</v>
      </c>
      <c r="I157" s="33">
        <f t="shared" si="137"/>
        <v>1913293</v>
      </c>
      <c r="J157" s="33">
        <f t="shared" si="137"/>
        <v>400209</v>
      </c>
      <c r="K157" s="165">
        <f t="shared" si="103"/>
        <v>82.81</v>
      </c>
      <c r="L157" s="33">
        <f>+L158+L167+L169+L171</f>
        <v>2310600</v>
      </c>
      <c r="M157" s="33">
        <f>+M158+M167+M169+M171</f>
        <v>0</v>
      </c>
      <c r="N157" s="33">
        <f t="shared" ref="N157:O157" si="138">+N158+N167+N169+N171</f>
        <v>1868898</v>
      </c>
      <c r="O157" s="33">
        <f t="shared" si="138"/>
        <v>1868898</v>
      </c>
      <c r="P157" s="73">
        <f>+P158+P167+P169+P171</f>
        <v>395217</v>
      </c>
      <c r="Q157" s="198">
        <f t="shared" si="132"/>
        <v>80.88</v>
      </c>
      <c r="R157" s="6"/>
      <c r="S157" s="9">
        <f t="shared" si="122"/>
        <v>0</v>
      </c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</row>
    <row r="158" spans="1:159" ht="18" x14ac:dyDescent="0.2">
      <c r="A158" s="118"/>
      <c r="B158" s="41"/>
      <c r="C158" s="41"/>
      <c r="D158" s="41" t="s">
        <v>20</v>
      </c>
      <c r="E158" s="41"/>
      <c r="F158" s="41"/>
      <c r="G158" s="158" t="s">
        <v>153</v>
      </c>
      <c r="H158" s="33">
        <f t="shared" ref="H158:J158" si="139">+H159+H160+H161+H162+H163+H165+H166</f>
        <v>2310600</v>
      </c>
      <c r="I158" s="33">
        <f t="shared" si="139"/>
        <v>1913293</v>
      </c>
      <c r="J158" s="33">
        <f t="shared" si="139"/>
        <v>400209</v>
      </c>
      <c r="K158" s="165">
        <f t="shared" si="103"/>
        <v>82.81</v>
      </c>
      <c r="L158" s="33">
        <f>+L159+L160+L161+L162+L163+L165+L166</f>
        <v>2310600</v>
      </c>
      <c r="M158" s="33">
        <f>+M159+M160+M161+M162+M163+M165+M166</f>
        <v>0</v>
      </c>
      <c r="N158" s="33">
        <f t="shared" ref="N158:O158" si="140">+N159+N160+N161+N162+N163+N165+N166</f>
        <v>1921656</v>
      </c>
      <c r="O158" s="33">
        <f t="shared" si="140"/>
        <v>1921656</v>
      </c>
      <c r="P158" s="73">
        <f>+P159+P160+P161+P162+P163+P165+P166</f>
        <v>388944</v>
      </c>
      <c r="Q158" s="198">
        <f t="shared" si="132"/>
        <v>83.17</v>
      </c>
      <c r="R158" s="6"/>
      <c r="S158" s="9">
        <f t="shared" si="122"/>
        <v>0</v>
      </c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</row>
    <row r="159" spans="1:159" ht="18" x14ac:dyDescent="0.2">
      <c r="A159" s="118"/>
      <c r="B159" s="41"/>
      <c r="C159" s="41"/>
      <c r="D159" s="41" t="s">
        <v>89</v>
      </c>
      <c r="E159" s="41"/>
      <c r="F159" s="41"/>
      <c r="G159" s="158" t="s">
        <v>154</v>
      </c>
      <c r="H159" s="33">
        <f t="shared" ref="H159:J159" si="141">+H175+H261</f>
        <v>239100</v>
      </c>
      <c r="I159" s="33">
        <f t="shared" si="141"/>
        <v>234919</v>
      </c>
      <c r="J159" s="33">
        <f t="shared" si="141"/>
        <v>4181</v>
      </c>
      <c r="K159" s="165">
        <f t="shared" si="103"/>
        <v>98.25</v>
      </c>
      <c r="L159" s="33">
        <f t="shared" ref="L159:P159" si="142">+L175+L261</f>
        <v>239100</v>
      </c>
      <c r="M159" s="33">
        <f t="shared" si="142"/>
        <v>0</v>
      </c>
      <c r="N159" s="33">
        <f t="shared" si="142"/>
        <v>234919</v>
      </c>
      <c r="O159" s="33">
        <f t="shared" si="142"/>
        <v>234919</v>
      </c>
      <c r="P159" s="73">
        <f t="shared" si="142"/>
        <v>4181</v>
      </c>
      <c r="Q159" s="198"/>
      <c r="R159" s="6"/>
      <c r="S159" s="9">
        <f t="shared" si="122"/>
        <v>0</v>
      </c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</row>
    <row r="160" spans="1:159" ht="18" x14ac:dyDescent="0.2">
      <c r="A160" s="118"/>
      <c r="B160" s="41"/>
      <c r="C160" s="41"/>
      <c r="D160" s="41" t="s">
        <v>90</v>
      </c>
      <c r="E160" s="41"/>
      <c r="F160" s="41"/>
      <c r="G160" s="158" t="s">
        <v>155</v>
      </c>
      <c r="H160" s="33">
        <f>+H201+H298</f>
        <v>54500</v>
      </c>
      <c r="I160" s="33">
        <f>+I201+I298</f>
        <v>30426</v>
      </c>
      <c r="J160" s="33">
        <f>+J201+J298</f>
        <v>24074</v>
      </c>
      <c r="K160" s="165">
        <f t="shared" si="103"/>
        <v>55.83</v>
      </c>
      <c r="L160" s="33">
        <f>+L201+L298</f>
        <v>54500</v>
      </c>
      <c r="M160" s="33">
        <f>+M201+M298</f>
        <v>0</v>
      </c>
      <c r="N160" s="33">
        <f>+N201+N298</f>
        <v>30426</v>
      </c>
      <c r="O160" s="33">
        <f>+O201+O298</f>
        <v>30426</v>
      </c>
      <c r="P160" s="73">
        <f>+P201+P298</f>
        <v>24074</v>
      </c>
      <c r="Q160" s="198">
        <f t="shared" si="132"/>
        <v>55.83</v>
      </c>
      <c r="R160" s="6"/>
      <c r="S160" s="9">
        <f t="shared" si="122"/>
        <v>0</v>
      </c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</row>
    <row r="161" spans="1:159" ht="18" x14ac:dyDescent="0.2">
      <c r="A161" s="118"/>
      <c r="B161" s="41"/>
      <c r="C161" s="41"/>
      <c r="D161" s="41" t="s">
        <v>91</v>
      </c>
      <c r="E161" s="41"/>
      <c r="F161" s="41"/>
      <c r="G161" s="158" t="s">
        <v>156</v>
      </c>
      <c r="H161" s="33">
        <f t="shared" ref="H161:J161" si="143">+H333</f>
        <v>0</v>
      </c>
      <c r="I161" s="33">
        <f t="shared" si="143"/>
        <v>0</v>
      </c>
      <c r="J161" s="33">
        <f t="shared" si="143"/>
        <v>0</v>
      </c>
      <c r="K161" s="165"/>
      <c r="L161" s="33">
        <f t="shared" ref="L161:P161" si="144">+L333</f>
        <v>0</v>
      </c>
      <c r="M161" s="33">
        <f t="shared" si="144"/>
        <v>0</v>
      </c>
      <c r="N161" s="33">
        <f t="shared" si="144"/>
        <v>0</v>
      </c>
      <c r="O161" s="33">
        <f t="shared" si="144"/>
        <v>0</v>
      </c>
      <c r="P161" s="73">
        <f t="shared" si="144"/>
        <v>0</v>
      </c>
      <c r="Q161" s="198"/>
      <c r="R161" s="6"/>
      <c r="S161" s="9">
        <f t="shared" si="122"/>
        <v>0</v>
      </c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</row>
    <row r="162" spans="1:159" ht="18" x14ac:dyDescent="0.2">
      <c r="A162" s="118"/>
      <c r="B162" s="41"/>
      <c r="C162" s="41"/>
      <c r="D162" s="41" t="s">
        <v>92</v>
      </c>
      <c r="E162" s="41"/>
      <c r="F162" s="41"/>
      <c r="G162" s="158" t="s">
        <v>157</v>
      </c>
      <c r="H162" s="33">
        <f t="shared" ref="H162:J162" si="145">+H231</f>
        <v>0</v>
      </c>
      <c r="I162" s="33">
        <f t="shared" si="145"/>
        <v>0</v>
      </c>
      <c r="J162" s="33">
        <f t="shared" si="145"/>
        <v>0</v>
      </c>
      <c r="K162" s="165" t="e">
        <f t="shared" si="103"/>
        <v>#DIV/0!</v>
      </c>
      <c r="L162" s="33">
        <f t="shared" ref="L162:P162" si="146">+L231</f>
        <v>0</v>
      </c>
      <c r="M162" s="33">
        <f t="shared" si="146"/>
        <v>0</v>
      </c>
      <c r="N162" s="33">
        <f t="shared" si="146"/>
        <v>0</v>
      </c>
      <c r="O162" s="33">
        <f t="shared" si="146"/>
        <v>0</v>
      </c>
      <c r="P162" s="73">
        <f t="shared" si="146"/>
        <v>0</v>
      </c>
      <c r="Q162" s="198"/>
      <c r="R162" s="6"/>
      <c r="S162" s="9">
        <f t="shared" si="122"/>
        <v>0</v>
      </c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</row>
    <row r="163" spans="1:159" ht="33" x14ac:dyDescent="0.2">
      <c r="A163" s="118"/>
      <c r="B163" s="41"/>
      <c r="C163" s="41"/>
      <c r="D163" s="41">
        <v>51</v>
      </c>
      <c r="E163" s="41"/>
      <c r="F163" s="41"/>
      <c r="G163" s="158" t="s">
        <v>158</v>
      </c>
      <c r="H163" s="33">
        <f>+H233+H336</f>
        <v>232000</v>
      </c>
      <c r="I163" s="33">
        <f>+I233+I336</f>
        <v>211886</v>
      </c>
      <c r="J163" s="33">
        <f>+J233+J336</f>
        <v>20114</v>
      </c>
      <c r="K163" s="165">
        <f t="shared" si="103"/>
        <v>91.33</v>
      </c>
      <c r="L163" s="33">
        <f>+L233+L336</f>
        <v>232000</v>
      </c>
      <c r="M163" s="33">
        <f>+M233+M336</f>
        <v>0</v>
      </c>
      <c r="N163" s="33">
        <f>+N233+N336</f>
        <v>211886</v>
      </c>
      <c r="O163" s="33">
        <f>+O233+O336</f>
        <v>211886</v>
      </c>
      <c r="P163" s="73">
        <f>+P233+P336</f>
        <v>20114</v>
      </c>
      <c r="Q163" s="198"/>
      <c r="R163" s="6"/>
      <c r="S163" s="9">
        <f t="shared" si="122"/>
        <v>0</v>
      </c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</row>
    <row r="164" spans="1:159" ht="33" x14ac:dyDescent="0.2">
      <c r="A164" s="118"/>
      <c r="B164" s="41"/>
      <c r="C164" s="41"/>
      <c r="D164" s="41">
        <v>56</v>
      </c>
      <c r="E164" s="41"/>
      <c r="F164" s="41"/>
      <c r="G164" s="158" t="s">
        <v>397</v>
      </c>
      <c r="H164" s="33"/>
      <c r="I164" s="33"/>
      <c r="J164" s="33"/>
      <c r="K164" s="165"/>
      <c r="L164" s="33"/>
      <c r="M164" s="33"/>
      <c r="N164" s="33"/>
      <c r="O164" s="33"/>
      <c r="P164" s="73"/>
      <c r="Q164" s="198"/>
      <c r="R164" s="6"/>
      <c r="S164" s="9">
        <f t="shared" si="122"/>
        <v>0</v>
      </c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</row>
    <row r="165" spans="1:159" ht="18" x14ac:dyDescent="0.2">
      <c r="A165" s="118"/>
      <c r="B165" s="41"/>
      <c r="C165" s="41"/>
      <c r="D165" s="41">
        <v>57</v>
      </c>
      <c r="E165" s="41"/>
      <c r="F165" s="41"/>
      <c r="G165" s="158" t="s">
        <v>160</v>
      </c>
      <c r="H165" s="33">
        <f>+H238+H341</f>
        <v>1785000</v>
      </c>
      <c r="I165" s="33">
        <f>+I238+I341</f>
        <v>1436062</v>
      </c>
      <c r="J165" s="33">
        <f>+J238+J341</f>
        <v>351840</v>
      </c>
      <c r="K165" s="165">
        <f t="shared" si="103"/>
        <v>80.45</v>
      </c>
      <c r="L165" s="33">
        <f>+L238+L341</f>
        <v>1785000</v>
      </c>
      <c r="M165" s="33">
        <f>+M238+M341</f>
        <v>0</v>
      </c>
      <c r="N165" s="33">
        <f>+N238+N341</f>
        <v>1444425</v>
      </c>
      <c r="O165" s="33">
        <f>+O238+O341</f>
        <v>1444425</v>
      </c>
      <c r="P165" s="73">
        <f>+P238+P341</f>
        <v>340575</v>
      </c>
      <c r="Q165" s="198">
        <f t="shared" si="132"/>
        <v>80.92</v>
      </c>
      <c r="R165" s="6"/>
      <c r="S165" s="9">
        <f t="shared" si="122"/>
        <v>0</v>
      </c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</row>
    <row r="166" spans="1:159" ht="18" x14ac:dyDescent="0.2">
      <c r="A166" s="118"/>
      <c r="B166" s="41"/>
      <c r="C166" s="41"/>
      <c r="D166" s="41">
        <v>59</v>
      </c>
      <c r="E166" s="41"/>
      <c r="F166" s="41"/>
      <c r="G166" s="158" t="s">
        <v>161</v>
      </c>
      <c r="H166" s="33">
        <f t="shared" ref="H166:J166" si="147">+H369</f>
        <v>0</v>
      </c>
      <c r="I166" s="33">
        <f t="shared" si="147"/>
        <v>0</v>
      </c>
      <c r="J166" s="33">
        <f t="shared" si="147"/>
        <v>0</v>
      </c>
      <c r="K166" s="165" t="e">
        <f t="shared" si="103"/>
        <v>#DIV/0!</v>
      </c>
      <c r="L166" s="33">
        <f>+L369</f>
        <v>0</v>
      </c>
      <c r="M166" s="33">
        <f>+M369</f>
        <v>0</v>
      </c>
      <c r="N166" s="33">
        <f t="shared" ref="N166:O166" si="148">+N369</f>
        <v>0</v>
      </c>
      <c r="O166" s="33">
        <f t="shared" si="148"/>
        <v>0</v>
      </c>
      <c r="P166" s="73">
        <f>+P369</f>
        <v>0</v>
      </c>
      <c r="Q166" s="198"/>
      <c r="R166" s="6"/>
      <c r="S166" s="9">
        <f t="shared" si="122"/>
        <v>0</v>
      </c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</row>
    <row r="167" spans="1:159" ht="18" x14ac:dyDescent="0.2">
      <c r="A167" s="118"/>
      <c r="B167" s="41"/>
      <c r="C167" s="41"/>
      <c r="D167" s="41" t="s">
        <v>97</v>
      </c>
      <c r="E167" s="41"/>
      <c r="F167" s="41"/>
      <c r="G167" s="158" t="s">
        <v>162</v>
      </c>
      <c r="H167" s="33">
        <f t="shared" ref="H167:J167" si="149">+H168</f>
        <v>0</v>
      </c>
      <c r="I167" s="33">
        <f t="shared" si="149"/>
        <v>0</v>
      </c>
      <c r="J167" s="33">
        <f t="shared" si="149"/>
        <v>0</v>
      </c>
      <c r="K167" s="165" t="e">
        <f t="shared" si="103"/>
        <v>#DIV/0!</v>
      </c>
      <c r="L167" s="33">
        <f t="shared" ref="L167:P167" si="150">+L168</f>
        <v>0</v>
      </c>
      <c r="M167" s="33">
        <f t="shared" si="150"/>
        <v>0</v>
      </c>
      <c r="N167" s="33">
        <f t="shared" si="150"/>
        <v>0</v>
      </c>
      <c r="O167" s="33">
        <f t="shared" si="150"/>
        <v>0</v>
      </c>
      <c r="P167" s="73">
        <f t="shared" si="150"/>
        <v>0</v>
      </c>
      <c r="Q167" s="198" t="e">
        <f t="shared" si="132"/>
        <v>#DIV/0!</v>
      </c>
      <c r="R167" s="6"/>
      <c r="S167" s="9">
        <f t="shared" si="122"/>
        <v>0</v>
      </c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</row>
    <row r="168" spans="1:159" ht="18" x14ac:dyDescent="0.2">
      <c r="A168" s="118"/>
      <c r="B168" s="41"/>
      <c r="C168" s="41"/>
      <c r="D168" s="41">
        <v>71</v>
      </c>
      <c r="E168" s="41"/>
      <c r="F168" s="41"/>
      <c r="G168" s="158" t="s">
        <v>163</v>
      </c>
      <c r="H168" s="33">
        <f>+H245+H371</f>
        <v>0</v>
      </c>
      <c r="I168" s="33">
        <f>+I245+I371</f>
        <v>0</v>
      </c>
      <c r="J168" s="33">
        <f>+J245+J371</f>
        <v>0</v>
      </c>
      <c r="K168" s="165" t="e">
        <f t="shared" si="103"/>
        <v>#DIV/0!</v>
      </c>
      <c r="L168" s="33">
        <f>+L245+L371</f>
        <v>0</v>
      </c>
      <c r="M168" s="33">
        <f>+M245+M371</f>
        <v>0</v>
      </c>
      <c r="N168" s="33">
        <f>+N245+N371</f>
        <v>0</v>
      </c>
      <c r="O168" s="33">
        <f>+O245+O371</f>
        <v>0</v>
      </c>
      <c r="P168" s="73">
        <f>+P245+P371</f>
        <v>0</v>
      </c>
      <c r="Q168" s="198" t="e">
        <f t="shared" si="132"/>
        <v>#DIV/0!</v>
      </c>
      <c r="R168" s="6"/>
      <c r="S168" s="9">
        <f t="shared" si="122"/>
        <v>0</v>
      </c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</row>
    <row r="169" spans="1:159" ht="18" x14ac:dyDescent="0.2">
      <c r="A169" s="118"/>
      <c r="B169" s="41"/>
      <c r="C169" s="41"/>
      <c r="D169" s="41">
        <v>79</v>
      </c>
      <c r="E169" s="41"/>
      <c r="F169" s="41"/>
      <c r="G169" s="158" t="s">
        <v>164</v>
      </c>
      <c r="H169" s="33">
        <f t="shared" ref="H169:J169" si="151">+H170</f>
        <v>0</v>
      </c>
      <c r="I169" s="33">
        <f t="shared" si="151"/>
        <v>0</v>
      </c>
      <c r="J169" s="33">
        <f t="shared" si="151"/>
        <v>0</v>
      </c>
      <c r="K169" s="165"/>
      <c r="L169" s="33">
        <f t="shared" ref="L169:P169" si="152">+L170</f>
        <v>0</v>
      </c>
      <c r="M169" s="33">
        <f t="shared" si="152"/>
        <v>0</v>
      </c>
      <c r="N169" s="33">
        <f t="shared" si="152"/>
        <v>0</v>
      </c>
      <c r="O169" s="33">
        <f t="shared" si="152"/>
        <v>0</v>
      </c>
      <c r="P169" s="73">
        <f t="shared" si="152"/>
        <v>0</v>
      </c>
      <c r="Q169" s="198"/>
      <c r="R169" s="6"/>
      <c r="S169" s="9">
        <f t="shared" si="122"/>
        <v>0</v>
      </c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</row>
    <row r="170" spans="1:159" ht="18" x14ac:dyDescent="0.2">
      <c r="A170" s="118"/>
      <c r="B170" s="41"/>
      <c r="C170" s="41"/>
      <c r="D170" s="41">
        <v>81</v>
      </c>
      <c r="E170" s="41"/>
      <c r="F170" s="41"/>
      <c r="G170" s="158" t="s">
        <v>165</v>
      </c>
      <c r="H170" s="33">
        <f t="shared" ref="H170:J170" si="153">+H379</f>
        <v>0</v>
      </c>
      <c r="I170" s="33">
        <f t="shared" si="153"/>
        <v>0</v>
      </c>
      <c r="J170" s="33">
        <f t="shared" si="153"/>
        <v>0</v>
      </c>
      <c r="K170" s="165"/>
      <c r="L170" s="33">
        <f t="shared" ref="L170:P170" si="154">+L379</f>
        <v>0</v>
      </c>
      <c r="M170" s="33">
        <f t="shared" si="154"/>
        <v>0</v>
      </c>
      <c r="N170" s="33">
        <f t="shared" si="154"/>
        <v>0</v>
      </c>
      <c r="O170" s="33">
        <f t="shared" si="154"/>
        <v>0</v>
      </c>
      <c r="P170" s="73">
        <f t="shared" si="154"/>
        <v>0</v>
      </c>
      <c r="Q170" s="198"/>
      <c r="R170" s="6"/>
      <c r="S170" s="9">
        <f t="shared" si="122"/>
        <v>0</v>
      </c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</row>
    <row r="171" spans="1:159" ht="33" x14ac:dyDescent="0.2">
      <c r="A171" s="118"/>
      <c r="B171" s="41"/>
      <c r="C171" s="41"/>
      <c r="D171" s="41">
        <v>85</v>
      </c>
      <c r="E171" s="41"/>
      <c r="F171" s="41"/>
      <c r="G171" s="158" t="s">
        <v>166</v>
      </c>
      <c r="H171" s="33">
        <f>H253+H383</f>
        <v>0</v>
      </c>
      <c r="I171" s="33">
        <f>I253+I383</f>
        <v>0</v>
      </c>
      <c r="J171" s="33">
        <f>J253+J383</f>
        <v>0</v>
      </c>
      <c r="K171" s="165"/>
      <c r="L171" s="33">
        <f>L253+L383</f>
        <v>0</v>
      </c>
      <c r="M171" s="33">
        <f>M253+M383</f>
        <v>0</v>
      </c>
      <c r="N171" s="33">
        <f>N253+N383</f>
        <v>-52758</v>
      </c>
      <c r="O171" s="33">
        <f>O253+O383</f>
        <v>-52758</v>
      </c>
      <c r="P171" s="73">
        <f>P253+P383</f>
        <v>6273</v>
      </c>
      <c r="Q171" s="198"/>
      <c r="R171" s="6"/>
      <c r="S171" s="9">
        <f t="shared" si="122"/>
        <v>0</v>
      </c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</row>
    <row r="172" spans="1:159" ht="18" x14ac:dyDescent="0.2">
      <c r="A172" s="118"/>
      <c r="B172" s="41"/>
      <c r="C172" s="41"/>
      <c r="D172" s="41"/>
      <c r="E172" s="41"/>
      <c r="F172" s="41"/>
      <c r="G172" s="158"/>
      <c r="H172" s="33"/>
      <c r="I172" s="33"/>
      <c r="J172" s="33"/>
      <c r="K172" s="165"/>
      <c r="L172" s="33"/>
      <c r="M172" s="33"/>
      <c r="N172" s="33"/>
      <c r="O172" s="33"/>
      <c r="P172" s="73"/>
      <c r="Q172" s="198"/>
      <c r="R172" s="6"/>
      <c r="S172" s="9">
        <f t="shared" si="122"/>
        <v>0</v>
      </c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</row>
    <row r="173" spans="1:159" s="1" customFormat="1" ht="18" x14ac:dyDescent="0.25">
      <c r="A173" s="386" t="s">
        <v>167</v>
      </c>
      <c r="B173" s="387"/>
      <c r="C173" s="387"/>
      <c r="D173" s="387"/>
      <c r="E173" s="387"/>
      <c r="F173" s="387"/>
      <c r="G173" s="159" t="s">
        <v>168</v>
      </c>
      <c r="H173" s="55">
        <f t="shared" ref="H173:J173" si="155">H174+H245+H253</f>
        <v>15000</v>
      </c>
      <c r="I173" s="55">
        <f t="shared" si="155"/>
        <v>7038</v>
      </c>
      <c r="J173" s="55">
        <f t="shared" si="155"/>
        <v>7962</v>
      </c>
      <c r="K173" s="176">
        <f t="shared" si="103"/>
        <v>46.92</v>
      </c>
      <c r="L173" s="55">
        <f t="shared" ref="L173:O173" si="156">L174+L245+L253</f>
        <v>15000</v>
      </c>
      <c r="M173" s="55">
        <f t="shared" si="156"/>
        <v>0</v>
      </c>
      <c r="N173" s="55">
        <f>N174+N245+N253</f>
        <v>765</v>
      </c>
      <c r="O173" s="55">
        <f t="shared" si="156"/>
        <v>765</v>
      </c>
      <c r="P173" s="55">
        <f>L173-O173</f>
        <v>14235</v>
      </c>
      <c r="Q173" s="200">
        <f t="shared" ref="Q173:Q236" si="157">ROUND(O173/L173*100,2)</f>
        <v>5.0999999999999996</v>
      </c>
      <c r="R173" s="13"/>
      <c r="S173" s="9">
        <f t="shared" si="122"/>
        <v>0</v>
      </c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</row>
    <row r="174" spans="1:159" ht="18" x14ac:dyDescent="0.2">
      <c r="A174" s="118"/>
      <c r="B174" s="41"/>
      <c r="C174" s="41"/>
      <c r="D174" s="41" t="s">
        <v>20</v>
      </c>
      <c r="E174" s="41"/>
      <c r="F174" s="41"/>
      <c r="G174" s="169" t="s">
        <v>153</v>
      </c>
      <c r="H174" s="33">
        <f t="shared" ref="H174:J174" si="158">H175+H201+H231+H233+H238+H243</f>
        <v>15000</v>
      </c>
      <c r="I174" s="33">
        <f t="shared" si="158"/>
        <v>7038</v>
      </c>
      <c r="J174" s="33">
        <f t="shared" si="158"/>
        <v>7962</v>
      </c>
      <c r="K174" s="165">
        <f t="shared" si="103"/>
        <v>46.92</v>
      </c>
      <c r="L174" s="33">
        <f>L175+L201+L231+L233+L238+L243</f>
        <v>15000</v>
      </c>
      <c r="M174" s="33">
        <f>M175+M201+M231+M233+M238+M243</f>
        <v>0</v>
      </c>
      <c r="N174" s="33">
        <f t="shared" ref="N174:O174" si="159">N175+N201+N231+N233+N238+N243</f>
        <v>7038</v>
      </c>
      <c r="O174" s="33">
        <f t="shared" si="159"/>
        <v>7038</v>
      </c>
      <c r="P174" s="73">
        <f>L174-O174</f>
        <v>7962</v>
      </c>
      <c r="Q174" s="198">
        <f t="shared" si="157"/>
        <v>46.92</v>
      </c>
      <c r="R174" s="6"/>
      <c r="S174" s="9">
        <f t="shared" si="122"/>
        <v>0</v>
      </c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</row>
    <row r="175" spans="1:159" ht="18" x14ac:dyDescent="0.2">
      <c r="A175" s="118"/>
      <c r="B175" s="41"/>
      <c r="C175" s="41"/>
      <c r="D175" s="41" t="s">
        <v>89</v>
      </c>
      <c r="E175" s="41"/>
      <c r="F175" s="41"/>
      <c r="G175" s="169" t="s">
        <v>70</v>
      </c>
      <c r="H175" s="33">
        <f t="shared" ref="H175:J175" si="160">H176+H194</f>
        <v>0</v>
      </c>
      <c r="I175" s="33">
        <f t="shared" si="160"/>
        <v>0</v>
      </c>
      <c r="J175" s="33">
        <f t="shared" si="160"/>
        <v>0</v>
      </c>
      <c r="K175" s="165" t="e">
        <f t="shared" si="103"/>
        <v>#DIV/0!</v>
      </c>
      <c r="L175" s="33">
        <f t="shared" ref="L175:P175" si="161">L176+L194</f>
        <v>0</v>
      </c>
      <c r="M175" s="33">
        <f t="shared" si="161"/>
        <v>0</v>
      </c>
      <c r="N175" s="33">
        <f t="shared" si="161"/>
        <v>0</v>
      </c>
      <c r="O175" s="33">
        <f t="shared" si="161"/>
        <v>0</v>
      </c>
      <c r="P175" s="73">
        <f t="shared" si="161"/>
        <v>0</v>
      </c>
      <c r="Q175" s="198"/>
      <c r="R175" s="6"/>
      <c r="S175" s="9">
        <f t="shared" si="122"/>
        <v>0</v>
      </c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</row>
    <row r="176" spans="1:159" ht="18" x14ac:dyDescent="0.2">
      <c r="A176" s="118"/>
      <c r="B176" s="41"/>
      <c r="C176" s="41"/>
      <c r="D176" s="41"/>
      <c r="E176" s="41" t="s">
        <v>20</v>
      </c>
      <c r="F176" s="41"/>
      <c r="G176" s="158" t="s">
        <v>101</v>
      </c>
      <c r="H176" s="33">
        <f t="shared" ref="H176:J176" si="162">SUM(H177:H193)</f>
        <v>0</v>
      </c>
      <c r="I176" s="33">
        <f t="shared" si="162"/>
        <v>0</v>
      </c>
      <c r="J176" s="33">
        <f t="shared" si="162"/>
        <v>0</v>
      </c>
      <c r="K176" s="165" t="e">
        <f t="shared" si="103"/>
        <v>#DIV/0!</v>
      </c>
      <c r="L176" s="33">
        <f t="shared" ref="L176:P176" si="163">SUM(L177:L193)</f>
        <v>0</v>
      </c>
      <c r="M176" s="33">
        <f t="shared" si="163"/>
        <v>0</v>
      </c>
      <c r="N176" s="33">
        <f t="shared" si="163"/>
        <v>0</v>
      </c>
      <c r="O176" s="33">
        <f t="shared" si="163"/>
        <v>0</v>
      </c>
      <c r="P176" s="73">
        <f t="shared" si="163"/>
        <v>0</v>
      </c>
      <c r="Q176" s="198"/>
      <c r="R176" s="6"/>
      <c r="S176" s="9">
        <f t="shared" si="122"/>
        <v>0</v>
      </c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</row>
    <row r="177" spans="1:159" ht="18" x14ac:dyDescent="0.2">
      <c r="A177" s="119"/>
      <c r="B177" s="96"/>
      <c r="C177" s="96"/>
      <c r="D177" s="96"/>
      <c r="E177" s="96"/>
      <c r="F177" s="96" t="s">
        <v>20</v>
      </c>
      <c r="G177" s="94" t="s">
        <v>102</v>
      </c>
      <c r="H177" s="31"/>
      <c r="I177" s="31"/>
      <c r="J177" s="31">
        <f>H177-I177</f>
        <v>0</v>
      </c>
      <c r="K177" s="165"/>
      <c r="L177" s="31"/>
      <c r="M177" s="31"/>
      <c r="N177" s="31"/>
      <c r="O177" s="44">
        <f t="shared" ref="O177:O193" si="164">+M177+N177</f>
        <v>0</v>
      </c>
      <c r="P177" s="69">
        <f t="shared" ref="P177:P193" si="165">L177-O177</f>
        <v>0</v>
      </c>
      <c r="Q177" s="198"/>
      <c r="R177" s="6"/>
      <c r="S177" s="9">
        <f t="shared" si="122"/>
        <v>0</v>
      </c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</row>
    <row r="178" spans="1:159" ht="18" x14ac:dyDescent="0.2">
      <c r="A178" s="119"/>
      <c r="B178" s="96"/>
      <c r="C178" s="96"/>
      <c r="D178" s="96"/>
      <c r="E178" s="96"/>
      <c r="F178" s="96" t="s">
        <v>18</v>
      </c>
      <c r="G178" s="94" t="s">
        <v>103</v>
      </c>
      <c r="H178" s="31"/>
      <c r="I178" s="31"/>
      <c r="J178" s="31">
        <f t="shared" ref="J178:J193" si="166">H178-I178</f>
        <v>0</v>
      </c>
      <c r="K178" s="165"/>
      <c r="L178" s="31"/>
      <c r="M178" s="31"/>
      <c r="N178" s="31"/>
      <c r="O178" s="44">
        <f t="shared" si="164"/>
        <v>0</v>
      </c>
      <c r="P178" s="69">
        <f t="shared" si="165"/>
        <v>0</v>
      </c>
      <c r="Q178" s="198"/>
      <c r="R178" s="6"/>
      <c r="S178" s="9">
        <f t="shared" si="122"/>
        <v>0</v>
      </c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</row>
    <row r="179" spans="1:159" ht="18" x14ac:dyDescent="0.2">
      <c r="A179" s="119"/>
      <c r="B179" s="96"/>
      <c r="C179" s="96"/>
      <c r="D179" s="96"/>
      <c r="E179" s="96"/>
      <c r="F179" s="96" t="s">
        <v>35</v>
      </c>
      <c r="G179" s="94" t="s">
        <v>104</v>
      </c>
      <c r="H179" s="31"/>
      <c r="I179" s="31"/>
      <c r="J179" s="31">
        <f t="shared" si="166"/>
        <v>0</v>
      </c>
      <c r="K179" s="165"/>
      <c r="L179" s="31"/>
      <c r="M179" s="31"/>
      <c r="N179" s="31"/>
      <c r="O179" s="44">
        <f t="shared" si="164"/>
        <v>0</v>
      </c>
      <c r="P179" s="69">
        <f t="shared" si="165"/>
        <v>0</v>
      </c>
      <c r="Q179" s="198"/>
      <c r="R179" s="6"/>
      <c r="S179" s="9">
        <f t="shared" si="122"/>
        <v>0</v>
      </c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</row>
    <row r="180" spans="1:159" ht="18" x14ac:dyDescent="0.2">
      <c r="A180" s="119"/>
      <c r="B180" s="96"/>
      <c r="C180" s="96"/>
      <c r="D180" s="96"/>
      <c r="E180" s="96"/>
      <c r="F180" s="96" t="s">
        <v>7</v>
      </c>
      <c r="G180" s="94" t="s">
        <v>105</v>
      </c>
      <c r="H180" s="31"/>
      <c r="I180" s="31"/>
      <c r="J180" s="31">
        <f t="shared" si="166"/>
        <v>0</v>
      </c>
      <c r="K180" s="165"/>
      <c r="L180" s="31"/>
      <c r="M180" s="31"/>
      <c r="N180" s="31"/>
      <c r="O180" s="44">
        <f t="shared" si="164"/>
        <v>0</v>
      </c>
      <c r="P180" s="69">
        <f t="shared" si="165"/>
        <v>0</v>
      </c>
      <c r="Q180" s="198"/>
      <c r="R180" s="6"/>
      <c r="S180" s="9">
        <f t="shared" si="122"/>
        <v>0</v>
      </c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</row>
    <row r="181" spans="1:159" ht="18" x14ac:dyDescent="0.2">
      <c r="A181" s="119"/>
      <c r="B181" s="96"/>
      <c r="C181" s="96"/>
      <c r="D181" s="96"/>
      <c r="E181" s="96"/>
      <c r="F181" s="96"/>
      <c r="G181" s="94" t="s">
        <v>106</v>
      </c>
      <c r="H181" s="31"/>
      <c r="I181" s="31"/>
      <c r="J181" s="31">
        <f t="shared" si="166"/>
        <v>0</v>
      </c>
      <c r="K181" s="165"/>
      <c r="L181" s="31"/>
      <c r="M181" s="31"/>
      <c r="N181" s="31"/>
      <c r="O181" s="44">
        <f t="shared" si="164"/>
        <v>0</v>
      </c>
      <c r="P181" s="69">
        <f t="shared" si="165"/>
        <v>0</v>
      </c>
      <c r="Q181" s="198"/>
      <c r="R181" s="6"/>
      <c r="S181" s="9">
        <f t="shared" si="122"/>
        <v>0</v>
      </c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</row>
    <row r="182" spans="1:159" ht="18" x14ac:dyDescent="0.2">
      <c r="A182" s="119"/>
      <c r="B182" s="96"/>
      <c r="C182" s="96"/>
      <c r="D182" s="96"/>
      <c r="E182" s="96"/>
      <c r="F182" s="96" t="s">
        <v>22</v>
      </c>
      <c r="G182" s="94" t="s">
        <v>107</v>
      </c>
      <c r="H182" s="31"/>
      <c r="I182" s="31"/>
      <c r="J182" s="31">
        <f t="shared" si="166"/>
        <v>0</v>
      </c>
      <c r="K182" s="165"/>
      <c r="L182" s="31"/>
      <c r="M182" s="31"/>
      <c r="N182" s="31"/>
      <c r="O182" s="44">
        <f t="shared" si="164"/>
        <v>0</v>
      </c>
      <c r="P182" s="69">
        <f t="shared" si="165"/>
        <v>0</v>
      </c>
      <c r="Q182" s="198"/>
      <c r="R182" s="6"/>
      <c r="S182" s="9">
        <f t="shared" si="122"/>
        <v>0</v>
      </c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</row>
    <row r="183" spans="1:159" ht="18" x14ac:dyDescent="0.2">
      <c r="A183" s="119"/>
      <c r="B183" s="96"/>
      <c r="C183" s="96"/>
      <c r="D183" s="96"/>
      <c r="E183" s="96"/>
      <c r="F183" s="96" t="s">
        <v>127</v>
      </c>
      <c r="G183" s="94" t="s">
        <v>108</v>
      </c>
      <c r="H183" s="31"/>
      <c r="I183" s="31"/>
      <c r="J183" s="31">
        <f t="shared" si="166"/>
        <v>0</v>
      </c>
      <c r="K183" s="165"/>
      <c r="L183" s="31"/>
      <c r="M183" s="31"/>
      <c r="N183" s="31"/>
      <c r="O183" s="44">
        <f t="shared" si="164"/>
        <v>0</v>
      </c>
      <c r="P183" s="69">
        <f t="shared" si="165"/>
        <v>0</v>
      </c>
      <c r="Q183" s="198"/>
      <c r="R183" s="6"/>
      <c r="S183" s="9">
        <f t="shared" si="122"/>
        <v>0</v>
      </c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</row>
    <row r="184" spans="1:159" ht="18" x14ac:dyDescent="0.2">
      <c r="A184" s="119"/>
      <c r="B184" s="96"/>
      <c r="C184" s="96"/>
      <c r="D184" s="96"/>
      <c r="E184" s="96"/>
      <c r="F184" s="96" t="s">
        <v>109</v>
      </c>
      <c r="G184" s="94" t="s">
        <v>110</v>
      </c>
      <c r="H184" s="31"/>
      <c r="I184" s="31"/>
      <c r="J184" s="31">
        <f t="shared" si="166"/>
        <v>0</v>
      </c>
      <c r="K184" s="165"/>
      <c r="L184" s="31"/>
      <c r="M184" s="31"/>
      <c r="N184" s="31"/>
      <c r="O184" s="44">
        <f t="shared" si="164"/>
        <v>0</v>
      </c>
      <c r="P184" s="69">
        <f t="shared" si="165"/>
        <v>0</v>
      </c>
      <c r="Q184" s="198"/>
      <c r="R184" s="6"/>
      <c r="S184" s="9">
        <f t="shared" si="122"/>
        <v>0</v>
      </c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</row>
    <row r="185" spans="1:159" ht="18" x14ac:dyDescent="0.2">
      <c r="A185" s="119"/>
      <c r="B185" s="96"/>
      <c r="C185" s="96"/>
      <c r="D185" s="96"/>
      <c r="E185" s="96"/>
      <c r="F185" s="96" t="s">
        <v>111</v>
      </c>
      <c r="G185" s="94" t="s">
        <v>112</v>
      </c>
      <c r="H185" s="31"/>
      <c r="I185" s="31"/>
      <c r="J185" s="31">
        <f t="shared" si="166"/>
        <v>0</v>
      </c>
      <c r="K185" s="165"/>
      <c r="L185" s="31"/>
      <c r="M185" s="31"/>
      <c r="N185" s="31"/>
      <c r="O185" s="44">
        <f t="shared" si="164"/>
        <v>0</v>
      </c>
      <c r="P185" s="69">
        <f t="shared" si="165"/>
        <v>0</v>
      </c>
      <c r="Q185" s="198"/>
      <c r="R185" s="6"/>
      <c r="S185" s="9">
        <f t="shared" si="122"/>
        <v>0</v>
      </c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</row>
    <row r="186" spans="1:159" ht="18" x14ac:dyDescent="0.2">
      <c r="A186" s="119"/>
      <c r="B186" s="96"/>
      <c r="C186" s="96"/>
      <c r="D186" s="96"/>
      <c r="E186" s="96"/>
      <c r="F186" s="96"/>
      <c r="G186" s="94" t="s">
        <v>113</v>
      </c>
      <c r="H186" s="31"/>
      <c r="I186" s="31"/>
      <c r="J186" s="31">
        <f t="shared" si="166"/>
        <v>0</v>
      </c>
      <c r="K186" s="165"/>
      <c r="L186" s="31"/>
      <c r="M186" s="31"/>
      <c r="N186" s="31"/>
      <c r="O186" s="44">
        <f t="shared" si="164"/>
        <v>0</v>
      </c>
      <c r="P186" s="69">
        <f t="shared" si="165"/>
        <v>0</v>
      </c>
      <c r="Q186" s="198"/>
      <c r="R186" s="6"/>
      <c r="S186" s="9">
        <f t="shared" si="122"/>
        <v>0</v>
      </c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</row>
    <row r="187" spans="1:159" ht="18" x14ac:dyDescent="0.2">
      <c r="A187" s="119"/>
      <c r="B187" s="96"/>
      <c r="C187" s="96"/>
      <c r="D187" s="96"/>
      <c r="E187" s="96"/>
      <c r="F187" s="96"/>
      <c r="G187" s="94" t="s">
        <v>114</v>
      </c>
      <c r="H187" s="31"/>
      <c r="I187" s="31"/>
      <c r="J187" s="31">
        <f t="shared" si="166"/>
        <v>0</v>
      </c>
      <c r="K187" s="165"/>
      <c r="L187" s="31"/>
      <c r="M187" s="31"/>
      <c r="N187" s="31"/>
      <c r="O187" s="44">
        <f t="shared" si="164"/>
        <v>0</v>
      </c>
      <c r="P187" s="69">
        <f t="shared" si="165"/>
        <v>0</v>
      </c>
      <c r="Q187" s="198"/>
      <c r="R187" s="6"/>
      <c r="S187" s="9">
        <f t="shared" si="122"/>
        <v>0</v>
      </c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</row>
    <row r="188" spans="1:159" ht="33" x14ac:dyDescent="0.2">
      <c r="A188" s="119"/>
      <c r="B188" s="96"/>
      <c r="C188" s="96"/>
      <c r="D188" s="96"/>
      <c r="E188" s="96"/>
      <c r="F188" s="96">
        <v>12</v>
      </c>
      <c r="G188" s="94" t="s">
        <v>115</v>
      </c>
      <c r="H188" s="31"/>
      <c r="I188" s="31"/>
      <c r="J188" s="31">
        <f t="shared" si="166"/>
        <v>0</v>
      </c>
      <c r="K188" s="165"/>
      <c r="L188" s="31"/>
      <c r="M188" s="31"/>
      <c r="N188" s="31"/>
      <c r="O188" s="44">
        <f t="shared" si="164"/>
        <v>0</v>
      </c>
      <c r="P188" s="69">
        <f t="shared" si="165"/>
        <v>0</v>
      </c>
      <c r="Q188" s="198"/>
      <c r="R188" s="6"/>
      <c r="S188" s="9">
        <f t="shared" si="122"/>
        <v>0</v>
      </c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</row>
    <row r="189" spans="1:159" ht="18" x14ac:dyDescent="0.2">
      <c r="A189" s="119"/>
      <c r="B189" s="96"/>
      <c r="C189" s="96"/>
      <c r="D189" s="96"/>
      <c r="E189" s="96"/>
      <c r="F189" s="96">
        <v>13</v>
      </c>
      <c r="G189" s="94" t="s">
        <v>116</v>
      </c>
      <c r="H189" s="31"/>
      <c r="I189" s="31"/>
      <c r="J189" s="31">
        <f t="shared" si="166"/>
        <v>0</v>
      </c>
      <c r="K189" s="165"/>
      <c r="L189" s="31"/>
      <c r="M189" s="31"/>
      <c r="N189" s="31"/>
      <c r="O189" s="44">
        <f t="shared" si="164"/>
        <v>0</v>
      </c>
      <c r="P189" s="69">
        <f t="shared" si="165"/>
        <v>0</v>
      </c>
      <c r="Q189" s="198"/>
      <c r="R189" s="6"/>
      <c r="S189" s="9">
        <f t="shared" si="122"/>
        <v>0</v>
      </c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</row>
    <row r="190" spans="1:159" ht="18" x14ac:dyDescent="0.2">
      <c r="A190" s="119"/>
      <c r="B190" s="96"/>
      <c r="C190" s="96"/>
      <c r="D190" s="96"/>
      <c r="E190" s="96"/>
      <c r="F190" s="96"/>
      <c r="G190" s="94" t="s">
        <v>117</v>
      </c>
      <c r="H190" s="31"/>
      <c r="I190" s="31"/>
      <c r="J190" s="31">
        <f t="shared" si="166"/>
        <v>0</v>
      </c>
      <c r="K190" s="165"/>
      <c r="L190" s="31"/>
      <c r="M190" s="31"/>
      <c r="N190" s="31"/>
      <c r="O190" s="44">
        <f t="shared" si="164"/>
        <v>0</v>
      </c>
      <c r="P190" s="69">
        <f t="shared" si="165"/>
        <v>0</v>
      </c>
      <c r="Q190" s="198"/>
      <c r="R190" s="6"/>
      <c r="S190" s="9">
        <f t="shared" si="122"/>
        <v>0</v>
      </c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</row>
    <row r="191" spans="1:159" ht="33" x14ac:dyDescent="0.2">
      <c r="A191" s="119"/>
      <c r="B191" s="96"/>
      <c r="C191" s="96"/>
      <c r="D191" s="96"/>
      <c r="E191" s="96"/>
      <c r="F191" s="96"/>
      <c r="G191" s="94" t="s">
        <v>118</v>
      </c>
      <c r="H191" s="31"/>
      <c r="I191" s="31"/>
      <c r="J191" s="31">
        <f t="shared" si="166"/>
        <v>0</v>
      </c>
      <c r="K191" s="165"/>
      <c r="L191" s="31"/>
      <c r="M191" s="31"/>
      <c r="N191" s="31"/>
      <c r="O191" s="44">
        <f t="shared" si="164"/>
        <v>0</v>
      </c>
      <c r="P191" s="69">
        <f t="shared" si="165"/>
        <v>0</v>
      </c>
      <c r="Q191" s="198"/>
      <c r="R191" s="6"/>
      <c r="S191" s="9">
        <f t="shared" si="122"/>
        <v>0</v>
      </c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</row>
    <row r="192" spans="1:159" ht="18" x14ac:dyDescent="0.2">
      <c r="A192" s="119"/>
      <c r="B192" s="96"/>
      <c r="C192" s="96"/>
      <c r="D192" s="96"/>
      <c r="E192" s="96"/>
      <c r="F192" s="96"/>
      <c r="G192" s="94" t="s">
        <v>119</v>
      </c>
      <c r="H192" s="31"/>
      <c r="I192" s="31"/>
      <c r="J192" s="31">
        <f t="shared" si="166"/>
        <v>0</v>
      </c>
      <c r="K192" s="165"/>
      <c r="L192" s="31"/>
      <c r="M192" s="31"/>
      <c r="N192" s="31"/>
      <c r="O192" s="44">
        <f t="shared" si="164"/>
        <v>0</v>
      </c>
      <c r="P192" s="69">
        <f t="shared" si="165"/>
        <v>0</v>
      </c>
      <c r="Q192" s="198"/>
      <c r="R192" s="6"/>
      <c r="S192" s="9">
        <f t="shared" si="122"/>
        <v>0</v>
      </c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</row>
    <row r="193" spans="1:159" ht="18" x14ac:dyDescent="0.2">
      <c r="A193" s="119"/>
      <c r="B193" s="96"/>
      <c r="C193" s="96"/>
      <c r="D193" s="96"/>
      <c r="E193" s="96"/>
      <c r="F193" s="96" t="s">
        <v>91</v>
      </c>
      <c r="G193" s="94" t="s">
        <v>120</v>
      </c>
      <c r="H193" s="31"/>
      <c r="I193" s="31"/>
      <c r="J193" s="31">
        <f t="shared" si="166"/>
        <v>0</v>
      </c>
      <c r="K193" s="165"/>
      <c r="L193" s="31"/>
      <c r="M193" s="31"/>
      <c r="N193" s="31"/>
      <c r="O193" s="44">
        <f t="shared" si="164"/>
        <v>0</v>
      </c>
      <c r="P193" s="69">
        <f t="shared" si="165"/>
        <v>0</v>
      </c>
      <c r="Q193" s="198"/>
      <c r="R193" s="6"/>
      <c r="S193" s="9">
        <f t="shared" si="122"/>
        <v>0</v>
      </c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</row>
    <row r="194" spans="1:159" ht="18" x14ac:dyDescent="0.2">
      <c r="A194" s="118"/>
      <c r="B194" s="41"/>
      <c r="C194" s="41"/>
      <c r="D194" s="41"/>
      <c r="E194" s="41" t="s">
        <v>35</v>
      </c>
      <c r="F194" s="41"/>
      <c r="G194" s="158" t="s">
        <v>121</v>
      </c>
      <c r="H194" s="33">
        <f t="shared" ref="H194:J194" si="167">H195+H196+H197+H198+H199+H200</f>
        <v>0</v>
      </c>
      <c r="I194" s="33">
        <f t="shared" si="167"/>
        <v>0</v>
      </c>
      <c r="J194" s="33">
        <f t="shared" si="167"/>
        <v>0</v>
      </c>
      <c r="K194" s="165" t="e">
        <f t="shared" ref="K194:K249" si="168">ROUND(I194/H194*100,2)</f>
        <v>#DIV/0!</v>
      </c>
      <c r="L194" s="33">
        <f t="shared" ref="L194:P194" si="169">L195+L196+L197+L198+L199+L200</f>
        <v>0</v>
      </c>
      <c r="M194" s="33">
        <f t="shared" si="169"/>
        <v>0</v>
      </c>
      <c r="N194" s="33">
        <f t="shared" si="169"/>
        <v>0</v>
      </c>
      <c r="O194" s="33">
        <f t="shared" si="169"/>
        <v>0</v>
      </c>
      <c r="P194" s="73">
        <f t="shared" si="169"/>
        <v>0</v>
      </c>
      <c r="Q194" s="198"/>
      <c r="R194" s="6"/>
      <c r="S194" s="9">
        <f t="shared" si="122"/>
        <v>0</v>
      </c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</row>
    <row r="195" spans="1:159" ht="18" x14ac:dyDescent="0.2">
      <c r="A195" s="119"/>
      <c r="B195" s="96"/>
      <c r="C195" s="96"/>
      <c r="D195" s="96"/>
      <c r="E195" s="96"/>
      <c r="F195" s="96" t="s">
        <v>20</v>
      </c>
      <c r="G195" s="94" t="s">
        <v>122</v>
      </c>
      <c r="H195" s="31"/>
      <c r="I195" s="31"/>
      <c r="J195" s="31">
        <f t="shared" ref="J195:J200" si="170">H195-I195</f>
        <v>0</v>
      </c>
      <c r="K195" s="165"/>
      <c r="L195" s="31"/>
      <c r="M195" s="31"/>
      <c r="N195" s="31"/>
      <c r="O195" s="44">
        <f t="shared" ref="O195:O200" si="171">+M195+N195</f>
        <v>0</v>
      </c>
      <c r="P195" s="69">
        <f t="shared" ref="P195:P200" si="172">L195-O195</f>
        <v>0</v>
      </c>
      <c r="Q195" s="198"/>
      <c r="R195" s="6"/>
      <c r="S195" s="9">
        <f t="shared" si="122"/>
        <v>0</v>
      </c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</row>
    <row r="196" spans="1:159" ht="18" x14ac:dyDescent="0.2">
      <c r="A196" s="119"/>
      <c r="B196" s="96"/>
      <c r="C196" s="96"/>
      <c r="D196" s="96"/>
      <c r="E196" s="96"/>
      <c r="F196" s="96" t="s">
        <v>18</v>
      </c>
      <c r="G196" s="94" t="s">
        <v>123</v>
      </c>
      <c r="H196" s="31"/>
      <c r="I196" s="31"/>
      <c r="J196" s="31">
        <f t="shared" si="170"/>
        <v>0</v>
      </c>
      <c r="K196" s="165"/>
      <c r="L196" s="31"/>
      <c r="M196" s="31"/>
      <c r="N196" s="31"/>
      <c r="O196" s="44">
        <f t="shared" si="171"/>
        <v>0</v>
      </c>
      <c r="P196" s="69">
        <f t="shared" si="172"/>
        <v>0</v>
      </c>
      <c r="Q196" s="198"/>
      <c r="R196" s="6"/>
      <c r="S196" s="9">
        <f t="shared" si="122"/>
        <v>0</v>
      </c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</row>
    <row r="197" spans="1:159" ht="18" x14ac:dyDescent="0.2">
      <c r="A197" s="119"/>
      <c r="B197" s="96"/>
      <c r="C197" s="96"/>
      <c r="D197" s="96"/>
      <c r="E197" s="96"/>
      <c r="F197" s="96" t="s">
        <v>35</v>
      </c>
      <c r="G197" s="94" t="s">
        <v>124</v>
      </c>
      <c r="H197" s="31"/>
      <c r="I197" s="31"/>
      <c r="J197" s="31">
        <f t="shared" si="170"/>
        <v>0</v>
      </c>
      <c r="K197" s="165"/>
      <c r="L197" s="31"/>
      <c r="M197" s="31"/>
      <c r="N197" s="31"/>
      <c r="O197" s="44">
        <f t="shared" si="171"/>
        <v>0</v>
      </c>
      <c r="P197" s="69">
        <f t="shared" si="172"/>
        <v>0</v>
      </c>
      <c r="Q197" s="198"/>
      <c r="R197" s="6"/>
      <c r="S197" s="9">
        <f t="shared" si="122"/>
        <v>0</v>
      </c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</row>
    <row r="198" spans="1:159" ht="33" x14ac:dyDescent="0.2">
      <c r="A198" s="119"/>
      <c r="B198" s="96"/>
      <c r="C198" s="96"/>
      <c r="D198" s="96"/>
      <c r="E198" s="96"/>
      <c r="F198" s="96" t="s">
        <v>7</v>
      </c>
      <c r="G198" s="94" t="s">
        <v>125</v>
      </c>
      <c r="H198" s="31"/>
      <c r="I198" s="31"/>
      <c r="J198" s="31">
        <f t="shared" si="170"/>
        <v>0</v>
      </c>
      <c r="K198" s="165"/>
      <c r="L198" s="31"/>
      <c r="M198" s="31"/>
      <c r="N198" s="31"/>
      <c r="O198" s="44">
        <f t="shared" si="171"/>
        <v>0</v>
      </c>
      <c r="P198" s="69">
        <f t="shared" si="172"/>
        <v>0</v>
      </c>
      <c r="Q198" s="198"/>
      <c r="R198" s="6"/>
      <c r="S198" s="9">
        <f t="shared" si="122"/>
        <v>0</v>
      </c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</row>
    <row r="199" spans="1:159" ht="33" x14ac:dyDescent="0.2">
      <c r="A199" s="119"/>
      <c r="B199" s="96"/>
      <c r="C199" s="96"/>
      <c r="D199" s="96"/>
      <c r="E199" s="96"/>
      <c r="F199" s="96" t="s">
        <v>22</v>
      </c>
      <c r="G199" s="94" t="s">
        <v>126</v>
      </c>
      <c r="H199" s="31"/>
      <c r="I199" s="31"/>
      <c r="J199" s="31">
        <f t="shared" si="170"/>
        <v>0</v>
      </c>
      <c r="K199" s="165"/>
      <c r="L199" s="31"/>
      <c r="M199" s="31"/>
      <c r="N199" s="31"/>
      <c r="O199" s="44">
        <f t="shared" si="171"/>
        <v>0</v>
      </c>
      <c r="P199" s="69">
        <f t="shared" si="172"/>
        <v>0</v>
      </c>
      <c r="Q199" s="198"/>
      <c r="R199" s="6"/>
      <c r="S199" s="9">
        <f t="shared" si="122"/>
        <v>0</v>
      </c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</row>
    <row r="200" spans="1:159" ht="33" x14ac:dyDescent="0.2">
      <c r="A200" s="119"/>
      <c r="B200" s="96"/>
      <c r="C200" s="96"/>
      <c r="D200" s="96"/>
      <c r="E200" s="96"/>
      <c r="F200" s="96" t="s">
        <v>127</v>
      </c>
      <c r="G200" s="94" t="s">
        <v>128</v>
      </c>
      <c r="H200" s="31"/>
      <c r="I200" s="31"/>
      <c r="J200" s="31">
        <f t="shared" si="170"/>
        <v>0</v>
      </c>
      <c r="K200" s="165"/>
      <c r="L200" s="31"/>
      <c r="M200" s="31"/>
      <c r="N200" s="31"/>
      <c r="O200" s="44">
        <f t="shared" si="171"/>
        <v>0</v>
      </c>
      <c r="P200" s="69">
        <f t="shared" si="172"/>
        <v>0</v>
      </c>
      <c r="Q200" s="198"/>
      <c r="R200" s="6"/>
      <c r="S200" s="9">
        <f t="shared" si="122"/>
        <v>0</v>
      </c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</row>
    <row r="201" spans="1:159" ht="18" x14ac:dyDescent="0.2">
      <c r="A201" s="118"/>
      <c r="B201" s="41"/>
      <c r="C201" s="41"/>
      <c r="D201" s="41" t="s">
        <v>90</v>
      </c>
      <c r="E201" s="41"/>
      <c r="F201" s="41"/>
      <c r="G201" s="169" t="s">
        <v>274</v>
      </c>
      <c r="H201" s="33">
        <f t="shared" ref="H201:J201" si="173">H202+H213+H214+H218+H221+H222+H223+H224+H226</f>
        <v>14000</v>
      </c>
      <c r="I201" s="33">
        <f t="shared" si="173"/>
        <v>7038</v>
      </c>
      <c r="J201" s="33">
        <f t="shared" si="173"/>
        <v>6962</v>
      </c>
      <c r="K201" s="165">
        <f t="shared" si="168"/>
        <v>50.27</v>
      </c>
      <c r="L201" s="33">
        <f t="shared" ref="L201:O201" si="174">L202+L213+L214+L218+L221+L222+L223+L224+L226</f>
        <v>14000</v>
      </c>
      <c r="M201" s="33">
        <f t="shared" si="174"/>
        <v>0</v>
      </c>
      <c r="N201" s="33">
        <f t="shared" si="174"/>
        <v>7038</v>
      </c>
      <c r="O201" s="33">
        <f t="shared" si="174"/>
        <v>7038</v>
      </c>
      <c r="P201" s="73">
        <f>L201-O201</f>
        <v>6962</v>
      </c>
      <c r="Q201" s="198">
        <f t="shared" si="157"/>
        <v>50.27</v>
      </c>
      <c r="R201" s="6"/>
      <c r="S201" s="9">
        <f t="shared" si="122"/>
        <v>0</v>
      </c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</row>
    <row r="202" spans="1:159" ht="18" x14ac:dyDescent="0.2">
      <c r="A202" s="118"/>
      <c r="B202" s="41"/>
      <c r="C202" s="41"/>
      <c r="D202" s="41"/>
      <c r="E202" s="41" t="s">
        <v>20</v>
      </c>
      <c r="F202" s="41"/>
      <c r="G202" s="158" t="s">
        <v>306</v>
      </c>
      <c r="H202" s="33">
        <f t="shared" ref="H202:J202" si="175">SUM(H203:H212)</f>
        <v>14000</v>
      </c>
      <c r="I202" s="33">
        <f t="shared" si="175"/>
        <v>7038</v>
      </c>
      <c r="J202" s="33">
        <f t="shared" si="175"/>
        <v>6962</v>
      </c>
      <c r="K202" s="165">
        <f>ROUND(I202/H202*100,2)</f>
        <v>50.27</v>
      </c>
      <c r="L202" s="33">
        <f t="shared" ref="L202:O202" si="176">SUM(L203:L212)</f>
        <v>14000</v>
      </c>
      <c r="M202" s="33">
        <f t="shared" si="176"/>
        <v>0</v>
      </c>
      <c r="N202" s="33">
        <f t="shared" si="176"/>
        <v>7038</v>
      </c>
      <c r="O202" s="33">
        <f t="shared" si="176"/>
        <v>7038</v>
      </c>
      <c r="P202" s="73">
        <f t="shared" ref="P202:P253" si="177">L202-O202</f>
        <v>6962</v>
      </c>
      <c r="Q202" s="198">
        <f t="shared" si="157"/>
        <v>50.27</v>
      </c>
      <c r="R202" s="6"/>
      <c r="S202" s="9">
        <f t="shared" si="122"/>
        <v>0</v>
      </c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</row>
    <row r="203" spans="1:159" ht="18" x14ac:dyDescent="0.2">
      <c r="A203" s="119"/>
      <c r="B203" s="96"/>
      <c r="C203" s="96"/>
      <c r="D203" s="96"/>
      <c r="E203" s="96"/>
      <c r="F203" s="96" t="s">
        <v>20</v>
      </c>
      <c r="G203" s="94" t="s">
        <v>130</v>
      </c>
      <c r="H203" s="31"/>
      <c r="I203" s="31">
        <f>O203</f>
        <v>0</v>
      </c>
      <c r="J203" s="31">
        <f t="shared" ref="J203:J213" si="178">H203-I203</f>
        <v>0</v>
      </c>
      <c r="K203" s="165"/>
      <c r="L203" s="31">
        <f>H203</f>
        <v>0</v>
      </c>
      <c r="M203" s="31"/>
      <c r="N203" s="31"/>
      <c r="O203" s="44">
        <f t="shared" ref="O203:O213" si="179">+M203+N203</f>
        <v>0</v>
      </c>
      <c r="P203" s="73">
        <f t="shared" si="177"/>
        <v>0</v>
      </c>
      <c r="Q203" s="198" t="e">
        <f t="shared" si="157"/>
        <v>#DIV/0!</v>
      </c>
      <c r="R203" s="6"/>
      <c r="S203" s="9">
        <f>R203-M203</f>
        <v>0</v>
      </c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</row>
    <row r="204" spans="1:159" ht="18" x14ac:dyDescent="0.2">
      <c r="A204" s="119"/>
      <c r="B204" s="96"/>
      <c r="C204" s="96"/>
      <c r="D204" s="96"/>
      <c r="E204" s="96"/>
      <c r="F204" s="96" t="s">
        <v>18</v>
      </c>
      <c r="G204" s="94" t="s">
        <v>131</v>
      </c>
      <c r="H204" s="31"/>
      <c r="I204" s="31">
        <f t="shared" ref="I204:I212" si="180">O204</f>
        <v>0</v>
      </c>
      <c r="J204" s="31">
        <f t="shared" si="178"/>
        <v>0</v>
      </c>
      <c r="K204" s="165"/>
      <c r="L204" s="31">
        <f t="shared" ref="L204:L212" si="181">H204</f>
        <v>0</v>
      </c>
      <c r="M204" s="31"/>
      <c r="N204" s="31"/>
      <c r="O204" s="44">
        <f t="shared" si="179"/>
        <v>0</v>
      </c>
      <c r="P204" s="73">
        <f t="shared" si="177"/>
        <v>0</v>
      </c>
      <c r="Q204" s="198" t="e">
        <f t="shared" si="157"/>
        <v>#DIV/0!</v>
      </c>
      <c r="R204" s="6"/>
      <c r="S204" s="9">
        <f t="shared" si="122"/>
        <v>0</v>
      </c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</row>
    <row r="205" spans="1:159" ht="18" x14ac:dyDescent="0.2">
      <c r="A205" s="119"/>
      <c r="B205" s="96"/>
      <c r="C205" s="96"/>
      <c r="D205" s="96"/>
      <c r="E205" s="96"/>
      <c r="F205" s="96" t="s">
        <v>35</v>
      </c>
      <c r="G205" s="94" t="s">
        <v>307</v>
      </c>
      <c r="H205" s="31">
        <v>3000</v>
      </c>
      <c r="I205" s="31">
        <f t="shared" si="180"/>
        <v>2200</v>
      </c>
      <c r="J205" s="31">
        <f t="shared" si="178"/>
        <v>800</v>
      </c>
      <c r="K205" s="165">
        <f>ROUND(I205/H205*100,2)</f>
        <v>73.33</v>
      </c>
      <c r="L205" s="31">
        <f t="shared" si="181"/>
        <v>3000</v>
      </c>
      <c r="M205" s="31"/>
      <c r="N205" s="31">
        <v>2200</v>
      </c>
      <c r="O205" s="44">
        <f t="shared" si="179"/>
        <v>2200</v>
      </c>
      <c r="P205" s="71">
        <f t="shared" si="177"/>
        <v>800</v>
      </c>
      <c r="Q205" s="199">
        <f t="shared" si="157"/>
        <v>73.33</v>
      </c>
      <c r="R205" s="6"/>
      <c r="S205" s="9">
        <f>R205-M205</f>
        <v>0</v>
      </c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</row>
    <row r="206" spans="1:159" ht="18" x14ac:dyDescent="0.2">
      <c r="A206" s="119"/>
      <c r="B206" s="96"/>
      <c r="C206" s="96"/>
      <c r="D206" s="96"/>
      <c r="E206" s="96"/>
      <c r="F206" s="96" t="s">
        <v>7</v>
      </c>
      <c r="G206" s="94" t="s">
        <v>308</v>
      </c>
      <c r="H206" s="31">
        <v>1000</v>
      </c>
      <c r="I206" s="31">
        <f t="shared" si="180"/>
        <v>29</v>
      </c>
      <c r="J206" s="31">
        <f t="shared" si="178"/>
        <v>971</v>
      </c>
      <c r="K206" s="165">
        <f>ROUND(I206/H206*100,2)</f>
        <v>2.9</v>
      </c>
      <c r="L206" s="31">
        <f t="shared" si="181"/>
        <v>1000</v>
      </c>
      <c r="M206" s="31"/>
      <c r="N206" s="31">
        <v>29</v>
      </c>
      <c r="O206" s="44">
        <f t="shared" si="179"/>
        <v>29</v>
      </c>
      <c r="P206" s="71">
        <f t="shared" si="177"/>
        <v>971</v>
      </c>
      <c r="Q206" s="199"/>
      <c r="R206" s="6"/>
      <c r="S206" s="9">
        <f t="shared" si="122"/>
        <v>0</v>
      </c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</row>
    <row r="207" spans="1:159" ht="18" x14ac:dyDescent="0.2">
      <c r="A207" s="119"/>
      <c r="B207" s="96"/>
      <c r="C207" s="96"/>
      <c r="D207" s="96"/>
      <c r="E207" s="96"/>
      <c r="F207" s="96" t="s">
        <v>136</v>
      </c>
      <c r="G207" s="94" t="s">
        <v>169</v>
      </c>
      <c r="H207" s="31"/>
      <c r="I207" s="31">
        <f t="shared" si="180"/>
        <v>0</v>
      </c>
      <c r="J207" s="31">
        <f t="shared" si="178"/>
        <v>0</v>
      </c>
      <c r="K207" s="165"/>
      <c r="L207" s="31">
        <f t="shared" si="181"/>
        <v>0</v>
      </c>
      <c r="M207" s="31"/>
      <c r="N207" s="31"/>
      <c r="O207" s="44">
        <f t="shared" si="179"/>
        <v>0</v>
      </c>
      <c r="P207" s="71">
        <f t="shared" si="177"/>
        <v>0</v>
      </c>
      <c r="Q207" s="199" t="e">
        <f t="shared" si="157"/>
        <v>#DIV/0!</v>
      </c>
      <c r="R207" s="6"/>
      <c r="S207" s="9">
        <f t="shared" si="122"/>
        <v>0</v>
      </c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</row>
    <row r="208" spans="1:159" ht="18" x14ac:dyDescent="0.2">
      <c r="A208" s="119"/>
      <c r="B208" s="96"/>
      <c r="C208" s="96"/>
      <c r="D208" s="96"/>
      <c r="E208" s="96"/>
      <c r="F208" s="96" t="s">
        <v>22</v>
      </c>
      <c r="G208" s="94" t="s">
        <v>170</v>
      </c>
      <c r="H208" s="31"/>
      <c r="I208" s="31">
        <f t="shared" si="180"/>
        <v>0</v>
      </c>
      <c r="J208" s="31">
        <f t="shared" si="178"/>
        <v>0</v>
      </c>
      <c r="K208" s="165"/>
      <c r="L208" s="31">
        <f t="shared" si="181"/>
        <v>0</v>
      </c>
      <c r="M208" s="31"/>
      <c r="N208" s="31"/>
      <c r="O208" s="44">
        <f t="shared" si="179"/>
        <v>0</v>
      </c>
      <c r="P208" s="71">
        <f t="shared" si="177"/>
        <v>0</v>
      </c>
      <c r="Q208" s="199" t="e">
        <f t="shared" si="157"/>
        <v>#DIV/0!</v>
      </c>
      <c r="R208" s="6"/>
      <c r="S208" s="9">
        <f t="shared" si="122"/>
        <v>0</v>
      </c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</row>
    <row r="209" spans="1:159" ht="18" x14ac:dyDescent="0.2">
      <c r="A209" s="119"/>
      <c r="B209" s="96"/>
      <c r="C209" s="96"/>
      <c r="D209" s="96"/>
      <c r="E209" s="96"/>
      <c r="F209" s="96"/>
      <c r="G209" s="94" t="s">
        <v>171</v>
      </c>
      <c r="H209" s="31"/>
      <c r="I209" s="31">
        <f t="shared" si="180"/>
        <v>0</v>
      </c>
      <c r="J209" s="31">
        <f t="shared" si="178"/>
        <v>0</v>
      </c>
      <c r="K209" s="165"/>
      <c r="L209" s="31">
        <f t="shared" si="181"/>
        <v>0</v>
      </c>
      <c r="M209" s="31"/>
      <c r="N209" s="31"/>
      <c r="O209" s="44">
        <f t="shared" si="179"/>
        <v>0</v>
      </c>
      <c r="P209" s="71">
        <f t="shared" si="177"/>
        <v>0</v>
      </c>
      <c r="Q209" s="199" t="e">
        <f t="shared" si="157"/>
        <v>#DIV/0!</v>
      </c>
      <c r="R209" s="6"/>
      <c r="S209" s="9">
        <f t="shared" si="122"/>
        <v>0</v>
      </c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</row>
    <row r="210" spans="1:159" ht="18" x14ac:dyDescent="0.2">
      <c r="A210" s="119"/>
      <c r="B210" s="96"/>
      <c r="C210" s="96"/>
      <c r="D210" s="96"/>
      <c r="E210" s="96"/>
      <c r="F210" s="96" t="s">
        <v>109</v>
      </c>
      <c r="G210" s="94" t="s">
        <v>172</v>
      </c>
      <c r="H210" s="31">
        <v>1000</v>
      </c>
      <c r="I210" s="31">
        <f t="shared" si="180"/>
        <v>0</v>
      </c>
      <c r="J210" s="31">
        <f t="shared" si="178"/>
        <v>1000</v>
      </c>
      <c r="K210" s="165">
        <f t="shared" ref="K210" si="182">ROUND(I210/H210*100,2)</f>
        <v>0</v>
      </c>
      <c r="L210" s="31">
        <f t="shared" si="181"/>
        <v>1000</v>
      </c>
      <c r="M210" s="31"/>
      <c r="N210" s="31"/>
      <c r="O210" s="44">
        <f t="shared" si="179"/>
        <v>0</v>
      </c>
      <c r="P210" s="71">
        <f t="shared" si="177"/>
        <v>1000</v>
      </c>
      <c r="Q210" s="199">
        <f t="shared" si="157"/>
        <v>0</v>
      </c>
      <c r="R210" s="6"/>
      <c r="S210" s="9">
        <f t="shared" ref="S210:S273" si="183">R210-M210</f>
        <v>0</v>
      </c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</row>
    <row r="211" spans="1:159" ht="18" x14ac:dyDescent="0.2">
      <c r="A211" s="119"/>
      <c r="B211" s="96"/>
      <c r="C211" s="96"/>
      <c r="D211" s="96"/>
      <c r="E211" s="96"/>
      <c r="F211" s="96" t="s">
        <v>111</v>
      </c>
      <c r="G211" s="94" t="s">
        <v>309</v>
      </c>
      <c r="H211" s="31">
        <v>4000</v>
      </c>
      <c r="I211" s="31">
        <f t="shared" si="180"/>
        <v>0</v>
      </c>
      <c r="J211" s="31">
        <f t="shared" si="178"/>
        <v>4000</v>
      </c>
      <c r="K211" s="165">
        <f t="shared" si="168"/>
        <v>0</v>
      </c>
      <c r="L211" s="31">
        <f t="shared" si="181"/>
        <v>4000</v>
      </c>
      <c r="M211" s="31"/>
      <c r="N211" s="31"/>
      <c r="O211" s="44">
        <f>+M211+N211</f>
        <v>0</v>
      </c>
      <c r="P211" s="71">
        <f t="shared" si="177"/>
        <v>4000</v>
      </c>
      <c r="Q211" s="199">
        <f t="shared" si="157"/>
        <v>0</v>
      </c>
      <c r="R211" s="6"/>
      <c r="S211" s="9">
        <f t="shared" si="183"/>
        <v>0</v>
      </c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</row>
    <row r="212" spans="1:159" ht="18" x14ac:dyDescent="0.2">
      <c r="A212" s="119"/>
      <c r="B212" s="96"/>
      <c r="C212" s="96"/>
      <c r="D212" s="96"/>
      <c r="E212" s="96"/>
      <c r="F212" s="96" t="s">
        <v>91</v>
      </c>
      <c r="G212" s="94" t="s">
        <v>333</v>
      </c>
      <c r="H212" s="31">
        <v>5000</v>
      </c>
      <c r="I212" s="31">
        <f t="shared" si="180"/>
        <v>4809</v>
      </c>
      <c r="J212" s="31">
        <f t="shared" si="178"/>
        <v>191</v>
      </c>
      <c r="K212" s="165">
        <f t="shared" si="168"/>
        <v>96.18</v>
      </c>
      <c r="L212" s="31">
        <f t="shared" si="181"/>
        <v>5000</v>
      </c>
      <c r="M212" s="31"/>
      <c r="N212" s="31">
        <v>4809</v>
      </c>
      <c r="O212" s="44">
        <f t="shared" si="179"/>
        <v>4809</v>
      </c>
      <c r="P212" s="71">
        <f t="shared" si="177"/>
        <v>191</v>
      </c>
      <c r="Q212" s="199">
        <f t="shared" si="157"/>
        <v>96.18</v>
      </c>
      <c r="R212" s="6"/>
      <c r="S212" s="9">
        <f t="shared" si="183"/>
        <v>0</v>
      </c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</row>
    <row r="213" spans="1:159" ht="18" x14ac:dyDescent="0.2">
      <c r="A213" s="119"/>
      <c r="B213" s="96"/>
      <c r="C213" s="96"/>
      <c r="D213" s="96"/>
      <c r="E213" s="96" t="s">
        <v>18</v>
      </c>
      <c r="F213" s="96"/>
      <c r="G213" s="94" t="s">
        <v>310</v>
      </c>
      <c r="H213" s="31">
        <v>0</v>
      </c>
      <c r="I213" s="31">
        <v>0</v>
      </c>
      <c r="J213" s="31">
        <f t="shared" si="178"/>
        <v>0</v>
      </c>
      <c r="K213" s="165"/>
      <c r="L213" s="31">
        <v>0</v>
      </c>
      <c r="M213" s="31">
        <v>0</v>
      </c>
      <c r="N213" s="31">
        <v>0</v>
      </c>
      <c r="O213" s="44">
        <f t="shared" si="179"/>
        <v>0</v>
      </c>
      <c r="P213" s="71">
        <f t="shared" si="177"/>
        <v>0</v>
      </c>
      <c r="Q213" s="199"/>
      <c r="R213" s="6"/>
      <c r="S213" s="9">
        <f t="shared" si="183"/>
        <v>0</v>
      </c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</row>
    <row r="214" spans="1:159" ht="18" x14ac:dyDescent="0.2">
      <c r="A214" s="118"/>
      <c r="B214" s="41"/>
      <c r="C214" s="41"/>
      <c r="D214" s="41"/>
      <c r="E214" s="41" t="s">
        <v>136</v>
      </c>
      <c r="F214" s="41"/>
      <c r="G214" s="169" t="s">
        <v>311</v>
      </c>
      <c r="H214" s="33">
        <f t="shared" ref="H214:J214" si="184">SUM(H215:H217)</f>
        <v>0</v>
      </c>
      <c r="I214" s="33">
        <f t="shared" si="184"/>
        <v>0</v>
      </c>
      <c r="J214" s="33">
        <f t="shared" si="184"/>
        <v>0</v>
      </c>
      <c r="K214" s="165"/>
      <c r="L214" s="33">
        <f t="shared" ref="L214:O214" si="185">SUM(L215:L217)</f>
        <v>0</v>
      </c>
      <c r="M214" s="33">
        <f t="shared" si="185"/>
        <v>0</v>
      </c>
      <c r="N214" s="33">
        <f t="shared" si="185"/>
        <v>0</v>
      </c>
      <c r="O214" s="33">
        <f t="shared" si="185"/>
        <v>0</v>
      </c>
      <c r="P214" s="73">
        <f t="shared" si="177"/>
        <v>0</v>
      </c>
      <c r="Q214" s="198"/>
      <c r="R214" s="6"/>
      <c r="S214" s="9">
        <f t="shared" si="183"/>
        <v>0</v>
      </c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</row>
    <row r="215" spans="1:159" ht="18" x14ac:dyDescent="0.2">
      <c r="A215" s="119"/>
      <c r="B215" s="96"/>
      <c r="C215" s="96"/>
      <c r="D215" s="96"/>
      <c r="E215" s="96"/>
      <c r="F215" s="96"/>
      <c r="G215" s="94" t="s">
        <v>138</v>
      </c>
      <c r="H215" s="31"/>
      <c r="I215" s="31"/>
      <c r="J215" s="31">
        <f t="shared" ref="J215:J216" si="186">H215-I215</f>
        <v>0</v>
      </c>
      <c r="K215" s="165"/>
      <c r="L215" s="31"/>
      <c r="M215" s="31"/>
      <c r="N215" s="31"/>
      <c r="O215" s="44">
        <f t="shared" ref="O215:O217" si="187">+M215+N215</f>
        <v>0</v>
      </c>
      <c r="P215" s="73">
        <f t="shared" si="177"/>
        <v>0</v>
      </c>
      <c r="Q215" s="198" t="e">
        <f t="shared" si="157"/>
        <v>#DIV/0!</v>
      </c>
      <c r="R215" s="6"/>
      <c r="S215" s="9">
        <f t="shared" si="183"/>
        <v>0</v>
      </c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</row>
    <row r="216" spans="1:159" ht="18" x14ac:dyDescent="0.2">
      <c r="A216" s="119"/>
      <c r="B216" s="96"/>
      <c r="C216" s="96"/>
      <c r="D216" s="96"/>
      <c r="E216" s="96"/>
      <c r="F216" s="96"/>
      <c r="G216" s="94" t="s">
        <v>139</v>
      </c>
      <c r="H216" s="31"/>
      <c r="I216" s="31"/>
      <c r="J216" s="31">
        <f t="shared" si="186"/>
        <v>0</v>
      </c>
      <c r="K216" s="165"/>
      <c r="L216" s="31"/>
      <c r="M216" s="31"/>
      <c r="N216" s="31"/>
      <c r="O216" s="44">
        <f t="shared" si="187"/>
        <v>0</v>
      </c>
      <c r="P216" s="73">
        <f t="shared" si="177"/>
        <v>0</v>
      </c>
      <c r="Q216" s="198" t="e">
        <f t="shared" si="157"/>
        <v>#DIV/0!</v>
      </c>
      <c r="R216" s="6"/>
      <c r="S216" s="9">
        <f t="shared" si="183"/>
        <v>0</v>
      </c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</row>
    <row r="217" spans="1:159" ht="18" x14ac:dyDescent="0.2">
      <c r="A217" s="119"/>
      <c r="B217" s="96"/>
      <c r="C217" s="96"/>
      <c r="D217" s="96"/>
      <c r="E217" s="96"/>
      <c r="F217" s="96" t="s">
        <v>91</v>
      </c>
      <c r="G217" s="94" t="s">
        <v>312</v>
      </c>
      <c r="H217" s="31"/>
      <c r="I217" s="31">
        <f>O217</f>
        <v>0</v>
      </c>
      <c r="J217" s="31">
        <f>H217-I217</f>
        <v>0</v>
      </c>
      <c r="K217" s="165"/>
      <c r="L217" s="31"/>
      <c r="M217" s="31">
        <v>0</v>
      </c>
      <c r="N217" s="31">
        <v>0</v>
      </c>
      <c r="O217" s="44">
        <f t="shared" si="187"/>
        <v>0</v>
      </c>
      <c r="P217" s="71">
        <f t="shared" si="177"/>
        <v>0</v>
      </c>
      <c r="Q217" s="199"/>
      <c r="R217" s="6"/>
      <c r="S217" s="9">
        <f t="shared" si="183"/>
        <v>0</v>
      </c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</row>
    <row r="218" spans="1:159" ht="18" x14ac:dyDescent="0.2">
      <c r="A218" s="118"/>
      <c r="B218" s="41"/>
      <c r="C218" s="41"/>
      <c r="D218" s="41"/>
      <c r="E218" s="41" t="s">
        <v>22</v>
      </c>
      <c r="F218" s="41"/>
      <c r="G218" s="169" t="s">
        <v>173</v>
      </c>
      <c r="H218" s="33">
        <f t="shared" ref="H218:J218" si="188">H219+H220</f>
        <v>0</v>
      </c>
      <c r="I218" s="33">
        <f t="shared" si="188"/>
        <v>0</v>
      </c>
      <c r="J218" s="33">
        <f t="shared" si="188"/>
        <v>0</v>
      </c>
      <c r="K218" s="165"/>
      <c r="L218" s="33">
        <f t="shared" ref="L218:O218" si="189">L219+L220</f>
        <v>0</v>
      </c>
      <c r="M218" s="33">
        <f t="shared" si="189"/>
        <v>0</v>
      </c>
      <c r="N218" s="33">
        <f t="shared" si="189"/>
        <v>0</v>
      </c>
      <c r="O218" s="33">
        <f t="shared" si="189"/>
        <v>0</v>
      </c>
      <c r="P218" s="73">
        <f t="shared" si="177"/>
        <v>0</v>
      </c>
      <c r="Q218" s="198" t="e">
        <f t="shared" si="157"/>
        <v>#DIV/0!</v>
      </c>
      <c r="R218" s="6"/>
      <c r="S218" s="9">
        <f t="shared" si="183"/>
        <v>0</v>
      </c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</row>
    <row r="219" spans="1:159" ht="18" x14ac:dyDescent="0.2">
      <c r="A219" s="119"/>
      <c r="B219" s="96"/>
      <c r="C219" s="96"/>
      <c r="D219" s="96"/>
      <c r="E219" s="96"/>
      <c r="F219" s="96" t="s">
        <v>20</v>
      </c>
      <c r="G219" s="94" t="s">
        <v>174</v>
      </c>
      <c r="H219" s="31"/>
      <c r="I219" s="31"/>
      <c r="J219" s="31">
        <f t="shared" ref="J219:J225" si="190">H219-I219</f>
        <v>0</v>
      </c>
      <c r="K219" s="165"/>
      <c r="L219" s="31"/>
      <c r="M219" s="31"/>
      <c r="N219" s="31"/>
      <c r="O219" s="44">
        <f t="shared" ref="O219:O225" si="191">+M219+N219</f>
        <v>0</v>
      </c>
      <c r="P219" s="73">
        <f t="shared" si="177"/>
        <v>0</v>
      </c>
      <c r="Q219" s="198" t="e">
        <f t="shared" si="157"/>
        <v>#DIV/0!</v>
      </c>
      <c r="R219" s="6"/>
      <c r="S219" s="9">
        <f t="shared" si="183"/>
        <v>0</v>
      </c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</row>
    <row r="220" spans="1:159" ht="18" x14ac:dyDescent="0.2">
      <c r="A220" s="119"/>
      <c r="B220" s="96"/>
      <c r="C220" s="96"/>
      <c r="D220" s="96"/>
      <c r="E220" s="96"/>
      <c r="F220" s="96"/>
      <c r="G220" s="94" t="s">
        <v>175</v>
      </c>
      <c r="H220" s="31"/>
      <c r="I220" s="31"/>
      <c r="J220" s="31">
        <f t="shared" si="190"/>
        <v>0</v>
      </c>
      <c r="K220" s="165"/>
      <c r="L220" s="31"/>
      <c r="M220" s="31"/>
      <c r="N220" s="31"/>
      <c r="O220" s="44">
        <f t="shared" si="191"/>
        <v>0</v>
      </c>
      <c r="P220" s="73">
        <f t="shared" si="177"/>
        <v>0</v>
      </c>
      <c r="Q220" s="198" t="e">
        <f t="shared" si="157"/>
        <v>#DIV/0!</v>
      </c>
      <c r="R220" s="6"/>
      <c r="S220" s="9">
        <f t="shared" si="183"/>
        <v>0</v>
      </c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</row>
    <row r="221" spans="1:159" ht="18" x14ac:dyDescent="0.2">
      <c r="A221" s="119"/>
      <c r="B221" s="96"/>
      <c r="C221" s="96"/>
      <c r="D221" s="96"/>
      <c r="E221" s="96">
        <v>11</v>
      </c>
      <c r="F221" s="96"/>
      <c r="G221" s="94" t="s">
        <v>176</v>
      </c>
      <c r="H221" s="31"/>
      <c r="I221" s="31"/>
      <c r="J221" s="31">
        <f t="shared" si="190"/>
        <v>0</v>
      </c>
      <c r="K221" s="165"/>
      <c r="L221" s="31"/>
      <c r="M221" s="31"/>
      <c r="N221" s="31"/>
      <c r="O221" s="44">
        <f t="shared" si="191"/>
        <v>0</v>
      </c>
      <c r="P221" s="73">
        <f t="shared" si="177"/>
        <v>0</v>
      </c>
      <c r="Q221" s="198" t="e">
        <f t="shared" si="157"/>
        <v>#DIV/0!</v>
      </c>
      <c r="R221" s="6"/>
      <c r="S221" s="9">
        <f t="shared" si="183"/>
        <v>0</v>
      </c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</row>
    <row r="222" spans="1:159" ht="18" x14ac:dyDescent="0.2">
      <c r="A222" s="119"/>
      <c r="B222" s="96"/>
      <c r="C222" s="96"/>
      <c r="D222" s="96"/>
      <c r="E222" s="96">
        <v>13</v>
      </c>
      <c r="F222" s="96"/>
      <c r="G222" s="94" t="s">
        <v>141</v>
      </c>
      <c r="H222" s="31"/>
      <c r="I222" s="31"/>
      <c r="J222" s="31">
        <f t="shared" si="190"/>
        <v>0</v>
      </c>
      <c r="K222" s="165"/>
      <c r="L222" s="31"/>
      <c r="M222" s="31"/>
      <c r="N222" s="31"/>
      <c r="O222" s="44">
        <f t="shared" si="191"/>
        <v>0</v>
      </c>
      <c r="P222" s="73">
        <f t="shared" si="177"/>
        <v>0</v>
      </c>
      <c r="Q222" s="198" t="e">
        <f t="shared" si="157"/>
        <v>#DIV/0!</v>
      </c>
      <c r="R222" s="6"/>
      <c r="S222" s="9">
        <f t="shared" si="183"/>
        <v>0</v>
      </c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</row>
    <row r="223" spans="1:159" ht="18" x14ac:dyDescent="0.2">
      <c r="A223" s="119"/>
      <c r="B223" s="96"/>
      <c r="C223" s="96"/>
      <c r="D223" s="96"/>
      <c r="E223" s="96">
        <v>14</v>
      </c>
      <c r="F223" s="96"/>
      <c r="G223" s="94" t="s">
        <v>177</v>
      </c>
      <c r="H223" s="31"/>
      <c r="I223" s="31"/>
      <c r="J223" s="31">
        <f t="shared" si="190"/>
        <v>0</v>
      </c>
      <c r="K223" s="165"/>
      <c r="L223" s="31"/>
      <c r="M223" s="31"/>
      <c r="N223" s="31"/>
      <c r="O223" s="44">
        <f t="shared" si="191"/>
        <v>0</v>
      </c>
      <c r="P223" s="73">
        <f t="shared" si="177"/>
        <v>0</v>
      </c>
      <c r="Q223" s="198" t="e">
        <f t="shared" si="157"/>
        <v>#DIV/0!</v>
      </c>
      <c r="R223" s="6"/>
      <c r="S223" s="9">
        <f t="shared" si="183"/>
        <v>0</v>
      </c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</row>
    <row r="224" spans="1:159" ht="33" x14ac:dyDescent="0.2">
      <c r="A224" s="119"/>
      <c r="B224" s="96"/>
      <c r="C224" s="96"/>
      <c r="D224" s="96"/>
      <c r="E224" s="96"/>
      <c r="F224" s="96"/>
      <c r="G224" s="94" t="s">
        <v>178</v>
      </c>
      <c r="H224" s="31"/>
      <c r="I224" s="31"/>
      <c r="J224" s="31">
        <f t="shared" si="190"/>
        <v>0</v>
      </c>
      <c r="K224" s="165"/>
      <c r="L224" s="31"/>
      <c r="M224" s="31"/>
      <c r="N224" s="31"/>
      <c r="O224" s="44">
        <f t="shared" si="191"/>
        <v>0</v>
      </c>
      <c r="P224" s="73">
        <f t="shared" si="177"/>
        <v>0</v>
      </c>
      <c r="Q224" s="198" t="e">
        <f t="shared" si="157"/>
        <v>#DIV/0!</v>
      </c>
      <c r="R224" s="6"/>
      <c r="S224" s="9">
        <f t="shared" si="183"/>
        <v>0</v>
      </c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</row>
    <row r="225" spans="1:159" ht="33" x14ac:dyDescent="0.2">
      <c r="A225" s="119"/>
      <c r="B225" s="96"/>
      <c r="C225" s="96"/>
      <c r="D225" s="96"/>
      <c r="E225" s="96"/>
      <c r="F225" s="96"/>
      <c r="G225" s="94" t="s">
        <v>179</v>
      </c>
      <c r="H225" s="31"/>
      <c r="I225" s="31"/>
      <c r="J225" s="31">
        <f t="shared" si="190"/>
        <v>0</v>
      </c>
      <c r="K225" s="165"/>
      <c r="L225" s="31"/>
      <c r="M225" s="31"/>
      <c r="N225" s="31"/>
      <c r="O225" s="44">
        <f t="shared" si="191"/>
        <v>0</v>
      </c>
      <c r="P225" s="73">
        <f t="shared" si="177"/>
        <v>0</v>
      </c>
      <c r="Q225" s="198" t="e">
        <f t="shared" si="157"/>
        <v>#DIV/0!</v>
      </c>
      <c r="R225" s="6"/>
      <c r="S225" s="9">
        <f t="shared" si="183"/>
        <v>0</v>
      </c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</row>
    <row r="226" spans="1:159" ht="18" x14ac:dyDescent="0.2">
      <c r="A226" s="118"/>
      <c r="B226" s="41"/>
      <c r="C226" s="41"/>
      <c r="D226" s="41"/>
      <c r="E226" s="41" t="s">
        <v>91</v>
      </c>
      <c r="F226" s="41"/>
      <c r="G226" s="169" t="s">
        <v>313</v>
      </c>
      <c r="H226" s="33">
        <f t="shared" ref="H226:J226" si="192">H227+H228+H229+H230</f>
        <v>0</v>
      </c>
      <c r="I226" s="33">
        <f t="shared" si="192"/>
        <v>0</v>
      </c>
      <c r="J226" s="33">
        <f t="shared" si="192"/>
        <v>0</v>
      </c>
      <c r="K226" s="165" t="e">
        <f t="shared" si="168"/>
        <v>#DIV/0!</v>
      </c>
      <c r="L226" s="33">
        <f t="shared" ref="L226:O226" si="193">L227+L228+L229+L230</f>
        <v>0</v>
      </c>
      <c r="M226" s="33">
        <f t="shared" si="193"/>
        <v>0</v>
      </c>
      <c r="N226" s="33">
        <f t="shared" si="193"/>
        <v>0</v>
      </c>
      <c r="O226" s="33">
        <f t="shared" si="193"/>
        <v>0</v>
      </c>
      <c r="P226" s="73">
        <f t="shared" si="177"/>
        <v>0</v>
      </c>
      <c r="Q226" s="198" t="e">
        <f t="shared" si="157"/>
        <v>#DIV/0!</v>
      </c>
      <c r="R226" s="6"/>
      <c r="S226" s="9">
        <f t="shared" si="183"/>
        <v>0</v>
      </c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</row>
    <row r="227" spans="1:159" ht="18" x14ac:dyDescent="0.2">
      <c r="A227" s="119"/>
      <c r="B227" s="96"/>
      <c r="C227" s="96"/>
      <c r="D227" s="96"/>
      <c r="E227" s="96"/>
      <c r="F227" s="96"/>
      <c r="G227" s="94" t="s">
        <v>143</v>
      </c>
      <c r="H227" s="31"/>
      <c r="I227" s="31"/>
      <c r="J227" s="31">
        <f t="shared" ref="J227:J230" si="194">H227-I227</f>
        <v>0</v>
      </c>
      <c r="K227" s="165"/>
      <c r="L227" s="31"/>
      <c r="M227" s="31"/>
      <c r="N227" s="31"/>
      <c r="O227" s="44">
        <f t="shared" ref="O227:O230" si="195">+M227+N227</f>
        <v>0</v>
      </c>
      <c r="P227" s="73">
        <f t="shared" si="177"/>
        <v>0</v>
      </c>
      <c r="Q227" s="198" t="e">
        <f t="shared" si="157"/>
        <v>#DIV/0!</v>
      </c>
      <c r="R227" s="6"/>
      <c r="S227" s="9">
        <f t="shared" si="183"/>
        <v>0</v>
      </c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</row>
    <row r="228" spans="1:159" ht="18" x14ac:dyDescent="0.2">
      <c r="A228" s="119"/>
      <c r="B228" s="96"/>
      <c r="C228" s="96"/>
      <c r="D228" s="96"/>
      <c r="E228" s="96"/>
      <c r="F228" s="96" t="s">
        <v>7</v>
      </c>
      <c r="G228" s="94" t="s">
        <v>314</v>
      </c>
      <c r="H228" s="31"/>
      <c r="I228" s="31"/>
      <c r="J228" s="31">
        <f t="shared" si="194"/>
        <v>0</v>
      </c>
      <c r="K228" s="165" t="e">
        <f t="shared" si="168"/>
        <v>#DIV/0!</v>
      </c>
      <c r="L228" s="31"/>
      <c r="M228" s="31"/>
      <c r="N228" s="31"/>
      <c r="O228" s="44">
        <f t="shared" si="195"/>
        <v>0</v>
      </c>
      <c r="P228" s="71">
        <f t="shared" si="177"/>
        <v>0</v>
      </c>
      <c r="Q228" s="199"/>
      <c r="R228" s="6"/>
      <c r="S228" s="9">
        <f t="shared" si="183"/>
        <v>0</v>
      </c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</row>
    <row r="229" spans="1:159" ht="33" x14ac:dyDescent="0.2">
      <c r="A229" s="119"/>
      <c r="B229" s="96"/>
      <c r="C229" s="96"/>
      <c r="D229" s="96"/>
      <c r="E229" s="96"/>
      <c r="F229" s="96"/>
      <c r="G229" s="94" t="s">
        <v>145</v>
      </c>
      <c r="H229" s="31"/>
      <c r="I229" s="31"/>
      <c r="J229" s="31">
        <f t="shared" si="194"/>
        <v>0</v>
      </c>
      <c r="K229" s="165"/>
      <c r="L229" s="31"/>
      <c r="M229" s="31"/>
      <c r="N229" s="31"/>
      <c r="O229" s="44">
        <f t="shared" si="195"/>
        <v>0</v>
      </c>
      <c r="P229" s="71">
        <f t="shared" si="177"/>
        <v>0</v>
      </c>
      <c r="Q229" s="199" t="e">
        <f t="shared" si="157"/>
        <v>#DIV/0!</v>
      </c>
      <c r="R229" s="6"/>
      <c r="S229" s="9">
        <f t="shared" si="183"/>
        <v>0</v>
      </c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</row>
    <row r="230" spans="1:159" ht="18" x14ac:dyDescent="0.2">
      <c r="A230" s="119"/>
      <c r="B230" s="96"/>
      <c r="C230" s="96"/>
      <c r="D230" s="96"/>
      <c r="E230" s="96"/>
      <c r="F230" s="96" t="s">
        <v>91</v>
      </c>
      <c r="G230" s="94" t="s">
        <v>315</v>
      </c>
      <c r="H230" s="31">
        <v>0</v>
      </c>
      <c r="I230" s="31">
        <v>0</v>
      </c>
      <c r="J230" s="31">
        <f t="shared" si="194"/>
        <v>0</v>
      </c>
      <c r="K230" s="165"/>
      <c r="L230" s="31">
        <v>0</v>
      </c>
      <c r="M230" s="31">
        <v>0</v>
      </c>
      <c r="N230" s="31">
        <v>0</v>
      </c>
      <c r="O230" s="44">
        <f t="shared" si="195"/>
        <v>0</v>
      </c>
      <c r="P230" s="71">
        <f t="shared" si="177"/>
        <v>0</v>
      </c>
      <c r="Q230" s="199"/>
      <c r="R230" s="6"/>
      <c r="S230" s="9">
        <f t="shared" si="183"/>
        <v>0</v>
      </c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</row>
    <row r="231" spans="1:159" ht="18" x14ac:dyDescent="0.2">
      <c r="A231" s="118"/>
      <c r="B231" s="41"/>
      <c r="C231" s="41"/>
      <c r="D231" s="41" t="s">
        <v>92</v>
      </c>
      <c r="E231" s="41"/>
      <c r="F231" s="41"/>
      <c r="G231" s="169" t="s">
        <v>180</v>
      </c>
      <c r="H231" s="33">
        <f t="shared" ref="H231:J231" si="196">H232</f>
        <v>0</v>
      </c>
      <c r="I231" s="33">
        <f t="shared" si="196"/>
        <v>0</v>
      </c>
      <c r="J231" s="33">
        <f t="shared" si="196"/>
        <v>0</v>
      </c>
      <c r="K231" s="165" t="e">
        <f t="shared" si="168"/>
        <v>#DIV/0!</v>
      </c>
      <c r="L231" s="33">
        <f t="shared" ref="L231:O231" si="197">L232</f>
        <v>0</v>
      </c>
      <c r="M231" s="33">
        <f t="shared" si="197"/>
        <v>0</v>
      </c>
      <c r="N231" s="33">
        <f t="shared" si="197"/>
        <v>0</v>
      </c>
      <c r="O231" s="33">
        <f t="shared" si="197"/>
        <v>0</v>
      </c>
      <c r="P231" s="73">
        <f t="shared" si="177"/>
        <v>0</v>
      </c>
      <c r="Q231" s="198" t="e">
        <f t="shared" si="157"/>
        <v>#DIV/0!</v>
      </c>
      <c r="R231" s="6"/>
      <c r="S231" s="9">
        <f t="shared" si="183"/>
        <v>0</v>
      </c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</row>
    <row r="232" spans="1:159" ht="33" x14ac:dyDescent="0.2">
      <c r="A232" s="119"/>
      <c r="B232" s="96"/>
      <c r="C232" s="96"/>
      <c r="D232" s="96"/>
      <c r="E232" s="96" t="s">
        <v>111</v>
      </c>
      <c r="F232" s="96"/>
      <c r="G232" s="94" t="s">
        <v>181</v>
      </c>
      <c r="H232" s="31"/>
      <c r="I232" s="31"/>
      <c r="J232" s="31">
        <f>H232-I232</f>
        <v>0</v>
      </c>
      <c r="K232" s="165" t="e">
        <f t="shared" si="168"/>
        <v>#DIV/0!</v>
      </c>
      <c r="L232" s="31"/>
      <c r="M232" s="31"/>
      <c r="N232" s="71"/>
      <c r="O232" s="44">
        <f t="shared" ref="O232" si="198">+M232+N232</f>
        <v>0</v>
      </c>
      <c r="P232" s="73">
        <f t="shared" si="177"/>
        <v>0</v>
      </c>
      <c r="Q232" s="198" t="e">
        <f t="shared" si="157"/>
        <v>#DIV/0!</v>
      </c>
      <c r="R232" s="6"/>
      <c r="S232" s="9">
        <f t="shared" si="183"/>
        <v>0</v>
      </c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</row>
    <row r="233" spans="1:159" ht="33" x14ac:dyDescent="0.2">
      <c r="A233" s="118"/>
      <c r="B233" s="41"/>
      <c r="C233" s="41"/>
      <c r="D233" s="41">
        <v>51</v>
      </c>
      <c r="E233" s="41"/>
      <c r="F233" s="41"/>
      <c r="G233" s="169" t="s">
        <v>77</v>
      </c>
      <c r="H233" s="33">
        <f t="shared" ref="H233:J234" si="199">H234</f>
        <v>0</v>
      </c>
      <c r="I233" s="33">
        <f t="shared" si="199"/>
        <v>0</v>
      </c>
      <c r="J233" s="33">
        <f t="shared" si="199"/>
        <v>0</v>
      </c>
      <c r="K233" s="165"/>
      <c r="L233" s="33">
        <f t="shared" ref="L233:O234" si="200">L234</f>
        <v>0</v>
      </c>
      <c r="M233" s="33">
        <f t="shared" si="200"/>
        <v>0</v>
      </c>
      <c r="N233" s="33">
        <f t="shared" si="200"/>
        <v>0</v>
      </c>
      <c r="O233" s="33">
        <f t="shared" si="200"/>
        <v>0</v>
      </c>
      <c r="P233" s="73">
        <f t="shared" si="177"/>
        <v>0</v>
      </c>
      <c r="Q233" s="198" t="e">
        <f t="shared" si="157"/>
        <v>#DIV/0!</v>
      </c>
      <c r="R233" s="6"/>
      <c r="S233" s="9">
        <f t="shared" si="183"/>
        <v>0</v>
      </c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</row>
    <row r="234" spans="1:159" ht="18" x14ac:dyDescent="0.2">
      <c r="A234" s="118"/>
      <c r="B234" s="41"/>
      <c r="C234" s="41"/>
      <c r="D234" s="41"/>
      <c r="E234" s="41" t="s">
        <v>20</v>
      </c>
      <c r="F234" s="41"/>
      <c r="G234" s="158" t="s">
        <v>93</v>
      </c>
      <c r="H234" s="33">
        <f t="shared" si="199"/>
        <v>0</v>
      </c>
      <c r="I234" s="33">
        <f t="shared" si="199"/>
        <v>0</v>
      </c>
      <c r="J234" s="33">
        <f t="shared" si="199"/>
        <v>0</v>
      </c>
      <c r="K234" s="165"/>
      <c r="L234" s="33">
        <f t="shared" si="200"/>
        <v>0</v>
      </c>
      <c r="M234" s="33">
        <f t="shared" si="200"/>
        <v>0</v>
      </c>
      <c r="N234" s="33">
        <f t="shared" si="200"/>
        <v>0</v>
      </c>
      <c r="O234" s="33">
        <f t="shared" si="200"/>
        <v>0</v>
      </c>
      <c r="P234" s="73">
        <f t="shared" si="177"/>
        <v>0</v>
      </c>
      <c r="Q234" s="198" t="e">
        <f t="shared" si="157"/>
        <v>#DIV/0!</v>
      </c>
      <c r="R234" s="6"/>
      <c r="S234" s="9">
        <f t="shared" si="183"/>
        <v>0</v>
      </c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</row>
    <row r="235" spans="1:159" ht="18" x14ac:dyDescent="0.2">
      <c r="A235" s="119"/>
      <c r="B235" s="96"/>
      <c r="C235" s="96"/>
      <c r="D235" s="96"/>
      <c r="E235" s="96"/>
      <c r="F235" s="96" t="s">
        <v>20</v>
      </c>
      <c r="G235" s="94" t="s">
        <v>94</v>
      </c>
      <c r="H235" s="31"/>
      <c r="I235" s="31"/>
      <c r="J235" s="31">
        <f>H235-I235</f>
        <v>0</v>
      </c>
      <c r="K235" s="165"/>
      <c r="L235" s="31"/>
      <c r="M235" s="31"/>
      <c r="N235" s="31"/>
      <c r="O235" s="44">
        <f t="shared" ref="O235" si="201">+M235+N235</f>
        <v>0</v>
      </c>
      <c r="P235" s="73">
        <f t="shared" si="177"/>
        <v>0</v>
      </c>
      <c r="Q235" s="198" t="e">
        <f t="shared" si="157"/>
        <v>#DIV/0!</v>
      </c>
      <c r="R235" s="6"/>
      <c r="S235" s="9">
        <f t="shared" si="183"/>
        <v>0</v>
      </c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</row>
    <row r="236" spans="1:159" ht="49.5" x14ac:dyDescent="0.2">
      <c r="A236" s="119"/>
      <c r="B236" s="96"/>
      <c r="C236" s="96"/>
      <c r="D236" s="41">
        <v>56</v>
      </c>
      <c r="E236" s="96"/>
      <c r="F236" s="96"/>
      <c r="G236" s="158" t="s">
        <v>159</v>
      </c>
      <c r="H236" s="31">
        <f t="shared" ref="H236:I236" si="202">+H237</f>
        <v>0</v>
      </c>
      <c r="I236" s="31">
        <f t="shared" si="202"/>
        <v>0</v>
      </c>
      <c r="J236" s="31">
        <f>H236-I236</f>
        <v>0</v>
      </c>
      <c r="K236" s="165"/>
      <c r="L236" s="31">
        <f>+L237</f>
        <v>0</v>
      </c>
      <c r="M236" s="31">
        <f>+M237</f>
        <v>0</v>
      </c>
      <c r="N236" s="31">
        <f t="shared" ref="N236:O236" si="203">+N237</f>
        <v>0</v>
      </c>
      <c r="O236" s="31">
        <f t="shared" si="203"/>
        <v>0</v>
      </c>
      <c r="P236" s="73">
        <f t="shared" si="177"/>
        <v>0</v>
      </c>
      <c r="Q236" s="198" t="e">
        <f t="shared" si="157"/>
        <v>#DIV/0!</v>
      </c>
      <c r="R236" s="6"/>
      <c r="S236" s="9">
        <f t="shared" si="183"/>
        <v>0</v>
      </c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</row>
    <row r="237" spans="1:159" ht="18" x14ac:dyDescent="0.2">
      <c r="A237" s="119"/>
      <c r="B237" s="96"/>
      <c r="C237" s="96"/>
      <c r="D237" s="96"/>
      <c r="E237" s="97" t="s">
        <v>58</v>
      </c>
      <c r="F237" s="96"/>
      <c r="G237" s="94" t="s">
        <v>182</v>
      </c>
      <c r="H237" s="31"/>
      <c r="I237" s="31"/>
      <c r="J237" s="31"/>
      <c r="K237" s="165"/>
      <c r="L237" s="31"/>
      <c r="M237" s="31"/>
      <c r="N237" s="31"/>
      <c r="O237" s="44">
        <f t="shared" ref="O237" si="204">+M237+N237</f>
        <v>0</v>
      </c>
      <c r="P237" s="73">
        <f t="shared" si="177"/>
        <v>0</v>
      </c>
      <c r="Q237" s="198" t="e">
        <f t="shared" ref="Q237:Q244" si="205">ROUND(O237/L237*100,2)</f>
        <v>#DIV/0!</v>
      </c>
      <c r="R237" s="6"/>
      <c r="S237" s="9">
        <f t="shared" si="183"/>
        <v>0</v>
      </c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</row>
    <row r="238" spans="1:159" ht="18" x14ac:dyDescent="0.2">
      <c r="A238" s="118"/>
      <c r="B238" s="41"/>
      <c r="C238" s="41"/>
      <c r="D238" s="41">
        <v>57</v>
      </c>
      <c r="E238" s="41"/>
      <c r="F238" s="41"/>
      <c r="G238" s="169" t="s">
        <v>316</v>
      </c>
      <c r="H238" s="33">
        <f t="shared" ref="H238:J238" si="206">H240</f>
        <v>1000</v>
      </c>
      <c r="I238" s="33">
        <f t="shared" si="206"/>
        <v>0</v>
      </c>
      <c r="J238" s="33">
        <f t="shared" si="206"/>
        <v>1000</v>
      </c>
      <c r="K238" s="165">
        <f t="shared" si="168"/>
        <v>0</v>
      </c>
      <c r="L238" s="33">
        <f t="shared" ref="L238:O238" si="207">L240</f>
        <v>1000</v>
      </c>
      <c r="M238" s="33">
        <f t="shared" si="207"/>
        <v>0</v>
      </c>
      <c r="N238" s="33">
        <f t="shared" si="207"/>
        <v>0</v>
      </c>
      <c r="O238" s="33">
        <f t="shared" si="207"/>
        <v>0</v>
      </c>
      <c r="P238" s="73">
        <f t="shared" si="177"/>
        <v>1000</v>
      </c>
      <c r="Q238" s="198">
        <f t="shared" si="205"/>
        <v>0</v>
      </c>
      <c r="R238" s="6"/>
      <c r="S238" s="9">
        <f t="shared" si="183"/>
        <v>0</v>
      </c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</row>
    <row r="239" spans="1:159" ht="18" x14ac:dyDescent="0.2">
      <c r="A239" s="118"/>
      <c r="B239" s="41"/>
      <c r="C239" s="41"/>
      <c r="D239" s="41"/>
      <c r="E239" s="41"/>
      <c r="F239" s="41"/>
      <c r="G239" s="158" t="s">
        <v>95</v>
      </c>
      <c r="H239" s="30"/>
      <c r="I239" s="30"/>
      <c r="J239" s="30"/>
      <c r="K239" s="165"/>
      <c r="L239" s="30"/>
      <c r="M239" s="30"/>
      <c r="N239" s="30"/>
      <c r="O239" s="44">
        <f t="shared" ref="O239" si="208">+M239+N239</f>
        <v>0</v>
      </c>
      <c r="P239" s="73">
        <f t="shared" si="177"/>
        <v>0</v>
      </c>
      <c r="Q239" s="198" t="e">
        <f t="shared" si="205"/>
        <v>#DIV/0!</v>
      </c>
      <c r="R239" s="6"/>
      <c r="S239" s="9">
        <f t="shared" si="183"/>
        <v>0</v>
      </c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</row>
    <row r="240" spans="1:159" ht="18" x14ac:dyDescent="0.2">
      <c r="A240" s="118"/>
      <c r="B240" s="41"/>
      <c r="C240" s="41"/>
      <c r="D240" s="41"/>
      <c r="E240" s="41" t="s">
        <v>18</v>
      </c>
      <c r="F240" s="41"/>
      <c r="G240" s="158" t="s">
        <v>317</v>
      </c>
      <c r="H240" s="33">
        <f t="shared" ref="H240:J240" si="209">H242+H241</f>
        <v>1000</v>
      </c>
      <c r="I240" s="33">
        <f t="shared" si="209"/>
        <v>0</v>
      </c>
      <c r="J240" s="33">
        <f t="shared" si="209"/>
        <v>1000</v>
      </c>
      <c r="K240" s="165">
        <f t="shared" si="168"/>
        <v>0</v>
      </c>
      <c r="L240" s="33">
        <f t="shared" ref="L240:O240" si="210">L242+L241</f>
        <v>1000</v>
      </c>
      <c r="M240" s="33">
        <f t="shared" si="210"/>
        <v>0</v>
      </c>
      <c r="N240" s="33">
        <f t="shared" si="210"/>
        <v>0</v>
      </c>
      <c r="O240" s="33">
        <f t="shared" si="210"/>
        <v>0</v>
      </c>
      <c r="P240" s="73">
        <f t="shared" si="177"/>
        <v>1000</v>
      </c>
      <c r="Q240" s="198">
        <f t="shared" si="205"/>
        <v>0</v>
      </c>
      <c r="R240" s="6"/>
      <c r="S240" s="9">
        <f t="shared" si="183"/>
        <v>0</v>
      </c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</row>
    <row r="241" spans="1:159" ht="18" x14ac:dyDescent="0.2">
      <c r="A241" s="119"/>
      <c r="B241" s="96"/>
      <c r="C241" s="96"/>
      <c r="D241" s="96"/>
      <c r="E241" s="96"/>
      <c r="F241" s="96"/>
      <c r="G241" s="94" t="s">
        <v>96</v>
      </c>
      <c r="H241" s="31"/>
      <c r="I241" s="31"/>
      <c r="J241" s="31"/>
      <c r="K241" s="165"/>
      <c r="L241" s="31"/>
      <c r="M241" s="31"/>
      <c r="N241" s="31"/>
      <c r="O241" s="44">
        <f t="shared" ref="O241:O242" si="211">+M241+N241</f>
        <v>0</v>
      </c>
      <c r="P241" s="73">
        <f t="shared" si="177"/>
        <v>0</v>
      </c>
      <c r="Q241" s="198" t="e">
        <f t="shared" si="205"/>
        <v>#DIV/0!</v>
      </c>
      <c r="R241" s="6"/>
      <c r="S241" s="9">
        <f t="shared" si="183"/>
        <v>0</v>
      </c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</row>
    <row r="242" spans="1:159" ht="18" x14ac:dyDescent="0.2">
      <c r="A242" s="119"/>
      <c r="B242" s="96"/>
      <c r="C242" s="96"/>
      <c r="D242" s="96"/>
      <c r="E242" s="96"/>
      <c r="F242" s="96" t="s">
        <v>18</v>
      </c>
      <c r="G242" s="94" t="s">
        <v>318</v>
      </c>
      <c r="H242" s="31">
        <v>1000</v>
      </c>
      <c r="I242" s="31">
        <f>O242</f>
        <v>0</v>
      </c>
      <c r="J242" s="31">
        <f>H242-I242</f>
        <v>1000</v>
      </c>
      <c r="K242" s="165">
        <f t="shared" si="168"/>
        <v>0</v>
      </c>
      <c r="L242" s="31">
        <v>1000</v>
      </c>
      <c r="M242" s="31"/>
      <c r="N242" s="31">
        <v>0</v>
      </c>
      <c r="O242" s="44">
        <f t="shared" si="211"/>
        <v>0</v>
      </c>
      <c r="P242" s="71">
        <f t="shared" si="177"/>
        <v>1000</v>
      </c>
      <c r="Q242" s="199">
        <f t="shared" si="205"/>
        <v>0</v>
      </c>
      <c r="R242" s="6">
        <v>4156</v>
      </c>
      <c r="S242" s="9">
        <f t="shared" si="183"/>
        <v>4156</v>
      </c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</row>
    <row r="243" spans="1:159" ht="49.5" x14ac:dyDescent="0.2">
      <c r="A243" s="119"/>
      <c r="B243" s="96"/>
      <c r="C243" s="96"/>
      <c r="D243" s="41">
        <v>58</v>
      </c>
      <c r="E243" s="96"/>
      <c r="F243" s="96"/>
      <c r="G243" s="158" t="s">
        <v>183</v>
      </c>
      <c r="H243" s="34">
        <f t="shared" ref="H243:J243" si="212">+H244</f>
        <v>0</v>
      </c>
      <c r="I243" s="34">
        <f t="shared" si="212"/>
        <v>0</v>
      </c>
      <c r="J243" s="34">
        <f t="shared" si="212"/>
        <v>0</v>
      </c>
      <c r="K243" s="165"/>
      <c r="L243" s="34">
        <f>+L244</f>
        <v>0</v>
      </c>
      <c r="M243" s="34">
        <f>+M244</f>
        <v>0</v>
      </c>
      <c r="N243" s="34">
        <f t="shared" ref="N243:O243" si="213">+N244</f>
        <v>0</v>
      </c>
      <c r="O243" s="34">
        <f t="shared" si="213"/>
        <v>0</v>
      </c>
      <c r="P243" s="73">
        <f t="shared" si="177"/>
        <v>0</v>
      </c>
      <c r="Q243" s="198" t="e">
        <f t="shared" si="205"/>
        <v>#DIV/0!</v>
      </c>
      <c r="R243" s="6"/>
      <c r="S243" s="9">
        <f t="shared" si="183"/>
        <v>0</v>
      </c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</row>
    <row r="244" spans="1:159" ht="18" x14ac:dyDescent="0.2">
      <c r="A244" s="119"/>
      <c r="B244" s="96"/>
      <c r="C244" s="96"/>
      <c r="D244" s="96"/>
      <c r="E244" s="97" t="s">
        <v>58</v>
      </c>
      <c r="F244" s="96"/>
      <c r="G244" s="94" t="s">
        <v>182</v>
      </c>
      <c r="H244" s="31"/>
      <c r="I244" s="31"/>
      <c r="J244" s="31"/>
      <c r="K244" s="165"/>
      <c r="L244" s="31"/>
      <c r="M244" s="31"/>
      <c r="N244" s="31"/>
      <c r="O244" s="44">
        <f t="shared" ref="O244" si="214">+M244+N244</f>
        <v>0</v>
      </c>
      <c r="P244" s="73">
        <f t="shared" si="177"/>
        <v>0</v>
      </c>
      <c r="Q244" s="198" t="e">
        <f t="shared" si="205"/>
        <v>#DIV/0!</v>
      </c>
      <c r="R244" s="6"/>
      <c r="S244" s="9">
        <f t="shared" si="183"/>
        <v>0</v>
      </c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</row>
    <row r="245" spans="1:159" ht="18" x14ac:dyDescent="0.2">
      <c r="A245" s="118"/>
      <c r="B245" s="41"/>
      <c r="C245" s="41"/>
      <c r="D245" s="41" t="s">
        <v>97</v>
      </c>
      <c r="E245" s="41"/>
      <c r="F245" s="41"/>
      <c r="G245" s="169" t="s">
        <v>162</v>
      </c>
      <c r="H245" s="33">
        <f t="shared" ref="H245:J246" si="215">H246</f>
        <v>0</v>
      </c>
      <c r="I245" s="33">
        <f t="shared" si="215"/>
        <v>0</v>
      </c>
      <c r="J245" s="33">
        <f t="shared" si="215"/>
        <v>0</v>
      </c>
      <c r="K245" s="165" t="e">
        <f t="shared" si="168"/>
        <v>#DIV/0!</v>
      </c>
      <c r="L245" s="33">
        <f>L246</f>
        <v>0</v>
      </c>
      <c r="M245" s="33">
        <f t="shared" ref="M245" si="216">M246</f>
        <v>0</v>
      </c>
      <c r="N245" s="33">
        <f>N246</f>
        <v>0</v>
      </c>
      <c r="O245" s="33">
        <f>M245+N245</f>
        <v>0</v>
      </c>
      <c r="P245" s="73">
        <f>P246</f>
        <v>0</v>
      </c>
      <c r="Q245" s="198"/>
      <c r="R245" s="6"/>
      <c r="S245" s="9">
        <f t="shared" si="183"/>
        <v>0</v>
      </c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</row>
    <row r="246" spans="1:159" ht="18" x14ac:dyDescent="0.2">
      <c r="A246" s="118"/>
      <c r="B246" s="41"/>
      <c r="C246" s="41"/>
      <c r="D246" s="41">
        <v>71</v>
      </c>
      <c r="E246" s="41"/>
      <c r="F246" s="41"/>
      <c r="G246" s="169" t="s">
        <v>319</v>
      </c>
      <c r="H246" s="33">
        <f t="shared" si="215"/>
        <v>0</v>
      </c>
      <c r="I246" s="33">
        <f t="shared" si="215"/>
        <v>0</v>
      </c>
      <c r="J246" s="33">
        <f t="shared" si="215"/>
        <v>0</v>
      </c>
      <c r="K246" s="165" t="e">
        <f t="shared" si="168"/>
        <v>#DIV/0!</v>
      </c>
      <c r="L246" s="33">
        <f>L247</f>
        <v>0</v>
      </c>
      <c r="M246" s="33">
        <f t="shared" ref="M246:O246" si="217">M247+M252</f>
        <v>0</v>
      </c>
      <c r="N246" s="33">
        <f t="shared" si="217"/>
        <v>0</v>
      </c>
      <c r="O246" s="33">
        <f t="shared" si="217"/>
        <v>0</v>
      </c>
      <c r="P246" s="73">
        <f t="shared" si="177"/>
        <v>0</v>
      </c>
      <c r="Q246" s="198"/>
      <c r="R246" s="6"/>
      <c r="S246" s="9">
        <f t="shared" si="183"/>
        <v>0</v>
      </c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</row>
    <row r="247" spans="1:159" ht="18" x14ac:dyDescent="0.2">
      <c r="A247" s="118"/>
      <c r="B247" s="41"/>
      <c r="C247" s="41"/>
      <c r="D247" s="41"/>
      <c r="E247" s="41" t="s">
        <v>20</v>
      </c>
      <c r="F247" s="41"/>
      <c r="G247" s="158" t="s">
        <v>320</v>
      </c>
      <c r="H247" s="33">
        <f t="shared" ref="H247:J247" si="218">H248+H249+H250+H251</f>
        <v>0</v>
      </c>
      <c r="I247" s="33">
        <f t="shared" si="218"/>
        <v>0</v>
      </c>
      <c r="J247" s="33">
        <f t="shared" si="218"/>
        <v>0</v>
      </c>
      <c r="K247" s="165" t="e">
        <f t="shared" si="168"/>
        <v>#DIV/0!</v>
      </c>
      <c r="L247" s="33">
        <f t="shared" ref="L247:O247" si="219">L248+L249+L250+L251</f>
        <v>0</v>
      </c>
      <c r="M247" s="33">
        <f t="shared" si="219"/>
        <v>0</v>
      </c>
      <c r="N247" s="33">
        <f t="shared" si="219"/>
        <v>0</v>
      </c>
      <c r="O247" s="33">
        <f t="shared" si="219"/>
        <v>0</v>
      </c>
      <c r="P247" s="73">
        <f t="shared" si="177"/>
        <v>0</v>
      </c>
      <c r="Q247" s="198"/>
      <c r="R247" s="6"/>
      <c r="S247" s="9">
        <f t="shared" si="183"/>
        <v>0</v>
      </c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</row>
    <row r="248" spans="1:159" ht="18" x14ac:dyDescent="0.2">
      <c r="A248" s="119"/>
      <c r="B248" s="96"/>
      <c r="C248" s="96"/>
      <c r="D248" s="96"/>
      <c r="E248" s="96"/>
      <c r="F248" s="96"/>
      <c r="G248" s="94" t="s">
        <v>186</v>
      </c>
      <c r="H248" s="31"/>
      <c r="I248" s="31"/>
      <c r="J248" s="31">
        <f t="shared" ref="J248:J252" si="220">H248-I248</f>
        <v>0</v>
      </c>
      <c r="K248" s="165"/>
      <c r="L248" s="31"/>
      <c r="M248" s="31"/>
      <c r="N248" s="31"/>
      <c r="O248" s="44">
        <f t="shared" ref="O248:O253" si="221">+M248+N248</f>
        <v>0</v>
      </c>
      <c r="P248" s="73">
        <f t="shared" si="177"/>
        <v>0</v>
      </c>
      <c r="Q248" s="198"/>
      <c r="R248" s="6"/>
      <c r="S248" s="9">
        <f t="shared" si="183"/>
        <v>0</v>
      </c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</row>
    <row r="249" spans="1:159" ht="18" x14ac:dyDescent="0.2">
      <c r="A249" s="119"/>
      <c r="B249" s="96"/>
      <c r="C249" s="96"/>
      <c r="D249" s="96"/>
      <c r="E249" s="96"/>
      <c r="F249" s="96" t="s">
        <v>18</v>
      </c>
      <c r="G249" s="94" t="s">
        <v>373</v>
      </c>
      <c r="H249" s="31"/>
      <c r="I249" s="31"/>
      <c r="J249" s="31">
        <f t="shared" si="220"/>
        <v>0</v>
      </c>
      <c r="K249" s="165" t="e">
        <f t="shared" si="168"/>
        <v>#DIV/0!</v>
      </c>
      <c r="L249" s="31"/>
      <c r="M249" s="31"/>
      <c r="N249" s="31"/>
      <c r="O249" s="44">
        <f t="shared" si="221"/>
        <v>0</v>
      </c>
      <c r="P249" s="73">
        <f t="shared" si="177"/>
        <v>0</v>
      </c>
      <c r="Q249" s="198"/>
      <c r="R249" s="6"/>
      <c r="S249" s="9">
        <f t="shared" si="183"/>
        <v>0</v>
      </c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</row>
    <row r="250" spans="1:159" ht="18" x14ac:dyDescent="0.2">
      <c r="A250" s="119"/>
      <c r="B250" s="96"/>
      <c r="C250" s="96"/>
      <c r="D250" s="96"/>
      <c r="E250" s="96"/>
      <c r="F250" s="96" t="s">
        <v>35</v>
      </c>
      <c r="G250" s="94" t="s">
        <v>321</v>
      </c>
      <c r="H250" s="31"/>
      <c r="I250" s="31"/>
      <c r="J250" s="31">
        <f t="shared" si="220"/>
        <v>0</v>
      </c>
      <c r="K250" s="165"/>
      <c r="L250" s="31">
        <v>0</v>
      </c>
      <c r="M250" s="31">
        <v>0</v>
      </c>
      <c r="N250" s="31">
        <v>0</v>
      </c>
      <c r="O250" s="44">
        <f t="shared" si="221"/>
        <v>0</v>
      </c>
      <c r="P250" s="71">
        <f t="shared" si="177"/>
        <v>0</v>
      </c>
      <c r="Q250" s="199"/>
      <c r="R250" s="6"/>
      <c r="S250" s="9">
        <f t="shared" si="183"/>
        <v>0</v>
      </c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</row>
    <row r="251" spans="1:159" s="80" customFormat="1" ht="18" x14ac:dyDescent="0.2">
      <c r="A251" s="125"/>
      <c r="B251" s="103"/>
      <c r="C251" s="103"/>
      <c r="D251" s="103"/>
      <c r="E251" s="103"/>
      <c r="F251" s="103" t="s">
        <v>91</v>
      </c>
      <c r="G251" s="177" t="s">
        <v>189</v>
      </c>
      <c r="H251" s="71"/>
      <c r="I251" s="71"/>
      <c r="J251" s="31">
        <f t="shared" si="220"/>
        <v>0</v>
      </c>
      <c r="K251" s="165"/>
      <c r="L251" s="71"/>
      <c r="M251" s="71"/>
      <c r="N251" s="71"/>
      <c r="O251" s="69">
        <f t="shared" si="221"/>
        <v>0</v>
      </c>
      <c r="P251" s="69">
        <f t="shared" si="177"/>
        <v>0</v>
      </c>
      <c r="Q251" s="206"/>
      <c r="R251" s="77"/>
      <c r="S251" s="9">
        <f t="shared" si="183"/>
        <v>0</v>
      </c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  <c r="CU251" s="78"/>
      <c r="CV251" s="78"/>
      <c r="CW251" s="78"/>
      <c r="CX251" s="78"/>
      <c r="CY251" s="78"/>
      <c r="CZ251" s="78"/>
      <c r="DA251" s="78"/>
      <c r="DB251" s="78"/>
      <c r="DC251" s="78"/>
      <c r="DD251" s="78"/>
      <c r="DE251" s="78"/>
      <c r="DF251" s="78"/>
      <c r="DG251" s="78"/>
      <c r="DH251" s="79"/>
      <c r="DI251" s="79"/>
      <c r="DJ251" s="79"/>
      <c r="DK251" s="79"/>
      <c r="DL251" s="79"/>
      <c r="DM251" s="79"/>
      <c r="DN251" s="79"/>
      <c r="DO251" s="79"/>
      <c r="DP251" s="79"/>
      <c r="DQ251" s="79"/>
      <c r="DR251" s="79"/>
      <c r="DS251" s="79"/>
      <c r="DT251" s="79"/>
      <c r="DU251" s="79"/>
      <c r="DV251" s="79"/>
      <c r="DW251" s="79"/>
      <c r="DX251" s="79"/>
      <c r="DY251" s="79"/>
      <c r="DZ251" s="79"/>
      <c r="EA251" s="79"/>
      <c r="EB251" s="79"/>
      <c r="EC251" s="79"/>
      <c r="ED251" s="79"/>
      <c r="EE251" s="79"/>
      <c r="EF251" s="79"/>
      <c r="EG251" s="79"/>
      <c r="EH251" s="79"/>
      <c r="EI251" s="79"/>
      <c r="EJ251" s="79"/>
      <c r="EK251" s="79"/>
      <c r="EL251" s="79"/>
      <c r="EM251" s="79"/>
      <c r="EN251" s="79"/>
      <c r="EO251" s="79"/>
      <c r="EP251" s="79"/>
      <c r="EQ251" s="79"/>
      <c r="ER251" s="79"/>
      <c r="ES251" s="79"/>
      <c r="ET251" s="79"/>
      <c r="EU251" s="79"/>
      <c r="EV251" s="79"/>
      <c r="EW251" s="79"/>
      <c r="EX251" s="79"/>
      <c r="EY251" s="79"/>
      <c r="EZ251" s="79"/>
      <c r="FA251" s="79"/>
      <c r="FB251" s="79"/>
      <c r="FC251" s="79"/>
    </row>
    <row r="252" spans="1:159" s="80" customFormat="1" ht="18" x14ac:dyDescent="0.2">
      <c r="A252" s="125"/>
      <c r="B252" s="103"/>
      <c r="C252" s="103"/>
      <c r="D252" s="103"/>
      <c r="E252" s="103" t="s">
        <v>35</v>
      </c>
      <c r="F252" s="103"/>
      <c r="G252" s="177" t="s">
        <v>190</v>
      </c>
      <c r="H252" s="71"/>
      <c r="I252" s="71"/>
      <c r="J252" s="31">
        <f t="shared" si="220"/>
        <v>0</v>
      </c>
      <c r="K252" s="165"/>
      <c r="L252" s="71"/>
      <c r="M252" s="71"/>
      <c r="N252" s="71"/>
      <c r="O252" s="69">
        <f t="shared" si="221"/>
        <v>0</v>
      </c>
      <c r="P252" s="69">
        <f t="shared" si="177"/>
        <v>0</v>
      </c>
      <c r="Q252" s="206"/>
      <c r="R252" s="77"/>
      <c r="S252" s="9">
        <f t="shared" si="183"/>
        <v>0</v>
      </c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78"/>
      <c r="CQ252" s="78"/>
      <c r="CR252" s="78"/>
      <c r="CS252" s="78"/>
      <c r="CT252" s="78"/>
      <c r="CU252" s="78"/>
      <c r="CV252" s="78"/>
      <c r="CW252" s="78"/>
      <c r="CX252" s="78"/>
      <c r="CY252" s="78"/>
      <c r="CZ252" s="78"/>
      <c r="DA252" s="78"/>
      <c r="DB252" s="78"/>
      <c r="DC252" s="78"/>
      <c r="DD252" s="78"/>
      <c r="DE252" s="78"/>
      <c r="DF252" s="78"/>
      <c r="DG252" s="78"/>
      <c r="DH252" s="79"/>
      <c r="DI252" s="79"/>
      <c r="DJ252" s="79"/>
      <c r="DK252" s="79"/>
      <c r="DL252" s="79"/>
      <c r="DM252" s="79"/>
      <c r="DN252" s="79"/>
      <c r="DO252" s="79"/>
      <c r="DP252" s="79"/>
      <c r="DQ252" s="79"/>
      <c r="DR252" s="79"/>
      <c r="DS252" s="79"/>
      <c r="DT252" s="79"/>
      <c r="DU252" s="79"/>
      <c r="DV252" s="79"/>
      <c r="DW252" s="79"/>
      <c r="DX252" s="79"/>
      <c r="DY252" s="79"/>
      <c r="DZ252" s="79"/>
      <c r="EA252" s="79"/>
      <c r="EB252" s="79"/>
      <c r="EC252" s="79"/>
      <c r="ED252" s="79"/>
      <c r="EE252" s="79"/>
      <c r="EF252" s="79"/>
      <c r="EG252" s="79"/>
      <c r="EH252" s="79"/>
      <c r="EI252" s="79"/>
      <c r="EJ252" s="79"/>
      <c r="EK252" s="79"/>
      <c r="EL252" s="79"/>
      <c r="EM252" s="79"/>
      <c r="EN252" s="79"/>
      <c r="EO252" s="79"/>
      <c r="EP252" s="79"/>
      <c r="EQ252" s="79"/>
      <c r="ER252" s="79"/>
      <c r="ES252" s="79"/>
      <c r="ET252" s="79"/>
      <c r="EU252" s="79"/>
      <c r="EV252" s="79"/>
      <c r="EW252" s="79"/>
      <c r="EX252" s="79"/>
      <c r="EY252" s="79"/>
      <c r="EZ252" s="79"/>
      <c r="FA252" s="79"/>
      <c r="FB252" s="79"/>
      <c r="FC252" s="79"/>
    </row>
    <row r="253" spans="1:159" ht="18" x14ac:dyDescent="0.2">
      <c r="A253" s="124"/>
      <c r="B253" s="102"/>
      <c r="C253" s="102"/>
      <c r="D253" s="102">
        <v>85</v>
      </c>
      <c r="E253" s="102"/>
      <c r="F253" s="102"/>
      <c r="G253" s="174" t="s">
        <v>87</v>
      </c>
      <c r="H253" s="93"/>
      <c r="I253" s="93"/>
      <c r="J253" s="93"/>
      <c r="K253" s="168"/>
      <c r="L253" s="93"/>
      <c r="M253" s="93"/>
      <c r="N253" s="93">
        <v>-6273</v>
      </c>
      <c r="O253" s="175">
        <f t="shared" si="221"/>
        <v>-6273</v>
      </c>
      <c r="P253" s="175">
        <f t="shared" si="177"/>
        <v>6273</v>
      </c>
      <c r="Q253" s="205"/>
      <c r="R253" s="6"/>
      <c r="S253" s="9">
        <f t="shared" si="183"/>
        <v>0</v>
      </c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</row>
    <row r="254" spans="1:159" ht="18" x14ac:dyDescent="0.2">
      <c r="A254" s="119"/>
      <c r="B254" s="96"/>
      <c r="C254" s="96"/>
      <c r="D254" s="96"/>
      <c r="E254" s="96"/>
      <c r="F254" s="96"/>
      <c r="G254" s="94" t="s">
        <v>191</v>
      </c>
      <c r="H254" s="31"/>
      <c r="I254" s="31"/>
      <c r="J254" s="31"/>
      <c r="K254" s="165"/>
      <c r="L254" s="31"/>
      <c r="M254" s="31"/>
      <c r="N254" s="31"/>
      <c r="O254" s="31"/>
      <c r="P254" s="71"/>
      <c r="Q254" s="207"/>
      <c r="R254" s="6"/>
      <c r="S254" s="9">
        <f t="shared" si="183"/>
        <v>0</v>
      </c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</row>
    <row r="255" spans="1:159" ht="18" x14ac:dyDescent="0.2">
      <c r="A255" s="222" t="s">
        <v>167</v>
      </c>
      <c r="B255" s="223" t="s">
        <v>127</v>
      </c>
      <c r="C255" s="223"/>
      <c r="D255" s="223"/>
      <c r="E255" s="223"/>
      <c r="F255" s="223"/>
      <c r="G255" s="178" t="s">
        <v>322</v>
      </c>
      <c r="H255" s="55">
        <f t="shared" ref="H255:I255" si="222">H256</f>
        <v>0</v>
      </c>
      <c r="I255" s="55">
        <f t="shared" si="222"/>
        <v>0</v>
      </c>
      <c r="J255" s="55">
        <f>H255-I255</f>
        <v>0</v>
      </c>
      <c r="K255" s="176" t="e">
        <f t="shared" ref="K255:K318" si="223">ROUND(I255/H255*100,2)</f>
        <v>#DIV/0!</v>
      </c>
      <c r="L255" s="55">
        <f t="shared" ref="L255:P255" si="224">L256</f>
        <v>0</v>
      </c>
      <c r="M255" s="55">
        <f t="shared" si="224"/>
        <v>0</v>
      </c>
      <c r="N255" s="55">
        <f t="shared" si="224"/>
        <v>0</v>
      </c>
      <c r="O255" s="55">
        <f t="shared" si="224"/>
        <v>0</v>
      </c>
      <c r="P255" s="55">
        <f t="shared" si="224"/>
        <v>0</v>
      </c>
      <c r="Q255" s="208"/>
      <c r="R255" s="6"/>
      <c r="S255" s="9">
        <f t="shared" si="183"/>
        <v>0</v>
      </c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</row>
    <row r="256" spans="1:159" ht="33" x14ac:dyDescent="0.2">
      <c r="A256" s="222"/>
      <c r="B256" s="223"/>
      <c r="C256" s="223" t="s">
        <v>20</v>
      </c>
      <c r="D256" s="223"/>
      <c r="E256" s="223"/>
      <c r="F256" s="223"/>
      <c r="G256" s="178" t="s">
        <v>323</v>
      </c>
      <c r="H256" s="55">
        <f t="shared" ref="H256:I256" si="225">H233</f>
        <v>0</v>
      </c>
      <c r="I256" s="55">
        <f t="shared" si="225"/>
        <v>0</v>
      </c>
      <c r="J256" s="55">
        <f t="shared" ref="J256:J257" si="226">H256-I256</f>
        <v>0</v>
      </c>
      <c r="K256" s="176" t="e">
        <f t="shared" si="223"/>
        <v>#DIV/0!</v>
      </c>
      <c r="L256" s="55">
        <f t="shared" ref="L256:P256" si="227">L233</f>
        <v>0</v>
      </c>
      <c r="M256" s="55">
        <f t="shared" si="227"/>
        <v>0</v>
      </c>
      <c r="N256" s="55">
        <f t="shared" si="227"/>
        <v>0</v>
      </c>
      <c r="O256" s="55">
        <f t="shared" si="227"/>
        <v>0</v>
      </c>
      <c r="P256" s="55">
        <f t="shared" si="227"/>
        <v>0</v>
      </c>
      <c r="Q256" s="208"/>
      <c r="R256" s="6"/>
      <c r="S256" s="9">
        <f t="shared" si="183"/>
        <v>0</v>
      </c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</row>
    <row r="257" spans="1:159" ht="18" x14ac:dyDescent="0.2">
      <c r="A257" s="222"/>
      <c r="B257" s="223" t="s">
        <v>45</v>
      </c>
      <c r="C257" s="223"/>
      <c r="D257" s="223"/>
      <c r="E257" s="223"/>
      <c r="F257" s="223"/>
      <c r="G257" s="178" t="s">
        <v>324</v>
      </c>
      <c r="H257" s="55">
        <f t="shared" ref="H257:I257" si="228">H173-H256</f>
        <v>15000</v>
      </c>
      <c r="I257" s="55">
        <f t="shared" si="228"/>
        <v>7038</v>
      </c>
      <c r="J257" s="55">
        <f t="shared" si="226"/>
        <v>7962</v>
      </c>
      <c r="K257" s="176">
        <f t="shared" si="223"/>
        <v>46.92</v>
      </c>
      <c r="L257" s="55">
        <f t="shared" ref="L257:O257" si="229">L173-L256</f>
        <v>15000</v>
      </c>
      <c r="M257" s="55">
        <f t="shared" si="229"/>
        <v>0</v>
      </c>
      <c r="N257" s="55">
        <f t="shared" si="229"/>
        <v>765</v>
      </c>
      <c r="O257" s="55">
        <f t="shared" si="229"/>
        <v>765</v>
      </c>
      <c r="P257" s="55">
        <f t="shared" ref="P257" si="230">L257-O257</f>
        <v>14235</v>
      </c>
      <c r="Q257" s="200">
        <f t="shared" ref="Q257:Q262" si="231">ROUND(O257/L257*100,2)</f>
        <v>5.0999999999999996</v>
      </c>
      <c r="R257" s="6"/>
      <c r="S257" s="9">
        <f t="shared" si="183"/>
        <v>0</v>
      </c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</row>
    <row r="258" spans="1:159" ht="18" x14ac:dyDescent="0.2">
      <c r="A258" s="118"/>
      <c r="B258" s="41"/>
      <c r="C258" s="41"/>
      <c r="D258" s="41"/>
      <c r="E258" s="41"/>
      <c r="F258" s="41"/>
      <c r="G258" s="169"/>
      <c r="H258" s="33"/>
      <c r="I258" s="33"/>
      <c r="J258" s="33"/>
      <c r="K258" s="165"/>
      <c r="L258" s="33"/>
      <c r="M258" s="33"/>
      <c r="N258" s="33"/>
      <c r="O258" s="33"/>
      <c r="P258" s="73"/>
      <c r="Q258" s="209"/>
      <c r="R258" s="6"/>
      <c r="S258" s="9">
        <f t="shared" si="183"/>
        <v>0</v>
      </c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</row>
    <row r="259" spans="1:159" s="1" customFormat="1" ht="18" x14ac:dyDescent="0.25">
      <c r="A259" s="386" t="s">
        <v>192</v>
      </c>
      <c r="B259" s="387"/>
      <c r="C259" s="387"/>
      <c r="D259" s="387"/>
      <c r="E259" s="387"/>
      <c r="F259" s="387"/>
      <c r="G259" s="159" t="s">
        <v>193</v>
      </c>
      <c r="H259" s="55">
        <f>H260+H371+H379+H383</f>
        <v>2295600</v>
      </c>
      <c r="I259" s="55">
        <f>I260+I371+I379+I383</f>
        <v>1906255</v>
      </c>
      <c r="J259" s="55">
        <f>J260+J371+J379+J383</f>
        <v>392247</v>
      </c>
      <c r="K259" s="176">
        <f t="shared" si="223"/>
        <v>83.04</v>
      </c>
      <c r="L259" s="55">
        <f>L260+L371+L379+L383</f>
        <v>2295600</v>
      </c>
      <c r="M259" s="55">
        <f>M260+M371+M379+M383</f>
        <v>0</v>
      </c>
      <c r="N259" s="55">
        <f>N260+N371+N379+N383</f>
        <v>1868133</v>
      </c>
      <c r="O259" s="55">
        <f>O260+O371+O379+O383</f>
        <v>1868133</v>
      </c>
      <c r="P259" s="55">
        <f>L259-O259</f>
        <v>427467</v>
      </c>
      <c r="Q259" s="200">
        <f t="shared" si="231"/>
        <v>81.38</v>
      </c>
      <c r="R259" s="13"/>
      <c r="S259" s="9">
        <f t="shared" si="183"/>
        <v>0</v>
      </c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</row>
    <row r="260" spans="1:159" s="1" customFormat="1" ht="18" x14ac:dyDescent="0.25">
      <c r="A260" s="118"/>
      <c r="B260" s="41"/>
      <c r="C260" s="41"/>
      <c r="D260" s="41" t="s">
        <v>20</v>
      </c>
      <c r="E260" s="41"/>
      <c r="F260" s="41"/>
      <c r="G260" s="169" t="s">
        <v>153</v>
      </c>
      <c r="H260" s="33">
        <f>H261+H298+H333+H336+H341+H369</f>
        <v>2295600</v>
      </c>
      <c r="I260" s="33">
        <f>I261+I298+I333+I336+I341+I369</f>
        <v>1906255</v>
      </c>
      <c r="J260" s="33">
        <f>J261+J298+J333+J336+J341+J369</f>
        <v>392247</v>
      </c>
      <c r="K260" s="165">
        <f t="shared" si="223"/>
        <v>83.04</v>
      </c>
      <c r="L260" s="33">
        <f>L261+L298+L333+L336+L341+L369</f>
        <v>2295600</v>
      </c>
      <c r="M260" s="33">
        <f>M261+M298+M333+M336+M341+M369</f>
        <v>0</v>
      </c>
      <c r="N260" s="33">
        <f>N261+N298+N333+N336+N341+N369</f>
        <v>1914618</v>
      </c>
      <c r="O260" s="33">
        <f>O261+O298+O333+O336+O341+O369</f>
        <v>1914618</v>
      </c>
      <c r="P260" s="70">
        <f t="shared" ref="P260:P263" si="232">L260-O260</f>
        <v>380982</v>
      </c>
      <c r="Q260" s="198">
        <f t="shared" si="231"/>
        <v>83.4</v>
      </c>
      <c r="R260" s="9"/>
      <c r="S260" s="9">
        <f t="shared" si="183"/>
        <v>0</v>
      </c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</row>
    <row r="261" spans="1:159" s="1" customFormat="1" ht="18" x14ac:dyDescent="0.25">
      <c r="A261" s="118"/>
      <c r="B261" s="41"/>
      <c r="C261" s="41"/>
      <c r="D261" s="41" t="s">
        <v>89</v>
      </c>
      <c r="E261" s="41"/>
      <c r="F261" s="41"/>
      <c r="G261" s="169" t="s">
        <v>273</v>
      </c>
      <c r="H261" s="33">
        <f>H262+H282+H291+H289</f>
        <v>239100</v>
      </c>
      <c r="I261" s="33">
        <f>I262+I282+I291+I289</f>
        <v>234919</v>
      </c>
      <c r="J261" s="33">
        <f>J262+J282+J291+J289</f>
        <v>4181</v>
      </c>
      <c r="K261" s="165">
        <f t="shared" si="223"/>
        <v>98.25</v>
      </c>
      <c r="L261" s="33">
        <f>L262+L282+L291+L289</f>
        <v>239100</v>
      </c>
      <c r="M261" s="33">
        <f>M262+M282+M291+M289</f>
        <v>0</v>
      </c>
      <c r="N261" s="33">
        <f>N262+N282+N291+N289</f>
        <v>234919</v>
      </c>
      <c r="O261" s="33">
        <f>O262+O282+O291+O289</f>
        <v>234919</v>
      </c>
      <c r="P261" s="73">
        <f>P262+P282+P291+P289</f>
        <v>4181</v>
      </c>
      <c r="Q261" s="198">
        <f t="shared" si="231"/>
        <v>98.25</v>
      </c>
      <c r="R261" s="9"/>
      <c r="S261" s="9">
        <f t="shared" si="183"/>
        <v>0</v>
      </c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</row>
    <row r="262" spans="1:159" s="1" customFormat="1" ht="18" x14ac:dyDescent="0.25">
      <c r="A262" s="118"/>
      <c r="B262" s="41"/>
      <c r="C262" s="41"/>
      <c r="D262" s="41"/>
      <c r="E262" s="41" t="s">
        <v>20</v>
      </c>
      <c r="F262" s="41"/>
      <c r="G262" s="158" t="s">
        <v>294</v>
      </c>
      <c r="H262" s="33">
        <f>SUM(H263:H281)</f>
        <v>234000</v>
      </c>
      <c r="I262" s="33">
        <f>SUM(I263:I281)</f>
        <v>230088</v>
      </c>
      <c r="J262" s="33">
        <f>SUM(J263:J281)</f>
        <v>3912</v>
      </c>
      <c r="K262" s="165">
        <f t="shared" si="223"/>
        <v>98.33</v>
      </c>
      <c r="L262" s="33">
        <f>SUM(L263:L281)</f>
        <v>234000</v>
      </c>
      <c r="M262" s="33">
        <f>SUM(M263:M281)</f>
        <v>0</v>
      </c>
      <c r="N262" s="33">
        <f>SUM(N263:N281)</f>
        <v>230088</v>
      </c>
      <c r="O262" s="33">
        <f>SUM(O263:O281)</f>
        <v>230088</v>
      </c>
      <c r="P262" s="70">
        <f t="shared" si="232"/>
        <v>3912</v>
      </c>
      <c r="Q262" s="198">
        <f t="shared" si="231"/>
        <v>98.33</v>
      </c>
      <c r="R262" s="9"/>
      <c r="S262" s="9">
        <f t="shared" si="183"/>
        <v>0</v>
      </c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</row>
    <row r="263" spans="1:159" ht="18" x14ac:dyDescent="0.2">
      <c r="A263" s="119"/>
      <c r="B263" s="96"/>
      <c r="C263" s="96"/>
      <c r="D263" s="96"/>
      <c r="E263" s="96"/>
      <c r="F263" s="96" t="s">
        <v>20</v>
      </c>
      <c r="G263" s="94" t="s">
        <v>295</v>
      </c>
      <c r="H263" s="31">
        <v>182500</v>
      </c>
      <c r="I263" s="35">
        <f>O263</f>
        <v>182257</v>
      </c>
      <c r="J263" s="35">
        <f>H263-I263</f>
        <v>243</v>
      </c>
      <c r="K263" s="179">
        <f t="shared" si="223"/>
        <v>99.87</v>
      </c>
      <c r="L263" s="31">
        <f>H263</f>
        <v>182500</v>
      </c>
      <c r="M263" s="35"/>
      <c r="N263" s="35">
        <v>182257</v>
      </c>
      <c r="O263" s="44">
        <f>+M263+N263</f>
        <v>182257</v>
      </c>
      <c r="P263" s="69">
        <f t="shared" si="232"/>
        <v>243</v>
      </c>
      <c r="Q263" s="199">
        <f>ROUND(O263/L263*100,2)</f>
        <v>99.87</v>
      </c>
      <c r="R263" s="6">
        <v>900906</v>
      </c>
      <c r="S263" s="9">
        <f t="shared" si="183"/>
        <v>900906</v>
      </c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</row>
    <row r="264" spans="1:159" ht="18" x14ac:dyDescent="0.2">
      <c r="A264" s="119"/>
      <c r="B264" s="96"/>
      <c r="C264" s="96"/>
      <c r="D264" s="96"/>
      <c r="E264" s="96"/>
      <c r="F264" s="96"/>
      <c r="G264" s="170" t="s">
        <v>376</v>
      </c>
      <c r="H264" s="81">
        <v>3500</v>
      </c>
      <c r="I264" s="137">
        <f>O264</f>
        <v>3439</v>
      </c>
      <c r="J264" s="135">
        <f>H264-I264</f>
        <v>61</v>
      </c>
      <c r="K264" s="179">
        <f t="shared" si="223"/>
        <v>98.26</v>
      </c>
      <c r="L264" s="81">
        <f>H264</f>
        <v>3500</v>
      </c>
      <c r="M264" s="135"/>
      <c r="N264" s="135">
        <v>3439</v>
      </c>
      <c r="O264" s="172">
        <f>M264+N264</f>
        <v>3439</v>
      </c>
      <c r="P264" s="69"/>
      <c r="Q264" s="199"/>
      <c r="R264" s="6">
        <v>4044</v>
      </c>
      <c r="S264" s="9">
        <f t="shared" si="183"/>
        <v>4044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</row>
    <row r="265" spans="1:159" ht="18" x14ac:dyDescent="0.2">
      <c r="A265" s="119"/>
      <c r="B265" s="96"/>
      <c r="C265" s="96"/>
      <c r="D265" s="96"/>
      <c r="E265" s="96"/>
      <c r="F265" s="96" t="s">
        <v>18</v>
      </c>
      <c r="G265" s="94" t="s">
        <v>103</v>
      </c>
      <c r="H265" s="31"/>
      <c r="I265" s="31"/>
      <c r="J265" s="31">
        <f t="shared" ref="J265:J281" si="233">H265-I265</f>
        <v>0</v>
      </c>
      <c r="K265" s="165" t="e">
        <f t="shared" si="223"/>
        <v>#DIV/0!</v>
      </c>
      <c r="L265" s="31"/>
      <c r="M265" s="31"/>
      <c r="N265" s="31"/>
      <c r="O265" s="44">
        <f t="shared" ref="O265:O281" si="234">+M265+N265</f>
        <v>0</v>
      </c>
      <c r="P265" s="69">
        <f t="shared" ref="P265:P330" si="235">L265-O265</f>
        <v>0</v>
      </c>
      <c r="Q265" s="199" t="e">
        <f t="shared" ref="Q265:Q330" si="236">ROUND(O265/L265*100,2)</f>
        <v>#DIV/0!</v>
      </c>
      <c r="R265" s="6"/>
      <c r="S265" s="9">
        <f t="shared" si="183"/>
        <v>0</v>
      </c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</row>
    <row r="266" spans="1:159" ht="18" x14ac:dyDescent="0.2">
      <c r="A266" s="119"/>
      <c r="B266" s="96"/>
      <c r="C266" s="96"/>
      <c r="D266" s="96"/>
      <c r="E266" s="96"/>
      <c r="F266" s="96" t="s">
        <v>35</v>
      </c>
      <c r="G266" s="94" t="s">
        <v>104</v>
      </c>
      <c r="H266" s="31"/>
      <c r="I266" s="31"/>
      <c r="J266" s="31">
        <f t="shared" si="233"/>
        <v>0</v>
      </c>
      <c r="K266" s="165" t="e">
        <f t="shared" si="223"/>
        <v>#DIV/0!</v>
      </c>
      <c r="L266" s="31"/>
      <c r="M266" s="31"/>
      <c r="N266" s="31"/>
      <c r="O266" s="44">
        <f t="shared" si="234"/>
        <v>0</v>
      </c>
      <c r="P266" s="69">
        <f t="shared" si="235"/>
        <v>0</v>
      </c>
      <c r="Q266" s="199" t="e">
        <f t="shared" si="236"/>
        <v>#DIV/0!</v>
      </c>
      <c r="R266" s="6"/>
      <c r="S266" s="9">
        <f t="shared" si="183"/>
        <v>0</v>
      </c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</row>
    <row r="267" spans="1:159" ht="18" x14ac:dyDescent="0.2">
      <c r="A267" s="119"/>
      <c r="B267" s="96"/>
      <c r="C267" s="96"/>
      <c r="D267" s="96"/>
      <c r="E267" s="96"/>
      <c r="F267" s="96" t="s">
        <v>7</v>
      </c>
      <c r="G267" s="94" t="s">
        <v>105</v>
      </c>
      <c r="H267" s="31"/>
      <c r="I267" s="31"/>
      <c r="J267" s="31">
        <f t="shared" si="233"/>
        <v>0</v>
      </c>
      <c r="K267" s="165" t="e">
        <f t="shared" si="223"/>
        <v>#DIV/0!</v>
      </c>
      <c r="L267" s="31"/>
      <c r="M267" s="31"/>
      <c r="N267" s="31"/>
      <c r="O267" s="44">
        <f t="shared" si="234"/>
        <v>0</v>
      </c>
      <c r="P267" s="69">
        <f t="shared" si="235"/>
        <v>0</v>
      </c>
      <c r="Q267" s="199" t="e">
        <f t="shared" si="236"/>
        <v>#DIV/0!</v>
      </c>
      <c r="R267" s="6"/>
      <c r="S267" s="9">
        <f t="shared" si="183"/>
        <v>0</v>
      </c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</row>
    <row r="268" spans="1:159" ht="18" x14ac:dyDescent="0.2">
      <c r="A268" s="119"/>
      <c r="B268" s="96"/>
      <c r="C268" s="96"/>
      <c r="D268" s="96"/>
      <c r="E268" s="96"/>
      <c r="F268" s="96" t="s">
        <v>136</v>
      </c>
      <c r="G268" s="94" t="s">
        <v>106</v>
      </c>
      <c r="H268" s="31">
        <v>24000</v>
      </c>
      <c r="I268" s="31">
        <f>O268</f>
        <v>22558</v>
      </c>
      <c r="J268" s="31">
        <f t="shared" si="233"/>
        <v>1442</v>
      </c>
      <c r="K268" s="165">
        <f t="shared" si="223"/>
        <v>93.99</v>
      </c>
      <c r="L268" s="31">
        <f>H268</f>
        <v>24000</v>
      </c>
      <c r="M268" s="31"/>
      <c r="N268" s="31">
        <v>22558</v>
      </c>
      <c r="O268" s="44">
        <f t="shared" si="234"/>
        <v>22558</v>
      </c>
      <c r="P268" s="69">
        <f t="shared" si="235"/>
        <v>1442</v>
      </c>
      <c r="Q268" s="199">
        <f t="shared" si="236"/>
        <v>93.99</v>
      </c>
      <c r="R268" s="6">
        <v>107690</v>
      </c>
      <c r="S268" s="9">
        <f t="shared" si="183"/>
        <v>107690</v>
      </c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</row>
    <row r="269" spans="1:159" ht="18" x14ac:dyDescent="0.2">
      <c r="A269" s="119"/>
      <c r="B269" s="96"/>
      <c r="C269" s="96"/>
      <c r="D269" s="96"/>
      <c r="E269" s="96"/>
      <c r="F269" s="96" t="s">
        <v>22</v>
      </c>
      <c r="G269" s="94" t="s">
        <v>107</v>
      </c>
      <c r="H269" s="31"/>
      <c r="I269" s="31"/>
      <c r="J269" s="31">
        <f t="shared" si="233"/>
        <v>0</v>
      </c>
      <c r="K269" s="165" t="e">
        <f t="shared" si="223"/>
        <v>#DIV/0!</v>
      </c>
      <c r="L269" s="31"/>
      <c r="M269" s="31"/>
      <c r="N269" s="31"/>
      <c r="O269" s="44">
        <f t="shared" si="234"/>
        <v>0</v>
      </c>
      <c r="P269" s="69">
        <f t="shared" si="235"/>
        <v>0</v>
      </c>
      <c r="Q269" s="199" t="e">
        <f t="shared" si="236"/>
        <v>#DIV/0!</v>
      </c>
      <c r="R269" s="6"/>
      <c r="S269" s="9">
        <f t="shared" si="183"/>
        <v>0</v>
      </c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</row>
    <row r="270" spans="1:159" ht="18" x14ac:dyDescent="0.2">
      <c r="A270" s="119"/>
      <c r="B270" s="96"/>
      <c r="C270" s="96"/>
      <c r="D270" s="96"/>
      <c r="E270" s="96"/>
      <c r="F270" s="96" t="s">
        <v>127</v>
      </c>
      <c r="G270" s="94" t="s">
        <v>108</v>
      </c>
      <c r="H270" s="31"/>
      <c r="I270" s="31"/>
      <c r="J270" s="31">
        <f t="shared" si="233"/>
        <v>0</v>
      </c>
      <c r="K270" s="165" t="e">
        <f t="shared" si="223"/>
        <v>#DIV/0!</v>
      </c>
      <c r="L270" s="31"/>
      <c r="M270" s="31"/>
      <c r="N270" s="31"/>
      <c r="O270" s="44">
        <f t="shared" si="234"/>
        <v>0</v>
      </c>
      <c r="P270" s="69">
        <f t="shared" si="235"/>
        <v>0</v>
      </c>
      <c r="Q270" s="199" t="e">
        <f t="shared" si="236"/>
        <v>#DIV/0!</v>
      </c>
      <c r="R270" s="6"/>
      <c r="S270" s="9">
        <f t="shared" si="183"/>
        <v>0</v>
      </c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</row>
    <row r="271" spans="1:159" ht="18" x14ac:dyDescent="0.2">
      <c r="A271" s="119"/>
      <c r="B271" s="96"/>
      <c r="C271" s="96"/>
      <c r="D271" s="96"/>
      <c r="E271" s="96"/>
      <c r="F271" s="96" t="s">
        <v>109</v>
      </c>
      <c r="G271" s="94" t="s">
        <v>110</v>
      </c>
      <c r="H271" s="31"/>
      <c r="I271" s="31"/>
      <c r="J271" s="31">
        <f t="shared" si="233"/>
        <v>0</v>
      </c>
      <c r="K271" s="165" t="e">
        <f t="shared" si="223"/>
        <v>#DIV/0!</v>
      </c>
      <c r="L271" s="31"/>
      <c r="M271" s="31"/>
      <c r="N271" s="31"/>
      <c r="O271" s="44">
        <f t="shared" si="234"/>
        <v>0</v>
      </c>
      <c r="P271" s="69">
        <f t="shared" si="235"/>
        <v>0</v>
      </c>
      <c r="Q271" s="199" t="e">
        <f t="shared" si="236"/>
        <v>#DIV/0!</v>
      </c>
      <c r="R271" s="6"/>
      <c r="S271" s="9">
        <f t="shared" si="183"/>
        <v>0</v>
      </c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</row>
    <row r="272" spans="1:159" ht="18" x14ac:dyDescent="0.2">
      <c r="A272" s="119"/>
      <c r="B272" s="96"/>
      <c r="C272" s="96"/>
      <c r="D272" s="96"/>
      <c r="E272" s="96"/>
      <c r="F272" s="96" t="s">
        <v>111</v>
      </c>
      <c r="G272" s="94" t="s">
        <v>112</v>
      </c>
      <c r="H272" s="31"/>
      <c r="I272" s="31"/>
      <c r="J272" s="31">
        <f t="shared" si="233"/>
        <v>0</v>
      </c>
      <c r="K272" s="165" t="e">
        <f t="shared" si="223"/>
        <v>#DIV/0!</v>
      </c>
      <c r="L272" s="31"/>
      <c r="M272" s="31"/>
      <c r="N272" s="31"/>
      <c r="O272" s="44">
        <f t="shared" si="234"/>
        <v>0</v>
      </c>
      <c r="P272" s="69">
        <f t="shared" si="235"/>
        <v>0</v>
      </c>
      <c r="Q272" s="199" t="e">
        <f t="shared" si="236"/>
        <v>#DIV/0!</v>
      </c>
      <c r="R272" s="6"/>
      <c r="S272" s="9">
        <f t="shared" si="183"/>
        <v>0</v>
      </c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</row>
    <row r="273" spans="1:159" ht="18" x14ac:dyDescent="0.2">
      <c r="A273" s="119"/>
      <c r="B273" s="96"/>
      <c r="C273" s="96"/>
      <c r="D273" s="96"/>
      <c r="E273" s="96"/>
      <c r="F273" s="96"/>
      <c r="G273" s="94" t="s">
        <v>113</v>
      </c>
      <c r="H273" s="31"/>
      <c r="I273" s="31"/>
      <c r="J273" s="31">
        <f t="shared" si="233"/>
        <v>0</v>
      </c>
      <c r="K273" s="165" t="e">
        <f t="shared" si="223"/>
        <v>#DIV/0!</v>
      </c>
      <c r="L273" s="31"/>
      <c r="M273" s="31"/>
      <c r="N273" s="31"/>
      <c r="O273" s="44">
        <f t="shared" si="234"/>
        <v>0</v>
      </c>
      <c r="P273" s="69">
        <f t="shared" si="235"/>
        <v>0</v>
      </c>
      <c r="Q273" s="199" t="e">
        <f t="shared" si="236"/>
        <v>#DIV/0!</v>
      </c>
      <c r="R273" s="6"/>
      <c r="S273" s="9">
        <f t="shared" si="183"/>
        <v>0</v>
      </c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</row>
    <row r="274" spans="1:159" ht="18" x14ac:dyDescent="0.2">
      <c r="A274" s="119"/>
      <c r="B274" s="96"/>
      <c r="C274" s="96"/>
      <c r="D274" s="96"/>
      <c r="E274" s="96"/>
      <c r="F274" s="96"/>
      <c r="G274" s="94" t="s">
        <v>114</v>
      </c>
      <c r="H274" s="31"/>
      <c r="I274" s="31"/>
      <c r="J274" s="31">
        <f t="shared" si="233"/>
        <v>0</v>
      </c>
      <c r="K274" s="165" t="e">
        <f t="shared" si="223"/>
        <v>#DIV/0!</v>
      </c>
      <c r="L274" s="31"/>
      <c r="M274" s="31"/>
      <c r="N274" s="31"/>
      <c r="O274" s="44">
        <f t="shared" si="234"/>
        <v>0</v>
      </c>
      <c r="P274" s="69">
        <f t="shared" si="235"/>
        <v>0</v>
      </c>
      <c r="Q274" s="199" t="e">
        <f t="shared" si="236"/>
        <v>#DIV/0!</v>
      </c>
      <c r="R274" s="6"/>
      <c r="S274" s="9">
        <f t="shared" ref="S274:S337" si="237">R274-M274</f>
        <v>0</v>
      </c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</row>
    <row r="275" spans="1:159" ht="18" x14ac:dyDescent="0.2">
      <c r="A275" s="119"/>
      <c r="B275" s="96"/>
      <c r="C275" s="96"/>
      <c r="D275" s="96"/>
      <c r="E275" s="96"/>
      <c r="F275" s="96">
        <v>12</v>
      </c>
      <c r="G275" s="94" t="s">
        <v>325</v>
      </c>
      <c r="H275" s="31">
        <v>12000</v>
      </c>
      <c r="I275" s="31">
        <f>O275</f>
        <v>11940</v>
      </c>
      <c r="J275" s="31">
        <f t="shared" si="233"/>
        <v>60</v>
      </c>
      <c r="K275" s="165">
        <f t="shared" si="223"/>
        <v>99.5</v>
      </c>
      <c r="L275" s="31">
        <f t="shared" ref="L275:L279" si="238">H275</f>
        <v>12000</v>
      </c>
      <c r="M275" s="31"/>
      <c r="N275" s="31">
        <v>11940</v>
      </c>
      <c r="O275" s="44">
        <f t="shared" si="234"/>
        <v>11940</v>
      </c>
      <c r="P275" s="69">
        <f t="shared" si="235"/>
        <v>60</v>
      </c>
      <c r="Q275" s="199">
        <f t="shared" si="236"/>
        <v>99.5</v>
      </c>
      <c r="R275" s="6">
        <v>36983</v>
      </c>
      <c r="S275" s="9">
        <f t="shared" si="237"/>
        <v>36983</v>
      </c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</row>
    <row r="276" spans="1:159" ht="18" x14ac:dyDescent="0.2">
      <c r="A276" s="119"/>
      <c r="B276" s="96"/>
      <c r="C276" s="96"/>
      <c r="D276" s="96"/>
      <c r="E276" s="96"/>
      <c r="F276" s="96">
        <v>13</v>
      </c>
      <c r="G276" s="94" t="s">
        <v>326</v>
      </c>
      <c r="H276" s="31"/>
      <c r="I276" s="31">
        <f t="shared" ref="I276:I278" si="239">O276</f>
        <v>0</v>
      </c>
      <c r="J276" s="31">
        <f t="shared" si="233"/>
        <v>0</v>
      </c>
      <c r="K276" s="165" t="e">
        <f t="shared" si="223"/>
        <v>#DIV/0!</v>
      </c>
      <c r="L276" s="31">
        <f t="shared" si="238"/>
        <v>0</v>
      </c>
      <c r="M276" s="31"/>
      <c r="N276" s="31"/>
      <c r="O276" s="44">
        <f t="shared" si="234"/>
        <v>0</v>
      </c>
      <c r="P276" s="69">
        <f t="shared" si="235"/>
        <v>0</v>
      </c>
      <c r="Q276" s="199" t="e">
        <f t="shared" si="236"/>
        <v>#DIV/0!</v>
      </c>
      <c r="R276" s="6">
        <v>300</v>
      </c>
      <c r="S276" s="9">
        <f t="shared" si="237"/>
        <v>300</v>
      </c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</row>
    <row r="277" spans="1:159" ht="18" x14ac:dyDescent="0.2">
      <c r="A277" s="119"/>
      <c r="B277" s="96"/>
      <c r="C277" s="96"/>
      <c r="D277" s="96"/>
      <c r="E277" s="96"/>
      <c r="F277" s="96"/>
      <c r="G277" s="94" t="s">
        <v>117</v>
      </c>
      <c r="H277" s="31"/>
      <c r="I277" s="31"/>
      <c r="J277" s="31">
        <f>H277-I277</f>
        <v>0</v>
      </c>
      <c r="K277" s="165" t="e">
        <f t="shared" si="223"/>
        <v>#DIV/0!</v>
      </c>
      <c r="L277" s="31">
        <f t="shared" si="238"/>
        <v>0</v>
      </c>
      <c r="M277" s="31"/>
      <c r="N277" s="31"/>
      <c r="O277" s="44">
        <f t="shared" si="234"/>
        <v>0</v>
      </c>
      <c r="P277" s="69">
        <f t="shared" si="235"/>
        <v>0</v>
      </c>
      <c r="Q277" s="199" t="e">
        <f t="shared" si="236"/>
        <v>#DIV/0!</v>
      </c>
      <c r="R277" s="6"/>
      <c r="S277" s="9">
        <f t="shared" si="237"/>
        <v>0</v>
      </c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</row>
    <row r="278" spans="1:159" ht="18" x14ac:dyDescent="0.2">
      <c r="A278" s="119"/>
      <c r="B278" s="96"/>
      <c r="C278" s="96"/>
      <c r="D278" s="96"/>
      <c r="E278" s="96"/>
      <c r="F278" s="96">
        <v>17</v>
      </c>
      <c r="G278" s="94" t="s">
        <v>405</v>
      </c>
      <c r="H278" s="31">
        <v>12000</v>
      </c>
      <c r="I278" s="31">
        <f t="shared" si="239"/>
        <v>9894</v>
      </c>
      <c r="J278" s="31">
        <f>H278-I278</f>
        <v>2106</v>
      </c>
      <c r="K278" s="165">
        <f t="shared" si="223"/>
        <v>82.45</v>
      </c>
      <c r="L278" s="31">
        <f t="shared" si="238"/>
        <v>12000</v>
      </c>
      <c r="M278" s="31"/>
      <c r="N278" s="31">
        <v>9894</v>
      </c>
      <c r="O278" s="44">
        <f t="shared" si="234"/>
        <v>9894</v>
      </c>
      <c r="P278" s="69"/>
      <c r="Q278" s="199"/>
      <c r="R278" s="6">
        <v>57758</v>
      </c>
      <c r="S278" s="9">
        <f t="shared" si="237"/>
        <v>57758</v>
      </c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</row>
    <row r="279" spans="1:159" ht="33" x14ac:dyDescent="0.2">
      <c r="A279" s="119"/>
      <c r="B279" s="96"/>
      <c r="C279" s="96"/>
      <c r="D279" s="96"/>
      <c r="E279" s="96"/>
      <c r="F279" s="96"/>
      <c r="G279" s="94" t="s">
        <v>118</v>
      </c>
      <c r="H279" s="31"/>
      <c r="I279" s="31"/>
      <c r="J279" s="31">
        <f t="shared" si="233"/>
        <v>0</v>
      </c>
      <c r="K279" s="165" t="e">
        <f t="shared" si="223"/>
        <v>#DIV/0!</v>
      </c>
      <c r="L279" s="31">
        <f t="shared" si="238"/>
        <v>0</v>
      </c>
      <c r="M279" s="31"/>
      <c r="N279" s="31"/>
      <c r="O279" s="44">
        <f t="shared" si="234"/>
        <v>0</v>
      </c>
      <c r="P279" s="69">
        <f t="shared" si="235"/>
        <v>0</v>
      </c>
      <c r="Q279" s="199" t="e">
        <f t="shared" si="236"/>
        <v>#DIV/0!</v>
      </c>
      <c r="R279" s="6"/>
      <c r="S279" s="9">
        <f t="shared" si="237"/>
        <v>0</v>
      </c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</row>
    <row r="280" spans="1:159" ht="18" x14ac:dyDescent="0.2">
      <c r="A280" s="119"/>
      <c r="B280" s="96"/>
      <c r="C280" s="96"/>
      <c r="D280" s="96"/>
      <c r="E280" s="96"/>
      <c r="F280" s="96"/>
      <c r="G280" s="94" t="s">
        <v>119</v>
      </c>
      <c r="H280" s="31"/>
      <c r="I280" s="31"/>
      <c r="J280" s="31">
        <f t="shared" si="233"/>
        <v>0</v>
      </c>
      <c r="K280" s="165" t="e">
        <f t="shared" si="223"/>
        <v>#DIV/0!</v>
      </c>
      <c r="L280" s="31"/>
      <c r="M280" s="31"/>
      <c r="N280" s="31"/>
      <c r="O280" s="44">
        <f t="shared" si="234"/>
        <v>0</v>
      </c>
      <c r="P280" s="69">
        <f t="shared" si="235"/>
        <v>0</v>
      </c>
      <c r="Q280" s="199" t="e">
        <f t="shared" si="236"/>
        <v>#DIV/0!</v>
      </c>
      <c r="R280" s="6"/>
      <c r="S280" s="9">
        <f t="shared" si="237"/>
        <v>0</v>
      </c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</row>
    <row r="281" spans="1:159" ht="18" x14ac:dyDescent="0.2">
      <c r="A281" s="119"/>
      <c r="B281" s="96"/>
      <c r="C281" s="96"/>
      <c r="D281" s="96"/>
      <c r="E281" s="96"/>
      <c r="F281" s="96" t="s">
        <v>91</v>
      </c>
      <c r="G281" s="94" t="s">
        <v>120</v>
      </c>
      <c r="H281" s="31"/>
      <c r="I281" s="31"/>
      <c r="J281" s="31">
        <f t="shared" si="233"/>
        <v>0</v>
      </c>
      <c r="K281" s="165" t="e">
        <f t="shared" si="223"/>
        <v>#DIV/0!</v>
      </c>
      <c r="L281" s="31"/>
      <c r="M281" s="31"/>
      <c r="N281" s="31"/>
      <c r="O281" s="44">
        <f t="shared" si="234"/>
        <v>0</v>
      </c>
      <c r="P281" s="69">
        <f t="shared" si="235"/>
        <v>0</v>
      </c>
      <c r="Q281" s="199" t="e">
        <f t="shared" si="236"/>
        <v>#DIV/0!</v>
      </c>
      <c r="R281" s="6"/>
      <c r="S281" s="9">
        <f t="shared" si="237"/>
        <v>0</v>
      </c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</row>
    <row r="282" spans="1:159" ht="18" x14ac:dyDescent="0.2">
      <c r="A282" s="118"/>
      <c r="B282" s="41"/>
      <c r="C282" s="41"/>
      <c r="D282" s="41"/>
      <c r="E282" s="41" t="s">
        <v>18</v>
      </c>
      <c r="F282" s="41"/>
      <c r="G282" s="158" t="s">
        <v>194</v>
      </c>
      <c r="H282" s="33"/>
      <c r="I282" s="33">
        <f t="shared" ref="I282:J282" si="240">I286+I287+I283</f>
        <v>0</v>
      </c>
      <c r="J282" s="33">
        <f t="shared" si="240"/>
        <v>0</v>
      </c>
      <c r="K282" s="165" t="e">
        <f t="shared" si="223"/>
        <v>#DIV/0!</v>
      </c>
      <c r="L282" s="33">
        <f t="shared" ref="L282:O282" si="241">L286+L287+L283</f>
        <v>0</v>
      </c>
      <c r="M282" s="33">
        <f t="shared" si="241"/>
        <v>0</v>
      </c>
      <c r="N282" s="33">
        <f t="shared" si="241"/>
        <v>0</v>
      </c>
      <c r="O282" s="33">
        <f t="shared" si="241"/>
        <v>0</v>
      </c>
      <c r="P282" s="69">
        <f t="shared" si="235"/>
        <v>0</v>
      </c>
      <c r="Q282" s="199" t="e">
        <f t="shared" si="236"/>
        <v>#DIV/0!</v>
      </c>
      <c r="R282" s="6"/>
      <c r="S282" s="9">
        <f t="shared" si="237"/>
        <v>0</v>
      </c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</row>
    <row r="283" spans="1:159" ht="18" x14ac:dyDescent="0.2">
      <c r="A283" s="119"/>
      <c r="B283" s="96"/>
      <c r="C283" s="96"/>
      <c r="D283" s="96"/>
      <c r="E283" s="96"/>
      <c r="F283" s="96"/>
      <c r="G283" s="94" t="s">
        <v>195</v>
      </c>
      <c r="H283" s="31"/>
      <c r="I283" s="31"/>
      <c r="J283" s="31">
        <f t="shared" ref="J283:J288" si="242">H283-I283</f>
        <v>0</v>
      </c>
      <c r="K283" s="165" t="e">
        <f t="shared" si="223"/>
        <v>#DIV/0!</v>
      </c>
      <c r="L283" s="31"/>
      <c r="M283" s="31"/>
      <c r="N283" s="31"/>
      <c r="O283" s="44">
        <f t="shared" ref="O283:O288" si="243">+M283+N283</f>
        <v>0</v>
      </c>
      <c r="P283" s="69">
        <f t="shared" si="235"/>
        <v>0</v>
      </c>
      <c r="Q283" s="199" t="e">
        <f t="shared" si="236"/>
        <v>#DIV/0!</v>
      </c>
      <c r="R283" s="6"/>
      <c r="S283" s="9">
        <f t="shared" si="237"/>
        <v>0</v>
      </c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</row>
    <row r="284" spans="1:159" ht="18" x14ac:dyDescent="0.2">
      <c r="A284" s="119"/>
      <c r="B284" s="96"/>
      <c r="C284" s="96"/>
      <c r="D284" s="96"/>
      <c r="E284" s="96"/>
      <c r="F284" s="96"/>
      <c r="G284" s="94" t="s">
        <v>196</v>
      </c>
      <c r="H284" s="31"/>
      <c r="I284" s="31"/>
      <c r="J284" s="31">
        <f t="shared" si="242"/>
        <v>0</v>
      </c>
      <c r="K284" s="165" t="e">
        <f t="shared" si="223"/>
        <v>#DIV/0!</v>
      </c>
      <c r="L284" s="31"/>
      <c r="M284" s="31"/>
      <c r="N284" s="31"/>
      <c r="O284" s="44">
        <f t="shared" si="243"/>
        <v>0</v>
      </c>
      <c r="P284" s="69">
        <f t="shared" si="235"/>
        <v>0</v>
      </c>
      <c r="Q284" s="199" t="e">
        <f t="shared" si="236"/>
        <v>#DIV/0!</v>
      </c>
      <c r="R284" s="6"/>
      <c r="S284" s="9">
        <f t="shared" si="237"/>
        <v>0</v>
      </c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</row>
    <row r="285" spans="1:159" ht="18" x14ac:dyDescent="0.2">
      <c r="A285" s="119"/>
      <c r="B285" s="96"/>
      <c r="C285" s="96"/>
      <c r="D285" s="96"/>
      <c r="E285" s="96"/>
      <c r="F285" s="96"/>
      <c r="G285" s="94" t="s">
        <v>197</v>
      </c>
      <c r="H285" s="31"/>
      <c r="I285" s="31"/>
      <c r="J285" s="31">
        <f t="shared" si="242"/>
        <v>0</v>
      </c>
      <c r="K285" s="165" t="e">
        <f t="shared" si="223"/>
        <v>#DIV/0!</v>
      </c>
      <c r="L285" s="31"/>
      <c r="M285" s="31"/>
      <c r="N285" s="31"/>
      <c r="O285" s="44">
        <f t="shared" si="243"/>
        <v>0</v>
      </c>
      <c r="P285" s="69">
        <f t="shared" si="235"/>
        <v>0</v>
      </c>
      <c r="Q285" s="199" t="e">
        <f t="shared" si="236"/>
        <v>#DIV/0!</v>
      </c>
      <c r="R285" s="6"/>
      <c r="S285" s="9">
        <f t="shared" si="237"/>
        <v>0</v>
      </c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</row>
    <row r="286" spans="1:159" ht="33" x14ac:dyDescent="0.2">
      <c r="A286" s="119"/>
      <c r="B286" s="96"/>
      <c r="C286" s="96"/>
      <c r="D286" s="96"/>
      <c r="E286" s="96"/>
      <c r="F286" s="96" t="s">
        <v>7</v>
      </c>
      <c r="G286" s="94" t="s">
        <v>198</v>
      </c>
      <c r="H286" s="31"/>
      <c r="I286" s="31"/>
      <c r="J286" s="31">
        <f t="shared" si="242"/>
        <v>0</v>
      </c>
      <c r="K286" s="165" t="e">
        <f t="shared" si="223"/>
        <v>#DIV/0!</v>
      </c>
      <c r="L286" s="31"/>
      <c r="M286" s="31"/>
      <c r="N286" s="31"/>
      <c r="O286" s="44">
        <f t="shared" si="243"/>
        <v>0</v>
      </c>
      <c r="P286" s="69">
        <f t="shared" si="235"/>
        <v>0</v>
      </c>
      <c r="Q286" s="199" t="e">
        <f t="shared" si="236"/>
        <v>#DIV/0!</v>
      </c>
      <c r="R286" s="6"/>
      <c r="S286" s="9">
        <f t="shared" si="237"/>
        <v>0</v>
      </c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</row>
    <row r="287" spans="1:159" ht="18" x14ac:dyDescent="0.2">
      <c r="A287" s="119"/>
      <c r="B287" s="96"/>
      <c r="C287" s="96"/>
      <c r="D287" s="96"/>
      <c r="E287" s="96"/>
      <c r="F287" s="96" t="s">
        <v>136</v>
      </c>
      <c r="G287" s="94" t="s">
        <v>199</v>
      </c>
      <c r="H287" s="31"/>
      <c r="I287" s="31"/>
      <c r="J287" s="31">
        <f t="shared" si="242"/>
        <v>0</v>
      </c>
      <c r="K287" s="165" t="e">
        <f t="shared" si="223"/>
        <v>#DIV/0!</v>
      </c>
      <c r="L287" s="31"/>
      <c r="M287" s="31"/>
      <c r="N287" s="31"/>
      <c r="O287" s="44">
        <f t="shared" si="243"/>
        <v>0</v>
      </c>
      <c r="P287" s="69">
        <f t="shared" si="235"/>
        <v>0</v>
      </c>
      <c r="Q287" s="199" t="e">
        <f t="shared" si="236"/>
        <v>#DIV/0!</v>
      </c>
      <c r="R287" s="6"/>
      <c r="S287" s="9">
        <f t="shared" si="237"/>
        <v>0</v>
      </c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</row>
    <row r="288" spans="1:159" ht="18" x14ac:dyDescent="0.2">
      <c r="A288" s="119"/>
      <c r="B288" s="96"/>
      <c r="C288" s="96"/>
      <c r="D288" s="96"/>
      <c r="E288" s="96"/>
      <c r="F288" s="96"/>
      <c r="G288" s="94" t="s">
        <v>200</v>
      </c>
      <c r="H288" s="31"/>
      <c r="I288" s="31"/>
      <c r="J288" s="31">
        <f t="shared" si="242"/>
        <v>0</v>
      </c>
      <c r="K288" s="165" t="e">
        <f t="shared" si="223"/>
        <v>#DIV/0!</v>
      </c>
      <c r="L288" s="31"/>
      <c r="M288" s="31"/>
      <c r="N288" s="31"/>
      <c r="O288" s="44">
        <f t="shared" si="243"/>
        <v>0</v>
      </c>
      <c r="P288" s="69">
        <f t="shared" si="235"/>
        <v>0</v>
      </c>
      <c r="Q288" s="199" t="e">
        <f t="shared" si="236"/>
        <v>#DIV/0!</v>
      </c>
      <c r="R288" s="6"/>
      <c r="S288" s="9">
        <f t="shared" si="237"/>
        <v>0</v>
      </c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</row>
    <row r="289" spans="1:159" s="1" customFormat="1" ht="18" x14ac:dyDescent="0.25">
      <c r="A289" s="118"/>
      <c r="B289" s="41"/>
      <c r="C289" s="41"/>
      <c r="D289" s="41"/>
      <c r="E289" s="100" t="s">
        <v>58</v>
      </c>
      <c r="F289" s="41"/>
      <c r="G289" s="158" t="s">
        <v>370</v>
      </c>
      <c r="H289" s="34">
        <f t="shared" ref="H289:J289" si="244">H290</f>
        <v>0</v>
      </c>
      <c r="I289" s="34">
        <f t="shared" si="244"/>
        <v>0</v>
      </c>
      <c r="J289" s="34">
        <f t="shared" si="244"/>
        <v>0</v>
      </c>
      <c r="K289" s="165" t="e">
        <f t="shared" si="223"/>
        <v>#DIV/0!</v>
      </c>
      <c r="L289" s="34">
        <f>L290</f>
        <v>0</v>
      </c>
      <c r="M289" s="34">
        <f>M290</f>
        <v>0</v>
      </c>
      <c r="N289" s="34">
        <f>N290</f>
        <v>0</v>
      </c>
      <c r="O289" s="30">
        <f>O290</f>
        <v>0</v>
      </c>
      <c r="P289" s="70">
        <f t="shared" si="235"/>
        <v>0</v>
      </c>
      <c r="Q289" s="198"/>
      <c r="R289" s="9"/>
      <c r="S289" s="9">
        <f t="shared" si="237"/>
        <v>0</v>
      </c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</row>
    <row r="290" spans="1:159" ht="18" x14ac:dyDescent="0.2">
      <c r="A290" s="119"/>
      <c r="B290" s="96"/>
      <c r="C290" s="96"/>
      <c r="D290" s="96"/>
      <c r="E290" s="96"/>
      <c r="F290" s="101" t="s">
        <v>369</v>
      </c>
      <c r="G290" s="94" t="s">
        <v>371</v>
      </c>
      <c r="H290" s="31">
        <v>0</v>
      </c>
      <c r="I290" s="31">
        <f>O290</f>
        <v>0</v>
      </c>
      <c r="J290" s="31">
        <f>H290-I290</f>
        <v>0</v>
      </c>
      <c r="K290" s="165" t="e">
        <f t="shared" si="223"/>
        <v>#DIV/0!</v>
      </c>
      <c r="L290" s="31"/>
      <c r="M290" s="31"/>
      <c r="N290" s="31">
        <v>0</v>
      </c>
      <c r="O290" s="44">
        <f>+M290+N290</f>
        <v>0</v>
      </c>
      <c r="P290" s="69">
        <f t="shared" si="235"/>
        <v>0</v>
      </c>
      <c r="Q290" s="199"/>
      <c r="R290" s="6"/>
      <c r="S290" s="9">
        <f t="shared" si="237"/>
        <v>0</v>
      </c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</row>
    <row r="291" spans="1:159" s="1" customFormat="1" ht="18" x14ac:dyDescent="0.25">
      <c r="A291" s="118"/>
      <c r="B291" s="41"/>
      <c r="C291" s="41"/>
      <c r="D291" s="41"/>
      <c r="E291" s="41" t="s">
        <v>35</v>
      </c>
      <c r="F291" s="41"/>
      <c r="G291" s="158" t="s">
        <v>296</v>
      </c>
      <c r="H291" s="33">
        <f t="shared" ref="H291:J291" si="245">SUM(H292+H293+H294+H295+H296+H297)</f>
        <v>5100</v>
      </c>
      <c r="I291" s="33">
        <f t="shared" si="245"/>
        <v>4831</v>
      </c>
      <c r="J291" s="33">
        <f t="shared" si="245"/>
        <v>269</v>
      </c>
      <c r="K291" s="165">
        <f t="shared" si="223"/>
        <v>94.73</v>
      </c>
      <c r="L291" s="33">
        <f t="shared" ref="L291:M291" si="246">SUM(L292+L293+L294+L295+L296+L297)</f>
        <v>5100</v>
      </c>
      <c r="M291" s="33">
        <f t="shared" si="246"/>
        <v>0</v>
      </c>
      <c r="N291" s="33">
        <f>SUM(N292+N293+N294+N295+N296+N297)</f>
        <v>4831</v>
      </c>
      <c r="O291" s="33">
        <f>SUM(O292+O293+O294+O295+O296+O297)</f>
        <v>4831</v>
      </c>
      <c r="P291" s="70">
        <f t="shared" si="235"/>
        <v>269</v>
      </c>
      <c r="Q291" s="198">
        <f t="shared" si="236"/>
        <v>94.73</v>
      </c>
      <c r="R291" s="9"/>
      <c r="S291" s="9">
        <f t="shared" si="237"/>
        <v>0</v>
      </c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</row>
    <row r="292" spans="1:159" ht="18" x14ac:dyDescent="0.2">
      <c r="A292" s="119"/>
      <c r="B292" s="96"/>
      <c r="C292" s="96"/>
      <c r="D292" s="96"/>
      <c r="E292" s="96"/>
      <c r="F292" s="96" t="s">
        <v>20</v>
      </c>
      <c r="G292" s="94" t="s">
        <v>297</v>
      </c>
      <c r="H292" s="31"/>
      <c r="I292" s="31"/>
      <c r="J292" s="31">
        <f t="shared" ref="J292:J297" si="247">H292-I292</f>
        <v>0</v>
      </c>
      <c r="K292" s="165" t="e">
        <f t="shared" si="223"/>
        <v>#DIV/0!</v>
      </c>
      <c r="L292" s="31"/>
      <c r="M292" s="31"/>
      <c r="N292" s="31"/>
      <c r="O292" s="44">
        <f t="shared" ref="O292:O296" si="248">+M292+N292</f>
        <v>0</v>
      </c>
      <c r="P292" s="69">
        <f t="shared" si="235"/>
        <v>0</v>
      </c>
      <c r="Q292" s="199" t="e">
        <f t="shared" si="236"/>
        <v>#DIV/0!</v>
      </c>
      <c r="R292" s="6"/>
      <c r="S292" s="9">
        <f t="shared" si="237"/>
        <v>0</v>
      </c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</row>
    <row r="293" spans="1:159" ht="18" x14ac:dyDescent="0.2">
      <c r="A293" s="119"/>
      <c r="B293" s="96"/>
      <c r="C293" s="96"/>
      <c r="D293" s="96"/>
      <c r="E293" s="96"/>
      <c r="F293" s="96" t="s">
        <v>18</v>
      </c>
      <c r="G293" s="94" t="s">
        <v>298</v>
      </c>
      <c r="H293" s="31"/>
      <c r="I293" s="31"/>
      <c r="J293" s="31">
        <f t="shared" si="247"/>
        <v>0</v>
      </c>
      <c r="K293" s="165" t="e">
        <f t="shared" si="223"/>
        <v>#DIV/0!</v>
      </c>
      <c r="L293" s="31"/>
      <c r="M293" s="31"/>
      <c r="N293" s="31"/>
      <c r="O293" s="44">
        <f t="shared" si="248"/>
        <v>0</v>
      </c>
      <c r="P293" s="69">
        <f t="shared" si="235"/>
        <v>0</v>
      </c>
      <c r="Q293" s="199" t="e">
        <f t="shared" si="236"/>
        <v>#DIV/0!</v>
      </c>
      <c r="R293" s="6"/>
      <c r="S293" s="9">
        <f t="shared" si="237"/>
        <v>0</v>
      </c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</row>
    <row r="294" spans="1:159" ht="18" x14ac:dyDescent="0.2">
      <c r="A294" s="119"/>
      <c r="B294" s="96"/>
      <c r="C294" s="96"/>
      <c r="D294" s="96"/>
      <c r="E294" s="96"/>
      <c r="F294" s="96" t="s">
        <v>35</v>
      </c>
      <c r="G294" s="94" t="s">
        <v>299</v>
      </c>
      <c r="H294" s="31"/>
      <c r="I294" s="31"/>
      <c r="J294" s="31">
        <f t="shared" si="247"/>
        <v>0</v>
      </c>
      <c r="K294" s="165" t="e">
        <f t="shared" si="223"/>
        <v>#DIV/0!</v>
      </c>
      <c r="L294" s="31"/>
      <c r="M294" s="31"/>
      <c r="N294" s="31"/>
      <c r="O294" s="44">
        <f t="shared" si="248"/>
        <v>0</v>
      </c>
      <c r="P294" s="69">
        <f t="shared" si="235"/>
        <v>0</v>
      </c>
      <c r="Q294" s="199" t="e">
        <f t="shared" si="236"/>
        <v>#DIV/0!</v>
      </c>
      <c r="R294" s="6"/>
      <c r="S294" s="9">
        <f t="shared" si="237"/>
        <v>0</v>
      </c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</row>
    <row r="295" spans="1:159" ht="33" x14ac:dyDescent="0.2">
      <c r="A295" s="119"/>
      <c r="B295" s="96"/>
      <c r="C295" s="96"/>
      <c r="D295" s="96"/>
      <c r="E295" s="96"/>
      <c r="F295" s="96" t="s">
        <v>7</v>
      </c>
      <c r="G295" s="94" t="s">
        <v>300</v>
      </c>
      <c r="H295" s="31"/>
      <c r="I295" s="31"/>
      <c r="J295" s="31">
        <f t="shared" si="247"/>
        <v>0</v>
      </c>
      <c r="K295" s="165" t="e">
        <f t="shared" si="223"/>
        <v>#DIV/0!</v>
      </c>
      <c r="L295" s="31"/>
      <c r="M295" s="31"/>
      <c r="N295" s="31"/>
      <c r="O295" s="44">
        <f t="shared" si="248"/>
        <v>0</v>
      </c>
      <c r="P295" s="69">
        <f t="shared" si="235"/>
        <v>0</v>
      </c>
      <c r="Q295" s="199" t="e">
        <f t="shared" si="236"/>
        <v>#DIV/0!</v>
      </c>
      <c r="R295" s="6"/>
      <c r="S295" s="9">
        <f t="shared" si="237"/>
        <v>0</v>
      </c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</row>
    <row r="296" spans="1:159" ht="18" x14ac:dyDescent="0.2">
      <c r="A296" s="119"/>
      <c r="B296" s="96"/>
      <c r="C296" s="96"/>
      <c r="D296" s="96"/>
      <c r="E296" s="96"/>
      <c r="F296" s="96" t="s">
        <v>22</v>
      </c>
      <c r="G296" s="94" t="s">
        <v>301</v>
      </c>
      <c r="H296" s="31"/>
      <c r="I296" s="31"/>
      <c r="J296" s="31">
        <f t="shared" si="247"/>
        <v>0</v>
      </c>
      <c r="K296" s="165" t="e">
        <f t="shared" si="223"/>
        <v>#DIV/0!</v>
      </c>
      <c r="L296" s="31"/>
      <c r="M296" s="31"/>
      <c r="N296" s="31"/>
      <c r="O296" s="44">
        <f t="shared" si="248"/>
        <v>0</v>
      </c>
      <c r="P296" s="69">
        <f t="shared" si="235"/>
        <v>0</v>
      </c>
      <c r="Q296" s="199"/>
      <c r="R296" s="6"/>
      <c r="S296" s="9">
        <f t="shared" si="237"/>
        <v>0</v>
      </c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</row>
    <row r="297" spans="1:159" ht="18" x14ac:dyDescent="0.2">
      <c r="A297" s="119"/>
      <c r="B297" s="96"/>
      <c r="C297" s="96"/>
      <c r="D297" s="96"/>
      <c r="E297" s="96"/>
      <c r="F297" s="96" t="s">
        <v>127</v>
      </c>
      <c r="G297" s="94" t="s">
        <v>372</v>
      </c>
      <c r="H297" s="31">
        <v>5100</v>
      </c>
      <c r="I297" s="31">
        <f>O297</f>
        <v>4831</v>
      </c>
      <c r="J297" s="31">
        <f t="shared" si="247"/>
        <v>269</v>
      </c>
      <c r="K297" s="165">
        <f t="shared" si="223"/>
        <v>94.73</v>
      </c>
      <c r="L297" s="31">
        <v>5100</v>
      </c>
      <c r="M297" s="31"/>
      <c r="N297" s="31">
        <v>4831</v>
      </c>
      <c r="O297" s="44">
        <f>+M297+N297</f>
        <v>4831</v>
      </c>
      <c r="P297" s="69">
        <f t="shared" si="235"/>
        <v>269</v>
      </c>
      <c r="Q297" s="199">
        <f t="shared" si="236"/>
        <v>94.73</v>
      </c>
      <c r="R297" s="6">
        <v>24010</v>
      </c>
      <c r="S297" s="9">
        <f t="shared" si="237"/>
        <v>24010</v>
      </c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</row>
    <row r="298" spans="1:159" s="1" customFormat="1" ht="18" x14ac:dyDescent="0.25">
      <c r="A298" s="118"/>
      <c r="B298" s="41"/>
      <c r="C298" s="41"/>
      <c r="D298" s="41" t="s">
        <v>90</v>
      </c>
      <c r="E298" s="41"/>
      <c r="F298" s="41"/>
      <c r="G298" s="169" t="s">
        <v>274</v>
      </c>
      <c r="H298" s="33">
        <f t="shared" ref="H298:J298" si="249">H299+H310+H311+H315+H318+H319+H320+H321+H322+H323+H325+H326</f>
        <v>40500</v>
      </c>
      <c r="I298" s="33">
        <f t="shared" si="249"/>
        <v>23388</v>
      </c>
      <c r="J298" s="33">
        <f t="shared" si="249"/>
        <v>17112</v>
      </c>
      <c r="K298" s="165">
        <f t="shared" si="223"/>
        <v>57.75</v>
      </c>
      <c r="L298" s="33">
        <f t="shared" ref="L298:O298" si="250">L299+L310+L311+L315+L318+L319+L320+L321+L322+L323+L325+L326</f>
        <v>40500</v>
      </c>
      <c r="M298" s="33">
        <f t="shared" si="250"/>
        <v>0</v>
      </c>
      <c r="N298" s="33">
        <f t="shared" si="250"/>
        <v>23388</v>
      </c>
      <c r="O298" s="33">
        <f t="shared" si="250"/>
        <v>23388</v>
      </c>
      <c r="P298" s="70">
        <f t="shared" si="235"/>
        <v>17112</v>
      </c>
      <c r="Q298" s="198">
        <f t="shared" si="236"/>
        <v>57.75</v>
      </c>
      <c r="R298" s="9"/>
      <c r="S298" s="9">
        <f t="shared" si="237"/>
        <v>0</v>
      </c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</row>
    <row r="299" spans="1:159" s="1" customFormat="1" ht="18" x14ac:dyDescent="0.25">
      <c r="A299" s="118"/>
      <c r="B299" s="41"/>
      <c r="C299" s="41"/>
      <c r="D299" s="41"/>
      <c r="E299" s="41" t="s">
        <v>20</v>
      </c>
      <c r="F299" s="41"/>
      <c r="G299" s="158" t="s">
        <v>306</v>
      </c>
      <c r="H299" s="33">
        <f t="shared" ref="H299:J299" si="251">SUM(H300:H309)</f>
        <v>24500</v>
      </c>
      <c r="I299" s="33">
        <f t="shared" si="251"/>
        <v>13227</v>
      </c>
      <c r="J299" s="33">
        <f t="shared" si="251"/>
        <v>11273</v>
      </c>
      <c r="K299" s="165">
        <f t="shared" si="223"/>
        <v>53.99</v>
      </c>
      <c r="L299" s="33">
        <f t="shared" ref="L299:O299" si="252">SUM(L300:L309)</f>
        <v>24500</v>
      </c>
      <c r="M299" s="33">
        <f t="shared" si="252"/>
        <v>0</v>
      </c>
      <c r="N299" s="33">
        <f t="shared" si="252"/>
        <v>13227</v>
      </c>
      <c r="O299" s="33">
        <f t="shared" si="252"/>
        <v>13227</v>
      </c>
      <c r="P299" s="70">
        <f t="shared" si="235"/>
        <v>11273</v>
      </c>
      <c r="Q299" s="198">
        <f t="shared" si="236"/>
        <v>53.99</v>
      </c>
      <c r="R299" s="9"/>
      <c r="S299" s="9">
        <f t="shared" si="237"/>
        <v>0</v>
      </c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</row>
    <row r="300" spans="1:159" ht="18" x14ac:dyDescent="0.2">
      <c r="A300" s="119"/>
      <c r="B300" s="96"/>
      <c r="C300" s="96"/>
      <c r="D300" s="96"/>
      <c r="E300" s="96"/>
      <c r="F300" s="96" t="s">
        <v>20</v>
      </c>
      <c r="G300" s="94" t="s">
        <v>327</v>
      </c>
      <c r="H300" s="31">
        <v>1000</v>
      </c>
      <c r="I300" s="31">
        <f>O300</f>
        <v>0</v>
      </c>
      <c r="J300" s="31">
        <f t="shared" ref="J300:J309" si="253">H300-I300</f>
        <v>1000</v>
      </c>
      <c r="K300" s="165">
        <f t="shared" si="223"/>
        <v>0</v>
      </c>
      <c r="L300" s="31">
        <f>H300</f>
        <v>1000</v>
      </c>
      <c r="M300" s="31"/>
      <c r="N300" s="31"/>
      <c r="O300" s="44">
        <f t="shared" ref="O300:O310" si="254">+M300+N300</f>
        <v>0</v>
      </c>
      <c r="P300" s="69">
        <f t="shared" si="235"/>
        <v>1000</v>
      </c>
      <c r="Q300" s="199">
        <f t="shared" si="236"/>
        <v>0</v>
      </c>
      <c r="R300" s="6">
        <v>18999.98</v>
      </c>
      <c r="S300" s="9">
        <f>R300-M300</f>
        <v>18999.98</v>
      </c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</row>
    <row r="301" spans="1:159" ht="18" x14ac:dyDescent="0.2">
      <c r="A301" s="119"/>
      <c r="B301" s="96"/>
      <c r="C301" s="96"/>
      <c r="D301" s="96"/>
      <c r="E301" s="96"/>
      <c r="F301" s="96" t="s">
        <v>18</v>
      </c>
      <c r="G301" s="94" t="s">
        <v>328</v>
      </c>
      <c r="H301" s="31"/>
      <c r="I301" s="31">
        <f t="shared" ref="I301:I310" si="255">O301</f>
        <v>0</v>
      </c>
      <c r="J301" s="31">
        <f t="shared" si="253"/>
        <v>0</v>
      </c>
      <c r="K301" s="165" t="e">
        <f t="shared" si="223"/>
        <v>#DIV/0!</v>
      </c>
      <c r="L301" s="31">
        <f t="shared" ref="L301:L309" si="256">H301</f>
        <v>0</v>
      </c>
      <c r="M301" s="31"/>
      <c r="N301" s="31"/>
      <c r="O301" s="44">
        <f t="shared" si="254"/>
        <v>0</v>
      </c>
      <c r="P301" s="69">
        <f t="shared" si="235"/>
        <v>0</v>
      </c>
      <c r="Q301" s="199" t="e">
        <f t="shared" si="236"/>
        <v>#DIV/0!</v>
      </c>
      <c r="R301" s="6">
        <v>1435.77</v>
      </c>
      <c r="S301" s="9">
        <f t="shared" si="237"/>
        <v>1435.77</v>
      </c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</row>
    <row r="302" spans="1:159" ht="18" x14ac:dyDescent="0.2">
      <c r="A302" s="119"/>
      <c r="B302" s="96"/>
      <c r="C302" s="96"/>
      <c r="D302" s="96"/>
      <c r="E302" s="96"/>
      <c r="F302" s="96" t="s">
        <v>35</v>
      </c>
      <c r="G302" s="94" t="s">
        <v>329</v>
      </c>
      <c r="H302" s="31">
        <v>9000</v>
      </c>
      <c r="I302" s="31">
        <f t="shared" si="255"/>
        <v>4324</v>
      </c>
      <c r="J302" s="31">
        <f t="shared" si="253"/>
        <v>4676</v>
      </c>
      <c r="K302" s="165">
        <f t="shared" si="223"/>
        <v>48.04</v>
      </c>
      <c r="L302" s="31">
        <f t="shared" si="256"/>
        <v>9000</v>
      </c>
      <c r="M302" s="31"/>
      <c r="N302" s="31">
        <v>4324</v>
      </c>
      <c r="O302" s="44">
        <f t="shared" si="254"/>
        <v>4324</v>
      </c>
      <c r="P302" s="69">
        <f t="shared" si="235"/>
        <v>4676</v>
      </c>
      <c r="Q302" s="199">
        <f t="shared" si="236"/>
        <v>48.04</v>
      </c>
      <c r="R302" s="6">
        <v>84235.36</v>
      </c>
      <c r="S302" s="9">
        <f t="shared" si="237"/>
        <v>84235.36</v>
      </c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</row>
    <row r="303" spans="1:159" ht="18" x14ac:dyDescent="0.2">
      <c r="A303" s="119"/>
      <c r="B303" s="96"/>
      <c r="C303" s="96"/>
      <c r="D303" s="96"/>
      <c r="E303" s="96"/>
      <c r="F303" s="96" t="s">
        <v>7</v>
      </c>
      <c r="G303" s="94" t="s">
        <v>308</v>
      </c>
      <c r="H303" s="31">
        <v>2500</v>
      </c>
      <c r="I303" s="31">
        <f t="shared" si="255"/>
        <v>1299</v>
      </c>
      <c r="J303" s="31">
        <f t="shared" si="253"/>
        <v>1201</v>
      </c>
      <c r="K303" s="165">
        <f t="shared" si="223"/>
        <v>51.96</v>
      </c>
      <c r="L303" s="31">
        <f t="shared" si="256"/>
        <v>2500</v>
      </c>
      <c r="M303" s="31"/>
      <c r="N303" s="31">
        <v>1299</v>
      </c>
      <c r="O303" s="44">
        <f t="shared" si="254"/>
        <v>1299</v>
      </c>
      <c r="P303" s="69">
        <f t="shared" si="235"/>
        <v>1201</v>
      </c>
      <c r="Q303" s="199">
        <f t="shared" si="236"/>
        <v>51.96</v>
      </c>
      <c r="R303" s="6">
        <v>21051.27</v>
      </c>
      <c r="S303" s="9">
        <f t="shared" si="237"/>
        <v>21051.27</v>
      </c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</row>
    <row r="304" spans="1:159" ht="18" x14ac:dyDescent="0.2">
      <c r="A304" s="119"/>
      <c r="B304" s="96"/>
      <c r="C304" s="96"/>
      <c r="D304" s="96"/>
      <c r="E304" s="96"/>
      <c r="F304" s="96" t="s">
        <v>136</v>
      </c>
      <c r="G304" s="94" t="s">
        <v>330</v>
      </c>
      <c r="H304" s="31"/>
      <c r="I304" s="31">
        <f t="shared" si="255"/>
        <v>0</v>
      </c>
      <c r="J304" s="31">
        <f t="shared" si="253"/>
        <v>0</v>
      </c>
      <c r="K304" s="165" t="e">
        <f>ROUND(I304/H304*100,2)</f>
        <v>#DIV/0!</v>
      </c>
      <c r="L304" s="31">
        <f t="shared" si="256"/>
        <v>0</v>
      </c>
      <c r="M304" s="31"/>
      <c r="N304" s="31"/>
      <c r="O304" s="44">
        <f t="shared" si="254"/>
        <v>0</v>
      </c>
      <c r="P304" s="69">
        <f t="shared" si="235"/>
        <v>0</v>
      </c>
      <c r="Q304" s="199" t="e">
        <f t="shared" si="236"/>
        <v>#DIV/0!</v>
      </c>
      <c r="R304" s="6">
        <v>6000</v>
      </c>
      <c r="S304" s="9">
        <f t="shared" si="237"/>
        <v>6000</v>
      </c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</row>
    <row r="305" spans="1:159" ht="18" x14ac:dyDescent="0.2">
      <c r="A305" s="119"/>
      <c r="B305" s="96"/>
      <c r="C305" s="96"/>
      <c r="D305" s="96"/>
      <c r="E305" s="96"/>
      <c r="F305" s="96" t="s">
        <v>22</v>
      </c>
      <c r="G305" s="94" t="s">
        <v>331</v>
      </c>
      <c r="H305" s="31"/>
      <c r="I305" s="31">
        <f t="shared" si="255"/>
        <v>0</v>
      </c>
      <c r="J305" s="31">
        <f t="shared" si="253"/>
        <v>0</v>
      </c>
      <c r="K305" s="165" t="e">
        <f t="shared" si="223"/>
        <v>#DIV/0!</v>
      </c>
      <c r="L305" s="31">
        <f t="shared" si="256"/>
        <v>0</v>
      </c>
      <c r="M305" s="31"/>
      <c r="N305" s="31"/>
      <c r="O305" s="44">
        <f t="shared" si="254"/>
        <v>0</v>
      </c>
      <c r="P305" s="69">
        <f t="shared" si="235"/>
        <v>0</v>
      </c>
      <c r="Q305" s="199"/>
      <c r="R305" s="6">
        <v>1200</v>
      </c>
      <c r="S305" s="9">
        <f t="shared" si="237"/>
        <v>1200</v>
      </c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</row>
    <row r="306" spans="1:159" ht="18" x14ac:dyDescent="0.2">
      <c r="A306" s="119"/>
      <c r="B306" s="96"/>
      <c r="C306" s="96"/>
      <c r="D306" s="96"/>
      <c r="E306" s="96"/>
      <c r="F306" s="96"/>
      <c r="G306" s="94" t="s">
        <v>171</v>
      </c>
      <c r="H306" s="31"/>
      <c r="I306" s="31">
        <f t="shared" si="255"/>
        <v>0</v>
      </c>
      <c r="J306" s="31">
        <f t="shared" si="253"/>
        <v>0</v>
      </c>
      <c r="K306" s="165" t="e">
        <f t="shared" si="223"/>
        <v>#DIV/0!</v>
      </c>
      <c r="L306" s="31">
        <f t="shared" si="256"/>
        <v>0</v>
      </c>
      <c r="M306" s="31"/>
      <c r="N306" s="31"/>
      <c r="O306" s="44">
        <f t="shared" si="254"/>
        <v>0</v>
      </c>
      <c r="P306" s="69">
        <f t="shared" si="235"/>
        <v>0</v>
      </c>
      <c r="Q306" s="199" t="e">
        <f t="shared" si="236"/>
        <v>#DIV/0!</v>
      </c>
      <c r="R306" s="6"/>
      <c r="S306" s="9">
        <f t="shared" si="237"/>
        <v>0</v>
      </c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</row>
    <row r="307" spans="1:159" ht="18" x14ac:dyDescent="0.2">
      <c r="A307" s="119"/>
      <c r="B307" s="96"/>
      <c r="C307" s="96"/>
      <c r="D307" s="96"/>
      <c r="E307" s="96"/>
      <c r="F307" s="96" t="s">
        <v>109</v>
      </c>
      <c r="G307" s="94" t="s">
        <v>332</v>
      </c>
      <c r="H307" s="31">
        <v>2000</v>
      </c>
      <c r="I307" s="31">
        <f>O307</f>
        <v>1346</v>
      </c>
      <c r="J307" s="31">
        <f t="shared" si="253"/>
        <v>654</v>
      </c>
      <c r="K307" s="165">
        <f t="shared" si="223"/>
        <v>67.3</v>
      </c>
      <c r="L307" s="31">
        <f t="shared" si="256"/>
        <v>2000</v>
      </c>
      <c r="M307" s="31"/>
      <c r="N307" s="31">
        <v>1346</v>
      </c>
      <c r="O307" s="44">
        <f t="shared" si="254"/>
        <v>1346</v>
      </c>
      <c r="P307" s="69">
        <f t="shared" si="235"/>
        <v>654</v>
      </c>
      <c r="Q307" s="199">
        <f t="shared" si="236"/>
        <v>67.3</v>
      </c>
      <c r="R307" s="6">
        <v>16857.02</v>
      </c>
      <c r="S307" s="9">
        <f t="shared" si="237"/>
        <v>16857.02</v>
      </c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</row>
    <row r="308" spans="1:159" ht="18" x14ac:dyDescent="0.2">
      <c r="A308" s="119"/>
      <c r="B308" s="96"/>
      <c r="C308" s="96"/>
      <c r="D308" s="96"/>
      <c r="E308" s="96"/>
      <c r="F308" s="96" t="s">
        <v>111</v>
      </c>
      <c r="G308" s="94" t="s">
        <v>309</v>
      </c>
      <c r="H308" s="31">
        <v>8000</v>
      </c>
      <c r="I308" s="31">
        <f t="shared" ref="I308:I309" si="257">O308</f>
        <v>6051</v>
      </c>
      <c r="J308" s="31">
        <f t="shared" si="253"/>
        <v>1949</v>
      </c>
      <c r="K308" s="165">
        <f t="shared" si="223"/>
        <v>75.64</v>
      </c>
      <c r="L308" s="31">
        <f t="shared" si="256"/>
        <v>8000</v>
      </c>
      <c r="M308" s="31"/>
      <c r="N308" s="31">
        <v>6051</v>
      </c>
      <c r="O308" s="44">
        <f t="shared" si="254"/>
        <v>6051</v>
      </c>
      <c r="P308" s="69">
        <f t="shared" si="235"/>
        <v>1949</v>
      </c>
      <c r="Q308" s="199">
        <f t="shared" si="236"/>
        <v>75.64</v>
      </c>
      <c r="R308" s="6">
        <v>85204.68</v>
      </c>
      <c r="S308" s="9">
        <f t="shared" si="237"/>
        <v>85204.68</v>
      </c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</row>
    <row r="309" spans="1:159" ht="18" x14ac:dyDescent="0.2">
      <c r="A309" s="119"/>
      <c r="B309" s="96"/>
      <c r="C309" s="96"/>
      <c r="D309" s="96"/>
      <c r="E309" s="96"/>
      <c r="F309" s="96" t="s">
        <v>91</v>
      </c>
      <c r="G309" s="94" t="s">
        <v>333</v>
      </c>
      <c r="H309" s="31">
        <v>2000</v>
      </c>
      <c r="I309" s="31">
        <f t="shared" si="257"/>
        <v>207</v>
      </c>
      <c r="J309" s="31">
        <f t="shared" si="253"/>
        <v>1793</v>
      </c>
      <c r="K309" s="165">
        <f t="shared" si="223"/>
        <v>10.35</v>
      </c>
      <c r="L309" s="31">
        <f t="shared" si="256"/>
        <v>2000</v>
      </c>
      <c r="M309" s="31"/>
      <c r="N309" s="31">
        <v>207</v>
      </c>
      <c r="O309" s="44">
        <f t="shared" si="254"/>
        <v>207</v>
      </c>
      <c r="P309" s="69">
        <f t="shared" si="235"/>
        <v>1793</v>
      </c>
      <c r="Q309" s="199">
        <f t="shared" si="236"/>
        <v>10.35</v>
      </c>
      <c r="R309" s="6">
        <v>13846.08</v>
      </c>
      <c r="S309" s="9">
        <f t="shared" si="237"/>
        <v>13846.08</v>
      </c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</row>
    <row r="310" spans="1:159" ht="18" x14ac:dyDescent="0.2">
      <c r="A310" s="119"/>
      <c r="B310" s="96"/>
      <c r="C310" s="96"/>
      <c r="D310" s="96"/>
      <c r="E310" s="96" t="s">
        <v>18</v>
      </c>
      <c r="F310" s="96"/>
      <c r="G310" s="94" t="s">
        <v>310</v>
      </c>
      <c r="H310" s="31">
        <v>0</v>
      </c>
      <c r="I310" s="31">
        <f t="shared" si="255"/>
        <v>0</v>
      </c>
      <c r="J310" s="31">
        <f>H310-I310</f>
        <v>0</v>
      </c>
      <c r="K310" s="165" t="e">
        <f t="shared" si="223"/>
        <v>#DIV/0!</v>
      </c>
      <c r="L310" s="31"/>
      <c r="M310" s="31"/>
      <c r="N310" s="31"/>
      <c r="O310" s="44">
        <f t="shared" si="254"/>
        <v>0</v>
      </c>
      <c r="P310" s="69">
        <f t="shared" si="235"/>
        <v>0</v>
      </c>
      <c r="Q310" s="199" t="e">
        <f t="shared" si="236"/>
        <v>#DIV/0!</v>
      </c>
      <c r="R310" s="6"/>
      <c r="S310" s="9">
        <f t="shared" si="237"/>
        <v>0</v>
      </c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</row>
    <row r="311" spans="1:159" s="1" customFormat="1" ht="18" x14ac:dyDescent="0.25">
      <c r="A311" s="118"/>
      <c r="B311" s="41"/>
      <c r="C311" s="41"/>
      <c r="D311" s="41"/>
      <c r="E311" s="41" t="s">
        <v>136</v>
      </c>
      <c r="F311" s="41"/>
      <c r="G311" s="158" t="s">
        <v>311</v>
      </c>
      <c r="H311" s="33">
        <f t="shared" ref="H311:J311" si="258">H312+H313+H314</f>
        <v>0</v>
      </c>
      <c r="I311" s="33">
        <f>O311</f>
        <v>0</v>
      </c>
      <c r="J311" s="33">
        <f t="shared" si="258"/>
        <v>0</v>
      </c>
      <c r="K311" s="165" t="e">
        <f t="shared" si="223"/>
        <v>#DIV/0!</v>
      </c>
      <c r="L311" s="33">
        <f t="shared" ref="L311:O311" si="259">L312+L313+L314</f>
        <v>0</v>
      </c>
      <c r="M311" s="33">
        <f t="shared" si="259"/>
        <v>0</v>
      </c>
      <c r="N311" s="33">
        <f>N312+N313+N314</f>
        <v>0</v>
      </c>
      <c r="O311" s="33">
        <f t="shared" si="259"/>
        <v>0</v>
      </c>
      <c r="P311" s="70">
        <f t="shared" si="235"/>
        <v>0</v>
      </c>
      <c r="Q311" s="198"/>
      <c r="R311" s="9"/>
      <c r="S311" s="9">
        <f t="shared" si="237"/>
        <v>0</v>
      </c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</row>
    <row r="312" spans="1:159" ht="18" x14ac:dyDescent="0.2">
      <c r="A312" s="119"/>
      <c r="B312" s="96"/>
      <c r="C312" s="96"/>
      <c r="D312" s="96"/>
      <c r="E312" s="96"/>
      <c r="F312" s="96"/>
      <c r="G312" s="94" t="s">
        <v>138</v>
      </c>
      <c r="H312" s="31">
        <v>0</v>
      </c>
      <c r="I312" s="31"/>
      <c r="J312" s="31">
        <f t="shared" ref="J312:J314" si="260">H312-I312</f>
        <v>0</v>
      </c>
      <c r="K312" s="165" t="e">
        <f t="shared" si="223"/>
        <v>#DIV/0!</v>
      </c>
      <c r="L312" s="31"/>
      <c r="M312" s="31"/>
      <c r="N312" s="31"/>
      <c r="O312" s="44">
        <f t="shared" ref="O312:O314" si="261">+M312+N312</f>
        <v>0</v>
      </c>
      <c r="P312" s="69">
        <f t="shared" si="235"/>
        <v>0</v>
      </c>
      <c r="Q312" s="199"/>
      <c r="R312" s="6"/>
      <c r="S312" s="9">
        <f t="shared" si="237"/>
        <v>0</v>
      </c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</row>
    <row r="313" spans="1:159" ht="18" x14ac:dyDescent="0.2">
      <c r="A313" s="119"/>
      <c r="B313" s="96"/>
      <c r="C313" s="96"/>
      <c r="D313" s="96"/>
      <c r="E313" s="96"/>
      <c r="F313" s="96"/>
      <c r="G313" s="94" t="s">
        <v>139</v>
      </c>
      <c r="H313" s="31">
        <v>0</v>
      </c>
      <c r="I313" s="31"/>
      <c r="J313" s="31">
        <f t="shared" si="260"/>
        <v>0</v>
      </c>
      <c r="K313" s="165" t="e">
        <f t="shared" si="223"/>
        <v>#DIV/0!</v>
      </c>
      <c r="L313" s="31"/>
      <c r="M313" s="31"/>
      <c r="N313" s="31"/>
      <c r="O313" s="44">
        <f t="shared" si="261"/>
        <v>0</v>
      </c>
      <c r="P313" s="69">
        <f t="shared" si="235"/>
        <v>0</v>
      </c>
      <c r="Q313" s="199"/>
      <c r="R313" s="6"/>
      <c r="S313" s="9">
        <f t="shared" si="237"/>
        <v>0</v>
      </c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</row>
    <row r="314" spans="1:159" ht="18" x14ac:dyDescent="0.2">
      <c r="A314" s="119"/>
      <c r="B314" s="96"/>
      <c r="C314" s="96"/>
      <c r="D314" s="96"/>
      <c r="E314" s="96"/>
      <c r="F314" s="96" t="s">
        <v>91</v>
      </c>
      <c r="G314" s="94" t="s">
        <v>334</v>
      </c>
      <c r="H314" s="31"/>
      <c r="I314" s="31">
        <v>0</v>
      </c>
      <c r="J314" s="31">
        <f t="shared" si="260"/>
        <v>0</v>
      </c>
      <c r="K314" s="165" t="e">
        <f t="shared" si="223"/>
        <v>#DIV/0!</v>
      </c>
      <c r="L314" s="31">
        <f>H314</f>
        <v>0</v>
      </c>
      <c r="M314" s="31"/>
      <c r="N314" s="31"/>
      <c r="O314" s="44">
        <f t="shared" si="261"/>
        <v>0</v>
      </c>
      <c r="P314" s="69">
        <f t="shared" si="235"/>
        <v>0</v>
      </c>
      <c r="Q314" s="199"/>
      <c r="R314" s="6"/>
      <c r="S314" s="9">
        <f t="shared" si="237"/>
        <v>0</v>
      </c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</row>
    <row r="315" spans="1:159" s="1" customFormat="1" ht="18" x14ac:dyDescent="0.25">
      <c r="A315" s="118"/>
      <c r="B315" s="41"/>
      <c r="C315" s="41"/>
      <c r="D315" s="41"/>
      <c r="E315" s="41" t="s">
        <v>22</v>
      </c>
      <c r="F315" s="41"/>
      <c r="G315" s="158" t="s">
        <v>335</v>
      </c>
      <c r="H315" s="33">
        <f t="shared" ref="H315:J315" si="262">H316+H317</f>
        <v>1000</v>
      </c>
      <c r="I315" s="33">
        <f t="shared" si="262"/>
        <v>121</v>
      </c>
      <c r="J315" s="33">
        <f t="shared" si="262"/>
        <v>879</v>
      </c>
      <c r="K315" s="165">
        <f t="shared" si="223"/>
        <v>12.1</v>
      </c>
      <c r="L315" s="33">
        <f t="shared" ref="L315" si="263">L316+L317</f>
        <v>1000</v>
      </c>
      <c r="M315" s="33">
        <f>M316</f>
        <v>0</v>
      </c>
      <c r="N315" s="33">
        <f t="shared" ref="N315:O315" si="264">N316+N317</f>
        <v>121</v>
      </c>
      <c r="O315" s="33">
        <f t="shared" si="264"/>
        <v>121</v>
      </c>
      <c r="P315" s="70">
        <f t="shared" si="235"/>
        <v>879</v>
      </c>
      <c r="Q315" s="198">
        <f t="shared" si="236"/>
        <v>12.1</v>
      </c>
      <c r="R315" s="9"/>
      <c r="S315" s="9">
        <f t="shared" si="237"/>
        <v>0</v>
      </c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</row>
    <row r="316" spans="1:159" ht="18" x14ac:dyDescent="0.2">
      <c r="A316" s="119"/>
      <c r="B316" s="96"/>
      <c r="C316" s="96"/>
      <c r="D316" s="96"/>
      <c r="E316" s="96"/>
      <c r="F316" s="96" t="s">
        <v>20</v>
      </c>
      <c r="G316" s="94" t="s">
        <v>336</v>
      </c>
      <c r="H316" s="71">
        <v>1000</v>
      </c>
      <c r="I316" s="31">
        <f>O316</f>
        <v>121</v>
      </c>
      <c r="J316" s="31">
        <f t="shared" ref="J316:J322" si="265">H316-I316</f>
        <v>879</v>
      </c>
      <c r="K316" s="165">
        <f t="shared" si="223"/>
        <v>12.1</v>
      </c>
      <c r="L316" s="31">
        <f>H316</f>
        <v>1000</v>
      </c>
      <c r="M316" s="31"/>
      <c r="N316" s="31">
        <v>121</v>
      </c>
      <c r="O316" s="44">
        <f t="shared" ref="O316:O322" si="266">+M316+N316</f>
        <v>121</v>
      </c>
      <c r="P316" s="69">
        <f t="shared" si="235"/>
        <v>879</v>
      </c>
      <c r="Q316" s="199">
        <f t="shared" si="236"/>
        <v>12.1</v>
      </c>
      <c r="R316" s="6">
        <v>3793.59</v>
      </c>
      <c r="S316" s="9">
        <f t="shared" si="237"/>
        <v>3793.59</v>
      </c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</row>
    <row r="317" spans="1:159" ht="18" x14ac:dyDescent="0.2">
      <c r="A317" s="119"/>
      <c r="B317" s="96"/>
      <c r="C317" s="96"/>
      <c r="D317" s="96"/>
      <c r="E317" s="96"/>
      <c r="F317" s="96" t="s">
        <v>18</v>
      </c>
      <c r="G317" s="94" t="s">
        <v>175</v>
      </c>
      <c r="H317" s="31">
        <v>0</v>
      </c>
      <c r="I317" s="31">
        <f t="shared" ref="I317:I325" si="267">O317</f>
        <v>0</v>
      </c>
      <c r="J317" s="31">
        <f t="shared" si="265"/>
        <v>0</v>
      </c>
      <c r="K317" s="165" t="e">
        <f t="shared" si="223"/>
        <v>#DIV/0!</v>
      </c>
      <c r="L317" s="31"/>
      <c r="M317" s="31"/>
      <c r="N317" s="31"/>
      <c r="O317" s="44">
        <f t="shared" si="266"/>
        <v>0</v>
      </c>
      <c r="P317" s="69">
        <f t="shared" si="235"/>
        <v>0</v>
      </c>
      <c r="Q317" s="199" t="e">
        <f t="shared" si="236"/>
        <v>#DIV/0!</v>
      </c>
      <c r="R317" s="6"/>
      <c r="S317" s="9">
        <f t="shared" si="237"/>
        <v>0</v>
      </c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</row>
    <row r="318" spans="1:159" ht="18" x14ac:dyDescent="0.2">
      <c r="A318" s="119"/>
      <c r="B318" s="96"/>
      <c r="C318" s="96"/>
      <c r="D318" s="96"/>
      <c r="E318" s="96">
        <v>11</v>
      </c>
      <c r="F318" s="96"/>
      <c r="G318" s="94" t="s">
        <v>337</v>
      </c>
      <c r="H318" s="31">
        <v>0</v>
      </c>
      <c r="I318" s="31">
        <f t="shared" si="267"/>
        <v>0</v>
      </c>
      <c r="J318" s="31">
        <f t="shared" si="265"/>
        <v>0</v>
      </c>
      <c r="K318" s="165" t="e">
        <f t="shared" si="223"/>
        <v>#DIV/0!</v>
      </c>
      <c r="L318" s="31">
        <v>0</v>
      </c>
      <c r="M318" s="31">
        <v>0</v>
      </c>
      <c r="N318" s="31">
        <v>0</v>
      </c>
      <c r="O318" s="44">
        <f t="shared" si="266"/>
        <v>0</v>
      </c>
      <c r="P318" s="69">
        <f t="shared" si="235"/>
        <v>0</v>
      </c>
      <c r="Q318" s="199"/>
      <c r="R318" s="6">
        <v>160</v>
      </c>
      <c r="S318" s="9">
        <f t="shared" si="237"/>
        <v>160</v>
      </c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</row>
    <row r="319" spans="1:159" ht="18" x14ac:dyDescent="0.2">
      <c r="A319" s="119"/>
      <c r="B319" s="96"/>
      <c r="C319" s="96"/>
      <c r="D319" s="96"/>
      <c r="E319" s="96">
        <v>12</v>
      </c>
      <c r="F319" s="96"/>
      <c r="G319" s="94" t="s">
        <v>201</v>
      </c>
      <c r="H319" s="31">
        <v>0</v>
      </c>
      <c r="I319" s="31">
        <f t="shared" si="267"/>
        <v>0</v>
      </c>
      <c r="J319" s="31">
        <f t="shared" si="265"/>
        <v>0</v>
      </c>
      <c r="K319" s="165" t="e">
        <f t="shared" ref="K319:K389" si="268">ROUND(I319/H319*100,2)</f>
        <v>#DIV/0!</v>
      </c>
      <c r="L319" s="31"/>
      <c r="M319" s="31"/>
      <c r="N319" s="31"/>
      <c r="O319" s="44">
        <f t="shared" si="266"/>
        <v>0</v>
      </c>
      <c r="P319" s="69">
        <f t="shared" si="235"/>
        <v>0</v>
      </c>
      <c r="Q319" s="199"/>
      <c r="R319" s="6"/>
      <c r="S319" s="9">
        <f t="shared" si="237"/>
        <v>0</v>
      </c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</row>
    <row r="320" spans="1:159" ht="18" x14ac:dyDescent="0.2">
      <c r="A320" s="119"/>
      <c r="B320" s="96"/>
      <c r="C320" s="96"/>
      <c r="D320" s="96"/>
      <c r="E320" s="96">
        <v>13</v>
      </c>
      <c r="F320" s="96"/>
      <c r="G320" s="94" t="s">
        <v>338</v>
      </c>
      <c r="H320" s="31">
        <v>0</v>
      </c>
      <c r="I320" s="31">
        <f t="shared" si="267"/>
        <v>0</v>
      </c>
      <c r="J320" s="31">
        <f t="shared" si="265"/>
        <v>0</v>
      </c>
      <c r="K320" s="165" t="e">
        <f t="shared" si="268"/>
        <v>#DIV/0!</v>
      </c>
      <c r="L320" s="31"/>
      <c r="M320" s="31"/>
      <c r="N320" s="31"/>
      <c r="O320" s="44">
        <f t="shared" si="266"/>
        <v>0</v>
      </c>
      <c r="P320" s="69">
        <f t="shared" si="235"/>
        <v>0</v>
      </c>
      <c r="Q320" s="199"/>
      <c r="R320" s="6"/>
      <c r="S320" s="9">
        <f>R320-M320</f>
        <v>0</v>
      </c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</row>
    <row r="321" spans="1:159" ht="18" x14ac:dyDescent="0.2">
      <c r="A321" s="119"/>
      <c r="B321" s="96"/>
      <c r="C321" s="96"/>
      <c r="D321" s="96"/>
      <c r="E321" s="96">
        <v>14</v>
      </c>
      <c r="F321" s="96"/>
      <c r="G321" s="94" t="s">
        <v>339</v>
      </c>
      <c r="H321" s="31">
        <v>0</v>
      </c>
      <c r="I321" s="31">
        <f t="shared" si="267"/>
        <v>0</v>
      </c>
      <c r="J321" s="31">
        <f t="shared" si="265"/>
        <v>0</v>
      </c>
      <c r="K321" s="165" t="e">
        <f t="shared" si="268"/>
        <v>#DIV/0!</v>
      </c>
      <c r="L321" s="31"/>
      <c r="M321" s="31"/>
      <c r="N321" s="31"/>
      <c r="O321" s="44">
        <f t="shared" si="266"/>
        <v>0</v>
      </c>
      <c r="P321" s="69">
        <f t="shared" si="235"/>
        <v>0</v>
      </c>
      <c r="Q321" s="199"/>
      <c r="R321" s="6"/>
      <c r="S321" s="9">
        <f t="shared" si="237"/>
        <v>0</v>
      </c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</row>
    <row r="322" spans="1:159" ht="18" x14ac:dyDescent="0.2">
      <c r="A322" s="119"/>
      <c r="B322" s="96"/>
      <c r="C322" s="96"/>
      <c r="D322" s="96"/>
      <c r="E322" s="96">
        <v>16</v>
      </c>
      <c r="F322" s="96"/>
      <c r="G322" s="94" t="s">
        <v>202</v>
      </c>
      <c r="H322" s="31">
        <v>0</v>
      </c>
      <c r="I322" s="31">
        <f t="shared" si="267"/>
        <v>0</v>
      </c>
      <c r="J322" s="31">
        <f t="shared" si="265"/>
        <v>0</v>
      </c>
      <c r="K322" s="165" t="e">
        <f t="shared" si="268"/>
        <v>#DIV/0!</v>
      </c>
      <c r="L322" s="31"/>
      <c r="M322" s="31"/>
      <c r="N322" s="31"/>
      <c r="O322" s="44">
        <f t="shared" si="266"/>
        <v>0</v>
      </c>
      <c r="P322" s="69">
        <f t="shared" si="235"/>
        <v>0</v>
      </c>
      <c r="Q322" s="199" t="e">
        <f t="shared" si="236"/>
        <v>#DIV/0!</v>
      </c>
      <c r="R322" s="6"/>
      <c r="S322" s="9">
        <f t="shared" si="237"/>
        <v>0</v>
      </c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</row>
    <row r="323" spans="1:159" ht="33" x14ac:dyDescent="0.2">
      <c r="A323" s="118"/>
      <c r="B323" s="41"/>
      <c r="C323" s="41"/>
      <c r="D323" s="41"/>
      <c r="E323" s="41"/>
      <c r="F323" s="41"/>
      <c r="G323" s="158" t="s">
        <v>178</v>
      </c>
      <c r="H323" s="33">
        <f t="shared" ref="H323:J323" si="269">+H324</f>
        <v>0</v>
      </c>
      <c r="I323" s="31">
        <f t="shared" si="267"/>
        <v>0</v>
      </c>
      <c r="J323" s="33">
        <f t="shared" si="269"/>
        <v>0</v>
      </c>
      <c r="K323" s="165" t="e">
        <f t="shared" si="268"/>
        <v>#DIV/0!</v>
      </c>
      <c r="L323" s="33">
        <f t="shared" ref="L323:O323" si="270">+L324</f>
        <v>0</v>
      </c>
      <c r="M323" s="33">
        <f t="shared" si="270"/>
        <v>0</v>
      </c>
      <c r="N323" s="33">
        <f t="shared" si="270"/>
        <v>0</v>
      </c>
      <c r="O323" s="33">
        <f t="shared" si="270"/>
        <v>0</v>
      </c>
      <c r="P323" s="69">
        <f t="shared" si="235"/>
        <v>0</v>
      </c>
      <c r="Q323" s="199" t="e">
        <f t="shared" si="236"/>
        <v>#DIV/0!</v>
      </c>
      <c r="R323" s="6"/>
      <c r="S323" s="9">
        <f t="shared" si="237"/>
        <v>0</v>
      </c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</row>
    <row r="324" spans="1:159" ht="33" x14ac:dyDescent="0.2">
      <c r="A324" s="119"/>
      <c r="B324" s="96"/>
      <c r="C324" s="96"/>
      <c r="D324" s="96"/>
      <c r="E324" s="96"/>
      <c r="F324" s="96"/>
      <c r="G324" s="94" t="s">
        <v>179</v>
      </c>
      <c r="H324" s="31">
        <v>0</v>
      </c>
      <c r="I324" s="31">
        <f t="shared" si="267"/>
        <v>0</v>
      </c>
      <c r="J324" s="31">
        <f t="shared" ref="J324:J325" si="271">H324-I324</f>
        <v>0</v>
      </c>
      <c r="K324" s="165" t="e">
        <f t="shared" si="268"/>
        <v>#DIV/0!</v>
      </c>
      <c r="L324" s="31"/>
      <c r="M324" s="31"/>
      <c r="N324" s="31"/>
      <c r="O324" s="44">
        <f t="shared" ref="O324:O325" si="272">+M324+N324</f>
        <v>0</v>
      </c>
      <c r="P324" s="69">
        <f t="shared" si="235"/>
        <v>0</v>
      </c>
      <c r="Q324" s="199" t="e">
        <f t="shared" si="236"/>
        <v>#DIV/0!</v>
      </c>
      <c r="R324" s="6"/>
      <c r="S324" s="9">
        <f t="shared" si="237"/>
        <v>0</v>
      </c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</row>
    <row r="325" spans="1:159" ht="49.5" x14ac:dyDescent="0.2">
      <c r="A325" s="119"/>
      <c r="B325" s="96"/>
      <c r="C325" s="96"/>
      <c r="D325" s="96"/>
      <c r="E325" s="96">
        <v>25</v>
      </c>
      <c r="F325" s="96"/>
      <c r="G325" s="156" t="s">
        <v>203</v>
      </c>
      <c r="H325" s="31">
        <v>0</v>
      </c>
      <c r="I325" s="31">
        <f t="shared" si="267"/>
        <v>0</v>
      </c>
      <c r="J325" s="31">
        <f t="shared" si="271"/>
        <v>0</v>
      </c>
      <c r="K325" s="165" t="e">
        <f t="shared" si="268"/>
        <v>#DIV/0!</v>
      </c>
      <c r="L325" s="31">
        <v>0</v>
      </c>
      <c r="M325" s="31">
        <v>0</v>
      </c>
      <c r="N325" s="31">
        <v>0</v>
      </c>
      <c r="O325" s="44">
        <f t="shared" si="272"/>
        <v>0</v>
      </c>
      <c r="P325" s="69">
        <f t="shared" si="235"/>
        <v>0</v>
      </c>
      <c r="Q325" s="199" t="e">
        <f t="shared" si="236"/>
        <v>#DIV/0!</v>
      </c>
      <c r="R325" s="6">
        <v>40</v>
      </c>
      <c r="S325" s="9">
        <f t="shared" si="237"/>
        <v>40</v>
      </c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</row>
    <row r="326" spans="1:159" s="1" customFormat="1" ht="18" x14ac:dyDescent="0.25">
      <c r="A326" s="118"/>
      <c r="B326" s="41"/>
      <c r="C326" s="41"/>
      <c r="D326" s="41"/>
      <c r="E326" s="41" t="s">
        <v>91</v>
      </c>
      <c r="F326" s="41"/>
      <c r="G326" s="169" t="s">
        <v>340</v>
      </c>
      <c r="H326" s="33">
        <f t="shared" ref="H326:J326" si="273">+H327+H328+H329+H330+H331+H332</f>
        <v>15000</v>
      </c>
      <c r="I326" s="33">
        <f t="shared" si="273"/>
        <v>10040</v>
      </c>
      <c r="J326" s="33">
        <f t="shared" si="273"/>
        <v>4960</v>
      </c>
      <c r="K326" s="165">
        <f t="shared" si="268"/>
        <v>66.930000000000007</v>
      </c>
      <c r="L326" s="33">
        <f t="shared" ref="L326:O326" si="274">+L327+L328+L329+L330+L331+L332</f>
        <v>15000</v>
      </c>
      <c r="M326" s="33">
        <f t="shared" si="274"/>
        <v>0</v>
      </c>
      <c r="N326" s="33">
        <f t="shared" si="274"/>
        <v>10040</v>
      </c>
      <c r="O326" s="33">
        <f t="shared" si="274"/>
        <v>10040</v>
      </c>
      <c r="P326" s="70">
        <f t="shared" si="235"/>
        <v>4960</v>
      </c>
      <c r="Q326" s="198">
        <f t="shared" si="236"/>
        <v>66.930000000000007</v>
      </c>
      <c r="R326" s="9"/>
      <c r="S326" s="9">
        <f t="shared" si="237"/>
        <v>0</v>
      </c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</row>
    <row r="327" spans="1:159" ht="18" x14ac:dyDescent="0.2">
      <c r="A327" s="119"/>
      <c r="B327" s="96"/>
      <c r="C327" s="96"/>
      <c r="D327" s="96"/>
      <c r="E327" s="96"/>
      <c r="F327" s="96" t="s">
        <v>18</v>
      </c>
      <c r="G327" s="94" t="s">
        <v>143</v>
      </c>
      <c r="H327" s="31">
        <v>0</v>
      </c>
      <c r="I327" s="31">
        <f>O327</f>
        <v>0</v>
      </c>
      <c r="J327" s="31">
        <f t="shared" ref="J327:J331" si="275">H327-I327</f>
        <v>0</v>
      </c>
      <c r="K327" s="165" t="e">
        <f t="shared" si="268"/>
        <v>#DIV/0!</v>
      </c>
      <c r="L327" s="31">
        <f>H327</f>
        <v>0</v>
      </c>
      <c r="M327" s="31"/>
      <c r="N327" s="31"/>
      <c r="O327" s="44">
        <f t="shared" ref="O327:O332" si="276">+M327+N327</f>
        <v>0</v>
      </c>
      <c r="P327" s="69">
        <f t="shared" si="235"/>
        <v>0</v>
      </c>
      <c r="Q327" s="199" t="e">
        <f t="shared" si="236"/>
        <v>#DIV/0!</v>
      </c>
      <c r="R327" s="6"/>
      <c r="S327" s="9">
        <f t="shared" si="237"/>
        <v>0</v>
      </c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</row>
    <row r="328" spans="1:159" ht="18" x14ac:dyDescent="0.2">
      <c r="A328" s="119"/>
      <c r="B328" s="96"/>
      <c r="C328" s="96"/>
      <c r="D328" s="96"/>
      <c r="E328" s="96"/>
      <c r="F328" s="96"/>
      <c r="G328" s="156" t="s">
        <v>204</v>
      </c>
      <c r="H328" s="31">
        <v>0</v>
      </c>
      <c r="I328" s="31">
        <f t="shared" ref="I328:I332" si="277">O328</f>
        <v>0</v>
      </c>
      <c r="J328" s="31">
        <f t="shared" si="275"/>
        <v>0</v>
      </c>
      <c r="K328" s="165" t="e">
        <f t="shared" si="268"/>
        <v>#DIV/0!</v>
      </c>
      <c r="L328" s="31">
        <f t="shared" ref="L328:L332" si="278">H328</f>
        <v>0</v>
      </c>
      <c r="M328" s="31"/>
      <c r="N328" s="31"/>
      <c r="O328" s="44">
        <f t="shared" si="276"/>
        <v>0</v>
      </c>
      <c r="P328" s="69">
        <f t="shared" si="235"/>
        <v>0</v>
      </c>
      <c r="Q328" s="199" t="e">
        <f t="shared" si="236"/>
        <v>#DIV/0!</v>
      </c>
      <c r="R328" s="6"/>
      <c r="S328" s="9">
        <f t="shared" si="237"/>
        <v>0</v>
      </c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</row>
    <row r="329" spans="1:159" ht="18" x14ac:dyDescent="0.2">
      <c r="A329" s="119"/>
      <c r="B329" s="96"/>
      <c r="C329" s="96"/>
      <c r="D329" s="96"/>
      <c r="E329" s="96"/>
      <c r="F329" s="96" t="s">
        <v>7</v>
      </c>
      <c r="G329" s="94" t="s">
        <v>144</v>
      </c>
      <c r="H329" s="31">
        <v>3000</v>
      </c>
      <c r="I329" s="31">
        <f t="shared" si="277"/>
        <v>2368</v>
      </c>
      <c r="J329" s="31">
        <f t="shared" si="275"/>
        <v>632</v>
      </c>
      <c r="K329" s="165">
        <f t="shared" si="268"/>
        <v>78.930000000000007</v>
      </c>
      <c r="L329" s="31">
        <f t="shared" si="278"/>
        <v>3000</v>
      </c>
      <c r="M329" s="31"/>
      <c r="N329" s="31">
        <v>2368</v>
      </c>
      <c r="O329" s="44">
        <f t="shared" si="276"/>
        <v>2368</v>
      </c>
      <c r="P329" s="69">
        <f t="shared" si="235"/>
        <v>632</v>
      </c>
      <c r="Q329" s="199">
        <f t="shared" si="236"/>
        <v>78.930000000000007</v>
      </c>
      <c r="R329" s="6">
        <v>27510.76</v>
      </c>
      <c r="S329" s="9">
        <f t="shared" si="237"/>
        <v>27510.76</v>
      </c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</row>
    <row r="330" spans="1:159" ht="18" x14ac:dyDescent="0.2">
      <c r="A330" s="119"/>
      <c r="B330" s="96"/>
      <c r="C330" s="96"/>
      <c r="D330" s="96"/>
      <c r="E330" s="96"/>
      <c r="F330" s="96" t="s">
        <v>22</v>
      </c>
      <c r="G330" s="94" t="s">
        <v>341</v>
      </c>
      <c r="H330" s="31">
        <v>10000</v>
      </c>
      <c r="I330" s="31">
        <f t="shared" si="277"/>
        <v>7672</v>
      </c>
      <c r="J330" s="31">
        <f t="shared" si="275"/>
        <v>2328</v>
      </c>
      <c r="K330" s="165">
        <f t="shared" si="268"/>
        <v>76.72</v>
      </c>
      <c r="L330" s="31">
        <f t="shared" si="278"/>
        <v>10000</v>
      </c>
      <c r="M330" s="31"/>
      <c r="N330" s="31">
        <v>7672</v>
      </c>
      <c r="O330" s="44">
        <f t="shared" si="276"/>
        <v>7672</v>
      </c>
      <c r="P330" s="69">
        <f t="shared" si="235"/>
        <v>2328</v>
      </c>
      <c r="Q330" s="199">
        <f t="shared" si="236"/>
        <v>76.72</v>
      </c>
      <c r="R330" s="6">
        <v>75011.960000000006</v>
      </c>
      <c r="S330" s="9">
        <f t="shared" si="237"/>
        <v>75011.960000000006</v>
      </c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</row>
    <row r="331" spans="1:159" ht="18" x14ac:dyDescent="0.2">
      <c r="A331" s="119"/>
      <c r="B331" s="96"/>
      <c r="C331" s="96"/>
      <c r="D331" s="96"/>
      <c r="E331" s="96"/>
      <c r="F331" s="96" t="s">
        <v>111</v>
      </c>
      <c r="G331" s="94" t="s">
        <v>205</v>
      </c>
      <c r="H331" s="31">
        <v>0</v>
      </c>
      <c r="I331" s="31">
        <f t="shared" si="277"/>
        <v>0</v>
      </c>
      <c r="J331" s="31">
        <f t="shared" si="275"/>
        <v>0</v>
      </c>
      <c r="K331" s="165" t="e">
        <f t="shared" si="268"/>
        <v>#DIV/0!</v>
      </c>
      <c r="L331" s="31">
        <f t="shared" si="278"/>
        <v>0</v>
      </c>
      <c r="M331" s="31"/>
      <c r="N331" s="31"/>
      <c r="O331" s="44">
        <f t="shared" si="276"/>
        <v>0</v>
      </c>
      <c r="P331" s="69"/>
      <c r="Q331" s="199"/>
      <c r="R331" s="6">
        <v>16026.1</v>
      </c>
      <c r="S331" s="9">
        <f t="shared" si="237"/>
        <v>16026.1</v>
      </c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</row>
    <row r="332" spans="1:159" ht="18" x14ac:dyDescent="0.2">
      <c r="A332" s="119"/>
      <c r="B332" s="96"/>
      <c r="C332" s="96"/>
      <c r="D332" s="96"/>
      <c r="E332" s="96"/>
      <c r="F332" s="96" t="s">
        <v>91</v>
      </c>
      <c r="G332" s="94" t="s">
        <v>315</v>
      </c>
      <c r="H332" s="31">
        <v>2000</v>
      </c>
      <c r="I332" s="31">
        <f t="shared" si="277"/>
        <v>0</v>
      </c>
      <c r="J332" s="31">
        <f>H332-I332</f>
        <v>2000</v>
      </c>
      <c r="K332" s="165">
        <f t="shared" si="268"/>
        <v>0</v>
      </c>
      <c r="L332" s="31">
        <f t="shared" si="278"/>
        <v>2000</v>
      </c>
      <c r="M332" s="31"/>
      <c r="N332" s="31"/>
      <c r="O332" s="44">
        <f t="shared" si="276"/>
        <v>0</v>
      </c>
      <c r="P332" s="69">
        <f t="shared" ref="P332:P371" si="279">L332-O332</f>
        <v>2000</v>
      </c>
      <c r="Q332" s="199">
        <f t="shared" ref="Q332:Q364" si="280">ROUND(O332/L332*100,2)</f>
        <v>0</v>
      </c>
      <c r="R332" s="6">
        <v>17474.97</v>
      </c>
      <c r="S332" s="9">
        <f t="shared" si="237"/>
        <v>17474.97</v>
      </c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</row>
    <row r="333" spans="1:159" ht="18" x14ac:dyDescent="0.2">
      <c r="A333" s="118"/>
      <c r="B333" s="41"/>
      <c r="C333" s="41"/>
      <c r="D333" s="41" t="s">
        <v>91</v>
      </c>
      <c r="E333" s="41"/>
      <c r="F333" s="41"/>
      <c r="G333" s="169" t="s">
        <v>74</v>
      </c>
      <c r="H333" s="33">
        <f t="shared" ref="H333:J334" si="281">H334</f>
        <v>0</v>
      </c>
      <c r="I333" s="33">
        <f t="shared" si="281"/>
        <v>0</v>
      </c>
      <c r="J333" s="33">
        <f t="shared" si="281"/>
        <v>0</v>
      </c>
      <c r="K333" s="165" t="e">
        <f t="shared" si="268"/>
        <v>#DIV/0!</v>
      </c>
      <c r="L333" s="33">
        <f t="shared" ref="L333:O334" si="282">L334</f>
        <v>0</v>
      </c>
      <c r="M333" s="33">
        <f t="shared" si="282"/>
        <v>0</v>
      </c>
      <c r="N333" s="33">
        <f t="shared" si="282"/>
        <v>0</v>
      </c>
      <c r="O333" s="33">
        <f t="shared" si="282"/>
        <v>0</v>
      </c>
      <c r="P333" s="69">
        <f t="shared" si="279"/>
        <v>0</v>
      </c>
      <c r="Q333" s="199" t="e">
        <f t="shared" si="280"/>
        <v>#DIV/0!</v>
      </c>
      <c r="R333" s="6"/>
      <c r="S333" s="9">
        <f t="shared" si="237"/>
        <v>0</v>
      </c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</row>
    <row r="334" spans="1:159" ht="18" x14ac:dyDescent="0.2">
      <c r="A334" s="118"/>
      <c r="B334" s="41"/>
      <c r="C334" s="41"/>
      <c r="D334" s="41"/>
      <c r="E334" s="95" t="s">
        <v>12</v>
      </c>
      <c r="F334" s="41"/>
      <c r="G334" s="158" t="s">
        <v>206</v>
      </c>
      <c r="H334" s="33">
        <f t="shared" si="281"/>
        <v>0</v>
      </c>
      <c r="I334" s="33">
        <f t="shared" si="281"/>
        <v>0</v>
      </c>
      <c r="J334" s="33">
        <f t="shared" si="281"/>
        <v>0</v>
      </c>
      <c r="K334" s="165" t="e">
        <f t="shared" si="268"/>
        <v>#DIV/0!</v>
      </c>
      <c r="L334" s="33">
        <f t="shared" si="282"/>
        <v>0</v>
      </c>
      <c r="M334" s="33">
        <f t="shared" si="282"/>
        <v>0</v>
      </c>
      <c r="N334" s="33">
        <f t="shared" si="282"/>
        <v>0</v>
      </c>
      <c r="O334" s="33">
        <f t="shared" si="282"/>
        <v>0</v>
      </c>
      <c r="P334" s="69">
        <f t="shared" si="279"/>
        <v>0</v>
      </c>
      <c r="Q334" s="199" t="e">
        <f t="shared" si="280"/>
        <v>#DIV/0!</v>
      </c>
      <c r="R334" s="6"/>
      <c r="S334" s="9">
        <f t="shared" si="237"/>
        <v>0</v>
      </c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</row>
    <row r="335" spans="1:159" ht="18" x14ac:dyDescent="0.2">
      <c r="A335" s="119"/>
      <c r="B335" s="96"/>
      <c r="C335" s="96"/>
      <c r="D335" s="96"/>
      <c r="E335" s="96"/>
      <c r="F335" s="96" t="s">
        <v>18</v>
      </c>
      <c r="G335" s="94" t="s">
        <v>207</v>
      </c>
      <c r="H335" s="31"/>
      <c r="I335" s="31"/>
      <c r="J335" s="31">
        <f t="shared" ref="J335" si="283">H335-I335</f>
        <v>0</v>
      </c>
      <c r="K335" s="165" t="e">
        <f t="shared" si="268"/>
        <v>#DIV/0!</v>
      </c>
      <c r="L335" s="31"/>
      <c r="M335" s="31"/>
      <c r="N335" s="31"/>
      <c r="O335" s="44">
        <f t="shared" ref="O335" si="284">+M335+N335</f>
        <v>0</v>
      </c>
      <c r="P335" s="69">
        <f t="shared" si="279"/>
        <v>0</v>
      </c>
      <c r="Q335" s="199" t="e">
        <f t="shared" si="280"/>
        <v>#DIV/0!</v>
      </c>
      <c r="R335" s="6"/>
      <c r="S335" s="9">
        <f t="shared" si="237"/>
        <v>0</v>
      </c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</row>
    <row r="336" spans="1:159" s="1" customFormat="1" ht="33" x14ac:dyDescent="0.25">
      <c r="A336" s="118"/>
      <c r="B336" s="41"/>
      <c r="C336" s="41"/>
      <c r="D336" s="41">
        <v>51</v>
      </c>
      <c r="E336" s="41"/>
      <c r="F336" s="41"/>
      <c r="G336" s="169" t="s">
        <v>342</v>
      </c>
      <c r="H336" s="33">
        <f t="shared" ref="H336:J336" si="285">H337</f>
        <v>232000</v>
      </c>
      <c r="I336" s="33">
        <f t="shared" si="285"/>
        <v>211886</v>
      </c>
      <c r="J336" s="33">
        <f t="shared" si="285"/>
        <v>20114</v>
      </c>
      <c r="K336" s="165">
        <f t="shared" si="268"/>
        <v>91.33</v>
      </c>
      <c r="L336" s="33">
        <f t="shared" ref="L336:O336" si="286">L337</f>
        <v>232000</v>
      </c>
      <c r="M336" s="33">
        <f t="shared" si="286"/>
        <v>0</v>
      </c>
      <c r="N336" s="33">
        <f t="shared" si="286"/>
        <v>211886</v>
      </c>
      <c r="O336" s="33">
        <f t="shared" si="286"/>
        <v>211886</v>
      </c>
      <c r="P336" s="70">
        <f t="shared" si="279"/>
        <v>20114</v>
      </c>
      <c r="Q336" s="198">
        <f t="shared" si="280"/>
        <v>91.33</v>
      </c>
      <c r="R336" s="9"/>
      <c r="S336" s="9">
        <f t="shared" si="237"/>
        <v>0</v>
      </c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</row>
    <row r="337" spans="1:159" s="1" customFormat="1" ht="18" x14ac:dyDescent="0.25">
      <c r="A337" s="118"/>
      <c r="B337" s="41"/>
      <c r="C337" s="41"/>
      <c r="D337" s="41"/>
      <c r="E337" s="41" t="s">
        <v>20</v>
      </c>
      <c r="F337" s="41"/>
      <c r="G337" s="158" t="s">
        <v>343</v>
      </c>
      <c r="H337" s="33">
        <f>H338+H339+H340</f>
        <v>232000</v>
      </c>
      <c r="I337" s="33">
        <f t="shared" ref="I337:J337" si="287">I338+I339+I340</f>
        <v>211886</v>
      </c>
      <c r="J337" s="33">
        <f t="shared" si="287"/>
        <v>20114</v>
      </c>
      <c r="K337" s="165">
        <f t="shared" si="268"/>
        <v>91.33</v>
      </c>
      <c r="L337" s="33">
        <f t="shared" ref="L337:O337" si="288">L338+L339+L340</f>
        <v>232000</v>
      </c>
      <c r="M337" s="33">
        <f t="shared" si="288"/>
        <v>0</v>
      </c>
      <c r="N337" s="33">
        <f t="shared" si="288"/>
        <v>211886</v>
      </c>
      <c r="O337" s="33">
        <f t="shared" si="288"/>
        <v>211886</v>
      </c>
      <c r="P337" s="70">
        <f t="shared" si="279"/>
        <v>20114</v>
      </c>
      <c r="Q337" s="198">
        <f t="shared" si="280"/>
        <v>91.33</v>
      </c>
      <c r="R337" s="9"/>
      <c r="S337" s="9">
        <f t="shared" si="237"/>
        <v>0</v>
      </c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</row>
    <row r="338" spans="1:159" ht="33" x14ac:dyDescent="0.2">
      <c r="A338" s="119"/>
      <c r="B338" s="96"/>
      <c r="C338" s="96"/>
      <c r="D338" s="96"/>
      <c r="E338" s="96"/>
      <c r="F338" s="96">
        <v>17</v>
      </c>
      <c r="G338" s="94" t="s">
        <v>344</v>
      </c>
      <c r="H338" s="31">
        <v>232000</v>
      </c>
      <c r="I338" s="31">
        <f>O338</f>
        <v>211886</v>
      </c>
      <c r="J338" s="31">
        <f t="shared" ref="J338:J340" si="289">H338-I338</f>
        <v>20114</v>
      </c>
      <c r="K338" s="165">
        <f t="shared" si="268"/>
        <v>91.33</v>
      </c>
      <c r="L338" s="31">
        <f>H338</f>
        <v>232000</v>
      </c>
      <c r="M338" s="35"/>
      <c r="N338" s="35">
        <v>211886</v>
      </c>
      <c r="O338" s="44">
        <f>+M338+N338</f>
        <v>211886</v>
      </c>
      <c r="P338" s="69">
        <f t="shared" si="279"/>
        <v>20114</v>
      </c>
      <c r="Q338" s="199">
        <f t="shared" si="280"/>
        <v>91.33</v>
      </c>
      <c r="R338" s="6">
        <v>2064910</v>
      </c>
      <c r="S338" s="9">
        <f t="shared" ref="S338:S360" si="290">R338-M338</f>
        <v>2064910</v>
      </c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</row>
    <row r="339" spans="1:159" ht="49.5" x14ac:dyDescent="0.2">
      <c r="A339" s="119"/>
      <c r="B339" s="96"/>
      <c r="C339" s="96"/>
      <c r="D339" s="96"/>
      <c r="E339" s="96"/>
      <c r="F339" s="96">
        <v>19</v>
      </c>
      <c r="G339" s="94" t="s">
        <v>345</v>
      </c>
      <c r="H339" s="31">
        <v>0</v>
      </c>
      <c r="I339" s="31"/>
      <c r="J339" s="31">
        <f t="shared" si="289"/>
        <v>0</v>
      </c>
      <c r="K339" s="165" t="e">
        <f t="shared" si="268"/>
        <v>#DIV/0!</v>
      </c>
      <c r="L339" s="31">
        <v>0</v>
      </c>
      <c r="M339" s="31"/>
      <c r="N339" s="31"/>
      <c r="O339" s="44">
        <f t="shared" ref="O339:O340" si="291">+M339+N339</f>
        <v>0</v>
      </c>
      <c r="P339" s="69">
        <f t="shared" si="279"/>
        <v>0</v>
      </c>
      <c r="Q339" s="199" t="e">
        <f t="shared" si="280"/>
        <v>#DIV/0!</v>
      </c>
      <c r="R339" s="6"/>
      <c r="S339" s="9">
        <f t="shared" si="290"/>
        <v>0</v>
      </c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</row>
    <row r="340" spans="1:159" ht="66" x14ac:dyDescent="0.2">
      <c r="A340" s="119"/>
      <c r="B340" s="96"/>
      <c r="C340" s="96"/>
      <c r="D340" s="96"/>
      <c r="E340" s="96"/>
      <c r="F340" s="96" t="s">
        <v>90</v>
      </c>
      <c r="G340" s="94" t="s">
        <v>346</v>
      </c>
      <c r="H340" s="31">
        <v>0</v>
      </c>
      <c r="I340" s="31"/>
      <c r="J340" s="31">
        <f t="shared" si="289"/>
        <v>0</v>
      </c>
      <c r="K340" s="165" t="e">
        <f t="shared" si="268"/>
        <v>#DIV/0!</v>
      </c>
      <c r="L340" s="31">
        <v>0</v>
      </c>
      <c r="M340" s="31"/>
      <c r="N340" s="31"/>
      <c r="O340" s="44">
        <f t="shared" si="291"/>
        <v>0</v>
      </c>
      <c r="P340" s="69">
        <f t="shared" si="279"/>
        <v>0</v>
      </c>
      <c r="Q340" s="199" t="e">
        <f t="shared" si="280"/>
        <v>#DIV/0!</v>
      </c>
      <c r="R340" s="6"/>
      <c r="S340" s="9">
        <f t="shared" si="290"/>
        <v>0</v>
      </c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</row>
    <row r="341" spans="1:159" s="1" customFormat="1" ht="18" x14ac:dyDescent="0.25">
      <c r="A341" s="118"/>
      <c r="B341" s="41"/>
      <c r="C341" s="41"/>
      <c r="D341" s="41">
        <v>57</v>
      </c>
      <c r="E341" s="41"/>
      <c r="F341" s="41"/>
      <c r="G341" s="169" t="s">
        <v>316</v>
      </c>
      <c r="H341" s="33">
        <f>H342+H360+H365+H366</f>
        <v>1784000</v>
      </c>
      <c r="I341" s="33">
        <f>I342+I360+I365+I366</f>
        <v>1436062</v>
      </c>
      <c r="J341" s="33">
        <f>J342+J360+J365+J366</f>
        <v>350840</v>
      </c>
      <c r="K341" s="165">
        <f t="shared" si="268"/>
        <v>80.5</v>
      </c>
      <c r="L341" s="33">
        <f>L342+L360+L365+L366</f>
        <v>1784000</v>
      </c>
      <c r="M341" s="33">
        <f t="shared" ref="M341:N341" si="292">M342+M360+M365+M366</f>
        <v>0</v>
      </c>
      <c r="N341" s="33">
        <f t="shared" si="292"/>
        <v>1444425</v>
      </c>
      <c r="O341" s="33">
        <f>M341+N341</f>
        <v>1444425</v>
      </c>
      <c r="P341" s="70">
        <f>L341-O341</f>
        <v>339575</v>
      </c>
      <c r="Q341" s="198">
        <f t="shared" si="280"/>
        <v>80.97</v>
      </c>
      <c r="R341" s="9"/>
      <c r="S341" s="9">
        <f t="shared" si="290"/>
        <v>0</v>
      </c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</row>
    <row r="342" spans="1:159" s="1" customFormat="1" ht="18" x14ac:dyDescent="0.25">
      <c r="A342" s="118"/>
      <c r="B342" s="41"/>
      <c r="C342" s="41"/>
      <c r="D342" s="41"/>
      <c r="E342" s="41" t="s">
        <v>20</v>
      </c>
      <c r="F342" s="41"/>
      <c r="G342" s="158" t="s">
        <v>347</v>
      </c>
      <c r="H342" s="33">
        <f>H343</f>
        <v>926000</v>
      </c>
      <c r="I342" s="33">
        <f>I343</f>
        <v>857978</v>
      </c>
      <c r="J342" s="33">
        <f>+J343+J353+J355</f>
        <v>70924</v>
      </c>
      <c r="K342" s="165">
        <f t="shared" si="268"/>
        <v>92.65</v>
      </c>
      <c r="L342" s="33">
        <f>L343</f>
        <v>926000</v>
      </c>
      <c r="M342" s="33">
        <f>M343</f>
        <v>0</v>
      </c>
      <c r="N342" s="33">
        <f>N343</f>
        <v>857978</v>
      </c>
      <c r="O342" s="70">
        <f>+M342+N342</f>
        <v>857978</v>
      </c>
      <c r="P342" s="70">
        <f t="shared" si="279"/>
        <v>68022</v>
      </c>
      <c r="Q342" s="198">
        <f t="shared" si="280"/>
        <v>92.65</v>
      </c>
      <c r="R342" s="9">
        <v>3485529.26</v>
      </c>
      <c r="S342" s="9">
        <f t="shared" si="290"/>
        <v>3485529.26</v>
      </c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</row>
    <row r="343" spans="1:159" s="80" customFormat="1" ht="18" x14ac:dyDescent="0.2">
      <c r="A343" s="125"/>
      <c r="B343" s="103"/>
      <c r="C343" s="103"/>
      <c r="D343" s="103"/>
      <c r="E343" s="103"/>
      <c r="F343" s="103"/>
      <c r="G343" s="177" t="s">
        <v>348</v>
      </c>
      <c r="H343" s="71">
        <f>H344+H345+H353+H354</f>
        <v>926000</v>
      </c>
      <c r="I343" s="71">
        <f>O343</f>
        <v>857978</v>
      </c>
      <c r="J343" s="71">
        <f t="shared" ref="J343" si="293">J344+J345+J353+J354</f>
        <v>68022</v>
      </c>
      <c r="K343" s="165">
        <f t="shared" si="268"/>
        <v>92.65</v>
      </c>
      <c r="L343" s="71">
        <f>H343</f>
        <v>926000</v>
      </c>
      <c r="M343" s="71">
        <f>M344+M345+M353+M354</f>
        <v>0</v>
      </c>
      <c r="N343" s="71">
        <f>N344+N345+N353+N354</f>
        <v>857978</v>
      </c>
      <c r="O343" s="69">
        <f>+M343+N343</f>
        <v>857978</v>
      </c>
      <c r="P343" s="69">
        <f>L343-O343</f>
        <v>68022</v>
      </c>
      <c r="Q343" s="206">
        <f>ROUND(O343/L343*100,2)</f>
        <v>92.65</v>
      </c>
      <c r="R343" s="9">
        <v>2681979</v>
      </c>
      <c r="S343" s="9">
        <f t="shared" si="290"/>
        <v>2681979</v>
      </c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8"/>
      <c r="AY343" s="78"/>
      <c r="AZ343" s="78"/>
      <c r="BA343" s="78"/>
      <c r="BB343" s="78"/>
      <c r="BC343" s="78"/>
      <c r="BD343" s="78"/>
      <c r="BE343" s="78"/>
      <c r="BF343" s="78"/>
      <c r="BG343" s="78"/>
      <c r="BH343" s="78"/>
      <c r="BI343" s="78"/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/>
      <c r="BX343" s="78"/>
      <c r="BY343" s="78"/>
      <c r="BZ343" s="78"/>
      <c r="CA343" s="78"/>
      <c r="CB343" s="78"/>
      <c r="CC343" s="78"/>
      <c r="CD343" s="78"/>
      <c r="CE343" s="78"/>
      <c r="CF343" s="78"/>
      <c r="CG343" s="78"/>
      <c r="CH343" s="78"/>
      <c r="CI343" s="78"/>
      <c r="CJ343" s="78"/>
      <c r="CK343" s="78"/>
      <c r="CL343" s="78"/>
      <c r="CM343" s="78"/>
      <c r="CN343" s="78"/>
      <c r="CO343" s="78"/>
      <c r="CP343" s="78"/>
      <c r="CQ343" s="78"/>
      <c r="CR343" s="78"/>
      <c r="CS343" s="78"/>
      <c r="CT343" s="78"/>
      <c r="CU343" s="78"/>
      <c r="CV343" s="78"/>
      <c r="CW343" s="78"/>
      <c r="CX343" s="78"/>
      <c r="CY343" s="78"/>
      <c r="CZ343" s="78"/>
      <c r="DA343" s="78"/>
      <c r="DB343" s="78"/>
      <c r="DC343" s="78"/>
      <c r="DD343" s="78"/>
      <c r="DE343" s="78"/>
      <c r="DF343" s="78"/>
      <c r="DG343" s="78"/>
      <c r="DH343" s="79"/>
      <c r="DI343" s="79"/>
      <c r="DJ343" s="79"/>
      <c r="DK343" s="79"/>
      <c r="DL343" s="79"/>
      <c r="DM343" s="79"/>
      <c r="DN343" s="79"/>
      <c r="DO343" s="79"/>
      <c r="DP343" s="79"/>
      <c r="DQ343" s="79"/>
      <c r="DR343" s="79"/>
      <c r="DS343" s="79"/>
      <c r="DT343" s="79"/>
      <c r="DU343" s="79"/>
      <c r="DV343" s="79"/>
      <c r="DW343" s="79"/>
      <c r="DX343" s="79"/>
      <c r="DY343" s="79"/>
      <c r="DZ343" s="79"/>
      <c r="EA343" s="79"/>
      <c r="EB343" s="79"/>
      <c r="EC343" s="79"/>
      <c r="ED343" s="79"/>
      <c r="EE343" s="79"/>
      <c r="EF343" s="79"/>
      <c r="EG343" s="79"/>
      <c r="EH343" s="79"/>
      <c r="EI343" s="79"/>
      <c r="EJ343" s="79"/>
      <c r="EK343" s="79"/>
      <c r="EL343" s="79"/>
      <c r="EM343" s="79"/>
      <c r="EN343" s="79"/>
      <c r="EO343" s="79"/>
      <c r="EP343" s="79"/>
      <c r="EQ343" s="79"/>
      <c r="ER343" s="79"/>
      <c r="ES343" s="79"/>
      <c r="ET343" s="79"/>
      <c r="EU343" s="79"/>
      <c r="EV343" s="79"/>
      <c r="EW343" s="79"/>
      <c r="EX343" s="79"/>
      <c r="EY343" s="79"/>
      <c r="EZ343" s="79"/>
      <c r="FA343" s="79"/>
      <c r="FB343" s="79"/>
      <c r="FC343" s="79"/>
    </row>
    <row r="344" spans="1:159" s="80" customFormat="1" ht="18" x14ac:dyDescent="0.2">
      <c r="A344" s="125"/>
      <c r="B344" s="103"/>
      <c r="C344" s="103"/>
      <c r="D344" s="103"/>
      <c r="E344" s="103"/>
      <c r="F344" s="103"/>
      <c r="G344" s="177" t="s">
        <v>375</v>
      </c>
      <c r="H344" s="71">
        <v>865800</v>
      </c>
      <c r="I344" s="71">
        <f>O344</f>
        <v>800692</v>
      </c>
      <c r="J344" s="71">
        <f t="shared" ref="J344:J354" si="294">H344-I344</f>
        <v>65108</v>
      </c>
      <c r="K344" s="165">
        <f t="shared" si="268"/>
        <v>92.48</v>
      </c>
      <c r="L344" s="71">
        <f>H344</f>
        <v>865800</v>
      </c>
      <c r="M344" s="71"/>
      <c r="N344" s="35">
        <v>800692</v>
      </c>
      <c r="O344" s="69">
        <f>+M344+N344</f>
        <v>800692</v>
      </c>
      <c r="P344" s="69"/>
      <c r="Q344" s="206"/>
      <c r="R344" s="77"/>
      <c r="S344" s="9">
        <f t="shared" si="290"/>
        <v>0</v>
      </c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8"/>
      <c r="AY344" s="78"/>
      <c r="AZ344" s="78"/>
      <c r="BA344" s="78"/>
      <c r="BB344" s="78"/>
      <c r="BC344" s="78"/>
      <c r="BD344" s="78"/>
      <c r="BE344" s="78"/>
      <c r="BF344" s="78"/>
      <c r="BG344" s="78"/>
      <c r="BH344" s="78"/>
      <c r="BI344" s="78"/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/>
      <c r="BX344" s="78"/>
      <c r="BY344" s="78"/>
      <c r="BZ344" s="78"/>
      <c r="CA344" s="78"/>
      <c r="CB344" s="78"/>
      <c r="CC344" s="78"/>
      <c r="CD344" s="78"/>
      <c r="CE344" s="78"/>
      <c r="CF344" s="78"/>
      <c r="CG344" s="78"/>
      <c r="CH344" s="78"/>
      <c r="CI344" s="78"/>
      <c r="CJ344" s="78"/>
      <c r="CK344" s="78"/>
      <c r="CL344" s="78"/>
      <c r="CM344" s="78"/>
      <c r="CN344" s="78"/>
      <c r="CO344" s="78"/>
      <c r="CP344" s="78"/>
      <c r="CQ344" s="78"/>
      <c r="CR344" s="78"/>
      <c r="CS344" s="78"/>
      <c r="CT344" s="78"/>
      <c r="CU344" s="78"/>
      <c r="CV344" s="78"/>
      <c r="CW344" s="78"/>
      <c r="CX344" s="78"/>
      <c r="CY344" s="78"/>
      <c r="CZ344" s="78"/>
      <c r="DA344" s="78"/>
      <c r="DB344" s="78"/>
      <c r="DC344" s="78"/>
      <c r="DD344" s="78"/>
      <c r="DE344" s="78"/>
      <c r="DF344" s="78"/>
      <c r="DG344" s="78"/>
      <c r="DH344" s="79"/>
      <c r="DI344" s="79"/>
      <c r="DJ344" s="79"/>
      <c r="DK344" s="79"/>
      <c r="DL344" s="79"/>
      <c r="DM344" s="79"/>
      <c r="DN344" s="79"/>
      <c r="DO344" s="79"/>
      <c r="DP344" s="79"/>
      <c r="DQ344" s="79"/>
      <c r="DR344" s="79"/>
      <c r="DS344" s="79"/>
      <c r="DT344" s="79"/>
      <c r="DU344" s="79"/>
      <c r="DV344" s="79"/>
      <c r="DW344" s="79"/>
      <c r="DX344" s="79"/>
      <c r="DY344" s="79"/>
      <c r="DZ344" s="79"/>
      <c r="EA344" s="79"/>
      <c r="EB344" s="79"/>
      <c r="EC344" s="79"/>
      <c r="ED344" s="79"/>
      <c r="EE344" s="79"/>
      <c r="EF344" s="79"/>
      <c r="EG344" s="79"/>
      <c r="EH344" s="79"/>
      <c r="EI344" s="79"/>
      <c r="EJ344" s="79"/>
      <c r="EK344" s="79"/>
      <c r="EL344" s="79"/>
      <c r="EM344" s="79"/>
      <c r="EN344" s="79"/>
      <c r="EO344" s="79"/>
      <c r="EP344" s="79"/>
      <c r="EQ344" s="79"/>
      <c r="ER344" s="79"/>
      <c r="ES344" s="79"/>
      <c r="ET344" s="79"/>
      <c r="EU344" s="79"/>
      <c r="EV344" s="79"/>
      <c r="EW344" s="79"/>
      <c r="EX344" s="79"/>
      <c r="EY344" s="79"/>
      <c r="EZ344" s="79"/>
      <c r="FA344" s="79"/>
      <c r="FB344" s="79"/>
      <c r="FC344" s="79"/>
    </row>
    <row r="345" spans="1:159" ht="18" x14ac:dyDescent="0.2">
      <c r="A345" s="119"/>
      <c r="B345" s="96"/>
      <c r="C345" s="96"/>
      <c r="D345" s="96"/>
      <c r="E345" s="96"/>
      <c r="F345" s="96"/>
      <c r="G345" s="94" t="s">
        <v>208</v>
      </c>
      <c r="H345" s="31"/>
      <c r="I345" s="71">
        <f>O345</f>
        <v>0</v>
      </c>
      <c r="J345" s="31">
        <f t="shared" si="294"/>
        <v>0</v>
      </c>
      <c r="K345" s="165" t="e">
        <f t="shared" si="268"/>
        <v>#DIV/0!</v>
      </c>
      <c r="L345" s="71"/>
      <c r="M345" s="71"/>
      <c r="N345" s="31"/>
      <c r="O345" s="44">
        <f>+M345+N345</f>
        <v>0</v>
      </c>
      <c r="P345" s="69"/>
      <c r="Q345" s="199"/>
      <c r="R345" s="6"/>
      <c r="S345" s="9">
        <f t="shared" si="290"/>
        <v>0</v>
      </c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</row>
    <row r="346" spans="1:159" ht="18" x14ac:dyDescent="0.2">
      <c r="A346" s="119"/>
      <c r="B346" s="96"/>
      <c r="C346" s="96"/>
      <c r="D346" s="96"/>
      <c r="E346" s="96"/>
      <c r="F346" s="96"/>
      <c r="G346" s="94" t="s">
        <v>209</v>
      </c>
      <c r="H346" s="31"/>
      <c r="I346" s="71"/>
      <c r="J346" s="31">
        <f t="shared" si="294"/>
        <v>0</v>
      </c>
      <c r="K346" s="165" t="e">
        <f t="shared" si="268"/>
        <v>#DIV/0!</v>
      </c>
      <c r="L346" s="71"/>
      <c r="M346" s="71"/>
      <c r="N346" s="31"/>
      <c r="O346" s="44">
        <f t="shared" ref="O346:O354" si="295">+M346+N346</f>
        <v>0</v>
      </c>
      <c r="P346" s="69"/>
      <c r="Q346" s="199"/>
      <c r="R346" s="6"/>
      <c r="S346" s="9">
        <f t="shared" si="290"/>
        <v>0</v>
      </c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</row>
    <row r="347" spans="1:159" ht="18" x14ac:dyDescent="0.2">
      <c r="A347" s="119"/>
      <c r="B347" s="96"/>
      <c r="C347" s="96"/>
      <c r="D347" s="96"/>
      <c r="E347" s="96"/>
      <c r="F347" s="96"/>
      <c r="G347" s="94" t="s">
        <v>210</v>
      </c>
      <c r="H347" s="31"/>
      <c r="I347" s="71"/>
      <c r="J347" s="31">
        <f t="shared" si="294"/>
        <v>0</v>
      </c>
      <c r="K347" s="165" t="e">
        <f t="shared" si="268"/>
        <v>#DIV/0!</v>
      </c>
      <c r="L347" s="71"/>
      <c r="M347" s="71"/>
      <c r="N347" s="31"/>
      <c r="O347" s="44">
        <f t="shared" si="295"/>
        <v>0</v>
      </c>
      <c r="P347" s="69"/>
      <c r="Q347" s="199"/>
      <c r="R347" s="6"/>
      <c r="S347" s="9">
        <f t="shared" si="290"/>
        <v>0</v>
      </c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</row>
    <row r="348" spans="1:159" ht="18" x14ac:dyDescent="0.2">
      <c r="A348" s="119"/>
      <c r="B348" s="96"/>
      <c r="C348" s="96"/>
      <c r="D348" s="96"/>
      <c r="E348" s="96"/>
      <c r="F348" s="96"/>
      <c r="G348" s="94" t="s">
        <v>211</v>
      </c>
      <c r="H348" s="31"/>
      <c r="I348" s="71"/>
      <c r="J348" s="31">
        <f t="shared" si="294"/>
        <v>0</v>
      </c>
      <c r="K348" s="165" t="e">
        <f t="shared" si="268"/>
        <v>#DIV/0!</v>
      </c>
      <c r="L348" s="71"/>
      <c r="M348" s="71"/>
      <c r="N348" s="31"/>
      <c r="O348" s="44">
        <f t="shared" si="295"/>
        <v>0</v>
      </c>
      <c r="P348" s="69"/>
      <c r="Q348" s="199"/>
      <c r="R348" s="6"/>
      <c r="S348" s="9">
        <f t="shared" si="290"/>
        <v>0</v>
      </c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</row>
    <row r="349" spans="1:159" ht="18" x14ac:dyDescent="0.2">
      <c r="A349" s="119"/>
      <c r="B349" s="96"/>
      <c r="C349" s="96"/>
      <c r="D349" s="96"/>
      <c r="E349" s="96"/>
      <c r="F349" s="96"/>
      <c r="G349" s="94" t="s">
        <v>212</v>
      </c>
      <c r="H349" s="31"/>
      <c r="I349" s="71"/>
      <c r="J349" s="31">
        <f t="shared" si="294"/>
        <v>0</v>
      </c>
      <c r="K349" s="165" t="e">
        <f t="shared" si="268"/>
        <v>#DIV/0!</v>
      </c>
      <c r="L349" s="71"/>
      <c r="M349" s="71"/>
      <c r="N349" s="31"/>
      <c r="O349" s="44">
        <f t="shared" si="295"/>
        <v>0</v>
      </c>
      <c r="P349" s="69"/>
      <c r="Q349" s="199"/>
      <c r="R349" s="6"/>
      <c r="S349" s="9">
        <f t="shared" si="290"/>
        <v>0</v>
      </c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</row>
    <row r="350" spans="1:159" ht="18" x14ac:dyDescent="0.2">
      <c r="A350" s="119"/>
      <c r="B350" s="96"/>
      <c r="C350" s="96"/>
      <c r="D350" s="96"/>
      <c r="E350" s="96"/>
      <c r="F350" s="96"/>
      <c r="G350" s="94" t="s">
        <v>213</v>
      </c>
      <c r="H350" s="31"/>
      <c r="I350" s="71"/>
      <c r="J350" s="31">
        <f t="shared" si="294"/>
        <v>0</v>
      </c>
      <c r="K350" s="165" t="e">
        <f t="shared" si="268"/>
        <v>#DIV/0!</v>
      </c>
      <c r="L350" s="71"/>
      <c r="M350" s="71"/>
      <c r="N350" s="31"/>
      <c r="O350" s="44">
        <f t="shared" si="295"/>
        <v>0</v>
      </c>
      <c r="P350" s="69"/>
      <c r="Q350" s="199"/>
      <c r="R350" s="6"/>
      <c r="S350" s="9">
        <f t="shared" si="290"/>
        <v>0</v>
      </c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</row>
    <row r="351" spans="1:159" ht="18" x14ac:dyDescent="0.2">
      <c r="A351" s="119"/>
      <c r="B351" s="96"/>
      <c r="C351" s="96"/>
      <c r="D351" s="96"/>
      <c r="E351" s="96"/>
      <c r="F351" s="96"/>
      <c r="G351" s="180" t="s">
        <v>214</v>
      </c>
      <c r="H351" s="31"/>
      <c r="I351" s="71"/>
      <c r="J351" s="31">
        <f t="shared" si="294"/>
        <v>0</v>
      </c>
      <c r="K351" s="165" t="e">
        <f t="shared" si="268"/>
        <v>#DIV/0!</v>
      </c>
      <c r="L351" s="71"/>
      <c r="M351" s="71"/>
      <c r="N351" s="31"/>
      <c r="O351" s="44">
        <f t="shared" si="295"/>
        <v>0</v>
      </c>
      <c r="P351" s="69"/>
      <c r="Q351" s="199"/>
      <c r="R351" s="6"/>
      <c r="S351" s="9">
        <f t="shared" si="290"/>
        <v>0</v>
      </c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</row>
    <row r="352" spans="1:159" ht="18" x14ac:dyDescent="0.2">
      <c r="A352" s="119"/>
      <c r="B352" s="96"/>
      <c r="C352" s="96"/>
      <c r="D352" s="96"/>
      <c r="E352" s="96"/>
      <c r="F352" s="96"/>
      <c r="G352" s="180" t="s">
        <v>215</v>
      </c>
      <c r="H352" s="31"/>
      <c r="I352" s="71"/>
      <c r="J352" s="31">
        <f t="shared" si="294"/>
        <v>0</v>
      </c>
      <c r="K352" s="165" t="e">
        <f t="shared" si="268"/>
        <v>#DIV/0!</v>
      </c>
      <c r="L352" s="71"/>
      <c r="M352" s="71"/>
      <c r="N352" s="31"/>
      <c r="O352" s="44">
        <f t="shared" si="295"/>
        <v>0</v>
      </c>
      <c r="P352" s="69"/>
      <c r="Q352" s="199"/>
      <c r="R352" s="6"/>
      <c r="S352" s="9">
        <f t="shared" si="290"/>
        <v>0</v>
      </c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</row>
    <row r="353" spans="1:159" ht="18" x14ac:dyDescent="0.2">
      <c r="A353" s="119"/>
      <c r="B353" s="96"/>
      <c r="C353" s="96"/>
      <c r="D353" s="96"/>
      <c r="E353" s="96"/>
      <c r="F353" s="96"/>
      <c r="G353" s="94" t="s">
        <v>349</v>
      </c>
      <c r="H353" s="31">
        <v>60000</v>
      </c>
      <c r="I353" s="71">
        <f t="shared" ref="I353:I354" si="296">O353</f>
        <v>57098</v>
      </c>
      <c r="J353" s="31">
        <f t="shared" si="294"/>
        <v>2902</v>
      </c>
      <c r="K353" s="165">
        <f t="shared" si="268"/>
        <v>95.16</v>
      </c>
      <c r="L353" s="71">
        <v>60000</v>
      </c>
      <c r="M353" s="71"/>
      <c r="N353" s="31">
        <v>57098</v>
      </c>
      <c r="O353" s="44">
        <f t="shared" si="295"/>
        <v>57098</v>
      </c>
      <c r="P353" s="69"/>
      <c r="Q353" s="199"/>
      <c r="R353" s="6"/>
      <c r="S353" s="9">
        <f t="shared" si="290"/>
        <v>0</v>
      </c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</row>
    <row r="354" spans="1:159" s="85" customFormat="1" ht="18" x14ac:dyDescent="0.2">
      <c r="A354" s="122"/>
      <c r="B354" s="99"/>
      <c r="C354" s="99"/>
      <c r="D354" s="99"/>
      <c r="E354" s="99"/>
      <c r="F354" s="99"/>
      <c r="G354" s="170" t="s">
        <v>374</v>
      </c>
      <c r="H354" s="81">
        <v>200</v>
      </c>
      <c r="I354" s="136">
        <f t="shared" si="296"/>
        <v>188</v>
      </c>
      <c r="J354" s="81">
        <f t="shared" si="294"/>
        <v>12</v>
      </c>
      <c r="K354" s="171">
        <f t="shared" si="268"/>
        <v>94</v>
      </c>
      <c r="L354" s="81">
        <v>200</v>
      </c>
      <c r="M354" s="136"/>
      <c r="N354" s="135">
        <v>188</v>
      </c>
      <c r="O354" s="172">
        <f t="shared" si="295"/>
        <v>188</v>
      </c>
      <c r="P354" s="181"/>
      <c r="Q354" s="204"/>
      <c r="R354" s="82"/>
      <c r="S354" s="9">
        <f t="shared" si="290"/>
        <v>0</v>
      </c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4"/>
      <c r="DI354" s="84"/>
      <c r="DJ354" s="84"/>
      <c r="DK354" s="84"/>
      <c r="DL354" s="84"/>
      <c r="DM354" s="84"/>
      <c r="DN354" s="84"/>
      <c r="DO354" s="84"/>
      <c r="DP354" s="84"/>
      <c r="DQ354" s="84"/>
      <c r="DR354" s="84"/>
      <c r="DS354" s="84"/>
      <c r="DT354" s="84"/>
      <c r="DU354" s="84"/>
      <c r="DV354" s="84"/>
      <c r="DW354" s="84"/>
      <c r="DX354" s="84"/>
      <c r="DY354" s="84"/>
      <c r="DZ354" s="84"/>
      <c r="EA354" s="84"/>
      <c r="EB354" s="84"/>
      <c r="EC354" s="84"/>
      <c r="ED354" s="84"/>
      <c r="EE354" s="84"/>
      <c r="EF354" s="84"/>
      <c r="EG354" s="84"/>
      <c r="EH354" s="84"/>
      <c r="EI354" s="84"/>
      <c r="EJ354" s="84"/>
      <c r="EK354" s="84"/>
      <c r="EL354" s="84"/>
      <c r="EM354" s="84"/>
      <c r="EN354" s="84"/>
      <c r="EO354" s="84"/>
      <c r="EP354" s="84"/>
      <c r="EQ354" s="84"/>
      <c r="ER354" s="84"/>
      <c r="ES354" s="84"/>
      <c r="ET354" s="84"/>
      <c r="EU354" s="84"/>
      <c r="EV354" s="84"/>
      <c r="EW354" s="84"/>
      <c r="EX354" s="84"/>
      <c r="EY354" s="84"/>
      <c r="EZ354" s="84"/>
      <c r="FA354" s="84"/>
      <c r="FB354" s="84"/>
      <c r="FC354" s="84"/>
    </row>
    <row r="355" spans="1:159" ht="18" x14ac:dyDescent="0.2">
      <c r="A355" s="118"/>
      <c r="B355" s="41"/>
      <c r="C355" s="41"/>
      <c r="D355" s="41"/>
      <c r="E355" s="41"/>
      <c r="F355" s="41"/>
      <c r="G355" s="158" t="s">
        <v>216</v>
      </c>
      <c r="H355" s="33">
        <f t="shared" ref="H355:J355" si="297">+H356+H357+H358+H359</f>
        <v>0</v>
      </c>
      <c r="I355" s="33">
        <f t="shared" si="297"/>
        <v>0</v>
      </c>
      <c r="J355" s="33">
        <f t="shared" si="297"/>
        <v>0</v>
      </c>
      <c r="K355" s="165" t="e">
        <f t="shared" si="268"/>
        <v>#DIV/0!</v>
      </c>
      <c r="L355" s="33">
        <f t="shared" ref="L355:O355" si="298">+L356+L357+L358+L359</f>
        <v>0</v>
      </c>
      <c r="M355" s="33">
        <f t="shared" si="298"/>
        <v>0</v>
      </c>
      <c r="N355" s="33">
        <f>+N356+N357+N358+N359</f>
        <v>0</v>
      </c>
      <c r="O355" s="33">
        <f t="shared" si="298"/>
        <v>0</v>
      </c>
      <c r="P355" s="69">
        <f t="shared" si="279"/>
        <v>0</v>
      </c>
      <c r="Q355" s="199" t="e">
        <f t="shared" si="280"/>
        <v>#DIV/0!</v>
      </c>
      <c r="R355" s="6"/>
      <c r="S355" s="9">
        <f t="shared" si="290"/>
        <v>0</v>
      </c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</row>
    <row r="356" spans="1:159" ht="18" x14ac:dyDescent="0.2">
      <c r="A356" s="119"/>
      <c r="B356" s="96"/>
      <c r="C356" s="96"/>
      <c r="D356" s="96"/>
      <c r="E356" s="96"/>
      <c r="F356" s="96"/>
      <c r="G356" s="94" t="s">
        <v>217</v>
      </c>
      <c r="H356" s="31"/>
      <c r="I356" s="31"/>
      <c r="J356" s="31">
        <f t="shared" ref="J356:J359" si="299">H356-I356</f>
        <v>0</v>
      </c>
      <c r="K356" s="165" t="e">
        <f t="shared" si="268"/>
        <v>#DIV/0!</v>
      </c>
      <c r="L356" s="31"/>
      <c r="M356" s="31"/>
      <c r="N356" s="31"/>
      <c r="O356" s="44">
        <f t="shared" ref="O356:O359" si="300">+M356+N356</f>
        <v>0</v>
      </c>
      <c r="P356" s="69">
        <f t="shared" si="279"/>
        <v>0</v>
      </c>
      <c r="Q356" s="199" t="e">
        <f t="shared" si="280"/>
        <v>#DIV/0!</v>
      </c>
      <c r="R356" s="6"/>
      <c r="S356" s="9">
        <f t="shared" si="290"/>
        <v>0</v>
      </c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</row>
    <row r="357" spans="1:159" ht="18" x14ac:dyDescent="0.2">
      <c r="A357" s="119"/>
      <c r="B357" s="96"/>
      <c r="C357" s="96"/>
      <c r="D357" s="96"/>
      <c r="E357" s="96"/>
      <c r="F357" s="96"/>
      <c r="G357" s="94" t="s">
        <v>218</v>
      </c>
      <c r="H357" s="31"/>
      <c r="I357" s="31"/>
      <c r="J357" s="31">
        <f t="shared" si="299"/>
        <v>0</v>
      </c>
      <c r="K357" s="165" t="e">
        <f t="shared" si="268"/>
        <v>#DIV/0!</v>
      </c>
      <c r="L357" s="31"/>
      <c r="M357" s="31"/>
      <c r="N357" s="31"/>
      <c r="O357" s="44">
        <f t="shared" si="300"/>
        <v>0</v>
      </c>
      <c r="P357" s="69">
        <f t="shared" si="279"/>
        <v>0</v>
      </c>
      <c r="Q357" s="199" t="e">
        <f t="shared" si="280"/>
        <v>#DIV/0!</v>
      </c>
      <c r="R357" s="6"/>
      <c r="S357" s="9">
        <f t="shared" si="290"/>
        <v>0</v>
      </c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</row>
    <row r="358" spans="1:159" ht="18" x14ac:dyDescent="0.2">
      <c r="A358" s="119"/>
      <c r="B358" s="96"/>
      <c r="C358" s="96"/>
      <c r="D358" s="96"/>
      <c r="E358" s="96"/>
      <c r="F358" s="96"/>
      <c r="G358" s="94" t="s">
        <v>219</v>
      </c>
      <c r="H358" s="31"/>
      <c r="I358" s="31"/>
      <c r="J358" s="31">
        <f t="shared" si="299"/>
        <v>0</v>
      </c>
      <c r="K358" s="165" t="e">
        <f t="shared" si="268"/>
        <v>#DIV/0!</v>
      </c>
      <c r="L358" s="31"/>
      <c r="M358" s="31"/>
      <c r="N358" s="31"/>
      <c r="O358" s="44">
        <f t="shared" si="300"/>
        <v>0</v>
      </c>
      <c r="P358" s="69">
        <f t="shared" si="279"/>
        <v>0</v>
      </c>
      <c r="Q358" s="199" t="e">
        <f t="shared" si="280"/>
        <v>#DIV/0!</v>
      </c>
      <c r="R358" s="6"/>
      <c r="S358" s="9">
        <f t="shared" si="290"/>
        <v>0</v>
      </c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</row>
    <row r="359" spans="1:159" ht="18" x14ac:dyDescent="0.2">
      <c r="A359" s="119"/>
      <c r="B359" s="96"/>
      <c r="C359" s="96"/>
      <c r="D359" s="96"/>
      <c r="E359" s="96"/>
      <c r="F359" s="96"/>
      <c r="G359" s="94" t="s">
        <v>220</v>
      </c>
      <c r="H359" s="31"/>
      <c r="I359" s="31"/>
      <c r="J359" s="31">
        <f t="shared" si="299"/>
        <v>0</v>
      </c>
      <c r="K359" s="165" t="e">
        <f t="shared" si="268"/>
        <v>#DIV/0!</v>
      </c>
      <c r="L359" s="31"/>
      <c r="M359" s="31"/>
      <c r="N359" s="31"/>
      <c r="O359" s="44">
        <f t="shared" si="300"/>
        <v>0</v>
      </c>
      <c r="P359" s="69">
        <f t="shared" si="279"/>
        <v>0</v>
      </c>
      <c r="Q359" s="199" t="e">
        <f t="shared" si="280"/>
        <v>#DIV/0!</v>
      </c>
      <c r="R359" s="6"/>
      <c r="S359" s="9">
        <f t="shared" si="290"/>
        <v>0</v>
      </c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</row>
    <row r="360" spans="1:159" ht="18" x14ac:dyDescent="0.2">
      <c r="A360" s="118"/>
      <c r="B360" s="41"/>
      <c r="C360" s="41"/>
      <c r="D360" s="41"/>
      <c r="E360" s="41" t="s">
        <v>18</v>
      </c>
      <c r="F360" s="41"/>
      <c r="G360" s="158" t="s">
        <v>317</v>
      </c>
      <c r="H360" s="33">
        <f>H361</f>
        <v>308000</v>
      </c>
      <c r="I360" s="33">
        <f t="shared" ref="I360:J360" si="301">I361</f>
        <v>81494</v>
      </c>
      <c r="J360" s="33">
        <f t="shared" si="301"/>
        <v>226506</v>
      </c>
      <c r="K360" s="165">
        <f>ROUND(I360/H360*100,2)</f>
        <v>26.46</v>
      </c>
      <c r="L360" s="33">
        <f>L361</f>
        <v>308000</v>
      </c>
      <c r="M360" s="33">
        <f>M361</f>
        <v>0</v>
      </c>
      <c r="N360" s="33">
        <f t="shared" ref="N360" si="302">N361</f>
        <v>81494</v>
      </c>
      <c r="O360" s="33">
        <f>M360+N360</f>
        <v>81494</v>
      </c>
      <c r="P360" s="69">
        <f>L360-O360</f>
        <v>226506</v>
      </c>
      <c r="Q360" s="199">
        <f t="shared" si="280"/>
        <v>26.46</v>
      </c>
      <c r="R360" s="6"/>
      <c r="S360" s="9">
        <f t="shared" si="290"/>
        <v>0</v>
      </c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</row>
    <row r="361" spans="1:159" ht="18" x14ac:dyDescent="0.2">
      <c r="A361" s="118"/>
      <c r="B361" s="41"/>
      <c r="C361" s="41"/>
      <c r="D361" s="41"/>
      <c r="E361" s="41"/>
      <c r="F361" s="144" t="s">
        <v>20</v>
      </c>
      <c r="G361" s="94" t="s">
        <v>350</v>
      </c>
      <c r="H361" s="33">
        <f>H362+H363+H364</f>
        <v>308000</v>
      </c>
      <c r="I361" s="33">
        <f>I362+I363+I364</f>
        <v>81494</v>
      </c>
      <c r="J361" s="33">
        <f>H361-I361</f>
        <v>226506</v>
      </c>
      <c r="K361" s="165">
        <f t="shared" ref="K361:K365" si="303">ROUND(I361/H361*100,2)</f>
        <v>26.46</v>
      </c>
      <c r="L361" s="31">
        <f>+L363+L364+L362</f>
        <v>308000</v>
      </c>
      <c r="M361" s="31">
        <f t="shared" ref="M361:N361" si="304">+M363+M364+M362</f>
        <v>0</v>
      </c>
      <c r="N361" s="31">
        <f t="shared" si="304"/>
        <v>81494</v>
      </c>
      <c r="O361" s="35">
        <f>M361+N361</f>
        <v>81494</v>
      </c>
      <c r="P361" s="69">
        <f>L361-O361</f>
        <v>226506</v>
      </c>
      <c r="Q361" s="199">
        <f t="shared" si="280"/>
        <v>26.46</v>
      </c>
      <c r="R361" s="6"/>
      <c r="S361" s="9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</row>
    <row r="362" spans="1:159" ht="18" x14ac:dyDescent="0.2">
      <c r="A362" s="119"/>
      <c r="B362" s="96"/>
      <c r="C362" s="96"/>
      <c r="D362" s="96"/>
      <c r="E362" s="96"/>
      <c r="F362" s="143"/>
      <c r="G362" s="94" t="s">
        <v>421</v>
      </c>
      <c r="H362" s="31">
        <v>8000</v>
      </c>
      <c r="I362" s="35">
        <f>O362</f>
        <v>8000</v>
      </c>
      <c r="J362" s="31">
        <f>H362-I362</f>
        <v>0</v>
      </c>
      <c r="K362" s="165">
        <f t="shared" si="303"/>
        <v>100</v>
      </c>
      <c r="L362" s="31">
        <f>H362</f>
        <v>8000</v>
      </c>
      <c r="M362" s="31"/>
      <c r="N362" s="31">
        <v>8000</v>
      </c>
      <c r="O362" s="44">
        <f>+M362+N362</f>
        <v>8000</v>
      </c>
      <c r="P362" s="69">
        <f t="shared" ref="P362:P364" si="305">L362-O362</f>
        <v>0</v>
      </c>
      <c r="Q362" s="199">
        <f t="shared" si="280"/>
        <v>100</v>
      </c>
      <c r="R362" s="6">
        <v>8899782</v>
      </c>
      <c r="S362" s="9">
        <f>R362-M362</f>
        <v>8899782</v>
      </c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</row>
    <row r="363" spans="1:159" ht="18" customHeight="1" x14ac:dyDescent="0.3">
      <c r="A363" s="119"/>
      <c r="B363" s="96"/>
      <c r="C363" s="96"/>
      <c r="D363" s="96"/>
      <c r="E363" s="96"/>
      <c r="F363" s="96"/>
      <c r="G363" s="141" t="s">
        <v>418</v>
      </c>
      <c r="H363" s="31">
        <v>250000</v>
      </c>
      <c r="I363" s="35">
        <f>O363</f>
        <v>73494</v>
      </c>
      <c r="J363" s="31">
        <f t="shared" ref="J363:J364" si="306">H363-I363</f>
        <v>176506</v>
      </c>
      <c r="K363" s="165">
        <f t="shared" si="303"/>
        <v>29.4</v>
      </c>
      <c r="L363" s="31">
        <f t="shared" ref="L363:L364" si="307">H363</f>
        <v>250000</v>
      </c>
      <c r="M363" s="31"/>
      <c r="N363" s="31">
        <v>73494</v>
      </c>
      <c r="O363" s="44">
        <f t="shared" ref="O363" si="308">+M363+N363</f>
        <v>73494</v>
      </c>
      <c r="P363" s="69">
        <f t="shared" si="305"/>
        <v>176506</v>
      </c>
      <c r="Q363" s="199">
        <f t="shared" si="280"/>
        <v>29.4</v>
      </c>
      <c r="R363" s="6"/>
      <c r="S363" s="9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</row>
    <row r="364" spans="1:159" ht="18" x14ac:dyDescent="0.2">
      <c r="A364" s="119"/>
      <c r="B364" s="96"/>
      <c r="C364" s="96"/>
      <c r="D364" s="96"/>
      <c r="E364" s="96"/>
      <c r="F364" s="96"/>
      <c r="G364" s="142" t="s">
        <v>419</v>
      </c>
      <c r="H364" s="31">
        <v>50000</v>
      </c>
      <c r="I364" s="35">
        <f t="shared" ref="I364" si="309">O364</f>
        <v>0</v>
      </c>
      <c r="J364" s="31">
        <f t="shared" si="306"/>
        <v>50000</v>
      </c>
      <c r="K364" s="165">
        <f t="shared" si="303"/>
        <v>0</v>
      </c>
      <c r="L364" s="31">
        <f t="shared" si="307"/>
        <v>50000</v>
      </c>
      <c r="M364" s="31"/>
      <c r="N364" s="31">
        <v>0</v>
      </c>
      <c r="O364" s="44">
        <f>+M364+N364</f>
        <v>0</v>
      </c>
      <c r="P364" s="69">
        <f t="shared" si="305"/>
        <v>50000</v>
      </c>
      <c r="Q364" s="199">
        <f t="shared" si="280"/>
        <v>0</v>
      </c>
      <c r="R364" s="6"/>
      <c r="S364" s="9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</row>
    <row r="365" spans="1:159" s="1" customFormat="1" ht="49.5" x14ac:dyDescent="0.3">
      <c r="A365" s="118"/>
      <c r="B365" s="41"/>
      <c r="C365" s="41"/>
      <c r="D365" s="41"/>
      <c r="E365" s="41" t="s">
        <v>7</v>
      </c>
      <c r="F365" s="41"/>
      <c r="G365" s="139" t="s">
        <v>417</v>
      </c>
      <c r="H365" s="34">
        <v>500000</v>
      </c>
      <c r="I365" s="73">
        <f>O365</f>
        <v>496590</v>
      </c>
      <c r="J365" s="34">
        <f>H365-I365</f>
        <v>3410</v>
      </c>
      <c r="K365" s="165">
        <f t="shared" si="303"/>
        <v>99.32</v>
      </c>
      <c r="L365" s="34">
        <f>H365</f>
        <v>500000</v>
      </c>
      <c r="M365" s="34"/>
      <c r="N365" s="34">
        <v>496590</v>
      </c>
      <c r="O365" s="30">
        <f>+M365+N365</f>
        <v>496590</v>
      </c>
      <c r="P365" s="70">
        <f>L365-O365</f>
        <v>3410</v>
      </c>
      <c r="Q365" s="198">
        <f t="shared" ref="Q365:Q368" si="310">ROUND(O365/L365*100,2)</f>
        <v>99.32</v>
      </c>
      <c r="R365" s="9">
        <v>41960065</v>
      </c>
      <c r="S365" s="9">
        <f t="shared" ref="S365:S382" si="311">R365-M365</f>
        <v>41960065</v>
      </c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</row>
    <row r="366" spans="1:159" s="1" customFormat="1" ht="33" x14ac:dyDescent="0.3">
      <c r="A366" s="118"/>
      <c r="B366" s="41"/>
      <c r="C366" s="41"/>
      <c r="D366" s="41"/>
      <c r="E366" s="41" t="s">
        <v>22</v>
      </c>
      <c r="F366" s="41"/>
      <c r="G366" s="141" t="s">
        <v>428</v>
      </c>
      <c r="H366" s="34">
        <f>H367+H368</f>
        <v>50000</v>
      </c>
      <c r="I366" s="34">
        <f>I367+I368</f>
        <v>0</v>
      </c>
      <c r="J366" s="34">
        <f>H366-I366</f>
        <v>50000</v>
      </c>
      <c r="K366" s="165">
        <f>ROUND(I366/H366*100,2)</f>
        <v>0</v>
      </c>
      <c r="L366" s="34">
        <f>L367+L368</f>
        <v>50000</v>
      </c>
      <c r="M366" s="34">
        <f t="shared" ref="M366:N366" si="312">M367+M368</f>
        <v>0</v>
      </c>
      <c r="N366" s="34">
        <f t="shared" si="312"/>
        <v>8363</v>
      </c>
      <c r="O366" s="30">
        <f>+M366+N366</f>
        <v>8363</v>
      </c>
      <c r="P366" s="70">
        <f>L366-O366</f>
        <v>41637</v>
      </c>
      <c r="Q366" s="198">
        <f t="shared" si="310"/>
        <v>16.73</v>
      </c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</row>
    <row r="367" spans="1:159" s="1" customFormat="1" ht="18" x14ac:dyDescent="0.3">
      <c r="A367" s="118"/>
      <c r="B367" s="41"/>
      <c r="C367" s="41"/>
      <c r="D367" s="41"/>
      <c r="E367" s="41"/>
      <c r="F367" s="41"/>
      <c r="G367" s="141" t="s">
        <v>420</v>
      </c>
      <c r="H367" s="31"/>
      <c r="I367" s="71"/>
      <c r="J367" s="31">
        <f t="shared" ref="J367:J368" si="313">H367-I367</f>
        <v>0</v>
      </c>
      <c r="K367" s="191" t="e">
        <f>ROUND(I367/H367*100,2)</f>
        <v>#DIV/0!</v>
      </c>
      <c r="L367" s="31"/>
      <c r="M367" s="31"/>
      <c r="N367" s="31"/>
      <c r="O367" s="30">
        <f t="shared" ref="O367:O368" si="314">+M367+N367</f>
        <v>0</v>
      </c>
      <c r="P367" s="69">
        <f t="shared" ref="P367:P368" si="315">L367-O367</f>
        <v>0</v>
      </c>
      <c r="Q367" s="198" t="e">
        <f t="shared" si="310"/>
        <v>#DIV/0!</v>
      </c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</row>
    <row r="368" spans="1:159" s="1" customFormat="1" ht="18" x14ac:dyDescent="0.25">
      <c r="A368" s="118"/>
      <c r="B368" s="41"/>
      <c r="C368" s="41"/>
      <c r="D368" s="41"/>
      <c r="E368" s="41"/>
      <c r="F368" s="41"/>
      <c r="G368" s="142" t="s">
        <v>424</v>
      </c>
      <c r="H368" s="31">
        <v>50000</v>
      </c>
      <c r="I368" s="71"/>
      <c r="J368" s="31">
        <f t="shared" si="313"/>
        <v>50000</v>
      </c>
      <c r="K368" s="191">
        <f t="shared" ref="K368" si="316">ROUND(I368/H368*100,2)</f>
        <v>0</v>
      </c>
      <c r="L368" s="31">
        <v>50000</v>
      </c>
      <c r="M368" s="31"/>
      <c r="N368" s="31">
        <v>8363</v>
      </c>
      <c r="O368" s="30">
        <f t="shared" si="314"/>
        <v>8363</v>
      </c>
      <c r="P368" s="69">
        <f t="shared" si="315"/>
        <v>41637</v>
      </c>
      <c r="Q368" s="198">
        <f t="shared" si="310"/>
        <v>16.73</v>
      </c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</row>
    <row r="369" spans="1:159" s="1" customFormat="1" ht="18" x14ac:dyDescent="0.25">
      <c r="A369" s="118"/>
      <c r="B369" s="41"/>
      <c r="C369" s="41"/>
      <c r="D369" s="41">
        <v>59</v>
      </c>
      <c r="E369" s="41"/>
      <c r="F369" s="41"/>
      <c r="G369" s="169" t="s">
        <v>161</v>
      </c>
      <c r="H369" s="34">
        <f>+H370</f>
        <v>0</v>
      </c>
      <c r="I369" s="34">
        <f t="shared" ref="I369" si="317">+I370</f>
        <v>0</v>
      </c>
      <c r="J369" s="34">
        <f>+J370</f>
        <v>0</v>
      </c>
      <c r="K369" s="165" t="e">
        <f>ROUND(I369/H369*100,2)</f>
        <v>#DIV/0!</v>
      </c>
      <c r="L369" s="34">
        <f>+L370</f>
        <v>0</v>
      </c>
      <c r="M369" s="34">
        <f>+M370</f>
        <v>0</v>
      </c>
      <c r="N369" s="34">
        <f t="shared" ref="N369" si="318">+N370</f>
        <v>0</v>
      </c>
      <c r="O369" s="30">
        <f t="shared" ref="O369:O370" si="319">+M369+N369</f>
        <v>0</v>
      </c>
      <c r="P369" s="70">
        <f>L369-O369</f>
        <v>0</v>
      </c>
      <c r="Q369" s="198" t="e">
        <f>ROUND(O369/L369*100,2)</f>
        <v>#DIV/0!</v>
      </c>
      <c r="R369" s="9"/>
      <c r="S369" s="9">
        <f t="shared" si="311"/>
        <v>0</v>
      </c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</row>
    <row r="370" spans="1:159" ht="18" x14ac:dyDescent="0.2">
      <c r="A370" s="119"/>
      <c r="B370" s="96"/>
      <c r="C370" s="96"/>
      <c r="D370" s="96"/>
      <c r="E370" s="96">
        <v>17</v>
      </c>
      <c r="F370" s="96"/>
      <c r="G370" s="94" t="s">
        <v>221</v>
      </c>
      <c r="H370" s="31"/>
      <c r="I370" s="31"/>
      <c r="J370" s="31">
        <f>H370-I370</f>
        <v>0</v>
      </c>
      <c r="K370" s="165" t="e">
        <f t="shared" si="268"/>
        <v>#DIV/0!</v>
      </c>
      <c r="L370" s="31">
        <f>H370</f>
        <v>0</v>
      </c>
      <c r="M370" s="31">
        <v>0</v>
      </c>
      <c r="N370" s="31">
        <v>0</v>
      </c>
      <c r="O370" s="44">
        <f t="shared" si="319"/>
        <v>0</v>
      </c>
      <c r="P370" s="69">
        <f t="shared" ref="P370" si="320">L370-O370</f>
        <v>0</v>
      </c>
      <c r="Q370" s="199" t="e">
        <f t="shared" ref="Q370" si="321">ROUND(O370/L370*100,2)</f>
        <v>#DIV/0!</v>
      </c>
      <c r="R370" s="6"/>
      <c r="S370" s="9">
        <f t="shared" si="311"/>
        <v>0</v>
      </c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</row>
    <row r="371" spans="1:159" ht="18" x14ac:dyDescent="0.2">
      <c r="A371" s="118"/>
      <c r="B371" s="41"/>
      <c r="C371" s="41"/>
      <c r="D371" s="41" t="s">
        <v>97</v>
      </c>
      <c r="E371" s="41"/>
      <c r="F371" s="41"/>
      <c r="G371" s="169" t="s">
        <v>162</v>
      </c>
      <c r="H371" s="33">
        <f t="shared" ref="H371:J371" si="322">H372</f>
        <v>0</v>
      </c>
      <c r="I371" s="33">
        <f t="shared" si="322"/>
        <v>0</v>
      </c>
      <c r="J371" s="33">
        <f t="shared" si="322"/>
        <v>0</v>
      </c>
      <c r="K371" s="165" t="e">
        <f t="shared" si="268"/>
        <v>#DIV/0!</v>
      </c>
      <c r="L371" s="33">
        <f t="shared" ref="L371:O371" si="323">L372</f>
        <v>0</v>
      </c>
      <c r="M371" s="33">
        <f t="shared" si="323"/>
        <v>0</v>
      </c>
      <c r="N371" s="33">
        <f>N372</f>
        <v>0</v>
      </c>
      <c r="O371" s="33">
        <f t="shared" si="323"/>
        <v>0</v>
      </c>
      <c r="P371" s="69">
        <f t="shared" si="279"/>
        <v>0</v>
      </c>
      <c r="Q371" s="199"/>
      <c r="R371" s="6"/>
      <c r="S371" s="9">
        <f t="shared" si="311"/>
        <v>0</v>
      </c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</row>
    <row r="372" spans="1:159" ht="18" x14ac:dyDescent="0.2">
      <c r="A372" s="118"/>
      <c r="B372" s="41"/>
      <c r="C372" s="41"/>
      <c r="D372" s="41">
        <v>71</v>
      </c>
      <c r="E372" s="41"/>
      <c r="F372" s="41"/>
      <c r="G372" s="169" t="s">
        <v>184</v>
      </c>
      <c r="H372" s="33">
        <f t="shared" ref="H372:J372" si="324">H373+H378</f>
        <v>0</v>
      </c>
      <c r="I372" s="33">
        <f t="shared" si="324"/>
        <v>0</v>
      </c>
      <c r="J372" s="33">
        <f t="shared" si="324"/>
        <v>0</v>
      </c>
      <c r="K372" s="165" t="e">
        <f t="shared" si="268"/>
        <v>#DIV/0!</v>
      </c>
      <c r="L372" s="33">
        <f t="shared" ref="L372:Q372" si="325">L373+L378</f>
        <v>0</v>
      </c>
      <c r="M372" s="33">
        <f t="shared" si="325"/>
        <v>0</v>
      </c>
      <c r="N372" s="33">
        <f>N373+N378</f>
        <v>0</v>
      </c>
      <c r="O372" s="33">
        <f t="shared" si="325"/>
        <v>0</v>
      </c>
      <c r="P372" s="73">
        <f t="shared" si="325"/>
        <v>0</v>
      </c>
      <c r="Q372" s="209">
        <f t="shared" si="325"/>
        <v>0</v>
      </c>
      <c r="R372" s="6"/>
      <c r="S372" s="9">
        <f t="shared" si="311"/>
        <v>0</v>
      </c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</row>
    <row r="373" spans="1:159" ht="18" x14ac:dyDescent="0.2">
      <c r="A373" s="118"/>
      <c r="B373" s="41"/>
      <c r="C373" s="41"/>
      <c r="D373" s="41"/>
      <c r="E373" s="41" t="s">
        <v>20</v>
      </c>
      <c r="F373" s="41"/>
      <c r="G373" s="158" t="s">
        <v>185</v>
      </c>
      <c r="H373" s="33">
        <f t="shared" ref="H373:J373" si="326">H374+H375+H376+H377</f>
        <v>0</v>
      </c>
      <c r="I373" s="33">
        <f>I374+I375+I376+I377</f>
        <v>0</v>
      </c>
      <c r="J373" s="33">
        <f t="shared" si="326"/>
        <v>0</v>
      </c>
      <c r="K373" s="165" t="e">
        <f t="shared" si="268"/>
        <v>#DIV/0!</v>
      </c>
      <c r="L373" s="33">
        <f t="shared" ref="L373:Q373" si="327">L374+L375+L376+L377</f>
        <v>0</v>
      </c>
      <c r="M373" s="33">
        <f t="shared" si="327"/>
        <v>0</v>
      </c>
      <c r="N373" s="33">
        <f>N374+N375+N376+N377</f>
        <v>0</v>
      </c>
      <c r="O373" s="33">
        <f t="shared" si="327"/>
        <v>0</v>
      </c>
      <c r="P373" s="73">
        <f t="shared" si="327"/>
        <v>0</v>
      </c>
      <c r="Q373" s="209">
        <f t="shared" si="327"/>
        <v>0</v>
      </c>
      <c r="R373" s="6"/>
      <c r="S373" s="9">
        <f t="shared" si="311"/>
        <v>0</v>
      </c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</row>
    <row r="374" spans="1:159" ht="18" x14ac:dyDescent="0.2">
      <c r="A374" s="119"/>
      <c r="B374" s="96"/>
      <c r="C374" s="96"/>
      <c r="D374" s="96"/>
      <c r="E374" s="96"/>
      <c r="F374" s="96" t="s">
        <v>20</v>
      </c>
      <c r="G374" s="94" t="s">
        <v>186</v>
      </c>
      <c r="H374" s="31"/>
      <c r="I374" s="31"/>
      <c r="J374" s="31">
        <f t="shared" ref="J374:J378" si="328">H374-I374</f>
        <v>0</v>
      </c>
      <c r="K374" s="165" t="e">
        <f t="shared" si="268"/>
        <v>#DIV/0!</v>
      </c>
      <c r="L374" s="31"/>
      <c r="M374" s="31"/>
      <c r="N374" s="31"/>
      <c r="O374" s="44">
        <f t="shared" ref="O374:O378" si="329">+M374+N374</f>
        <v>0</v>
      </c>
      <c r="P374" s="69">
        <f t="shared" ref="P374:P378" si="330">L374-O374</f>
        <v>0</v>
      </c>
      <c r="Q374" s="199"/>
      <c r="R374" s="6"/>
      <c r="S374" s="9">
        <f t="shared" si="311"/>
        <v>0</v>
      </c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</row>
    <row r="375" spans="1:159" ht="33" x14ac:dyDescent="0.2">
      <c r="A375" s="119"/>
      <c r="B375" s="96"/>
      <c r="C375" s="96"/>
      <c r="D375" s="96"/>
      <c r="E375" s="96"/>
      <c r="F375" s="96" t="s">
        <v>18</v>
      </c>
      <c r="G375" s="94" t="s">
        <v>187</v>
      </c>
      <c r="H375" s="31"/>
      <c r="I375" s="31">
        <f>O375</f>
        <v>0</v>
      </c>
      <c r="J375" s="31">
        <f t="shared" si="328"/>
        <v>0</v>
      </c>
      <c r="K375" s="165" t="e">
        <f t="shared" si="268"/>
        <v>#DIV/0!</v>
      </c>
      <c r="L375" s="31"/>
      <c r="M375" s="31"/>
      <c r="N375" s="31"/>
      <c r="O375" s="44">
        <f t="shared" si="329"/>
        <v>0</v>
      </c>
      <c r="P375" s="69">
        <f t="shared" si="330"/>
        <v>0</v>
      </c>
      <c r="Q375" s="199"/>
      <c r="R375" s="6"/>
      <c r="S375" s="9">
        <f t="shared" si="311"/>
        <v>0</v>
      </c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</row>
    <row r="376" spans="1:159" ht="33" x14ac:dyDescent="0.2">
      <c r="A376" s="119"/>
      <c r="B376" s="96"/>
      <c r="C376" s="96"/>
      <c r="D376" s="96"/>
      <c r="E376" s="96"/>
      <c r="F376" s="96" t="s">
        <v>35</v>
      </c>
      <c r="G376" s="94" t="s">
        <v>188</v>
      </c>
      <c r="H376" s="31"/>
      <c r="I376" s="31">
        <f>O376</f>
        <v>0</v>
      </c>
      <c r="J376" s="31">
        <f t="shared" si="328"/>
        <v>0</v>
      </c>
      <c r="K376" s="165" t="e">
        <f t="shared" si="268"/>
        <v>#DIV/0!</v>
      </c>
      <c r="L376" s="31"/>
      <c r="M376" s="31"/>
      <c r="N376" s="31"/>
      <c r="O376" s="44">
        <f t="shared" si="329"/>
        <v>0</v>
      </c>
      <c r="P376" s="69">
        <f t="shared" si="330"/>
        <v>0</v>
      </c>
      <c r="Q376" s="199"/>
      <c r="R376" s="6"/>
      <c r="S376" s="9">
        <f t="shared" si="311"/>
        <v>0</v>
      </c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</row>
    <row r="377" spans="1:159" ht="18" x14ac:dyDescent="0.2">
      <c r="A377" s="119"/>
      <c r="B377" s="96"/>
      <c r="C377" s="96"/>
      <c r="D377" s="96"/>
      <c r="E377" s="96"/>
      <c r="F377" s="96" t="s">
        <v>91</v>
      </c>
      <c r="G377" s="94" t="s">
        <v>189</v>
      </c>
      <c r="H377" s="31"/>
      <c r="I377" s="31"/>
      <c r="J377" s="31">
        <f t="shared" si="328"/>
        <v>0</v>
      </c>
      <c r="K377" s="165" t="e">
        <f t="shared" si="268"/>
        <v>#DIV/0!</v>
      </c>
      <c r="L377" s="31"/>
      <c r="M377" s="31"/>
      <c r="N377" s="31"/>
      <c r="O377" s="44">
        <f t="shared" si="329"/>
        <v>0</v>
      </c>
      <c r="P377" s="69">
        <f t="shared" si="330"/>
        <v>0</v>
      </c>
      <c r="Q377" s="199"/>
      <c r="R377" s="6"/>
      <c r="S377" s="9">
        <f t="shared" si="311"/>
        <v>0</v>
      </c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</row>
    <row r="378" spans="1:159" ht="18" x14ac:dyDescent="0.2">
      <c r="A378" s="119"/>
      <c r="B378" s="96"/>
      <c r="C378" s="96"/>
      <c r="D378" s="96"/>
      <c r="E378" s="96" t="s">
        <v>35</v>
      </c>
      <c r="F378" s="96"/>
      <c r="G378" s="94" t="s">
        <v>190</v>
      </c>
      <c r="H378" s="31"/>
      <c r="I378" s="31"/>
      <c r="J378" s="31">
        <f t="shared" si="328"/>
        <v>0</v>
      </c>
      <c r="K378" s="165" t="e">
        <f t="shared" si="268"/>
        <v>#DIV/0!</v>
      </c>
      <c r="L378" s="31"/>
      <c r="M378" s="31"/>
      <c r="N378" s="31"/>
      <c r="O378" s="44">
        <f t="shared" si="329"/>
        <v>0</v>
      </c>
      <c r="P378" s="69">
        <f t="shared" si="330"/>
        <v>0</v>
      </c>
      <c r="Q378" s="199"/>
      <c r="R378" s="6"/>
      <c r="S378" s="9">
        <f t="shared" si="311"/>
        <v>0</v>
      </c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</row>
    <row r="379" spans="1:159" ht="18" x14ac:dyDescent="0.2">
      <c r="A379" s="118"/>
      <c r="B379" s="41"/>
      <c r="C379" s="41"/>
      <c r="D379" s="41">
        <v>79</v>
      </c>
      <c r="E379" s="41"/>
      <c r="F379" s="41"/>
      <c r="G379" s="169" t="s">
        <v>222</v>
      </c>
      <c r="H379" s="33">
        <f t="shared" ref="H379:J381" si="331">H380</f>
        <v>0</v>
      </c>
      <c r="I379" s="33">
        <f t="shared" si="331"/>
        <v>0</v>
      </c>
      <c r="J379" s="33">
        <f t="shared" si="331"/>
        <v>0</v>
      </c>
      <c r="K379" s="165" t="e">
        <f t="shared" si="268"/>
        <v>#DIV/0!</v>
      </c>
      <c r="L379" s="33">
        <f t="shared" ref="L379:Q381" si="332">L380</f>
        <v>0</v>
      </c>
      <c r="M379" s="33">
        <f t="shared" si="332"/>
        <v>0</v>
      </c>
      <c r="N379" s="33">
        <f t="shared" si="332"/>
        <v>0</v>
      </c>
      <c r="O379" s="33">
        <f t="shared" si="332"/>
        <v>0</v>
      </c>
      <c r="P379" s="73">
        <f t="shared" si="332"/>
        <v>0</v>
      </c>
      <c r="Q379" s="209">
        <f t="shared" si="332"/>
        <v>0</v>
      </c>
      <c r="R379" s="6"/>
      <c r="S379" s="9">
        <f t="shared" si="311"/>
        <v>0</v>
      </c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</row>
    <row r="380" spans="1:159" ht="18" x14ac:dyDescent="0.2">
      <c r="A380" s="118"/>
      <c r="B380" s="41"/>
      <c r="C380" s="41"/>
      <c r="D380" s="41">
        <v>81</v>
      </c>
      <c r="E380" s="41"/>
      <c r="F380" s="41"/>
      <c r="G380" s="169" t="s">
        <v>223</v>
      </c>
      <c r="H380" s="33">
        <f t="shared" si="331"/>
        <v>0</v>
      </c>
      <c r="I380" s="33">
        <f t="shared" si="331"/>
        <v>0</v>
      </c>
      <c r="J380" s="33">
        <f t="shared" si="331"/>
        <v>0</v>
      </c>
      <c r="K380" s="165" t="e">
        <f t="shared" si="268"/>
        <v>#DIV/0!</v>
      </c>
      <c r="L380" s="33">
        <f t="shared" si="332"/>
        <v>0</v>
      </c>
      <c r="M380" s="33">
        <f t="shared" si="332"/>
        <v>0</v>
      </c>
      <c r="N380" s="33">
        <f t="shared" si="332"/>
        <v>0</v>
      </c>
      <c r="O380" s="33">
        <f t="shared" si="332"/>
        <v>0</v>
      </c>
      <c r="P380" s="73">
        <f t="shared" si="332"/>
        <v>0</v>
      </c>
      <c r="Q380" s="209">
        <f t="shared" si="332"/>
        <v>0</v>
      </c>
      <c r="R380" s="6"/>
      <c r="S380" s="9">
        <f t="shared" si="311"/>
        <v>0</v>
      </c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</row>
    <row r="381" spans="1:159" ht="18" x14ac:dyDescent="0.2">
      <c r="A381" s="118"/>
      <c r="B381" s="41"/>
      <c r="C381" s="41"/>
      <c r="D381" s="41"/>
      <c r="E381" s="41" t="s">
        <v>20</v>
      </c>
      <c r="F381" s="41"/>
      <c r="G381" s="158" t="s">
        <v>224</v>
      </c>
      <c r="H381" s="33">
        <f t="shared" si="331"/>
        <v>0</v>
      </c>
      <c r="I381" s="33">
        <f t="shared" si="331"/>
        <v>0</v>
      </c>
      <c r="J381" s="33">
        <f t="shared" si="331"/>
        <v>0</v>
      </c>
      <c r="K381" s="165" t="e">
        <f t="shared" si="268"/>
        <v>#DIV/0!</v>
      </c>
      <c r="L381" s="33">
        <f t="shared" si="332"/>
        <v>0</v>
      </c>
      <c r="M381" s="33">
        <f t="shared" si="332"/>
        <v>0</v>
      </c>
      <c r="N381" s="33">
        <f t="shared" si="332"/>
        <v>0</v>
      </c>
      <c r="O381" s="33">
        <f t="shared" si="332"/>
        <v>0</v>
      </c>
      <c r="P381" s="73">
        <f t="shared" si="332"/>
        <v>0</v>
      </c>
      <c r="Q381" s="209">
        <f t="shared" si="332"/>
        <v>0</v>
      </c>
      <c r="R381" s="6"/>
      <c r="S381" s="9">
        <f t="shared" si="311"/>
        <v>0</v>
      </c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</row>
    <row r="382" spans="1:159" ht="33" x14ac:dyDescent="0.2">
      <c r="A382" s="119"/>
      <c r="B382" s="96"/>
      <c r="C382" s="96"/>
      <c r="D382" s="96"/>
      <c r="E382" s="96"/>
      <c r="F382" s="96" t="s">
        <v>20</v>
      </c>
      <c r="G382" s="94" t="s">
        <v>225</v>
      </c>
      <c r="H382" s="31"/>
      <c r="I382" s="31"/>
      <c r="J382" s="31"/>
      <c r="K382" s="165"/>
      <c r="L382" s="31"/>
      <c r="M382" s="31"/>
      <c r="N382" s="31"/>
      <c r="O382" s="44">
        <f t="shared" ref="O382:O383" si="333">+M382+N382</f>
        <v>0</v>
      </c>
      <c r="P382" s="69">
        <f t="shared" ref="P382" si="334">L382-O382</f>
        <v>0</v>
      </c>
      <c r="Q382" s="199"/>
      <c r="R382" s="6"/>
      <c r="S382" s="9">
        <f t="shared" si="311"/>
        <v>0</v>
      </c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</row>
    <row r="383" spans="1:159" ht="18" x14ac:dyDescent="0.2">
      <c r="A383" s="124"/>
      <c r="B383" s="102"/>
      <c r="C383" s="102"/>
      <c r="D383" s="102">
        <v>85</v>
      </c>
      <c r="E383" s="102"/>
      <c r="F383" s="102"/>
      <c r="G383" s="174" t="s">
        <v>87</v>
      </c>
      <c r="H383" s="93"/>
      <c r="I383" s="93"/>
      <c r="J383" s="93"/>
      <c r="K383" s="168"/>
      <c r="L383" s="93"/>
      <c r="M383" s="93"/>
      <c r="N383" s="93">
        <v>-46485</v>
      </c>
      <c r="O383" s="175">
        <f t="shared" si="333"/>
        <v>-46485</v>
      </c>
      <c r="P383" s="175"/>
      <c r="Q383" s="205"/>
      <c r="R383" s="6">
        <v>40169.269999999997</v>
      </c>
      <c r="S383" s="9">
        <f>R383+M383</f>
        <v>40169.269999999997</v>
      </c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</row>
    <row r="384" spans="1:159" ht="18" x14ac:dyDescent="0.2">
      <c r="A384" s="119"/>
      <c r="B384" s="96"/>
      <c r="C384" s="96"/>
      <c r="D384" s="96"/>
      <c r="E384" s="96"/>
      <c r="F384" s="96"/>
      <c r="G384" s="94" t="s">
        <v>149</v>
      </c>
      <c r="H384" s="31"/>
      <c r="I384" s="31"/>
      <c r="J384" s="31"/>
      <c r="K384" s="165"/>
      <c r="L384" s="31"/>
      <c r="M384" s="31"/>
      <c r="N384" s="31"/>
      <c r="O384" s="31"/>
      <c r="P384" s="71"/>
      <c r="Q384" s="207"/>
      <c r="R384" s="6"/>
      <c r="S384" s="9">
        <f t="shared" ref="S384:S431" si="335">R384-M384</f>
        <v>0</v>
      </c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</row>
    <row r="385" spans="1:159" ht="18" x14ac:dyDescent="0.2">
      <c r="A385" s="222" t="s">
        <v>192</v>
      </c>
      <c r="B385" s="223" t="s">
        <v>127</v>
      </c>
      <c r="C385" s="223"/>
      <c r="D385" s="223"/>
      <c r="E385" s="223"/>
      <c r="F385" s="223"/>
      <c r="G385" s="178" t="s">
        <v>351</v>
      </c>
      <c r="H385" s="55">
        <f>H337+H342</f>
        <v>1158000</v>
      </c>
      <c r="I385" s="55">
        <f>I337+I342</f>
        <v>1069864</v>
      </c>
      <c r="J385" s="55">
        <f>H385-I385</f>
        <v>88136</v>
      </c>
      <c r="K385" s="176">
        <f t="shared" si="268"/>
        <v>92.39</v>
      </c>
      <c r="L385" s="55">
        <f>L337+L342</f>
        <v>1158000</v>
      </c>
      <c r="M385" s="55">
        <f>M337+M342</f>
        <v>0</v>
      </c>
      <c r="N385" s="55">
        <f>N337+N342</f>
        <v>1069864</v>
      </c>
      <c r="O385" s="55">
        <f>O337+O342</f>
        <v>1069864</v>
      </c>
      <c r="P385" s="55">
        <f t="shared" ref="P385:P390" si="336">L385-O385</f>
        <v>88136</v>
      </c>
      <c r="Q385" s="200">
        <f t="shared" ref="Q385:Q390" si="337">ROUND(O385/L385*100,2)</f>
        <v>92.39</v>
      </c>
      <c r="R385" s="6"/>
      <c r="S385" s="9">
        <f t="shared" si="335"/>
        <v>0</v>
      </c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</row>
    <row r="386" spans="1:159" ht="18" x14ac:dyDescent="0.2">
      <c r="A386" s="222"/>
      <c r="B386" s="223">
        <v>15</v>
      </c>
      <c r="C386" s="223"/>
      <c r="D386" s="223"/>
      <c r="E386" s="223"/>
      <c r="F386" s="223"/>
      <c r="G386" s="178" t="s">
        <v>352</v>
      </c>
      <c r="H386" s="55">
        <f t="shared" ref="H386:I386" si="338">H387</f>
        <v>308000</v>
      </c>
      <c r="I386" s="55">
        <f t="shared" si="338"/>
        <v>81494</v>
      </c>
      <c r="J386" s="55">
        <f t="shared" ref="J386:J390" si="339">H386-I386</f>
        <v>226506</v>
      </c>
      <c r="K386" s="176">
        <f t="shared" si="268"/>
        <v>26.46</v>
      </c>
      <c r="L386" s="55">
        <f t="shared" ref="L386:O386" si="340">L387</f>
        <v>308000</v>
      </c>
      <c r="M386" s="55">
        <f t="shared" si="340"/>
        <v>0</v>
      </c>
      <c r="N386" s="55">
        <f t="shared" si="340"/>
        <v>81494</v>
      </c>
      <c r="O386" s="55">
        <f t="shared" si="340"/>
        <v>81494</v>
      </c>
      <c r="P386" s="55">
        <f t="shared" si="336"/>
        <v>226506</v>
      </c>
      <c r="Q386" s="200">
        <f t="shared" si="337"/>
        <v>26.46</v>
      </c>
      <c r="R386" s="6"/>
      <c r="S386" s="9">
        <f t="shared" si="335"/>
        <v>0</v>
      </c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</row>
    <row r="387" spans="1:159" ht="33" x14ac:dyDescent="0.2">
      <c r="A387" s="222"/>
      <c r="B387" s="223"/>
      <c r="C387" s="223" t="s">
        <v>45</v>
      </c>
      <c r="D387" s="223"/>
      <c r="E387" s="223"/>
      <c r="F387" s="223"/>
      <c r="G387" s="178" t="s">
        <v>353</v>
      </c>
      <c r="H387" s="55">
        <f>H360</f>
        <v>308000</v>
      </c>
      <c r="I387" s="55">
        <f>I360</f>
        <v>81494</v>
      </c>
      <c r="J387" s="55">
        <f t="shared" si="339"/>
        <v>226506</v>
      </c>
      <c r="K387" s="176">
        <f t="shared" si="268"/>
        <v>26.46</v>
      </c>
      <c r="L387" s="55">
        <f>L360</f>
        <v>308000</v>
      </c>
      <c r="M387" s="55">
        <f>M360</f>
        <v>0</v>
      </c>
      <c r="N387" s="55">
        <f>N360</f>
        <v>81494</v>
      </c>
      <c r="O387" s="55">
        <f>O360</f>
        <v>81494</v>
      </c>
      <c r="P387" s="55">
        <f t="shared" si="336"/>
        <v>226506</v>
      </c>
      <c r="Q387" s="200">
        <f t="shared" si="337"/>
        <v>26.46</v>
      </c>
      <c r="R387" s="6"/>
      <c r="S387" s="9">
        <f t="shared" si="335"/>
        <v>0</v>
      </c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</row>
    <row r="388" spans="1:159" ht="33" x14ac:dyDescent="0.2">
      <c r="A388" s="222"/>
      <c r="B388" s="223" t="s">
        <v>45</v>
      </c>
      <c r="C388" s="223"/>
      <c r="D388" s="223"/>
      <c r="E388" s="223"/>
      <c r="F388" s="223"/>
      <c r="G388" s="178" t="s">
        <v>354</v>
      </c>
      <c r="H388" s="55">
        <f t="shared" ref="H388:I388" si="341">H389+H390</f>
        <v>829600</v>
      </c>
      <c r="I388" s="55">
        <f t="shared" si="341"/>
        <v>754897</v>
      </c>
      <c r="J388" s="55">
        <f t="shared" si="339"/>
        <v>74703</v>
      </c>
      <c r="K388" s="176">
        <f t="shared" si="268"/>
        <v>91</v>
      </c>
      <c r="L388" s="55">
        <f t="shared" ref="L388:O388" si="342">L389+L390</f>
        <v>829600</v>
      </c>
      <c r="M388" s="55">
        <f t="shared" si="342"/>
        <v>0</v>
      </c>
      <c r="N388" s="55">
        <f t="shared" si="342"/>
        <v>716775</v>
      </c>
      <c r="O388" s="55">
        <f t="shared" si="342"/>
        <v>716775</v>
      </c>
      <c r="P388" s="55">
        <f t="shared" si="336"/>
        <v>112825</v>
      </c>
      <c r="Q388" s="200">
        <f t="shared" si="337"/>
        <v>86.4</v>
      </c>
      <c r="R388" s="6"/>
      <c r="S388" s="9">
        <f t="shared" si="335"/>
        <v>0</v>
      </c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</row>
    <row r="389" spans="1:159" ht="18" x14ac:dyDescent="0.2">
      <c r="A389" s="222"/>
      <c r="B389" s="223"/>
      <c r="C389" s="223" t="s">
        <v>18</v>
      </c>
      <c r="D389" s="223"/>
      <c r="E389" s="223"/>
      <c r="F389" s="223"/>
      <c r="G389" s="178" t="s">
        <v>304</v>
      </c>
      <c r="H389" s="55">
        <f>+H330</f>
        <v>10000</v>
      </c>
      <c r="I389" s="55">
        <f>+I330</f>
        <v>7672</v>
      </c>
      <c r="J389" s="55">
        <f t="shared" si="339"/>
        <v>2328</v>
      </c>
      <c r="K389" s="176">
        <f t="shared" si="268"/>
        <v>76.72</v>
      </c>
      <c r="L389" s="55">
        <f>+L330</f>
        <v>10000</v>
      </c>
      <c r="M389" s="55">
        <f>+M330</f>
        <v>0</v>
      </c>
      <c r="N389" s="55">
        <f>+N330</f>
        <v>7672</v>
      </c>
      <c r="O389" s="55">
        <f>+O330</f>
        <v>7672</v>
      </c>
      <c r="P389" s="55">
        <f t="shared" si="336"/>
        <v>2328</v>
      </c>
      <c r="Q389" s="200">
        <f t="shared" si="337"/>
        <v>76.72</v>
      </c>
      <c r="R389" s="6"/>
      <c r="S389" s="9">
        <f t="shared" si="335"/>
        <v>0</v>
      </c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</row>
    <row r="390" spans="1:159" ht="18" x14ac:dyDescent="0.2">
      <c r="A390" s="222"/>
      <c r="B390" s="223"/>
      <c r="C390" s="223" t="s">
        <v>35</v>
      </c>
      <c r="D390" s="223"/>
      <c r="E390" s="223"/>
      <c r="F390" s="223"/>
      <c r="G390" s="178" t="s">
        <v>355</v>
      </c>
      <c r="H390" s="55">
        <f>H259-H385-H386-H389</f>
        <v>819600</v>
      </c>
      <c r="I390" s="55">
        <f>I259-I385-I386-I389</f>
        <v>747225</v>
      </c>
      <c r="J390" s="55">
        <f t="shared" si="339"/>
        <v>72375</v>
      </c>
      <c r="K390" s="176">
        <f t="shared" ref="K390:K450" si="343">ROUND(I390/H390*100,2)</f>
        <v>91.17</v>
      </c>
      <c r="L390" s="55">
        <f>L259-L385-L386-L389</f>
        <v>819600</v>
      </c>
      <c r="M390" s="55">
        <f>M259-M385-M386-M389</f>
        <v>0</v>
      </c>
      <c r="N390" s="55">
        <f>N259-N385-N386-N389</f>
        <v>709103</v>
      </c>
      <c r="O390" s="55">
        <f>O259-O385-O386-O389</f>
        <v>709103</v>
      </c>
      <c r="P390" s="55">
        <f t="shared" si="336"/>
        <v>110497</v>
      </c>
      <c r="Q390" s="200">
        <f t="shared" si="337"/>
        <v>86.52</v>
      </c>
      <c r="R390" s="6"/>
      <c r="S390" s="9">
        <f t="shared" si="335"/>
        <v>0</v>
      </c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</row>
    <row r="391" spans="1:159" ht="18" x14ac:dyDescent="0.2">
      <c r="A391" s="126"/>
      <c r="B391" s="104"/>
      <c r="C391" s="104"/>
      <c r="D391" s="104"/>
      <c r="E391" s="104"/>
      <c r="F391" s="104"/>
      <c r="G391" s="182"/>
      <c r="H391" s="73"/>
      <c r="I391" s="73"/>
      <c r="J391" s="73"/>
      <c r="K391" s="165"/>
      <c r="L391" s="73"/>
      <c r="M391" s="73"/>
      <c r="N391" s="73"/>
      <c r="O391" s="73"/>
      <c r="P391" s="73"/>
      <c r="Q391" s="210"/>
      <c r="R391" s="6"/>
      <c r="S391" s="9">
        <f t="shared" si="335"/>
        <v>0</v>
      </c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</row>
    <row r="392" spans="1:159" s="1" customFormat="1" ht="33" x14ac:dyDescent="0.25">
      <c r="A392" s="386" t="s">
        <v>226</v>
      </c>
      <c r="B392" s="387"/>
      <c r="C392" s="387"/>
      <c r="D392" s="387"/>
      <c r="E392" s="387"/>
      <c r="F392" s="387"/>
      <c r="G392" s="159" t="s">
        <v>227</v>
      </c>
      <c r="H392" s="55">
        <f t="shared" ref="H392:J392" si="344">+H393</f>
        <v>1647000</v>
      </c>
      <c r="I392" s="55">
        <f t="shared" si="344"/>
        <v>1457761</v>
      </c>
      <c r="J392" s="55">
        <f t="shared" si="344"/>
        <v>189239</v>
      </c>
      <c r="K392" s="176">
        <f t="shared" si="343"/>
        <v>88.51</v>
      </c>
      <c r="L392" s="55">
        <f>+L393</f>
        <v>1647000</v>
      </c>
      <c r="M392" s="55">
        <f>+M393+M451</f>
        <v>0</v>
      </c>
      <c r="N392" s="55">
        <f>+N393+N451</f>
        <v>1501585</v>
      </c>
      <c r="O392" s="55">
        <f>+O393+O451</f>
        <v>1501585</v>
      </c>
      <c r="P392" s="55">
        <f t="shared" ref="P392:P402" si="345">L392-O392</f>
        <v>145415</v>
      </c>
      <c r="Q392" s="200">
        <f t="shared" ref="Q392:Q402" si="346">ROUND(O392/L392*100,2)</f>
        <v>91.17</v>
      </c>
      <c r="R392" s="13"/>
      <c r="S392" s="9">
        <f t="shared" si="335"/>
        <v>0</v>
      </c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</row>
    <row r="393" spans="1:159" ht="18" x14ac:dyDescent="0.2">
      <c r="A393" s="118"/>
      <c r="B393" s="41"/>
      <c r="C393" s="41"/>
      <c r="D393" s="41" t="s">
        <v>20</v>
      </c>
      <c r="E393" s="41"/>
      <c r="F393" s="41"/>
      <c r="G393" s="169" t="s">
        <v>153</v>
      </c>
      <c r="H393" s="33">
        <f>H394+H397+H400+H403+H409+H416+H444</f>
        <v>1647000</v>
      </c>
      <c r="I393" s="33">
        <f>I394+I397+I400+I403+I409+I416+I444</f>
        <v>1457761</v>
      </c>
      <c r="J393" s="33">
        <f>J394+J397+J400+J403+J409+J416+J444</f>
        <v>189239</v>
      </c>
      <c r="K393" s="165">
        <f t="shared" si="343"/>
        <v>88.51</v>
      </c>
      <c r="L393" s="33">
        <f>L394+L397+L400+L403+L409+L416+L444</f>
        <v>1647000</v>
      </c>
      <c r="M393" s="33">
        <f>M394+M397+M400+M403+M409+M416+M444</f>
        <v>0</v>
      </c>
      <c r="N393" s="33">
        <f>N394+N397+N400+N403+N409+N416+N444</f>
        <v>1501585</v>
      </c>
      <c r="O393" s="33">
        <f>O394+O397+O400+O403+O409+O416+O444</f>
        <v>1501585</v>
      </c>
      <c r="P393" s="73">
        <f t="shared" si="345"/>
        <v>145415</v>
      </c>
      <c r="Q393" s="198">
        <f t="shared" si="346"/>
        <v>91.17</v>
      </c>
      <c r="R393" s="6"/>
      <c r="S393" s="9">
        <f t="shared" si="335"/>
        <v>0</v>
      </c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</row>
    <row r="394" spans="1:159" ht="18" x14ac:dyDescent="0.2">
      <c r="A394" s="118"/>
      <c r="B394" s="41"/>
      <c r="C394" s="41"/>
      <c r="D394" s="41" t="s">
        <v>90</v>
      </c>
      <c r="E394" s="41"/>
      <c r="F394" s="41"/>
      <c r="G394" s="169" t="s">
        <v>274</v>
      </c>
      <c r="H394" s="33">
        <f t="shared" ref="H394:J395" si="347">H395</f>
        <v>0</v>
      </c>
      <c r="I394" s="33">
        <f t="shared" si="347"/>
        <v>0</v>
      </c>
      <c r="J394" s="33">
        <f t="shared" si="347"/>
        <v>0</v>
      </c>
      <c r="K394" s="165" t="e">
        <f t="shared" si="343"/>
        <v>#DIV/0!</v>
      </c>
      <c r="L394" s="33">
        <f t="shared" ref="L394:O395" si="348">L395</f>
        <v>0</v>
      </c>
      <c r="M394" s="33">
        <f t="shared" si="348"/>
        <v>0</v>
      </c>
      <c r="N394" s="33">
        <f t="shared" si="348"/>
        <v>0</v>
      </c>
      <c r="O394" s="33">
        <f t="shared" si="348"/>
        <v>0</v>
      </c>
      <c r="P394" s="73">
        <f t="shared" si="345"/>
        <v>0</v>
      </c>
      <c r="Q394" s="198"/>
      <c r="R394" s="6"/>
      <c r="S394" s="9">
        <f t="shared" si="335"/>
        <v>0</v>
      </c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</row>
    <row r="395" spans="1:159" ht="18" x14ac:dyDescent="0.2">
      <c r="A395" s="118"/>
      <c r="B395" s="41"/>
      <c r="C395" s="41"/>
      <c r="D395" s="41"/>
      <c r="E395" s="41" t="s">
        <v>91</v>
      </c>
      <c r="F395" s="41"/>
      <c r="G395" s="158" t="s">
        <v>340</v>
      </c>
      <c r="H395" s="33">
        <f t="shared" si="347"/>
        <v>0</v>
      </c>
      <c r="I395" s="33">
        <f t="shared" si="347"/>
        <v>0</v>
      </c>
      <c r="J395" s="33">
        <f t="shared" si="347"/>
        <v>0</v>
      </c>
      <c r="K395" s="165" t="e">
        <f t="shared" si="343"/>
        <v>#DIV/0!</v>
      </c>
      <c r="L395" s="33">
        <f t="shared" si="348"/>
        <v>0</v>
      </c>
      <c r="M395" s="33">
        <f t="shared" si="348"/>
        <v>0</v>
      </c>
      <c r="N395" s="33">
        <f t="shared" si="348"/>
        <v>0</v>
      </c>
      <c r="O395" s="33">
        <f t="shared" si="348"/>
        <v>0</v>
      </c>
      <c r="P395" s="73">
        <f t="shared" si="345"/>
        <v>0</v>
      </c>
      <c r="Q395" s="198"/>
      <c r="R395" s="6"/>
      <c r="S395" s="9">
        <f t="shared" si="335"/>
        <v>0</v>
      </c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</row>
    <row r="396" spans="1:159" ht="18" x14ac:dyDescent="0.2">
      <c r="A396" s="119"/>
      <c r="B396" s="96"/>
      <c r="C396" s="96"/>
      <c r="D396" s="96"/>
      <c r="E396" s="96"/>
      <c r="F396" s="96" t="s">
        <v>91</v>
      </c>
      <c r="G396" s="94" t="s">
        <v>315</v>
      </c>
      <c r="H396" s="31">
        <v>0</v>
      </c>
      <c r="I396" s="31">
        <f>O396</f>
        <v>0</v>
      </c>
      <c r="J396" s="31">
        <f>H396-I396</f>
        <v>0</v>
      </c>
      <c r="K396" s="165" t="e">
        <f t="shared" si="343"/>
        <v>#DIV/0!</v>
      </c>
      <c r="L396" s="31">
        <v>0</v>
      </c>
      <c r="M396" s="31"/>
      <c r="N396" s="31">
        <v>0</v>
      </c>
      <c r="O396" s="44">
        <f t="shared" ref="O396" si="349">+M396+N396</f>
        <v>0</v>
      </c>
      <c r="P396" s="71">
        <f t="shared" si="345"/>
        <v>0</v>
      </c>
      <c r="Q396" s="199"/>
      <c r="R396" s="6"/>
      <c r="S396" s="9">
        <f t="shared" si="335"/>
        <v>0</v>
      </c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</row>
    <row r="397" spans="1:159" ht="18" x14ac:dyDescent="0.2">
      <c r="A397" s="118"/>
      <c r="B397" s="41"/>
      <c r="C397" s="41"/>
      <c r="D397" s="41" t="s">
        <v>92</v>
      </c>
      <c r="E397" s="41"/>
      <c r="F397" s="41"/>
      <c r="G397" s="169" t="s">
        <v>356</v>
      </c>
      <c r="H397" s="33">
        <f t="shared" ref="H397:J397" si="350">H398+H399</f>
        <v>0</v>
      </c>
      <c r="I397" s="33">
        <f t="shared" si="350"/>
        <v>0</v>
      </c>
      <c r="J397" s="33">
        <f t="shared" si="350"/>
        <v>0</v>
      </c>
      <c r="K397" s="165" t="e">
        <f t="shared" si="343"/>
        <v>#DIV/0!</v>
      </c>
      <c r="L397" s="33">
        <f t="shared" ref="L397:O397" si="351">L398+L399</f>
        <v>0</v>
      </c>
      <c r="M397" s="33">
        <f t="shared" si="351"/>
        <v>0</v>
      </c>
      <c r="N397" s="33">
        <f t="shared" si="351"/>
        <v>0</v>
      </c>
      <c r="O397" s="33">
        <f t="shared" si="351"/>
        <v>0</v>
      </c>
      <c r="P397" s="73">
        <f t="shared" si="345"/>
        <v>0</v>
      </c>
      <c r="Q397" s="198"/>
      <c r="R397" s="6"/>
      <c r="S397" s="9">
        <f t="shared" si="335"/>
        <v>0</v>
      </c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</row>
    <row r="398" spans="1:159" ht="33" x14ac:dyDescent="0.2">
      <c r="A398" s="119"/>
      <c r="B398" s="96"/>
      <c r="C398" s="96"/>
      <c r="D398" s="96"/>
      <c r="E398" s="96"/>
      <c r="F398" s="96"/>
      <c r="G398" s="94" t="s">
        <v>228</v>
      </c>
      <c r="H398" s="31"/>
      <c r="I398" s="31"/>
      <c r="J398" s="31">
        <f t="shared" ref="J398:J399" si="352">H398-I398</f>
        <v>0</v>
      </c>
      <c r="K398" s="165" t="e">
        <f t="shared" si="343"/>
        <v>#DIV/0!</v>
      </c>
      <c r="L398" s="31"/>
      <c r="M398" s="31"/>
      <c r="N398" s="31"/>
      <c r="O398" s="44">
        <f t="shared" ref="O398:O399" si="353">+M398+N398</f>
        <v>0</v>
      </c>
      <c r="P398" s="73">
        <f t="shared" si="345"/>
        <v>0</v>
      </c>
      <c r="Q398" s="198" t="e">
        <f t="shared" si="346"/>
        <v>#DIV/0!</v>
      </c>
      <c r="R398" s="6"/>
      <c r="S398" s="9">
        <f t="shared" si="335"/>
        <v>0</v>
      </c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</row>
    <row r="399" spans="1:159" ht="33" x14ac:dyDescent="0.2">
      <c r="A399" s="119"/>
      <c r="B399" s="96"/>
      <c r="C399" s="96"/>
      <c r="D399" s="96"/>
      <c r="E399" s="96">
        <v>19</v>
      </c>
      <c r="F399" s="96"/>
      <c r="G399" s="94" t="s">
        <v>229</v>
      </c>
      <c r="H399" s="31"/>
      <c r="I399" s="31"/>
      <c r="J399" s="31">
        <f t="shared" si="352"/>
        <v>0</v>
      </c>
      <c r="K399" s="165" t="e">
        <f t="shared" si="343"/>
        <v>#DIV/0!</v>
      </c>
      <c r="L399" s="31"/>
      <c r="M399" s="31"/>
      <c r="N399" s="31"/>
      <c r="O399" s="44">
        <f t="shared" si="353"/>
        <v>0</v>
      </c>
      <c r="P399" s="73">
        <f t="shared" si="345"/>
        <v>0</v>
      </c>
      <c r="Q399" s="198" t="e">
        <f t="shared" si="346"/>
        <v>#DIV/0!</v>
      </c>
      <c r="R399" s="6"/>
      <c r="S399" s="9">
        <f t="shared" si="335"/>
        <v>0</v>
      </c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</row>
    <row r="400" spans="1:159" ht="33" x14ac:dyDescent="0.2">
      <c r="A400" s="118"/>
      <c r="B400" s="41"/>
      <c r="C400" s="41"/>
      <c r="D400" s="41">
        <v>51</v>
      </c>
      <c r="E400" s="41"/>
      <c r="F400" s="41"/>
      <c r="G400" s="169" t="s">
        <v>342</v>
      </c>
      <c r="H400" s="33">
        <f t="shared" ref="H400:J401" si="354">H401</f>
        <v>0</v>
      </c>
      <c r="I400" s="33">
        <f t="shared" si="354"/>
        <v>0</v>
      </c>
      <c r="J400" s="33">
        <f t="shared" si="354"/>
        <v>0</v>
      </c>
      <c r="K400" s="165" t="e">
        <f t="shared" si="343"/>
        <v>#DIV/0!</v>
      </c>
      <c r="L400" s="33">
        <f t="shared" ref="L400:O401" si="355">L401</f>
        <v>0</v>
      </c>
      <c r="M400" s="33">
        <f t="shared" si="355"/>
        <v>0</v>
      </c>
      <c r="N400" s="33">
        <f t="shared" si="355"/>
        <v>0</v>
      </c>
      <c r="O400" s="33">
        <f t="shared" si="355"/>
        <v>0</v>
      </c>
      <c r="P400" s="73">
        <f t="shared" si="345"/>
        <v>0</v>
      </c>
      <c r="Q400" s="198" t="e">
        <f t="shared" si="346"/>
        <v>#DIV/0!</v>
      </c>
      <c r="R400" s="6"/>
      <c r="S400" s="9">
        <f t="shared" si="335"/>
        <v>0</v>
      </c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</row>
    <row r="401" spans="1:159" ht="18" x14ac:dyDescent="0.2">
      <c r="A401" s="118"/>
      <c r="B401" s="41"/>
      <c r="C401" s="41"/>
      <c r="D401" s="41"/>
      <c r="E401" s="41"/>
      <c r="F401" s="41"/>
      <c r="G401" s="158" t="s">
        <v>343</v>
      </c>
      <c r="H401" s="33">
        <f t="shared" si="354"/>
        <v>0</v>
      </c>
      <c r="I401" s="33">
        <f t="shared" si="354"/>
        <v>0</v>
      </c>
      <c r="J401" s="33">
        <f t="shared" si="354"/>
        <v>0</v>
      </c>
      <c r="K401" s="165" t="e">
        <f t="shared" si="343"/>
        <v>#DIV/0!</v>
      </c>
      <c r="L401" s="33">
        <f t="shared" si="355"/>
        <v>0</v>
      </c>
      <c r="M401" s="33">
        <f t="shared" si="355"/>
        <v>0</v>
      </c>
      <c r="N401" s="33">
        <f t="shared" si="355"/>
        <v>0</v>
      </c>
      <c r="O401" s="33">
        <f t="shared" si="355"/>
        <v>0</v>
      </c>
      <c r="P401" s="73">
        <f t="shared" si="345"/>
        <v>0</v>
      </c>
      <c r="Q401" s="198" t="e">
        <f t="shared" si="346"/>
        <v>#DIV/0!</v>
      </c>
      <c r="R401" s="6"/>
      <c r="S401" s="9">
        <f t="shared" si="335"/>
        <v>0</v>
      </c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</row>
    <row r="402" spans="1:159" ht="49.5" x14ac:dyDescent="0.2">
      <c r="A402" s="119"/>
      <c r="B402" s="96"/>
      <c r="C402" s="96"/>
      <c r="D402" s="96"/>
      <c r="E402" s="96" t="s">
        <v>20</v>
      </c>
      <c r="F402" s="96">
        <v>18</v>
      </c>
      <c r="G402" s="94" t="s">
        <v>357</v>
      </c>
      <c r="H402" s="31"/>
      <c r="I402" s="31">
        <v>0</v>
      </c>
      <c r="J402" s="31">
        <f>H402-I402</f>
        <v>0</v>
      </c>
      <c r="K402" s="165" t="e">
        <f t="shared" si="343"/>
        <v>#DIV/0!</v>
      </c>
      <c r="L402" s="31"/>
      <c r="M402" s="31">
        <v>0</v>
      </c>
      <c r="N402" s="31">
        <v>0</v>
      </c>
      <c r="O402" s="44">
        <f t="shared" ref="O402" si="356">+M402+N402</f>
        <v>0</v>
      </c>
      <c r="P402" s="71">
        <f t="shared" si="345"/>
        <v>0</v>
      </c>
      <c r="Q402" s="199" t="e">
        <f t="shared" si="346"/>
        <v>#DIV/0!</v>
      </c>
      <c r="R402" s="6"/>
      <c r="S402" s="9">
        <f t="shared" si="335"/>
        <v>0</v>
      </c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</row>
    <row r="403" spans="1:159" ht="18" x14ac:dyDescent="0.2">
      <c r="A403" s="118"/>
      <c r="B403" s="41"/>
      <c r="C403" s="41"/>
      <c r="D403" s="41">
        <v>55</v>
      </c>
      <c r="E403" s="41"/>
      <c r="F403" s="41"/>
      <c r="G403" s="169" t="s">
        <v>230</v>
      </c>
      <c r="H403" s="33">
        <f t="shared" ref="H403:J403" si="357">H404+H407</f>
        <v>0</v>
      </c>
      <c r="I403" s="33">
        <f t="shared" si="357"/>
        <v>0</v>
      </c>
      <c r="J403" s="33">
        <f t="shared" si="357"/>
        <v>0</v>
      </c>
      <c r="K403" s="165" t="e">
        <f t="shared" si="343"/>
        <v>#DIV/0!</v>
      </c>
      <c r="L403" s="33">
        <f t="shared" ref="L403:Q403" si="358">L404+L407</f>
        <v>0</v>
      </c>
      <c r="M403" s="33">
        <f t="shared" si="358"/>
        <v>0</v>
      </c>
      <c r="N403" s="33">
        <f>N404+N407</f>
        <v>0</v>
      </c>
      <c r="O403" s="33">
        <f t="shared" si="358"/>
        <v>0</v>
      </c>
      <c r="P403" s="73">
        <f t="shared" si="358"/>
        <v>0</v>
      </c>
      <c r="Q403" s="209">
        <f t="shared" si="358"/>
        <v>0</v>
      </c>
      <c r="R403" s="6"/>
      <c r="S403" s="9">
        <f t="shared" si="335"/>
        <v>0</v>
      </c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</row>
    <row r="404" spans="1:159" ht="18" x14ac:dyDescent="0.2">
      <c r="A404" s="118"/>
      <c r="B404" s="41"/>
      <c r="C404" s="41"/>
      <c r="D404" s="41"/>
      <c r="E404" s="41" t="s">
        <v>20</v>
      </c>
      <c r="F404" s="41"/>
      <c r="G404" s="169" t="s">
        <v>231</v>
      </c>
      <c r="H404" s="33">
        <f t="shared" ref="H404:J404" si="359">H405+H406</f>
        <v>0</v>
      </c>
      <c r="I404" s="33">
        <f t="shared" si="359"/>
        <v>0</v>
      </c>
      <c r="J404" s="33">
        <f t="shared" si="359"/>
        <v>0</v>
      </c>
      <c r="K404" s="165" t="e">
        <f t="shared" si="343"/>
        <v>#DIV/0!</v>
      </c>
      <c r="L404" s="33">
        <f t="shared" ref="L404:Q404" si="360">L405+L406</f>
        <v>0</v>
      </c>
      <c r="M404" s="33">
        <f t="shared" si="360"/>
        <v>0</v>
      </c>
      <c r="N404" s="33">
        <f>N405+N406</f>
        <v>0</v>
      </c>
      <c r="O404" s="33">
        <f t="shared" si="360"/>
        <v>0</v>
      </c>
      <c r="P404" s="73">
        <f t="shared" si="360"/>
        <v>0</v>
      </c>
      <c r="Q404" s="209">
        <f t="shared" si="360"/>
        <v>0</v>
      </c>
      <c r="R404" s="6"/>
      <c r="S404" s="9">
        <f t="shared" si="335"/>
        <v>0</v>
      </c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</row>
    <row r="405" spans="1:159" ht="33" x14ac:dyDescent="0.2">
      <c r="A405" s="119"/>
      <c r="B405" s="96"/>
      <c r="C405" s="96"/>
      <c r="D405" s="96"/>
      <c r="E405" s="96"/>
      <c r="F405" s="96" t="s">
        <v>109</v>
      </c>
      <c r="G405" s="94" t="s">
        <v>232</v>
      </c>
      <c r="H405" s="31"/>
      <c r="I405" s="31"/>
      <c r="J405" s="31"/>
      <c r="K405" s="165" t="e">
        <f t="shared" si="343"/>
        <v>#DIV/0!</v>
      </c>
      <c r="L405" s="31"/>
      <c r="M405" s="31"/>
      <c r="N405" s="31"/>
      <c r="O405" s="44">
        <f t="shared" ref="O405:O406" si="361">+M405+N405</f>
        <v>0</v>
      </c>
      <c r="P405" s="69">
        <f t="shared" ref="P405:P406" si="362">L405-O405</f>
        <v>0</v>
      </c>
      <c r="Q405" s="199"/>
      <c r="R405" s="6"/>
      <c r="S405" s="9">
        <f t="shared" si="335"/>
        <v>0</v>
      </c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</row>
    <row r="406" spans="1:159" ht="49.5" x14ac:dyDescent="0.2">
      <c r="A406" s="119"/>
      <c r="B406" s="96"/>
      <c r="C406" s="96"/>
      <c r="D406" s="96"/>
      <c r="E406" s="96"/>
      <c r="F406" s="96">
        <v>11</v>
      </c>
      <c r="G406" s="94" t="s">
        <v>233</v>
      </c>
      <c r="H406" s="31"/>
      <c r="I406" s="31"/>
      <c r="J406" s="31"/>
      <c r="K406" s="165" t="e">
        <f t="shared" si="343"/>
        <v>#DIV/0!</v>
      </c>
      <c r="L406" s="31"/>
      <c r="M406" s="31"/>
      <c r="N406" s="31"/>
      <c r="O406" s="44">
        <f t="shared" si="361"/>
        <v>0</v>
      </c>
      <c r="P406" s="69">
        <f t="shared" si="362"/>
        <v>0</v>
      </c>
      <c r="Q406" s="199"/>
      <c r="R406" s="6"/>
      <c r="S406" s="9">
        <f t="shared" si="335"/>
        <v>0</v>
      </c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</row>
    <row r="407" spans="1:159" ht="33" x14ac:dyDescent="0.2">
      <c r="A407" s="118"/>
      <c r="B407" s="41"/>
      <c r="C407" s="41"/>
      <c r="D407" s="41"/>
      <c r="E407" s="41" t="s">
        <v>18</v>
      </c>
      <c r="F407" s="41"/>
      <c r="G407" s="158" t="s">
        <v>234</v>
      </c>
      <c r="H407" s="33">
        <f t="shared" ref="H407:J407" si="363">H408</f>
        <v>0</v>
      </c>
      <c r="I407" s="33">
        <f t="shared" si="363"/>
        <v>0</v>
      </c>
      <c r="J407" s="33">
        <f t="shared" si="363"/>
        <v>0</v>
      </c>
      <c r="K407" s="165" t="e">
        <f t="shared" si="343"/>
        <v>#DIV/0!</v>
      </c>
      <c r="L407" s="33">
        <f t="shared" ref="L407:Q407" si="364">L408</f>
        <v>0</v>
      </c>
      <c r="M407" s="33">
        <f t="shared" si="364"/>
        <v>0</v>
      </c>
      <c r="N407" s="33">
        <f t="shared" si="364"/>
        <v>0</v>
      </c>
      <c r="O407" s="33">
        <f t="shared" si="364"/>
        <v>0</v>
      </c>
      <c r="P407" s="73">
        <f t="shared" si="364"/>
        <v>0</v>
      </c>
      <c r="Q407" s="209">
        <f t="shared" si="364"/>
        <v>0</v>
      </c>
      <c r="R407" s="6"/>
      <c r="S407" s="9">
        <f t="shared" si="335"/>
        <v>0</v>
      </c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</row>
    <row r="408" spans="1:159" ht="33" x14ac:dyDescent="0.2">
      <c r="A408" s="119"/>
      <c r="B408" s="96"/>
      <c r="C408" s="96"/>
      <c r="D408" s="96"/>
      <c r="E408" s="96"/>
      <c r="F408" s="96" t="s">
        <v>20</v>
      </c>
      <c r="G408" s="94" t="s">
        <v>235</v>
      </c>
      <c r="H408" s="31"/>
      <c r="I408" s="31"/>
      <c r="J408" s="31"/>
      <c r="K408" s="165" t="e">
        <f t="shared" si="343"/>
        <v>#DIV/0!</v>
      </c>
      <c r="L408" s="31"/>
      <c r="M408" s="31"/>
      <c r="N408" s="31"/>
      <c r="O408" s="44">
        <f t="shared" ref="O408" si="365">+M408+N408</f>
        <v>0</v>
      </c>
      <c r="P408" s="69">
        <f t="shared" ref="P408" si="366">L408-O408</f>
        <v>0</v>
      </c>
      <c r="Q408" s="199"/>
      <c r="R408" s="6"/>
      <c r="S408" s="9">
        <f t="shared" si="335"/>
        <v>0</v>
      </c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</row>
    <row r="409" spans="1:159" ht="49.5" x14ac:dyDescent="0.2">
      <c r="A409" s="118"/>
      <c r="B409" s="41"/>
      <c r="C409" s="41"/>
      <c r="D409" s="41">
        <v>56</v>
      </c>
      <c r="E409" s="41"/>
      <c r="F409" s="41"/>
      <c r="G409" s="158" t="s">
        <v>159</v>
      </c>
      <c r="H409" s="33">
        <f t="shared" ref="H409:J409" si="367">+H410+H411+H412+H413+H414+H415</f>
        <v>0</v>
      </c>
      <c r="I409" s="33">
        <f t="shared" si="367"/>
        <v>0</v>
      </c>
      <c r="J409" s="33">
        <f t="shared" si="367"/>
        <v>0</v>
      </c>
      <c r="K409" s="165" t="e">
        <f t="shared" si="343"/>
        <v>#DIV/0!</v>
      </c>
      <c r="L409" s="33">
        <f>+L410+L411+L412+L413+L414+L415</f>
        <v>0</v>
      </c>
      <c r="M409" s="33">
        <f>+M410+M411+M412+M413+M414+M415</f>
        <v>0</v>
      </c>
      <c r="N409" s="33">
        <f t="shared" ref="N409:O409" si="368">+N410+N411+N412+N413+N414+N415</f>
        <v>0</v>
      </c>
      <c r="O409" s="33">
        <f t="shared" si="368"/>
        <v>0</v>
      </c>
      <c r="P409" s="73">
        <f>+P410+P411+P412+P413+P414+P415</f>
        <v>0</v>
      </c>
      <c r="Q409" s="209">
        <f>+Q410+Q411+Q412+Q413+Q414+Q415</f>
        <v>0</v>
      </c>
      <c r="R409" s="6"/>
      <c r="S409" s="9">
        <f t="shared" si="335"/>
        <v>0</v>
      </c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</row>
    <row r="410" spans="1:159" ht="33" x14ac:dyDescent="0.2">
      <c r="A410" s="119"/>
      <c r="B410" s="96"/>
      <c r="C410" s="96"/>
      <c r="D410" s="96"/>
      <c r="E410" s="97" t="s">
        <v>56</v>
      </c>
      <c r="F410" s="96"/>
      <c r="G410" s="94" t="s">
        <v>236</v>
      </c>
      <c r="H410" s="35"/>
      <c r="I410" s="35"/>
      <c r="J410" s="35"/>
      <c r="K410" s="165" t="e">
        <f t="shared" si="343"/>
        <v>#DIV/0!</v>
      </c>
      <c r="L410" s="35"/>
      <c r="M410" s="35"/>
      <c r="N410" s="35"/>
      <c r="O410" s="44">
        <f t="shared" ref="O410:O415" si="369">+M410+N410</f>
        <v>0</v>
      </c>
      <c r="P410" s="69">
        <f t="shared" ref="P410:P415" si="370">L410-O410</f>
        <v>0</v>
      </c>
      <c r="Q410" s="199"/>
      <c r="R410" s="6"/>
      <c r="S410" s="9">
        <f t="shared" si="335"/>
        <v>0</v>
      </c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</row>
    <row r="411" spans="1:159" ht="18" x14ac:dyDescent="0.2">
      <c r="A411" s="119"/>
      <c r="B411" s="96"/>
      <c r="C411" s="96"/>
      <c r="D411" s="96"/>
      <c r="E411" s="97" t="s">
        <v>58</v>
      </c>
      <c r="F411" s="96"/>
      <c r="G411" s="94" t="s">
        <v>182</v>
      </c>
      <c r="H411" s="31"/>
      <c r="I411" s="31"/>
      <c r="J411" s="31"/>
      <c r="K411" s="165" t="e">
        <f t="shared" si="343"/>
        <v>#DIV/0!</v>
      </c>
      <c r="L411" s="31"/>
      <c r="M411" s="31"/>
      <c r="N411" s="31"/>
      <c r="O411" s="44">
        <f t="shared" si="369"/>
        <v>0</v>
      </c>
      <c r="P411" s="69">
        <f t="shared" si="370"/>
        <v>0</v>
      </c>
      <c r="Q411" s="199"/>
      <c r="R411" s="6"/>
      <c r="S411" s="9">
        <f t="shared" si="335"/>
        <v>0</v>
      </c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</row>
    <row r="412" spans="1:159" ht="33" x14ac:dyDescent="0.2">
      <c r="A412" s="119"/>
      <c r="B412" s="96"/>
      <c r="C412" s="96"/>
      <c r="D412" s="96"/>
      <c r="E412" s="97" t="s">
        <v>63</v>
      </c>
      <c r="F412" s="96"/>
      <c r="G412" s="94" t="s">
        <v>237</v>
      </c>
      <c r="H412" s="31"/>
      <c r="I412" s="31"/>
      <c r="J412" s="31"/>
      <c r="K412" s="165" t="e">
        <f t="shared" si="343"/>
        <v>#DIV/0!</v>
      </c>
      <c r="L412" s="31"/>
      <c r="M412" s="31"/>
      <c r="N412" s="31"/>
      <c r="O412" s="44">
        <f t="shared" si="369"/>
        <v>0</v>
      </c>
      <c r="P412" s="69">
        <f t="shared" si="370"/>
        <v>0</v>
      </c>
      <c r="Q412" s="199"/>
      <c r="R412" s="6"/>
      <c r="S412" s="9">
        <f t="shared" si="335"/>
        <v>0</v>
      </c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</row>
    <row r="413" spans="1:159" ht="33" x14ac:dyDescent="0.2">
      <c r="A413" s="119"/>
      <c r="B413" s="96"/>
      <c r="C413" s="96"/>
      <c r="D413" s="96"/>
      <c r="E413" s="97" t="s">
        <v>238</v>
      </c>
      <c r="F413" s="96"/>
      <c r="G413" s="94" t="s">
        <v>239</v>
      </c>
      <c r="H413" s="31"/>
      <c r="I413" s="31"/>
      <c r="J413" s="31"/>
      <c r="K413" s="165" t="e">
        <f t="shared" si="343"/>
        <v>#DIV/0!</v>
      </c>
      <c r="L413" s="31"/>
      <c r="M413" s="31"/>
      <c r="N413" s="31"/>
      <c r="O413" s="44">
        <f t="shared" si="369"/>
        <v>0</v>
      </c>
      <c r="P413" s="69">
        <f t="shared" si="370"/>
        <v>0</v>
      </c>
      <c r="Q413" s="199"/>
      <c r="R413" s="6"/>
      <c r="S413" s="9">
        <f t="shared" si="335"/>
        <v>0</v>
      </c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</row>
    <row r="414" spans="1:159" ht="18" x14ac:dyDescent="0.2">
      <c r="A414" s="119"/>
      <c r="B414" s="96"/>
      <c r="C414" s="96"/>
      <c r="D414" s="96"/>
      <c r="E414" s="97" t="s">
        <v>240</v>
      </c>
      <c r="F414" s="96"/>
      <c r="G414" s="94" t="s">
        <v>241</v>
      </c>
      <c r="H414" s="31"/>
      <c r="I414" s="31"/>
      <c r="J414" s="31"/>
      <c r="K414" s="165" t="e">
        <f t="shared" si="343"/>
        <v>#DIV/0!</v>
      </c>
      <c r="L414" s="31"/>
      <c r="M414" s="31"/>
      <c r="N414" s="31"/>
      <c r="O414" s="44">
        <f t="shared" si="369"/>
        <v>0</v>
      </c>
      <c r="P414" s="69">
        <f t="shared" si="370"/>
        <v>0</v>
      </c>
      <c r="Q414" s="199"/>
      <c r="R414" s="6"/>
      <c r="S414" s="9">
        <f t="shared" si="335"/>
        <v>0</v>
      </c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</row>
    <row r="415" spans="1:159" ht="18" x14ac:dyDescent="0.2">
      <c r="A415" s="119"/>
      <c r="B415" s="96"/>
      <c r="C415" s="96"/>
      <c r="D415" s="96"/>
      <c r="E415" s="97" t="s">
        <v>242</v>
      </c>
      <c r="F415" s="96"/>
      <c r="G415" s="94" t="s">
        <v>243</v>
      </c>
      <c r="H415" s="31"/>
      <c r="I415" s="31"/>
      <c r="J415" s="31"/>
      <c r="K415" s="165" t="e">
        <f t="shared" si="343"/>
        <v>#DIV/0!</v>
      </c>
      <c r="L415" s="31"/>
      <c r="M415" s="31"/>
      <c r="N415" s="31"/>
      <c r="O415" s="44">
        <f t="shared" si="369"/>
        <v>0</v>
      </c>
      <c r="P415" s="69">
        <f t="shared" si="370"/>
        <v>0</v>
      </c>
      <c r="Q415" s="199"/>
      <c r="R415" s="6"/>
      <c r="S415" s="9">
        <f t="shared" si="335"/>
        <v>0</v>
      </c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</row>
    <row r="416" spans="1:159" ht="18" x14ac:dyDescent="0.2">
      <c r="A416" s="118"/>
      <c r="B416" s="41"/>
      <c r="C416" s="41"/>
      <c r="D416" s="41">
        <v>57</v>
      </c>
      <c r="E416" s="41"/>
      <c r="F416" s="41"/>
      <c r="G416" s="158" t="s">
        <v>316</v>
      </c>
      <c r="H416" s="33">
        <f>H417+H442</f>
        <v>784000</v>
      </c>
      <c r="I416" s="33">
        <f t="shared" ref="I416:J416" si="371">I417+I442</f>
        <v>694913</v>
      </c>
      <c r="J416" s="33">
        <f t="shared" si="371"/>
        <v>89087</v>
      </c>
      <c r="K416" s="165">
        <f t="shared" si="343"/>
        <v>88.64</v>
      </c>
      <c r="L416" s="33">
        <f>L417+L442</f>
        <v>784000</v>
      </c>
      <c r="M416" s="33">
        <f t="shared" ref="M416:N416" si="372">M417+M442</f>
        <v>0</v>
      </c>
      <c r="N416" s="33">
        <f t="shared" si="372"/>
        <v>738737</v>
      </c>
      <c r="O416" s="33">
        <f>O417+O442</f>
        <v>738737</v>
      </c>
      <c r="P416" s="73">
        <f>L416-O416</f>
        <v>45263</v>
      </c>
      <c r="Q416" s="198">
        <f>ROUND(O416/L416*100,2)</f>
        <v>94.23</v>
      </c>
      <c r="R416" s="12"/>
      <c r="S416" s="9">
        <f t="shared" si="335"/>
        <v>0</v>
      </c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</row>
    <row r="417" spans="1:159" ht="18" x14ac:dyDescent="0.2">
      <c r="A417" s="118"/>
      <c r="B417" s="41"/>
      <c r="C417" s="41"/>
      <c r="D417" s="41"/>
      <c r="E417" s="41" t="s">
        <v>18</v>
      </c>
      <c r="F417" s="41"/>
      <c r="G417" s="158" t="s">
        <v>358</v>
      </c>
      <c r="H417" s="33">
        <f>+H418</f>
        <v>719000</v>
      </c>
      <c r="I417" s="33">
        <f>+I418</f>
        <v>694913</v>
      </c>
      <c r="J417" s="33">
        <f t="shared" ref="J417" si="373">+J418</f>
        <v>24087</v>
      </c>
      <c r="K417" s="165">
        <f t="shared" si="343"/>
        <v>96.65</v>
      </c>
      <c r="L417" s="33">
        <f>+L418</f>
        <v>719000</v>
      </c>
      <c r="M417" s="33">
        <f t="shared" ref="M417" si="374">+M418</f>
        <v>0</v>
      </c>
      <c r="N417" s="33">
        <f>+N418</f>
        <v>697163</v>
      </c>
      <c r="O417" s="33">
        <f t="shared" ref="O417:O444" si="375">+M417+N417</f>
        <v>697163</v>
      </c>
      <c r="P417" s="73">
        <f t="shared" ref="P417:P418" si="376">L417-O417</f>
        <v>21837</v>
      </c>
      <c r="Q417" s="198">
        <f t="shared" ref="Q417:Q446" si="377">ROUND(O417/L417*100,2)</f>
        <v>96.96</v>
      </c>
      <c r="R417" s="12"/>
      <c r="S417" s="9">
        <f t="shared" si="335"/>
        <v>0</v>
      </c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</row>
    <row r="418" spans="1:159" ht="18" x14ac:dyDescent="0.2">
      <c r="A418" s="118"/>
      <c r="B418" s="41"/>
      <c r="C418" s="41"/>
      <c r="D418" s="41"/>
      <c r="E418" s="41"/>
      <c r="F418" s="41" t="s">
        <v>20</v>
      </c>
      <c r="G418" s="158" t="s">
        <v>350</v>
      </c>
      <c r="H418" s="33">
        <f>H419+H429+H431+H433+H436+H438+H439+H440</f>
        <v>719000</v>
      </c>
      <c r="I418" s="33">
        <f>I419+I429+I431+I433+I436+I438+I439+I440</f>
        <v>694913</v>
      </c>
      <c r="J418" s="34">
        <f>H418-I418</f>
        <v>24087</v>
      </c>
      <c r="K418" s="165">
        <f t="shared" si="343"/>
        <v>96.65</v>
      </c>
      <c r="L418" s="33">
        <f>+L419+L429+L431+L436+L437+L438+L439+L440+L441+L433</f>
        <v>719000</v>
      </c>
      <c r="M418" s="33">
        <f>+M419+M429+M431+M436+M437+M438+M439+M440+M441+M433</f>
        <v>0</v>
      </c>
      <c r="N418" s="33">
        <f>+N419+N429+N431+N436+N437+N438+N439+N440+N441+N433</f>
        <v>697163</v>
      </c>
      <c r="O418" s="33">
        <f>+M418+N418</f>
        <v>697163</v>
      </c>
      <c r="P418" s="73">
        <f t="shared" si="376"/>
        <v>21837</v>
      </c>
      <c r="Q418" s="198">
        <f t="shared" si="377"/>
        <v>96.96</v>
      </c>
      <c r="R418" s="12"/>
      <c r="S418" s="9">
        <f t="shared" si="335"/>
        <v>0</v>
      </c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</row>
    <row r="419" spans="1:159" s="1" customFormat="1" ht="18" x14ac:dyDescent="0.25">
      <c r="A419" s="118"/>
      <c r="B419" s="41"/>
      <c r="C419" s="41"/>
      <c r="D419" s="41"/>
      <c r="E419" s="41"/>
      <c r="F419" s="41"/>
      <c r="G419" s="158" t="s">
        <v>359</v>
      </c>
      <c r="H419" s="73">
        <f>H420+H421</f>
        <v>0</v>
      </c>
      <c r="I419" s="73">
        <f>I420+I421</f>
        <v>0</v>
      </c>
      <c r="J419" s="34">
        <f>H419-I419</f>
        <v>0</v>
      </c>
      <c r="K419" s="165" t="e">
        <f t="shared" si="343"/>
        <v>#DIV/0!</v>
      </c>
      <c r="L419" s="33">
        <f>L420+L421</f>
        <v>0</v>
      </c>
      <c r="M419" s="33">
        <f>M420+M421</f>
        <v>0</v>
      </c>
      <c r="N419" s="33">
        <f>+N420+N421</f>
        <v>0</v>
      </c>
      <c r="O419" s="33">
        <f>+M419+N419</f>
        <v>0</v>
      </c>
      <c r="P419" s="73"/>
      <c r="Q419" s="198"/>
      <c r="R419" s="13"/>
      <c r="S419" s="9">
        <f t="shared" si="335"/>
        <v>0</v>
      </c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</row>
    <row r="420" spans="1:159" s="80" customFormat="1" ht="18" x14ac:dyDescent="0.2">
      <c r="A420" s="125"/>
      <c r="B420" s="103"/>
      <c r="C420" s="103"/>
      <c r="D420" s="103"/>
      <c r="E420" s="103"/>
      <c r="F420" s="103"/>
      <c r="G420" s="177" t="s">
        <v>244</v>
      </c>
      <c r="H420" s="71"/>
      <c r="I420" s="71">
        <f>O420</f>
        <v>0</v>
      </c>
      <c r="J420" s="34">
        <f>H420-I420</f>
        <v>0</v>
      </c>
      <c r="K420" s="165" t="e">
        <f t="shared" si="343"/>
        <v>#DIV/0!</v>
      </c>
      <c r="L420" s="71">
        <f>H420</f>
        <v>0</v>
      </c>
      <c r="M420" s="71"/>
      <c r="N420" s="71"/>
      <c r="O420" s="69">
        <f t="shared" si="375"/>
        <v>0</v>
      </c>
      <c r="P420" s="69"/>
      <c r="Q420" s="198"/>
      <c r="R420" s="134"/>
      <c r="S420" s="9">
        <f t="shared" si="335"/>
        <v>0</v>
      </c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  <c r="AE420" s="134"/>
      <c r="AF420" s="134"/>
      <c r="AG420" s="134"/>
      <c r="AH420" s="134"/>
      <c r="AI420" s="134"/>
      <c r="AJ420" s="134"/>
      <c r="AK420" s="134"/>
      <c r="AL420" s="134"/>
      <c r="AM420" s="134"/>
      <c r="AN420" s="134"/>
      <c r="AO420" s="134"/>
      <c r="AP420" s="134"/>
      <c r="AQ420" s="134"/>
      <c r="AR420" s="134"/>
      <c r="AS420" s="134"/>
      <c r="AT420" s="134"/>
      <c r="AU420" s="134"/>
      <c r="AV420" s="134"/>
      <c r="AW420" s="134"/>
      <c r="AX420" s="79"/>
      <c r="AY420" s="79"/>
      <c r="AZ420" s="79"/>
      <c r="BA420" s="79"/>
      <c r="BB420" s="79"/>
      <c r="BC420" s="79"/>
      <c r="BD420" s="79"/>
      <c r="BE420" s="79"/>
      <c r="BF420" s="79"/>
      <c r="BG420" s="79"/>
      <c r="BH420" s="79"/>
      <c r="BI420" s="79"/>
      <c r="BJ420" s="79"/>
      <c r="BK420" s="79"/>
      <c r="BL420" s="79"/>
      <c r="BM420" s="79"/>
      <c r="BN420" s="79"/>
      <c r="BO420" s="79"/>
      <c r="BP420" s="79"/>
      <c r="BQ420" s="79"/>
      <c r="BR420" s="79"/>
      <c r="BS420" s="79"/>
      <c r="BT420" s="79"/>
      <c r="BU420" s="79"/>
      <c r="BV420" s="79"/>
      <c r="BW420" s="79"/>
      <c r="BX420" s="79"/>
      <c r="BY420" s="79"/>
      <c r="BZ420" s="79"/>
      <c r="CA420" s="79"/>
      <c r="CB420" s="79"/>
      <c r="CC420" s="79"/>
      <c r="CD420" s="79"/>
      <c r="CE420" s="79"/>
      <c r="CF420" s="79"/>
      <c r="CG420" s="79"/>
      <c r="CH420" s="79"/>
      <c r="CI420" s="79"/>
      <c r="CJ420" s="79"/>
      <c r="CK420" s="79"/>
      <c r="CL420" s="79"/>
      <c r="CM420" s="79"/>
      <c r="CN420" s="79"/>
      <c r="CO420" s="79"/>
      <c r="CP420" s="79"/>
      <c r="CQ420" s="79"/>
      <c r="CR420" s="79"/>
      <c r="CS420" s="79"/>
      <c r="CT420" s="79"/>
      <c r="CU420" s="79"/>
      <c r="CV420" s="79"/>
      <c r="CW420" s="79"/>
      <c r="CX420" s="79"/>
      <c r="CY420" s="79"/>
      <c r="CZ420" s="79"/>
      <c r="DA420" s="79"/>
      <c r="DB420" s="79"/>
      <c r="DC420" s="79"/>
      <c r="DD420" s="79"/>
      <c r="DE420" s="79"/>
      <c r="DF420" s="79"/>
      <c r="DG420" s="79"/>
      <c r="DH420" s="79"/>
      <c r="DI420" s="79"/>
      <c r="DJ420" s="79"/>
      <c r="DK420" s="79"/>
      <c r="DL420" s="79"/>
      <c r="DM420" s="79"/>
      <c r="DN420" s="79"/>
      <c r="DO420" s="79"/>
      <c r="DP420" s="79"/>
      <c r="DQ420" s="79"/>
      <c r="DR420" s="79"/>
      <c r="DS420" s="79"/>
      <c r="DT420" s="79"/>
      <c r="DU420" s="79"/>
      <c r="DV420" s="79"/>
      <c r="DW420" s="79"/>
      <c r="DX420" s="79"/>
      <c r="DY420" s="79"/>
      <c r="DZ420" s="79"/>
      <c r="EA420" s="79"/>
      <c r="EB420" s="79"/>
      <c r="EC420" s="79"/>
      <c r="ED420" s="79"/>
      <c r="EE420" s="79"/>
      <c r="EF420" s="79"/>
      <c r="EG420" s="79"/>
      <c r="EH420" s="79"/>
      <c r="EI420" s="79"/>
      <c r="EJ420" s="79"/>
      <c r="EK420" s="79"/>
      <c r="EL420" s="79"/>
      <c r="EM420" s="79"/>
      <c r="EN420" s="79"/>
      <c r="EO420" s="79"/>
      <c r="EP420" s="79"/>
      <c r="EQ420" s="79"/>
      <c r="ER420" s="79"/>
      <c r="ES420" s="79"/>
      <c r="ET420" s="79"/>
      <c r="EU420" s="79"/>
      <c r="EV420" s="79"/>
      <c r="EW420" s="79"/>
      <c r="EX420" s="79"/>
      <c r="EY420" s="79"/>
      <c r="EZ420" s="79"/>
      <c r="FA420" s="79"/>
      <c r="FB420" s="79"/>
      <c r="FC420" s="79"/>
    </row>
    <row r="421" spans="1:159" ht="18" x14ac:dyDescent="0.2">
      <c r="A421" s="119"/>
      <c r="B421" s="96"/>
      <c r="C421" s="96"/>
      <c r="D421" s="96"/>
      <c r="E421" s="96"/>
      <c r="F421" s="96"/>
      <c r="G421" s="94" t="s">
        <v>245</v>
      </c>
      <c r="H421" s="183">
        <f>H422+H423+H424+H425</f>
        <v>0</v>
      </c>
      <c r="I421" s="183">
        <f>I422+I423+I424+I425</f>
        <v>0</v>
      </c>
      <c r="J421" s="34">
        <f>H421-I421</f>
        <v>0</v>
      </c>
      <c r="K421" s="165" t="e">
        <f t="shared" si="343"/>
        <v>#DIV/0!</v>
      </c>
      <c r="L421" s="183">
        <f>L422+L425</f>
        <v>0</v>
      </c>
      <c r="M421" s="183">
        <f>M422+M425</f>
        <v>0</v>
      </c>
      <c r="N421" s="183">
        <f t="shared" ref="N421" si="378">N422+N425</f>
        <v>0</v>
      </c>
      <c r="O421" s="184">
        <f t="shared" si="375"/>
        <v>0</v>
      </c>
      <c r="P421" s="71"/>
      <c r="Q421" s="198"/>
      <c r="R421" s="12"/>
      <c r="S421" s="9">
        <f t="shared" si="335"/>
        <v>0</v>
      </c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</row>
    <row r="422" spans="1:159" ht="18" x14ac:dyDescent="0.2">
      <c r="A422" s="119"/>
      <c r="B422" s="96"/>
      <c r="C422" s="96"/>
      <c r="D422" s="96"/>
      <c r="E422" s="96"/>
      <c r="F422" s="96"/>
      <c r="G422" s="94" t="s">
        <v>246</v>
      </c>
      <c r="H422" s="31">
        <v>0</v>
      </c>
      <c r="I422" s="31">
        <f>O422</f>
        <v>0</v>
      </c>
      <c r="J422" s="34">
        <f t="shared" ref="J422:J442" si="379">H422-I422</f>
        <v>0</v>
      </c>
      <c r="K422" s="165" t="e">
        <f t="shared" si="343"/>
        <v>#DIV/0!</v>
      </c>
      <c r="L422" s="31">
        <f>H422</f>
        <v>0</v>
      </c>
      <c r="M422" s="31">
        <v>0</v>
      </c>
      <c r="N422" s="31">
        <v>0</v>
      </c>
      <c r="O422" s="44">
        <f t="shared" si="375"/>
        <v>0</v>
      </c>
      <c r="P422" s="69"/>
      <c r="Q422" s="198"/>
      <c r="R422" s="12"/>
      <c r="S422" s="9">
        <f t="shared" si="335"/>
        <v>0</v>
      </c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</row>
    <row r="423" spans="1:159" ht="18" x14ac:dyDescent="0.2">
      <c r="A423" s="119"/>
      <c r="B423" s="96"/>
      <c r="C423" s="96"/>
      <c r="D423" s="96"/>
      <c r="E423" s="96"/>
      <c r="F423" s="96"/>
      <c r="G423" s="94" t="s">
        <v>247</v>
      </c>
      <c r="H423" s="31"/>
      <c r="I423" s="31"/>
      <c r="J423" s="34">
        <f t="shared" si="379"/>
        <v>0</v>
      </c>
      <c r="K423" s="165" t="e">
        <f t="shared" si="343"/>
        <v>#DIV/0!</v>
      </c>
      <c r="L423" s="31"/>
      <c r="M423" s="31"/>
      <c r="N423" s="31"/>
      <c r="O423" s="44">
        <f t="shared" si="375"/>
        <v>0</v>
      </c>
      <c r="P423" s="69"/>
      <c r="Q423" s="198"/>
      <c r="R423" s="12"/>
      <c r="S423" s="9">
        <f t="shared" si="335"/>
        <v>0</v>
      </c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</row>
    <row r="424" spans="1:159" ht="18" x14ac:dyDescent="0.2">
      <c r="A424" s="119"/>
      <c r="B424" s="96"/>
      <c r="C424" s="96"/>
      <c r="D424" s="96"/>
      <c r="E424" s="96"/>
      <c r="F424" s="96"/>
      <c r="G424" s="94" t="s">
        <v>248</v>
      </c>
      <c r="H424" s="31"/>
      <c r="I424" s="31"/>
      <c r="J424" s="34">
        <f t="shared" si="379"/>
        <v>0</v>
      </c>
      <c r="K424" s="165" t="e">
        <f t="shared" si="343"/>
        <v>#DIV/0!</v>
      </c>
      <c r="L424" s="31"/>
      <c r="M424" s="31"/>
      <c r="N424" s="31"/>
      <c r="O424" s="44">
        <f t="shared" si="375"/>
        <v>0</v>
      </c>
      <c r="P424" s="69"/>
      <c r="Q424" s="198"/>
      <c r="R424" s="12"/>
      <c r="S424" s="9">
        <f t="shared" si="335"/>
        <v>0</v>
      </c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</row>
    <row r="425" spans="1:159" ht="18" x14ac:dyDescent="0.2">
      <c r="A425" s="119"/>
      <c r="B425" s="96"/>
      <c r="C425" s="96"/>
      <c r="D425" s="96"/>
      <c r="E425" s="96"/>
      <c r="F425" s="96"/>
      <c r="G425" s="94" t="s">
        <v>249</v>
      </c>
      <c r="H425" s="31"/>
      <c r="I425" s="31"/>
      <c r="J425" s="34">
        <f t="shared" si="379"/>
        <v>0</v>
      </c>
      <c r="K425" s="165" t="e">
        <f t="shared" si="343"/>
        <v>#DIV/0!</v>
      </c>
      <c r="L425" s="31"/>
      <c r="M425" s="31"/>
      <c r="N425" s="31"/>
      <c r="O425" s="33">
        <f t="shared" si="375"/>
        <v>0</v>
      </c>
      <c r="P425" s="71"/>
      <c r="Q425" s="198"/>
      <c r="R425" s="12"/>
      <c r="S425" s="9">
        <f t="shared" si="335"/>
        <v>0</v>
      </c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</row>
    <row r="426" spans="1:159" ht="18" x14ac:dyDescent="0.2">
      <c r="A426" s="119"/>
      <c r="B426" s="96"/>
      <c r="C426" s="96"/>
      <c r="D426" s="96"/>
      <c r="E426" s="96"/>
      <c r="F426" s="96"/>
      <c r="G426" s="94" t="s">
        <v>250</v>
      </c>
      <c r="H426" s="31"/>
      <c r="I426" s="31"/>
      <c r="J426" s="34">
        <f t="shared" si="379"/>
        <v>0</v>
      </c>
      <c r="K426" s="165" t="e">
        <f t="shared" si="343"/>
        <v>#DIV/0!</v>
      </c>
      <c r="L426" s="31"/>
      <c r="M426" s="31"/>
      <c r="N426" s="31"/>
      <c r="O426" s="44">
        <f t="shared" si="375"/>
        <v>0</v>
      </c>
      <c r="P426" s="69"/>
      <c r="Q426" s="198"/>
      <c r="R426" s="12"/>
      <c r="S426" s="9">
        <f t="shared" si="335"/>
        <v>0</v>
      </c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</row>
    <row r="427" spans="1:159" ht="18" x14ac:dyDescent="0.2">
      <c r="A427" s="119"/>
      <c r="B427" s="96"/>
      <c r="C427" s="96"/>
      <c r="D427" s="96"/>
      <c r="E427" s="96"/>
      <c r="F427" s="96"/>
      <c r="G427" s="94" t="s">
        <v>251</v>
      </c>
      <c r="H427" s="31"/>
      <c r="I427" s="31"/>
      <c r="J427" s="34">
        <f t="shared" si="379"/>
        <v>0</v>
      </c>
      <c r="K427" s="165" t="e">
        <f t="shared" si="343"/>
        <v>#DIV/0!</v>
      </c>
      <c r="L427" s="31"/>
      <c r="M427" s="31"/>
      <c r="N427" s="31"/>
      <c r="O427" s="44">
        <f t="shared" si="375"/>
        <v>0</v>
      </c>
      <c r="P427" s="69"/>
      <c r="Q427" s="198"/>
      <c r="R427" s="12"/>
      <c r="S427" s="9">
        <f t="shared" si="335"/>
        <v>0</v>
      </c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</row>
    <row r="428" spans="1:159" ht="18" x14ac:dyDescent="0.2">
      <c r="A428" s="119"/>
      <c r="B428" s="96"/>
      <c r="C428" s="96"/>
      <c r="D428" s="96"/>
      <c r="E428" s="96"/>
      <c r="F428" s="96"/>
      <c r="G428" s="94" t="s">
        <v>252</v>
      </c>
      <c r="H428" s="31"/>
      <c r="I428" s="31"/>
      <c r="J428" s="34">
        <f t="shared" si="379"/>
        <v>0</v>
      </c>
      <c r="K428" s="165" t="e">
        <f t="shared" si="343"/>
        <v>#DIV/0!</v>
      </c>
      <c r="L428" s="31"/>
      <c r="M428" s="31"/>
      <c r="N428" s="31"/>
      <c r="O428" s="44">
        <f t="shared" si="375"/>
        <v>0</v>
      </c>
      <c r="P428" s="69"/>
      <c r="Q428" s="198"/>
      <c r="R428" s="12"/>
      <c r="S428" s="9">
        <f t="shared" si="335"/>
        <v>0</v>
      </c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</row>
    <row r="429" spans="1:159" ht="33" x14ac:dyDescent="0.2">
      <c r="A429" s="118"/>
      <c r="B429" s="41"/>
      <c r="C429" s="41"/>
      <c r="D429" s="41"/>
      <c r="E429" s="41"/>
      <c r="F429" s="41"/>
      <c r="G429" s="158" t="s">
        <v>360</v>
      </c>
      <c r="H429" s="33">
        <f>H430</f>
        <v>7000</v>
      </c>
      <c r="I429" s="33">
        <f>I430</f>
        <v>6864</v>
      </c>
      <c r="J429" s="34">
        <f>H429-I429</f>
        <v>136</v>
      </c>
      <c r="K429" s="165">
        <f t="shared" si="343"/>
        <v>98.06</v>
      </c>
      <c r="L429" s="33">
        <f>L430</f>
        <v>7000</v>
      </c>
      <c r="M429" s="33">
        <f>M430</f>
        <v>0</v>
      </c>
      <c r="N429" s="33">
        <f>N430</f>
        <v>6864</v>
      </c>
      <c r="O429" s="30">
        <f>+M429+N429</f>
        <v>6864</v>
      </c>
      <c r="P429" s="69"/>
      <c r="Q429" s="198"/>
      <c r="R429" s="12"/>
      <c r="S429" s="9">
        <f t="shared" si="335"/>
        <v>0</v>
      </c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</row>
    <row r="430" spans="1:159" ht="18" x14ac:dyDescent="0.2">
      <c r="A430" s="119"/>
      <c r="B430" s="96"/>
      <c r="C430" s="96"/>
      <c r="D430" s="96"/>
      <c r="E430" s="96"/>
      <c r="F430" s="96"/>
      <c r="G430" s="185" t="s">
        <v>253</v>
      </c>
      <c r="H430" s="31">
        <v>7000</v>
      </c>
      <c r="I430" s="31">
        <f>O430</f>
        <v>6864</v>
      </c>
      <c r="J430" s="34">
        <f t="shared" si="379"/>
        <v>136</v>
      </c>
      <c r="K430" s="165">
        <f t="shared" si="343"/>
        <v>98.06</v>
      </c>
      <c r="L430" s="31">
        <v>7000</v>
      </c>
      <c r="M430" s="71"/>
      <c r="N430" s="71">
        <v>6864</v>
      </c>
      <c r="O430" s="44">
        <f t="shared" si="375"/>
        <v>6864</v>
      </c>
      <c r="P430" s="69"/>
      <c r="Q430" s="198"/>
      <c r="R430" s="12"/>
      <c r="S430" s="9">
        <f t="shared" si="335"/>
        <v>0</v>
      </c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</row>
    <row r="431" spans="1:159" ht="49.5" x14ac:dyDescent="0.2">
      <c r="A431" s="118"/>
      <c r="B431" s="41"/>
      <c r="C431" s="41"/>
      <c r="D431" s="41"/>
      <c r="E431" s="41"/>
      <c r="F431" s="41"/>
      <c r="G431" s="158" t="s">
        <v>361</v>
      </c>
      <c r="H431" s="183">
        <v>671200</v>
      </c>
      <c r="I431" s="184">
        <f>O431</f>
        <v>650407</v>
      </c>
      <c r="J431" s="34">
        <f>H431-I431</f>
        <v>20793</v>
      </c>
      <c r="K431" s="165">
        <f t="shared" si="343"/>
        <v>96.9</v>
      </c>
      <c r="L431" s="183">
        <f>H431</f>
        <v>671200</v>
      </c>
      <c r="M431" s="33"/>
      <c r="N431" s="73">
        <v>650407</v>
      </c>
      <c r="O431" s="30">
        <f>+M431+N431</f>
        <v>650407</v>
      </c>
      <c r="P431" s="69"/>
      <c r="Q431" s="198"/>
      <c r="R431" s="12"/>
      <c r="S431" s="9">
        <f t="shared" si="335"/>
        <v>0</v>
      </c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</row>
    <row r="432" spans="1:159" ht="18" x14ac:dyDescent="0.2">
      <c r="A432" s="119"/>
      <c r="B432" s="96"/>
      <c r="C432" s="96"/>
      <c r="D432" s="96"/>
      <c r="E432" s="96"/>
      <c r="F432" s="96"/>
      <c r="G432" s="185" t="s">
        <v>254</v>
      </c>
      <c r="H432" s="31">
        <v>668200</v>
      </c>
      <c r="I432" s="35">
        <f>O432</f>
        <v>648157</v>
      </c>
      <c r="J432" s="34">
        <f t="shared" si="379"/>
        <v>20043</v>
      </c>
      <c r="K432" s="165">
        <f t="shared" si="343"/>
        <v>97</v>
      </c>
      <c r="L432" s="31">
        <f>H432</f>
        <v>668200</v>
      </c>
      <c r="M432" s="35"/>
      <c r="N432" s="71">
        <v>648157</v>
      </c>
      <c r="O432" s="44">
        <f>+M432+N432</f>
        <v>648157</v>
      </c>
      <c r="P432" s="69"/>
      <c r="Q432" s="198"/>
      <c r="R432" s="220"/>
      <c r="S432" s="221" t="s">
        <v>423</v>
      </c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</row>
    <row r="433" spans="1:159" ht="18" x14ac:dyDescent="0.2">
      <c r="A433" s="119"/>
      <c r="B433" s="96"/>
      <c r="C433" s="96"/>
      <c r="D433" s="96"/>
      <c r="E433" s="96"/>
      <c r="F433" s="96"/>
      <c r="G433" s="158" t="s">
        <v>255</v>
      </c>
      <c r="H433" s="34">
        <f>H434+H435</f>
        <v>2300</v>
      </c>
      <c r="I433" s="34">
        <f>I434+I435</f>
        <v>0</v>
      </c>
      <c r="J433" s="34">
        <f>H433-I433</f>
        <v>2300</v>
      </c>
      <c r="K433" s="165">
        <f t="shared" si="343"/>
        <v>0</v>
      </c>
      <c r="L433" s="34">
        <f>+L434+L435</f>
        <v>2300</v>
      </c>
      <c r="M433" s="34">
        <f>+M434+M435</f>
        <v>0</v>
      </c>
      <c r="N433" s="34">
        <f t="shared" ref="N433" si="380">+N434+N435</f>
        <v>2250</v>
      </c>
      <c r="O433" s="33">
        <f t="shared" si="375"/>
        <v>2250</v>
      </c>
      <c r="P433" s="71"/>
      <c r="Q433" s="198"/>
      <c r="R433" s="12"/>
      <c r="S433" s="9">
        <f t="shared" ref="S433:S441" si="381">R433-M433</f>
        <v>0</v>
      </c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</row>
    <row r="434" spans="1:159" ht="18" x14ac:dyDescent="0.2">
      <c r="A434" s="119"/>
      <c r="B434" s="96"/>
      <c r="C434" s="96"/>
      <c r="D434" s="96"/>
      <c r="E434" s="96"/>
      <c r="F434" s="96"/>
      <c r="G434" s="94" t="s">
        <v>256</v>
      </c>
      <c r="H434" s="31"/>
      <c r="I434" s="31">
        <f>O434</f>
        <v>0</v>
      </c>
      <c r="J434" s="34">
        <f t="shared" si="379"/>
        <v>0</v>
      </c>
      <c r="K434" s="165" t="e">
        <f t="shared" si="343"/>
        <v>#DIV/0!</v>
      </c>
      <c r="L434" s="31">
        <f>H434</f>
        <v>0</v>
      </c>
      <c r="M434" s="35"/>
      <c r="N434" s="35"/>
      <c r="O434" s="44">
        <f t="shared" si="375"/>
        <v>0</v>
      </c>
      <c r="P434" s="69"/>
      <c r="Q434" s="198"/>
      <c r="R434" s="12"/>
      <c r="S434" s="9">
        <f t="shared" si="381"/>
        <v>0</v>
      </c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</row>
    <row r="435" spans="1:159" ht="18" x14ac:dyDescent="0.2">
      <c r="A435" s="119"/>
      <c r="B435" s="96"/>
      <c r="C435" s="96"/>
      <c r="D435" s="96"/>
      <c r="E435" s="96"/>
      <c r="F435" s="96"/>
      <c r="G435" s="94" t="s">
        <v>257</v>
      </c>
      <c r="H435" s="31">
        <v>2300</v>
      </c>
      <c r="I435" s="31"/>
      <c r="J435" s="34">
        <f t="shared" si="379"/>
        <v>2300</v>
      </c>
      <c r="K435" s="165">
        <f t="shared" si="343"/>
        <v>0</v>
      </c>
      <c r="L435" s="31">
        <v>2300</v>
      </c>
      <c r="M435" s="35"/>
      <c r="N435" s="31">
        <v>2250</v>
      </c>
      <c r="O435" s="44">
        <f t="shared" si="375"/>
        <v>2250</v>
      </c>
      <c r="P435" s="69"/>
      <c r="Q435" s="198"/>
      <c r="R435" s="12"/>
      <c r="S435" s="9">
        <f t="shared" si="381"/>
        <v>0</v>
      </c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</row>
    <row r="436" spans="1:159" s="1" customFormat="1" ht="18" x14ac:dyDescent="0.25">
      <c r="A436" s="118"/>
      <c r="B436" s="41"/>
      <c r="C436" s="41"/>
      <c r="D436" s="41"/>
      <c r="E436" s="41"/>
      <c r="F436" s="41"/>
      <c r="G436" s="158" t="s">
        <v>258</v>
      </c>
      <c r="H436" s="34">
        <v>0</v>
      </c>
      <c r="I436" s="34"/>
      <c r="J436" s="34">
        <f t="shared" si="379"/>
        <v>0</v>
      </c>
      <c r="K436" s="165" t="e">
        <f t="shared" si="343"/>
        <v>#DIV/0!</v>
      </c>
      <c r="L436" s="34">
        <v>0</v>
      </c>
      <c r="M436" s="35"/>
      <c r="N436" s="34"/>
      <c r="O436" s="30">
        <f t="shared" si="375"/>
        <v>0</v>
      </c>
      <c r="P436" s="70"/>
      <c r="Q436" s="198"/>
      <c r="R436" s="13"/>
      <c r="S436" s="9">
        <f t="shared" si="381"/>
        <v>0</v>
      </c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</row>
    <row r="437" spans="1:159" s="1" customFormat="1" ht="33" x14ac:dyDescent="0.25">
      <c r="A437" s="118"/>
      <c r="B437" s="41"/>
      <c r="C437" s="41"/>
      <c r="D437" s="41"/>
      <c r="E437" s="41"/>
      <c r="F437" s="41"/>
      <c r="G437" s="158" t="s">
        <v>259</v>
      </c>
      <c r="H437" s="34"/>
      <c r="I437" s="34"/>
      <c r="J437" s="34">
        <f t="shared" si="379"/>
        <v>0</v>
      </c>
      <c r="K437" s="165" t="e">
        <f t="shared" si="343"/>
        <v>#DIV/0!</v>
      </c>
      <c r="L437" s="34"/>
      <c r="M437" s="35"/>
      <c r="N437" s="34"/>
      <c r="O437" s="30">
        <f t="shared" si="375"/>
        <v>0</v>
      </c>
      <c r="P437" s="70"/>
      <c r="Q437" s="198"/>
      <c r="R437" s="13"/>
      <c r="S437" s="9">
        <f t="shared" si="381"/>
        <v>0</v>
      </c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</row>
    <row r="438" spans="1:159" s="1" customFormat="1" ht="18" x14ac:dyDescent="0.25">
      <c r="A438" s="118"/>
      <c r="B438" s="41"/>
      <c r="C438" s="41"/>
      <c r="D438" s="41"/>
      <c r="E438" s="41"/>
      <c r="F438" s="41"/>
      <c r="G438" s="158" t="s">
        <v>260</v>
      </c>
      <c r="H438" s="34">
        <v>1500</v>
      </c>
      <c r="I438" s="34">
        <f>O438</f>
        <v>1500</v>
      </c>
      <c r="J438" s="34">
        <f t="shared" si="379"/>
        <v>0</v>
      </c>
      <c r="K438" s="165">
        <f t="shared" si="343"/>
        <v>100</v>
      </c>
      <c r="L438" s="34">
        <f>H438</f>
        <v>1500</v>
      </c>
      <c r="M438" s="35"/>
      <c r="N438" s="31">
        <v>1500</v>
      </c>
      <c r="O438" s="30">
        <f t="shared" si="375"/>
        <v>1500</v>
      </c>
      <c r="P438" s="70"/>
      <c r="Q438" s="198"/>
      <c r="R438" s="13"/>
      <c r="S438" s="9">
        <f t="shared" si="381"/>
        <v>0</v>
      </c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</row>
    <row r="439" spans="1:159" s="1" customFormat="1" ht="18" x14ac:dyDescent="0.25">
      <c r="A439" s="118"/>
      <c r="B439" s="41"/>
      <c r="C439" s="41"/>
      <c r="D439" s="41"/>
      <c r="E439" s="41"/>
      <c r="F439" s="41"/>
      <c r="G439" s="158" t="s">
        <v>261</v>
      </c>
      <c r="H439" s="34">
        <v>10000</v>
      </c>
      <c r="I439" s="34">
        <f t="shared" ref="I439:I440" si="382">O439</f>
        <v>9887</v>
      </c>
      <c r="J439" s="34">
        <f t="shared" si="379"/>
        <v>113</v>
      </c>
      <c r="K439" s="165">
        <f t="shared" si="343"/>
        <v>98.87</v>
      </c>
      <c r="L439" s="34">
        <f t="shared" ref="L439:L440" si="383">H439</f>
        <v>10000</v>
      </c>
      <c r="M439" s="35"/>
      <c r="N439" s="31">
        <v>9887</v>
      </c>
      <c r="O439" s="30">
        <f t="shared" si="375"/>
        <v>9887</v>
      </c>
      <c r="P439" s="70"/>
      <c r="Q439" s="198"/>
      <c r="R439" s="13"/>
      <c r="S439" s="9">
        <f t="shared" si="381"/>
        <v>0</v>
      </c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</row>
    <row r="440" spans="1:159" s="1" customFormat="1" ht="33" x14ac:dyDescent="0.25">
      <c r="A440" s="118"/>
      <c r="B440" s="41"/>
      <c r="C440" s="41"/>
      <c r="D440" s="41"/>
      <c r="E440" s="41"/>
      <c r="F440" s="41"/>
      <c r="G440" s="158" t="s">
        <v>412</v>
      </c>
      <c r="H440" s="34">
        <v>27000</v>
      </c>
      <c r="I440" s="34">
        <f t="shared" si="382"/>
        <v>26255</v>
      </c>
      <c r="J440" s="34">
        <f t="shared" si="379"/>
        <v>745</v>
      </c>
      <c r="K440" s="165">
        <f t="shared" si="343"/>
        <v>97.24</v>
      </c>
      <c r="L440" s="34">
        <f t="shared" si="383"/>
        <v>27000</v>
      </c>
      <c r="M440" s="35"/>
      <c r="N440" s="31">
        <v>26255</v>
      </c>
      <c r="O440" s="30">
        <f>+M440+N440</f>
        <v>26255</v>
      </c>
      <c r="P440" s="70"/>
      <c r="Q440" s="198"/>
      <c r="R440" s="13"/>
      <c r="S440" s="9">
        <f t="shared" si="381"/>
        <v>0</v>
      </c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</row>
    <row r="441" spans="1:159" ht="18" x14ac:dyDescent="0.2">
      <c r="A441" s="119"/>
      <c r="B441" s="96"/>
      <c r="C441" s="96"/>
      <c r="D441" s="96"/>
      <c r="E441" s="96"/>
      <c r="F441" s="96"/>
      <c r="G441" s="94" t="s">
        <v>262</v>
      </c>
      <c r="H441" s="31"/>
      <c r="I441" s="31"/>
      <c r="J441" s="34">
        <f t="shared" si="379"/>
        <v>0</v>
      </c>
      <c r="K441" s="165" t="e">
        <f t="shared" si="343"/>
        <v>#DIV/0!</v>
      </c>
      <c r="L441" s="31"/>
      <c r="M441" s="31"/>
      <c r="N441" s="31"/>
      <c r="O441" s="44">
        <f t="shared" si="375"/>
        <v>0</v>
      </c>
      <c r="P441" s="69">
        <f t="shared" ref="P441" si="384">L441-O441</f>
        <v>0</v>
      </c>
      <c r="Q441" s="198"/>
      <c r="R441" s="12"/>
      <c r="S441" s="9">
        <f t="shared" si="381"/>
        <v>0</v>
      </c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</row>
    <row r="442" spans="1:159" ht="33" x14ac:dyDescent="0.2">
      <c r="A442" s="119"/>
      <c r="B442" s="96"/>
      <c r="C442" s="96"/>
      <c r="D442" s="96"/>
      <c r="E442" s="41" t="s">
        <v>127</v>
      </c>
      <c r="F442" s="96"/>
      <c r="G442" s="158" t="s">
        <v>422</v>
      </c>
      <c r="H442" s="34">
        <f>H443</f>
        <v>65000</v>
      </c>
      <c r="I442" s="34">
        <f>I443</f>
        <v>0</v>
      </c>
      <c r="J442" s="34">
        <f t="shared" si="379"/>
        <v>65000</v>
      </c>
      <c r="K442" s="165">
        <f t="shared" si="343"/>
        <v>0</v>
      </c>
      <c r="L442" s="34">
        <f>H442</f>
        <v>65000</v>
      </c>
      <c r="M442" s="34">
        <f>M443</f>
        <v>0</v>
      </c>
      <c r="N442" s="34">
        <f>N443</f>
        <v>41574</v>
      </c>
      <c r="O442" s="30">
        <f t="shared" si="375"/>
        <v>41574</v>
      </c>
      <c r="P442" s="70"/>
      <c r="Q442" s="198"/>
      <c r="R442" s="12"/>
      <c r="S442" s="9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</row>
    <row r="443" spans="1:159" ht="18" x14ac:dyDescent="0.2">
      <c r="A443" s="119"/>
      <c r="B443" s="96"/>
      <c r="C443" s="96"/>
      <c r="D443" s="96"/>
      <c r="E443" s="41"/>
      <c r="F443" s="96"/>
      <c r="G443" s="158" t="s">
        <v>425</v>
      </c>
      <c r="H443" s="34">
        <v>65000</v>
      </c>
      <c r="I443" s="34"/>
      <c r="J443" s="34"/>
      <c r="K443" s="165"/>
      <c r="L443" s="34">
        <v>65000</v>
      </c>
      <c r="M443" s="31"/>
      <c r="N443" s="31">
        <v>41574</v>
      </c>
      <c r="O443" s="44">
        <f t="shared" si="375"/>
        <v>41574</v>
      </c>
      <c r="P443" s="70"/>
      <c r="Q443" s="198"/>
      <c r="R443" s="12"/>
      <c r="S443" s="9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</row>
    <row r="444" spans="1:159" ht="49.5" x14ac:dyDescent="0.2">
      <c r="A444" s="119"/>
      <c r="B444" s="96"/>
      <c r="C444" s="96"/>
      <c r="D444" s="41">
        <v>58</v>
      </c>
      <c r="E444" s="96"/>
      <c r="F444" s="96"/>
      <c r="G444" s="158" t="s">
        <v>366</v>
      </c>
      <c r="H444" s="34">
        <f t="shared" ref="H444:J444" si="385">+H445+H446</f>
        <v>863000</v>
      </c>
      <c r="I444" s="34">
        <f t="shared" si="385"/>
        <v>762848</v>
      </c>
      <c r="J444" s="34">
        <f t="shared" si="385"/>
        <v>100152</v>
      </c>
      <c r="K444" s="165">
        <f t="shared" si="343"/>
        <v>88.39</v>
      </c>
      <c r="L444" s="34">
        <f>+L445+L446</f>
        <v>863000</v>
      </c>
      <c r="M444" s="34">
        <f>+M445+M446</f>
        <v>0</v>
      </c>
      <c r="N444" s="34">
        <f t="shared" ref="N444" si="386">+N445+N446</f>
        <v>762848</v>
      </c>
      <c r="O444" s="33">
        <f t="shared" si="375"/>
        <v>762848</v>
      </c>
      <c r="P444" s="73">
        <f>+P445+P446</f>
        <v>100152</v>
      </c>
      <c r="Q444" s="198">
        <f t="shared" si="377"/>
        <v>88.39</v>
      </c>
      <c r="R444" s="12"/>
      <c r="S444" s="9">
        <f t="shared" ref="S444:S450" si="387">R444-M444</f>
        <v>0</v>
      </c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</row>
    <row r="445" spans="1:159" ht="18" x14ac:dyDescent="0.2">
      <c r="A445" s="119"/>
      <c r="B445" s="96"/>
      <c r="C445" s="96"/>
      <c r="D445" s="96"/>
      <c r="E445" s="97" t="s">
        <v>56</v>
      </c>
      <c r="F445" s="96"/>
      <c r="G445" s="94" t="s">
        <v>377</v>
      </c>
      <c r="H445" s="31">
        <v>134000</v>
      </c>
      <c r="I445" s="35">
        <f>O445</f>
        <v>117132</v>
      </c>
      <c r="J445" s="31">
        <f t="shared" ref="J445:J446" si="388">H445-I445</f>
        <v>16868</v>
      </c>
      <c r="K445" s="165">
        <f t="shared" si="343"/>
        <v>87.41</v>
      </c>
      <c r="L445" s="31">
        <f>H445</f>
        <v>134000</v>
      </c>
      <c r="M445" s="31"/>
      <c r="N445" s="31">
        <v>117132</v>
      </c>
      <c r="O445" s="44">
        <f>+M445+N445</f>
        <v>117132</v>
      </c>
      <c r="P445" s="69">
        <f t="shared" ref="P445:P446" si="389">L445-O445</f>
        <v>16868</v>
      </c>
      <c r="Q445" s="198">
        <f t="shared" si="377"/>
        <v>87.41</v>
      </c>
      <c r="R445" s="12">
        <v>1568908.87</v>
      </c>
      <c r="S445" s="9">
        <f>R445-M445</f>
        <v>1568908.87</v>
      </c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</row>
    <row r="446" spans="1:159" ht="18" x14ac:dyDescent="0.2">
      <c r="A446" s="119"/>
      <c r="B446" s="96"/>
      <c r="C446" s="96"/>
      <c r="D446" s="96"/>
      <c r="E446" s="97" t="s">
        <v>58</v>
      </c>
      <c r="F446" s="96"/>
      <c r="G446" s="94" t="s">
        <v>378</v>
      </c>
      <c r="H446" s="31">
        <v>729000</v>
      </c>
      <c r="I446" s="35">
        <f>O446</f>
        <v>645716</v>
      </c>
      <c r="J446" s="31">
        <f t="shared" si="388"/>
        <v>83284</v>
      </c>
      <c r="K446" s="165">
        <f t="shared" si="343"/>
        <v>88.58</v>
      </c>
      <c r="L446" s="31">
        <f>H446</f>
        <v>729000</v>
      </c>
      <c r="M446" s="31"/>
      <c r="N446" s="31">
        <v>645716</v>
      </c>
      <c r="O446" s="44">
        <f>+M446+N446</f>
        <v>645716</v>
      </c>
      <c r="P446" s="69">
        <f t="shared" si="389"/>
        <v>83284</v>
      </c>
      <c r="Q446" s="198">
        <f t="shared" si="377"/>
        <v>88.58</v>
      </c>
      <c r="R446" s="12">
        <v>8727616.6199999992</v>
      </c>
      <c r="S446" s="9">
        <f t="shared" si="387"/>
        <v>8727616.6199999992</v>
      </c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</row>
    <row r="447" spans="1:159" ht="18" x14ac:dyDescent="0.2">
      <c r="A447" s="118"/>
      <c r="B447" s="41"/>
      <c r="C447" s="41"/>
      <c r="D447" s="41">
        <v>79</v>
      </c>
      <c r="E447" s="41"/>
      <c r="F447" s="41"/>
      <c r="G447" s="169" t="s">
        <v>263</v>
      </c>
      <c r="H447" s="33">
        <f t="shared" ref="H447:J447" si="390">H448</f>
        <v>0</v>
      </c>
      <c r="I447" s="33">
        <f t="shared" si="390"/>
        <v>0</v>
      </c>
      <c r="J447" s="33">
        <f t="shared" si="390"/>
        <v>0</v>
      </c>
      <c r="K447" s="165" t="e">
        <f t="shared" si="343"/>
        <v>#DIV/0!</v>
      </c>
      <c r="L447" s="33">
        <f t="shared" ref="L447:P447" si="391">L448</f>
        <v>0</v>
      </c>
      <c r="M447" s="33">
        <f t="shared" si="391"/>
        <v>0</v>
      </c>
      <c r="N447" s="33">
        <f>N448</f>
        <v>0</v>
      </c>
      <c r="O447" s="33">
        <f t="shared" si="391"/>
        <v>0</v>
      </c>
      <c r="P447" s="73">
        <f t="shared" si="391"/>
        <v>0</v>
      </c>
      <c r="Q447" s="198"/>
      <c r="R447" s="6"/>
      <c r="S447" s="9">
        <f t="shared" si="387"/>
        <v>0</v>
      </c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</row>
    <row r="448" spans="1:159" ht="18" x14ac:dyDescent="0.2">
      <c r="A448" s="118"/>
      <c r="B448" s="41"/>
      <c r="C448" s="41"/>
      <c r="D448" s="41">
        <v>80</v>
      </c>
      <c r="E448" s="41"/>
      <c r="F448" s="41"/>
      <c r="G448" s="169" t="s">
        <v>264</v>
      </c>
      <c r="H448" s="33">
        <f t="shared" ref="H448:J448" si="392">H449+H450</f>
        <v>0</v>
      </c>
      <c r="I448" s="33">
        <f t="shared" si="392"/>
        <v>0</v>
      </c>
      <c r="J448" s="33">
        <f t="shared" si="392"/>
        <v>0</v>
      </c>
      <c r="K448" s="165" t="e">
        <f t="shared" si="343"/>
        <v>#DIV/0!</v>
      </c>
      <c r="L448" s="33">
        <f t="shared" ref="L448:P448" si="393">L449+L450</f>
        <v>0</v>
      </c>
      <c r="M448" s="33">
        <f t="shared" si="393"/>
        <v>0</v>
      </c>
      <c r="N448" s="33">
        <f>N449+N450</f>
        <v>0</v>
      </c>
      <c r="O448" s="33">
        <f t="shared" si="393"/>
        <v>0</v>
      </c>
      <c r="P448" s="73">
        <f t="shared" si="393"/>
        <v>0</v>
      </c>
      <c r="Q448" s="198"/>
      <c r="R448" s="6"/>
      <c r="S448" s="9">
        <f t="shared" si="387"/>
        <v>0</v>
      </c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</row>
    <row r="449" spans="1:159" ht="33" x14ac:dyDescent="0.2">
      <c r="A449" s="119"/>
      <c r="B449" s="96"/>
      <c r="C449" s="96"/>
      <c r="D449" s="96"/>
      <c r="E449" s="96" t="s">
        <v>7</v>
      </c>
      <c r="F449" s="96"/>
      <c r="G449" s="94" t="s">
        <v>265</v>
      </c>
      <c r="H449" s="31"/>
      <c r="I449" s="31"/>
      <c r="J449" s="31"/>
      <c r="K449" s="165" t="e">
        <f t="shared" si="343"/>
        <v>#DIV/0!</v>
      </c>
      <c r="L449" s="31"/>
      <c r="M449" s="31"/>
      <c r="N449" s="31"/>
      <c r="O449" s="31">
        <f>M449+N449</f>
        <v>0</v>
      </c>
      <c r="P449" s="71"/>
      <c r="Q449" s="207"/>
      <c r="R449" s="6"/>
      <c r="S449" s="9">
        <f t="shared" si="387"/>
        <v>0</v>
      </c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</row>
    <row r="450" spans="1:159" ht="33" x14ac:dyDescent="0.2">
      <c r="A450" s="119"/>
      <c r="B450" s="96"/>
      <c r="C450" s="96"/>
      <c r="D450" s="96"/>
      <c r="E450" s="96" t="s">
        <v>111</v>
      </c>
      <c r="F450" s="96"/>
      <c r="G450" s="94" t="s">
        <v>266</v>
      </c>
      <c r="H450" s="31"/>
      <c r="I450" s="31"/>
      <c r="J450" s="31"/>
      <c r="K450" s="165" t="e">
        <f t="shared" si="343"/>
        <v>#DIV/0!</v>
      </c>
      <c r="L450" s="31"/>
      <c r="M450" s="31"/>
      <c r="N450" s="31"/>
      <c r="O450" s="31">
        <f>M450+N450</f>
        <v>0</v>
      </c>
      <c r="P450" s="71"/>
      <c r="Q450" s="207"/>
      <c r="R450" s="6"/>
      <c r="S450" s="9">
        <f t="shared" si="387"/>
        <v>0</v>
      </c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</row>
    <row r="451" spans="1:159" ht="18" x14ac:dyDescent="0.2">
      <c r="A451" s="124"/>
      <c r="B451" s="102"/>
      <c r="C451" s="102"/>
      <c r="D451" s="102">
        <v>85</v>
      </c>
      <c r="E451" s="102"/>
      <c r="F451" s="102"/>
      <c r="G451" s="174" t="s">
        <v>87</v>
      </c>
      <c r="H451" s="93"/>
      <c r="I451" s="93"/>
      <c r="J451" s="93"/>
      <c r="K451" s="168"/>
      <c r="L451" s="93"/>
      <c r="M451" s="93"/>
      <c r="N451" s="93"/>
      <c r="O451" s="93">
        <f>M451+N451</f>
        <v>0</v>
      </c>
      <c r="P451" s="93"/>
      <c r="Q451" s="211"/>
      <c r="R451" s="6"/>
      <c r="S451" s="9">
        <v>5830</v>
      </c>
      <c r="T451" s="6">
        <f>S451+M451</f>
        <v>5830</v>
      </c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</row>
    <row r="452" spans="1:159" ht="18" x14ac:dyDescent="0.2">
      <c r="A452" s="119"/>
      <c r="B452" s="96"/>
      <c r="C452" s="96"/>
      <c r="D452" s="96"/>
      <c r="E452" s="96"/>
      <c r="F452" s="96"/>
      <c r="G452" s="94" t="s">
        <v>149</v>
      </c>
      <c r="H452" s="31"/>
      <c r="I452" s="31"/>
      <c r="J452" s="31"/>
      <c r="K452" s="165"/>
      <c r="L452" s="31"/>
      <c r="M452" s="31"/>
      <c r="N452" s="31"/>
      <c r="O452" s="31"/>
      <c r="P452" s="71"/>
      <c r="Q452" s="207"/>
      <c r="R452" s="6"/>
      <c r="S452" s="9">
        <f t="shared" ref="S452:S502" si="394">R452-M452</f>
        <v>0</v>
      </c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</row>
    <row r="453" spans="1:159" ht="18" x14ac:dyDescent="0.2">
      <c r="A453" s="222" t="s">
        <v>226</v>
      </c>
      <c r="B453" s="223" t="s">
        <v>18</v>
      </c>
      <c r="C453" s="223"/>
      <c r="D453" s="223"/>
      <c r="E453" s="223"/>
      <c r="F453" s="223"/>
      <c r="G453" s="159" t="s">
        <v>362</v>
      </c>
      <c r="H453" s="55">
        <f t="shared" ref="H453:I453" si="395">SUM(H454:H456)</f>
        <v>1647000</v>
      </c>
      <c r="I453" s="55">
        <f t="shared" si="395"/>
        <v>1457761</v>
      </c>
      <c r="J453" s="129">
        <f t="shared" ref="J453:J458" si="396">H453-I453</f>
        <v>189239</v>
      </c>
      <c r="K453" s="176">
        <f t="shared" ref="K453:K482" si="397">ROUND(I453/H453*100,2)</f>
        <v>88.51</v>
      </c>
      <c r="L453" s="55">
        <f t="shared" ref="L453" si="398">SUM(L454:L456)</f>
        <v>1647000</v>
      </c>
      <c r="M453" s="55">
        <f t="shared" ref="M453:O453" si="399">SUM(M454:M456)</f>
        <v>0</v>
      </c>
      <c r="N453" s="55">
        <f t="shared" si="399"/>
        <v>1501585</v>
      </c>
      <c r="O453" s="55">
        <f t="shared" si="399"/>
        <v>1501585</v>
      </c>
      <c r="P453" s="55">
        <f t="shared" ref="P453:P458" si="400">L453-O453</f>
        <v>145415</v>
      </c>
      <c r="Q453" s="200">
        <f t="shared" ref="Q453:Q458" si="401">ROUND(O453/L453*100,2)</f>
        <v>91.17</v>
      </c>
      <c r="R453" s="6"/>
      <c r="S453" s="9">
        <f t="shared" si="394"/>
        <v>0</v>
      </c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</row>
    <row r="454" spans="1:159" ht="18" x14ac:dyDescent="0.2">
      <c r="A454" s="222"/>
      <c r="B454" s="223"/>
      <c r="C454" s="223" t="s">
        <v>7</v>
      </c>
      <c r="D454" s="223"/>
      <c r="E454" s="223"/>
      <c r="F454" s="223"/>
      <c r="G454" s="159" t="s">
        <v>363</v>
      </c>
      <c r="H454" s="55">
        <f>H394+H400</f>
        <v>0</v>
      </c>
      <c r="I454" s="55">
        <f>I394+I400</f>
        <v>0</v>
      </c>
      <c r="J454" s="129">
        <f t="shared" si="396"/>
        <v>0</v>
      </c>
      <c r="K454" s="176" t="e">
        <f t="shared" si="397"/>
        <v>#DIV/0!</v>
      </c>
      <c r="L454" s="55">
        <f>L394+L400</f>
        <v>0</v>
      </c>
      <c r="M454" s="55">
        <f>M394+M400</f>
        <v>0</v>
      </c>
      <c r="N454" s="55">
        <f>N394+N400</f>
        <v>0</v>
      </c>
      <c r="O454" s="55">
        <f>O394+O400</f>
        <v>0</v>
      </c>
      <c r="P454" s="55">
        <f t="shared" si="400"/>
        <v>0</v>
      </c>
      <c r="Q454" s="200" t="e">
        <f t="shared" si="401"/>
        <v>#DIV/0!</v>
      </c>
      <c r="R454" s="6"/>
      <c r="S454" s="9">
        <f t="shared" si="394"/>
        <v>0</v>
      </c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</row>
    <row r="455" spans="1:159" ht="18" x14ac:dyDescent="0.2">
      <c r="A455" s="222"/>
      <c r="B455" s="223"/>
      <c r="C455" s="223" t="s">
        <v>136</v>
      </c>
      <c r="D455" s="223"/>
      <c r="E455" s="223"/>
      <c r="F455" s="223"/>
      <c r="G455" s="159" t="s">
        <v>364</v>
      </c>
      <c r="H455" s="55">
        <f>H397+H416</f>
        <v>784000</v>
      </c>
      <c r="I455" s="55">
        <f>I397+I416</f>
        <v>694913</v>
      </c>
      <c r="J455" s="129">
        <f t="shared" si="396"/>
        <v>89087</v>
      </c>
      <c r="K455" s="176">
        <f t="shared" si="397"/>
        <v>88.64</v>
      </c>
      <c r="L455" s="55">
        <f>L397+L416</f>
        <v>784000</v>
      </c>
      <c r="M455" s="55">
        <f>M397+M416</f>
        <v>0</v>
      </c>
      <c r="N455" s="55">
        <f>N397+N416</f>
        <v>738737</v>
      </c>
      <c r="O455" s="55">
        <f>O397+O416</f>
        <v>738737</v>
      </c>
      <c r="P455" s="55">
        <f t="shared" si="400"/>
        <v>45263</v>
      </c>
      <c r="Q455" s="200">
        <f t="shared" si="401"/>
        <v>94.23</v>
      </c>
      <c r="R455" s="6"/>
      <c r="S455" s="9">
        <f t="shared" si="394"/>
        <v>0</v>
      </c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</row>
    <row r="456" spans="1:159" ht="18" x14ac:dyDescent="0.2">
      <c r="A456" s="222"/>
      <c r="B456" s="223"/>
      <c r="C456" s="223" t="s">
        <v>91</v>
      </c>
      <c r="D456" s="223"/>
      <c r="E456" s="223"/>
      <c r="F456" s="223"/>
      <c r="G456" s="159" t="s">
        <v>365</v>
      </c>
      <c r="H456" s="55">
        <f>H392-H454-H455</f>
        <v>863000</v>
      </c>
      <c r="I456" s="55">
        <f>I392-I454-I455</f>
        <v>762848</v>
      </c>
      <c r="J456" s="129">
        <f t="shared" si="396"/>
        <v>100152</v>
      </c>
      <c r="K456" s="176">
        <f t="shared" si="397"/>
        <v>88.39</v>
      </c>
      <c r="L456" s="55">
        <f>L392-L454-L455</f>
        <v>863000</v>
      </c>
      <c r="M456" s="55">
        <f>M392-M454-M455</f>
        <v>0</v>
      </c>
      <c r="N456" s="55">
        <f>N392-N454-N455</f>
        <v>762848</v>
      </c>
      <c r="O456" s="55">
        <f>O392-O454-O455</f>
        <v>762848</v>
      </c>
      <c r="P456" s="55">
        <f t="shared" si="400"/>
        <v>100152</v>
      </c>
      <c r="Q456" s="200">
        <f t="shared" si="401"/>
        <v>88.39</v>
      </c>
      <c r="R456" s="6"/>
      <c r="S456" s="9">
        <f t="shared" si="394"/>
        <v>0</v>
      </c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</row>
    <row r="457" spans="1:159" ht="18" x14ac:dyDescent="0.2">
      <c r="A457" s="222">
        <v>8904</v>
      </c>
      <c r="B457" s="223" t="s">
        <v>20</v>
      </c>
      <c r="C457" s="223"/>
      <c r="D457" s="223"/>
      <c r="E457" s="223"/>
      <c r="F457" s="223"/>
      <c r="G457" s="159" t="s">
        <v>267</v>
      </c>
      <c r="H457" s="55">
        <f>+H157+H392</f>
        <v>3957600</v>
      </c>
      <c r="I457" s="55">
        <f>+I157+I392</f>
        <v>3371054</v>
      </c>
      <c r="J457" s="129">
        <f t="shared" si="396"/>
        <v>586546</v>
      </c>
      <c r="K457" s="176">
        <f t="shared" si="397"/>
        <v>85.18</v>
      </c>
      <c r="L457" s="55">
        <f>+L157+L392</f>
        <v>3957600</v>
      </c>
      <c r="M457" s="55">
        <f>+M157+M392</f>
        <v>0</v>
      </c>
      <c r="N457" s="55">
        <f>+N157+N392</f>
        <v>3370483</v>
      </c>
      <c r="O457" s="55">
        <f>+O157+O392</f>
        <v>3370483</v>
      </c>
      <c r="P457" s="55">
        <f t="shared" si="400"/>
        <v>587117</v>
      </c>
      <c r="Q457" s="200">
        <f t="shared" si="401"/>
        <v>85.16</v>
      </c>
      <c r="R457" s="6"/>
      <c r="S457" s="9">
        <f t="shared" si="394"/>
        <v>0</v>
      </c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</row>
    <row r="458" spans="1:159" ht="18" x14ac:dyDescent="0.2">
      <c r="A458" s="222"/>
      <c r="B458" s="223" t="s">
        <v>18</v>
      </c>
      <c r="C458" s="223"/>
      <c r="D458" s="223"/>
      <c r="E458" s="223"/>
      <c r="F458" s="223"/>
      <c r="G458" s="159" t="s">
        <v>268</v>
      </c>
      <c r="H458" s="55">
        <f>+H98</f>
        <v>300000</v>
      </c>
      <c r="I458" s="55">
        <f>+I98</f>
        <v>0</v>
      </c>
      <c r="J458" s="129">
        <f t="shared" si="396"/>
        <v>300000</v>
      </c>
      <c r="K458" s="176">
        <f t="shared" si="397"/>
        <v>0</v>
      </c>
      <c r="L458" s="55">
        <f>+L98</f>
        <v>300000</v>
      </c>
      <c r="M458" s="55">
        <f>+M98</f>
        <v>0</v>
      </c>
      <c r="N458" s="55">
        <f>+N98</f>
        <v>245576</v>
      </c>
      <c r="O458" s="55">
        <f>+O98</f>
        <v>245576</v>
      </c>
      <c r="P458" s="55">
        <f t="shared" si="400"/>
        <v>54424</v>
      </c>
      <c r="Q458" s="200">
        <f t="shared" si="401"/>
        <v>81.86</v>
      </c>
      <c r="R458" s="6"/>
      <c r="S458" s="9">
        <f t="shared" si="394"/>
        <v>0</v>
      </c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</row>
    <row r="459" spans="1:159" ht="18" x14ac:dyDescent="0.2">
      <c r="A459" s="388" t="s">
        <v>269</v>
      </c>
      <c r="B459" s="389"/>
      <c r="C459" s="389"/>
      <c r="D459" s="389"/>
      <c r="E459" s="389"/>
      <c r="F459" s="389"/>
      <c r="G459" s="186" t="s">
        <v>270</v>
      </c>
      <c r="H459" s="130"/>
      <c r="I459" s="130"/>
      <c r="J459" s="130"/>
      <c r="K459" s="187"/>
      <c r="L459" s="130">
        <f>L9-L55</f>
        <v>-4257600</v>
      </c>
      <c r="M459" s="130">
        <f>M9-M55</f>
        <v>0</v>
      </c>
      <c r="N459" s="130">
        <f>N9-N55</f>
        <v>-2472282</v>
      </c>
      <c r="O459" s="130">
        <f>O9-O55</f>
        <v>-2472282</v>
      </c>
      <c r="P459" s="130"/>
      <c r="Q459" s="212"/>
      <c r="R459" s="6"/>
      <c r="S459" s="9">
        <f t="shared" si="394"/>
        <v>0</v>
      </c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</row>
    <row r="460" spans="1:159" ht="18" x14ac:dyDescent="0.2">
      <c r="A460" s="224"/>
      <c r="B460" s="225" t="s">
        <v>89</v>
      </c>
      <c r="C460" s="225"/>
      <c r="D460" s="225"/>
      <c r="E460" s="225"/>
      <c r="F460" s="225"/>
      <c r="G460" s="186" t="s">
        <v>271</v>
      </c>
      <c r="H460" s="130"/>
      <c r="I460" s="130"/>
      <c r="J460" s="130"/>
      <c r="K460" s="187"/>
      <c r="L460" s="130">
        <f t="shared" ref="L460:O461" si="402">+L48-L457</f>
        <v>-3957600</v>
      </c>
      <c r="M460" s="130">
        <f t="shared" si="402"/>
        <v>0</v>
      </c>
      <c r="N460" s="130">
        <f t="shared" si="402"/>
        <v>-3366745</v>
      </c>
      <c r="O460" s="130">
        <f t="shared" si="402"/>
        <v>-3366745</v>
      </c>
      <c r="P460" s="130"/>
      <c r="Q460" s="212"/>
      <c r="R460" s="6"/>
      <c r="S460" s="9">
        <f t="shared" si="394"/>
        <v>0</v>
      </c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</row>
    <row r="461" spans="1:159" ht="18" x14ac:dyDescent="0.2">
      <c r="A461" s="224"/>
      <c r="B461" s="225">
        <v>11</v>
      </c>
      <c r="C461" s="225"/>
      <c r="D461" s="225"/>
      <c r="E461" s="225"/>
      <c r="F461" s="225"/>
      <c r="G461" s="186" t="s">
        <v>272</v>
      </c>
      <c r="H461" s="130"/>
      <c r="I461" s="130"/>
      <c r="J461" s="130"/>
      <c r="K461" s="187"/>
      <c r="L461" s="130">
        <f t="shared" si="402"/>
        <v>-300000</v>
      </c>
      <c r="M461" s="130">
        <f t="shared" si="402"/>
        <v>0</v>
      </c>
      <c r="N461" s="130">
        <f t="shared" si="402"/>
        <v>-243361</v>
      </c>
      <c r="O461" s="130">
        <f t="shared" si="402"/>
        <v>-243361</v>
      </c>
      <c r="P461" s="130"/>
      <c r="Q461" s="212"/>
      <c r="R461" s="6"/>
      <c r="S461" s="9">
        <f t="shared" si="394"/>
        <v>0</v>
      </c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</row>
    <row r="462" spans="1:159" ht="0.75" customHeight="1" x14ac:dyDescent="0.2">
      <c r="A462" s="118"/>
      <c r="B462" s="41"/>
      <c r="C462" s="41"/>
      <c r="D462" s="41"/>
      <c r="E462" s="41"/>
      <c r="F462" s="41"/>
      <c r="G462" s="158"/>
      <c r="H462" s="33"/>
      <c r="I462" s="33"/>
      <c r="J462" s="33"/>
      <c r="K462" s="165"/>
      <c r="L462" s="33"/>
      <c r="M462" s="33"/>
      <c r="N462" s="33"/>
      <c r="O462" s="33"/>
      <c r="P462" s="73"/>
      <c r="Q462" s="209"/>
      <c r="R462" s="6"/>
      <c r="S462" s="9">
        <f t="shared" si="394"/>
        <v>0</v>
      </c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</row>
    <row r="463" spans="1:159" ht="18" hidden="1" x14ac:dyDescent="0.2">
      <c r="A463" s="118">
        <v>5008</v>
      </c>
      <c r="B463" s="41"/>
      <c r="C463" s="41"/>
      <c r="D463" s="41"/>
      <c r="E463" s="41"/>
      <c r="F463" s="41"/>
      <c r="G463" s="158" t="s">
        <v>64</v>
      </c>
      <c r="H463" s="33">
        <f t="shared" ref="H463:J463" si="403">+H464+H467</f>
        <v>0</v>
      </c>
      <c r="I463" s="33">
        <f t="shared" si="403"/>
        <v>0</v>
      </c>
      <c r="J463" s="33">
        <f t="shared" si="403"/>
        <v>0</v>
      </c>
      <c r="K463" s="165" t="e">
        <f t="shared" si="397"/>
        <v>#DIV/0!</v>
      </c>
      <c r="L463" s="33">
        <f>+L464+L467</f>
        <v>0</v>
      </c>
      <c r="M463" s="33">
        <f>+M464+M467</f>
        <v>0</v>
      </c>
      <c r="N463" s="33">
        <f t="shared" ref="N463:O463" si="404">+N464+N467</f>
        <v>0</v>
      </c>
      <c r="O463" s="33">
        <f t="shared" si="404"/>
        <v>0</v>
      </c>
      <c r="P463" s="73">
        <f>+P464+P467</f>
        <v>0</v>
      </c>
      <c r="Q463" s="209">
        <f>+Q464+Q467</f>
        <v>0</v>
      </c>
      <c r="R463" s="6"/>
      <c r="S463" s="9">
        <f t="shared" si="394"/>
        <v>0</v>
      </c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</row>
    <row r="464" spans="1:159" ht="18" hidden="1" x14ac:dyDescent="0.2">
      <c r="A464" s="118"/>
      <c r="B464" s="41"/>
      <c r="C464" s="41"/>
      <c r="D464" s="97" t="s">
        <v>56</v>
      </c>
      <c r="E464" s="96"/>
      <c r="F464" s="96"/>
      <c r="G464" s="169" t="s">
        <v>153</v>
      </c>
      <c r="H464" s="33">
        <f t="shared" ref="H464:J464" si="405">+H465+H466</f>
        <v>0</v>
      </c>
      <c r="I464" s="33">
        <f t="shared" si="405"/>
        <v>0</v>
      </c>
      <c r="J464" s="33">
        <f t="shared" si="405"/>
        <v>0</v>
      </c>
      <c r="K464" s="165" t="e">
        <f t="shared" si="397"/>
        <v>#DIV/0!</v>
      </c>
      <c r="L464" s="33">
        <f>+L465+L466</f>
        <v>0</v>
      </c>
      <c r="M464" s="33">
        <f>+M465+M466</f>
        <v>0</v>
      </c>
      <c r="N464" s="33">
        <f t="shared" ref="N464:O464" si="406">+N465+N466</f>
        <v>0</v>
      </c>
      <c r="O464" s="33">
        <f t="shared" si="406"/>
        <v>0</v>
      </c>
      <c r="P464" s="73">
        <f>+P465+P466</f>
        <v>0</v>
      </c>
      <c r="Q464" s="209">
        <f>+Q465+Q466</f>
        <v>0</v>
      </c>
      <c r="R464" s="6"/>
      <c r="S464" s="9">
        <f t="shared" si="394"/>
        <v>0</v>
      </c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</row>
    <row r="465" spans="1:159" ht="18" hidden="1" x14ac:dyDescent="0.2">
      <c r="A465" s="118"/>
      <c r="B465" s="41"/>
      <c r="C465" s="41"/>
      <c r="D465" s="97" t="s">
        <v>69</v>
      </c>
      <c r="E465" s="96"/>
      <c r="F465" s="96"/>
      <c r="G465" s="169" t="s">
        <v>273</v>
      </c>
      <c r="H465" s="33">
        <f t="shared" ref="H465:J465" si="407">+H470</f>
        <v>0</v>
      </c>
      <c r="I465" s="33">
        <f t="shared" si="407"/>
        <v>0</v>
      </c>
      <c r="J465" s="33">
        <f t="shared" si="407"/>
        <v>0</v>
      </c>
      <c r="K465" s="165" t="e">
        <f t="shared" si="397"/>
        <v>#DIV/0!</v>
      </c>
      <c r="L465" s="33">
        <f>+L470</f>
        <v>0</v>
      </c>
      <c r="M465" s="33">
        <f>+M470</f>
        <v>0</v>
      </c>
      <c r="N465" s="33">
        <f t="shared" ref="N465:O465" si="408">+N470</f>
        <v>0</v>
      </c>
      <c r="O465" s="33">
        <f t="shared" si="408"/>
        <v>0</v>
      </c>
      <c r="P465" s="73">
        <f>+P470</f>
        <v>0</v>
      </c>
      <c r="Q465" s="209">
        <f>+Q470</f>
        <v>0</v>
      </c>
      <c r="R465" s="6"/>
      <c r="S465" s="9">
        <f t="shared" si="394"/>
        <v>0</v>
      </c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</row>
    <row r="466" spans="1:159" ht="18" hidden="1" x14ac:dyDescent="0.2">
      <c r="A466" s="118"/>
      <c r="B466" s="41"/>
      <c r="C466" s="41"/>
      <c r="D466" s="97" t="s">
        <v>71</v>
      </c>
      <c r="E466" s="96"/>
      <c r="F466" s="96"/>
      <c r="G466" s="169" t="s">
        <v>274</v>
      </c>
      <c r="H466" s="33">
        <f t="shared" ref="H466:J466" si="409">+H474</f>
        <v>0</v>
      </c>
      <c r="I466" s="33">
        <f t="shared" si="409"/>
        <v>0</v>
      </c>
      <c r="J466" s="33">
        <f t="shared" si="409"/>
        <v>0</v>
      </c>
      <c r="K466" s="165" t="e">
        <f t="shared" si="397"/>
        <v>#DIV/0!</v>
      </c>
      <c r="L466" s="33">
        <f>+L474</f>
        <v>0</v>
      </c>
      <c r="M466" s="33">
        <f>+M474</f>
        <v>0</v>
      </c>
      <c r="N466" s="33">
        <f t="shared" ref="N466:O466" si="410">+N474</f>
        <v>0</v>
      </c>
      <c r="O466" s="33">
        <f t="shared" si="410"/>
        <v>0</v>
      </c>
      <c r="P466" s="73">
        <f>+P474</f>
        <v>0</v>
      </c>
      <c r="Q466" s="209">
        <f>+Q474</f>
        <v>0</v>
      </c>
      <c r="R466" s="6"/>
      <c r="S466" s="9">
        <f t="shared" si="394"/>
        <v>0</v>
      </c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</row>
    <row r="467" spans="1:159" ht="18" hidden="1" x14ac:dyDescent="0.2">
      <c r="A467" s="118"/>
      <c r="B467" s="41"/>
      <c r="C467" s="41"/>
      <c r="D467" s="97" t="s">
        <v>85</v>
      </c>
      <c r="E467" s="96"/>
      <c r="F467" s="96"/>
      <c r="G467" s="169" t="s">
        <v>162</v>
      </c>
      <c r="H467" s="33">
        <f t="shared" ref="H467:J467" si="411">+H479</f>
        <v>0</v>
      </c>
      <c r="I467" s="33">
        <f t="shared" si="411"/>
        <v>0</v>
      </c>
      <c r="J467" s="33">
        <f t="shared" si="411"/>
        <v>0</v>
      </c>
      <c r="K467" s="165" t="e">
        <f t="shared" si="397"/>
        <v>#DIV/0!</v>
      </c>
      <c r="L467" s="33">
        <f>+L479</f>
        <v>0</v>
      </c>
      <c r="M467" s="33">
        <f>+M479</f>
        <v>0</v>
      </c>
      <c r="N467" s="33">
        <f t="shared" ref="N467:O467" si="412">+N479</f>
        <v>0</v>
      </c>
      <c r="O467" s="33">
        <f t="shared" si="412"/>
        <v>0</v>
      </c>
      <c r="P467" s="73">
        <f>+P479</f>
        <v>0</v>
      </c>
      <c r="Q467" s="209">
        <f>+Q479</f>
        <v>0</v>
      </c>
      <c r="R467" s="6"/>
      <c r="S467" s="9">
        <f t="shared" si="394"/>
        <v>0</v>
      </c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</row>
    <row r="468" spans="1:159" ht="16.5" hidden="1" customHeight="1" x14ac:dyDescent="0.2">
      <c r="A468" s="118">
        <v>8008</v>
      </c>
      <c r="B468" s="41"/>
      <c r="C468" s="41"/>
      <c r="D468" s="41"/>
      <c r="E468" s="41"/>
      <c r="F468" s="41"/>
      <c r="G468" s="158" t="s">
        <v>227</v>
      </c>
      <c r="H468" s="33">
        <f t="shared" ref="H468:J468" si="413">+H469+H479</f>
        <v>0</v>
      </c>
      <c r="I468" s="33">
        <f t="shared" si="413"/>
        <v>0</v>
      </c>
      <c r="J468" s="33">
        <f t="shared" si="413"/>
        <v>0</v>
      </c>
      <c r="K468" s="165" t="e">
        <f t="shared" si="397"/>
        <v>#DIV/0!</v>
      </c>
      <c r="L468" s="33">
        <f>+L469+L479</f>
        <v>0</v>
      </c>
      <c r="M468" s="33">
        <f>+M469+M479</f>
        <v>0</v>
      </c>
      <c r="N468" s="33">
        <f t="shared" ref="N468:O468" si="414">+N469+N479</f>
        <v>0</v>
      </c>
      <c r="O468" s="33">
        <f t="shared" si="414"/>
        <v>0</v>
      </c>
      <c r="P468" s="73">
        <f>+P469+P479</f>
        <v>0</v>
      </c>
      <c r="Q468" s="209">
        <f>+Q469+Q479</f>
        <v>0</v>
      </c>
      <c r="R468" s="6"/>
      <c r="S468" s="9">
        <f t="shared" si="394"/>
        <v>0</v>
      </c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</row>
    <row r="469" spans="1:159" ht="18" hidden="1" x14ac:dyDescent="0.2">
      <c r="A469" s="118"/>
      <c r="B469" s="41"/>
      <c r="C469" s="41"/>
      <c r="D469" s="97" t="s">
        <v>56</v>
      </c>
      <c r="E469" s="97"/>
      <c r="F469" s="97"/>
      <c r="G469" s="169" t="s">
        <v>153</v>
      </c>
      <c r="H469" s="33">
        <f t="shared" ref="H469:J469" si="415">+H470+H474</f>
        <v>0</v>
      </c>
      <c r="I469" s="33">
        <f t="shared" si="415"/>
        <v>0</v>
      </c>
      <c r="J469" s="33">
        <f t="shared" si="415"/>
        <v>0</v>
      </c>
      <c r="K469" s="165" t="e">
        <f t="shared" si="397"/>
        <v>#DIV/0!</v>
      </c>
      <c r="L469" s="33">
        <f>+L470+L474</f>
        <v>0</v>
      </c>
      <c r="M469" s="33">
        <f>+M470+M474</f>
        <v>0</v>
      </c>
      <c r="N469" s="33">
        <f t="shared" ref="N469:O469" si="416">+N470+N474</f>
        <v>0</v>
      </c>
      <c r="O469" s="33">
        <f t="shared" si="416"/>
        <v>0</v>
      </c>
      <c r="P469" s="73">
        <f>+P470+P474</f>
        <v>0</v>
      </c>
      <c r="Q469" s="209">
        <f>+Q470+Q474</f>
        <v>0</v>
      </c>
      <c r="R469" s="6"/>
      <c r="S469" s="9">
        <f t="shared" si="394"/>
        <v>0</v>
      </c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</row>
    <row r="470" spans="1:159" ht="18" hidden="1" x14ac:dyDescent="0.2">
      <c r="A470" s="118"/>
      <c r="B470" s="41"/>
      <c r="C470" s="41"/>
      <c r="D470" s="97" t="s">
        <v>69</v>
      </c>
      <c r="E470" s="97"/>
      <c r="F470" s="97"/>
      <c r="G470" s="169" t="s">
        <v>273</v>
      </c>
      <c r="H470" s="33">
        <f t="shared" ref="H470:J470" si="417">+H471</f>
        <v>0</v>
      </c>
      <c r="I470" s="33">
        <f t="shared" si="417"/>
        <v>0</v>
      </c>
      <c r="J470" s="33">
        <f t="shared" si="417"/>
        <v>0</v>
      </c>
      <c r="K470" s="165" t="e">
        <f t="shared" si="397"/>
        <v>#DIV/0!</v>
      </c>
      <c r="L470" s="33">
        <f>+L471</f>
        <v>0</v>
      </c>
      <c r="M470" s="33">
        <f>+M471</f>
        <v>0</v>
      </c>
      <c r="N470" s="33">
        <f t="shared" ref="N470:O470" si="418">+N471</f>
        <v>0</v>
      </c>
      <c r="O470" s="33">
        <f t="shared" si="418"/>
        <v>0</v>
      </c>
      <c r="P470" s="73">
        <f>+P471</f>
        <v>0</v>
      </c>
      <c r="Q470" s="209">
        <f>+Q471</f>
        <v>0</v>
      </c>
      <c r="R470" s="6"/>
      <c r="S470" s="9">
        <f t="shared" si="394"/>
        <v>0</v>
      </c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</row>
    <row r="471" spans="1:159" ht="18" hidden="1" x14ac:dyDescent="0.2">
      <c r="A471" s="118"/>
      <c r="B471" s="41"/>
      <c r="C471" s="41"/>
      <c r="D471" s="97"/>
      <c r="E471" s="97" t="s">
        <v>56</v>
      </c>
      <c r="F471" s="97"/>
      <c r="G471" s="158" t="s">
        <v>294</v>
      </c>
      <c r="H471" s="33">
        <f t="shared" ref="H471:J471" si="419">+H472+H473</f>
        <v>0</v>
      </c>
      <c r="I471" s="33">
        <f t="shared" si="419"/>
        <v>0</v>
      </c>
      <c r="J471" s="33">
        <f t="shared" si="419"/>
        <v>0</v>
      </c>
      <c r="K471" s="165" t="e">
        <f t="shared" si="397"/>
        <v>#DIV/0!</v>
      </c>
      <c r="L471" s="33">
        <f>+L472+L473</f>
        <v>0</v>
      </c>
      <c r="M471" s="33">
        <f>+M472+M473</f>
        <v>0</v>
      </c>
      <c r="N471" s="33">
        <f t="shared" ref="N471:O471" si="420">+N472+N473</f>
        <v>0</v>
      </c>
      <c r="O471" s="33">
        <f t="shared" si="420"/>
        <v>0</v>
      </c>
      <c r="P471" s="73">
        <f>+P472+P473</f>
        <v>0</v>
      </c>
      <c r="Q471" s="209">
        <f>+Q472+Q473</f>
        <v>0</v>
      </c>
      <c r="R471" s="6"/>
      <c r="S471" s="9">
        <f t="shared" si="394"/>
        <v>0</v>
      </c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</row>
    <row r="472" spans="1:159" ht="18" hidden="1" x14ac:dyDescent="0.2">
      <c r="A472" s="118"/>
      <c r="B472" s="41"/>
      <c r="C472" s="41"/>
      <c r="D472" s="97"/>
      <c r="E472" s="97"/>
      <c r="F472" s="97" t="s">
        <v>56</v>
      </c>
      <c r="G472" s="94" t="s">
        <v>295</v>
      </c>
      <c r="H472" s="33"/>
      <c r="I472" s="33"/>
      <c r="J472" s="33"/>
      <c r="K472" s="165" t="e">
        <f t="shared" si="397"/>
        <v>#DIV/0!</v>
      </c>
      <c r="L472" s="33"/>
      <c r="M472" s="33"/>
      <c r="N472" s="33"/>
      <c r="O472" s="33">
        <f>+M472+N472</f>
        <v>0</v>
      </c>
      <c r="P472" s="73"/>
      <c r="Q472" s="209"/>
      <c r="R472" s="6"/>
      <c r="S472" s="9">
        <f t="shared" si="394"/>
        <v>0</v>
      </c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</row>
    <row r="473" spans="1:159" ht="18" hidden="1" x14ac:dyDescent="0.2">
      <c r="A473" s="118"/>
      <c r="B473" s="41"/>
      <c r="C473" s="41"/>
      <c r="D473" s="97"/>
      <c r="E473" s="97"/>
      <c r="F473" s="97" t="s">
        <v>275</v>
      </c>
      <c r="G473" s="94" t="s">
        <v>326</v>
      </c>
      <c r="H473" s="33"/>
      <c r="I473" s="33"/>
      <c r="J473" s="33"/>
      <c r="K473" s="165" t="e">
        <f t="shared" si="397"/>
        <v>#DIV/0!</v>
      </c>
      <c r="L473" s="33"/>
      <c r="M473" s="33"/>
      <c r="N473" s="33"/>
      <c r="O473" s="33">
        <f>+M473+N473</f>
        <v>0</v>
      </c>
      <c r="P473" s="73"/>
      <c r="Q473" s="209"/>
      <c r="R473" s="6"/>
      <c r="S473" s="9">
        <f t="shared" si="394"/>
        <v>0</v>
      </c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</row>
    <row r="474" spans="1:159" ht="18" hidden="1" x14ac:dyDescent="0.2">
      <c r="A474" s="118"/>
      <c r="B474" s="41"/>
      <c r="C474" s="41"/>
      <c r="D474" s="97" t="s">
        <v>71</v>
      </c>
      <c r="E474" s="97"/>
      <c r="F474" s="97"/>
      <c r="G474" s="169" t="s">
        <v>274</v>
      </c>
      <c r="H474" s="33">
        <f t="shared" ref="H474:J474" si="421">+H475+H477</f>
        <v>0</v>
      </c>
      <c r="I474" s="33">
        <f t="shared" si="421"/>
        <v>0</v>
      </c>
      <c r="J474" s="33">
        <f t="shared" si="421"/>
        <v>0</v>
      </c>
      <c r="K474" s="165" t="e">
        <f t="shared" si="397"/>
        <v>#DIV/0!</v>
      </c>
      <c r="L474" s="33">
        <f>+L475+L477</f>
        <v>0</v>
      </c>
      <c r="M474" s="33">
        <f>+M475+M477</f>
        <v>0</v>
      </c>
      <c r="N474" s="33">
        <f t="shared" ref="N474:O474" si="422">+N475+N477</f>
        <v>0</v>
      </c>
      <c r="O474" s="33">
        <f t="shared" si="422"/>
        <v>0</v>
      </c>
      <c r="P474" s="73">
        <f>+P475+P477</f>
        <v>0</v>
      </c>
      <c r="Q474" s="209">
        <f>+Q475+Q477</f>
        <v>0</v>
      </c>
      <c r="R474" s="6"/>
      <c r="S474" s="9">
        <f t="shared" si="394"/>
        <v>0</v>
      </c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</row>
    <row r="475" spans="1:159" ht="18" hidden="1" x14ac:dyDescent="0.2">
      <c r="A475" s="118"/>
      <c r="B475" s="41"/>
      <c r="C475" s="41"/>
      <c r="D475" s="97"/>
      <c r="E475" s="97" t="s">
        <v>56</v>
      </c>
      <c r="F475" s="97"/>
      <c r="G475" s="158" t="s">
        <v>306</v>
      </c>
      <c r="H475" s="33">
        <f t="shared" ref="H475:J475" si="423">+H476</f>
        <v>0</v>
      </c>
      <c r="I475" s="33">
        <f t="shared" si="423"/>
        <v>0</v>
      </c>
      <c r="J475" s="33">
        <f t="shared" si="423"/>
        <v>0</v>
      </c>
      <c r="K475" s="165" t="e">
        <f t="shared" si="397"/>
        <v>#DIV/0!</v>
      </c>
      <c r="L475" s="33">
        <f>+L476</f>
        <v>0</v>
      </c>
      <c r="M475" s="33">
        <f>+M476</f>
        <v>0</v>
      </c>
      <c r="N475" s="33">
        <f t="shared" ref="N475:O475" si="424">+N476</f>
        <v>0</v>
      </c>
      <c r="O475" s="33">
        <f t="shared" si="424"/>
        <v>0</v>
      </c>
      <c r="P475" s="73">
        <f>+P476</f>
        <v>0</v>
      </c>
      <c r="Q475" s="209">
        <f>+Q476</f>
        <v>0</v>
      </c>
      <c r="R475" s="6"/>
      <c r="S475" s="9">
        <f t="shared" si="394"/>
        <v>0</v>
      </c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</row>
    <row r="476" spans="1:159" ht="18" hidden="1" x14ac:dyDescent="0.2">
      <c r="A476" s="118"/>
      <c r="B476" s="41"/>
      <c r="C476" s="41"/>
      <c r="D476" s="97"/>
      <c r="E476" s="97"/>
      <c r="F476" s="97" t="s">
        <v>73</v>
      </c>
      <c r="G476" s="94" t="s">
        <v>400</v>
      </c>
      <c r="H476" s="33"/>
      <c r="I476" s="33"/>
      <c r="J476" s="33"/>
      <c r="K476" s="165" t="e">
        <f t="shared" si="397"/>
        <v>#DIV/0!</v>
      </c>
      <c r="L476" s="33"/>
      <c r="M476" s="33"/>
      <c r="N476" s="33"/>
      <c r="O476" s="33">
        <f>+M476+N476</f>
        <v>0</v>
      </c>
      <c r="P476" s="73"/>
      <c r="Q476" s="209"/>
      <c r="R476" s="6"/>
      <c r="S476" s="9">
        <f t="shared" si="394"/>
        <v>0</v>
      </c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</row>
    <row r="477" spans="1:159" ht="18" hidden="1" x14ac:dyDescent="0.2">
      <c r="A477" s="118"/>
      <c r="B477" s="41"/>
      <c r="C477" s="41"/>
      <c r="D477" s="97"/>
      <c r="E477" s="97" t="s">
        <v>73</v>
      </c>
      <c r="F477" s="97"/>
      <c r="G477" s="169" t="s">
        <v>340</v>
      </c>
      <c r="H477" s="33">
        <f t="shared" ref="H477:J477" si="425">+H478</f>
        <v>0</v>
      </c>
      <c r="I477" s="33">
        <f t="shared" si="425"/>
        <v>0</v>
      </c>
      <c r="J477" s="33">
        <f t="shared" si="425"/>
        <v>0</v>
      </c>
      <c r="K477" s="165" t="e">
        <f t="shared" si="397"/>
        <v>#DIV/0!</v>
      </c>
      <c r="L477" s="33">
        <f>+L478</f>
        <v>0</v>
      </c>
      <c r="M477" s="33">
        <f>+M478</f>
        <v>0</v>
      </c>
      <c r="N477" s="33">
        <f t="shared" ref="N477:O477" si="426">+N478</f>
        <v>0</v>
      </c>
      <c r="O477" s="33">
        <f t="shared" si="426"/>
        <v>0</v>
      </c>
      <c r="P477" s="73">
        <f>+P478</f>
        <v>0</v>
      </c>
      <c r="Q477" s="209">
        <f>+Q478</f>
        <v>0</v>
      </c>
      <c r="R477" s="6"/>
      <c r="S477" s="9">
        <f t="shared" si="394"/>
        <v>0</v>
      </c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</row>
    <row r="478" spans="1:159" ht="18" hidden="1" x14ac:dyDescent="0.2">
      <c r="A478" s="118"/>
      <c r="B478" s="41"/>
      <c r="C478" s="41"/>
      <c r="D478" s="97"/>
      <c r="E478" s="97"/>
      <c r="F478" s="97" t="s">
        <v>56</v>
      </c>
      <c r="G478" s="94" t="s">
        <v>314</v>
      </c>
      <c r="H478" s="33"/>
      <c r="I478" s="33"/>
      <c r="J478" s="33"/>
      <c r="K478" s="165" t="e">
        <f t="shared" si="397"/>
        <v>#DIV/0!</v>
      </c>
      <c r="L478" s="33"/>
      <c r="M478" s="33"/>
      <c r="N478" s="33"/>
      <c r="O478" s="33">
        <f>+M478+N478</f>
        <v>0</v>
      </c>
      <c r="P478" s="73"/>
      <c r="Q478" s="209"/>
      <c r="R478" s="6"/>
      <c r="S478" s="9">
        <f t="shared" si="394"/>
        <v>0</v>
      </c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</row>
    <row r="479" spans="1:159" ht="18" hidden="1" x14ac:dyDescent="0.2">
      <c r="A479" s="118"/>
      <c r="B479" s="41"/>
      <c r="C479" s="41"/>
      <c r="D479" s="96">
        <v>70</v>
      </c>
      <c r="E479" s="96"/>
      <c r="F479" s="96"/>
      <c r="G479" s="169" t="s">
        <v>162</v>
      </c>
      <c r="H479" s="33">
        <f t="shared" ref="H479:J481" si="427">+H480</f>
        <v>0</v>
      </c>
      <c r="I479" s="33">
        <f t="shared" si="427"/>
        <v>0</v>
      </c>
      <c r="J479" s="33">
        <f t="shared" si="427"/>
        <v>0</v>
      </c>
      <c r="K479" s="165" t="e">
        <f t="shared" si="397"/>
        <v>#DIV/0!</v>
      </c>
      <c r="L479" s="33">
        <f t="shared" ref="L479:Q481" si="428">+L480</f>
        <v>0</v>
      </c>
      <c r="M479" s="33">
        <f t="shared" si="428"/>
        <v>0</v>
      </c>
      <c r="N479" s="33">
        <f t="shared" si="428"/>
        <v>0</v>
      </c>
      <c r="O479" s="33">
        <f t="shared" si="428"/>
        <v>0</v>
      </c>
      <c r="P479" s="73">
        <f t="shared" si="428"/>
        <v>0</v>
      </c>
      <c r="Q479" s="209">
        <f t="shared" si="428"/>
        <v>0</v>
      </c>
      <c r="R479" s="6"/>
      <c r="S479" s="9">
        <f t="shared" si="394"/>
        <v>0</v>
      </c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</row>
    <row r="480" spans="1:159" ht="18" hidden="1" x14ac:dyDescent="0.2">
      <c r="A480" s="118"/>
      <c r="B480" s="41"/>
      <c r="C480" s="41"/>
      <c r="D480" s="96">
        <v>71</v>
      </c>
      <c r="E480" s="96"/>
      <c r="F480" s="96"/>
      <c r="G480" s="169" t="s">
        <v>319</v>
      </c>
      <c r="H480" s="33">
        <f t="shared" si="427"/>
        <v>0</v>
      </c>
      <c r="I480" s="33">
        <f t="shared" si="427"/>
        <v>0</v>
      </c>
      <c r="J480" s="33">
        <f t="shared" si="427"/>
        <v>0</v>
      </c>
      <c r="K480" s="165" t="e">
        <f t="shared" si="397"/>
        <v>#DIV/0!</v>
      </c>
      <c r="L480" s="33">
        <f t="shared" si="428"/>
        <v>0</v>
      </c>
      <c r="M480" s="33">
        <f t="shared" si="428"/>
        <v>0</v>
      </c>
      <c r="N480" s="33">
        <f t="shared" si="428"/>
        <v>0</v>
      </c>
      <c r="O480" s="33">
        <f t="shared" si="428"/>
        <v>0</v>
      </c>
      <c r="P480" s="73">
        <f t="shared" si="428"/>
        <v>0</v>
      </c>
      <c r="Q480" s="209">
        <f t="shared" si="428"/>
        <v>0</v>
      </c>
      <c r="R480" s="6"/>
      <c r="S480" s="9">
        <f t="shared" si="394"/>
        <v>0</v>
      </c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</row>
    <row r="481" spans="1:159" ht="18" hidden="1" x14ac:dyDescent="0.2">
      <c r="A481" s="118"/>
      <c r="B481" s="41"/>
      <c r="C481" s="41"/>
      <c r="D481" s="96"/>
      <c r="E481" s="97" t="s">
        <v>56</v>
      </c>
      <c r="F481" s="97"/>
      <c r="G481" s="158" t="s">
        <v>320</v>
      </c>
      <c r="H481" s="33">
        <f t="shared" si="427"/>
        <v>0</v>
      </c>
      <c r="I481" s="33">
        <f t="shared" si="427"/>
        <v>0</v>
      </c>
      <c r="J481" s="33">
        <f t="shared" si="427"/>
        <v>0</v>
      </c>
      <c r="K481" s="165" t="e">
        <f t="shared" si="397"/>
        <v>#DIV/0!</v>
      </c>
      <c r="L481" s="33">
        <f t="shared" si="428"/>
        <v>0</v>
      </c>
      <c r="M481" s="33">
        <f t="shared" si="428"/>
        <v>0</v>
      </c>
      <c r="N481" s="33">
        <f t="shared" si="428"/>
        <v>0</v>
      </c>
      <c r="O481" s="33">
        <f t="shared" si="428"/>
        <v>0</v>
      </c>
      <c r="P481" s="73">
        <f t="shared" si="428"/>
        <v>0</v>
      </c>
      <c r="Q481" s="209">
        <f t="shared" si="428"/>
        <v>0</v>
      </c>
      <c r="R481" s="6"/>
      <c r="S481" s="9">
        <f t="shared" si="394"/>
        <v>0</v>
      </c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</row>
    <row r="482" spans="1:159" ht="18" hidden="1" x14ac:dyDescent="0.2">
      <c r="A482" s="118"/>
      <c r="B482" s="41"/>
      <c r="C482" s="41"/>
      <c r="D482" s="96"/>
      <c r="E482" s="97"/>
      <c r="F482" s="97" t="s">
        <v>58</v>
      </c>
      <c r="G482" s="94" t="s">
        <v>373</v>
      </c>
      <c r="H482" s="33"/>
      <c r="I482" s="33"/>
      <c r="J482" s="33"/>
      <c r="K482" s="165" t="e">
        <f t="shared" si="397"/>
        <v>#DIV/0!</v>
      </c>
      <c r="L482" s="33"/>
      <c r="M482" s="33"/>
      <c r="N482" s="33"/>
      <c r="O482" s="33">
        <f>+M482+N482</f>
        <v>0</v>
      </c>
      <c r="P482" s="73"/>
      <c r="Q482" s="209"/>
      <c r="R482" s="6"/>
      <c r="S482" s="9">
        <f t="shared" si="394"/>
        <v>0</v>
      </c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</row>
    <row r="483" spans="1:159" x14ac:dyDescent="0.2">
      <c r="A483" s="118"/>
      <c r="B483" s="41"/>
      <c r="C483" s="41"/>
      <c r="D483" s="41"/>
      <c r="E483" s="41"/>
      <c r="F483" s="41"/>
      <c r="G483" s="158"/>
      <c r="H483" s="188"/>
      <c r="I483" s="188"/>
      <c r="J483" s="188"/>
      <c r="K483" s="189"/>
      <c r="L483" s="190"/>
      <c r="M483" s="33"/>
      <c r="N483" s="33"/>
      <c r="O483" s="33"/>
      <c r="P483" s="69"/>
      <c r="Q483" s="213"/>
      <c r="R483" s="6"/>
      <c r="S483" s="9">
        <f t="shared" si="394"/>
        <v>0</v>
      </c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</row>
    <row r="484" spans="1:159" ht="49.5" x14ac:dyDescent="0.2">
      <c r="A484" s="119"/>
      <c r="B484" s="96"/>
      <c r="C484" s="96"/>
      <c r="D484" s="95" t="s">
        <v>82</v>
      </c>
      <c r="E484" s="95"/>
      <c r="F484" s="95"/>
      <c r="G484" s="158" t="s">
        <v>279</v>
      </c>
      <c r="H484" s="158"/>
      <c r="I484" s="158"/>
      <c r="J484" s="33">
        <f t="shared" ref="J484:J496" si="429">+J485</f>
        <v>0</v>
      </c>
      <c r="K484" s="165" t="e">
        <f t="shared" ref="K484:K496" si="430">ROUND(I484/H484*100,2)</f>
        <v>#DIV/0!</v>
      </c>
      <c r="L484" s="190"/>
      <c r="M484" s="31">
        <f t="shared" ref="M484:O484" si="431">+M485+M489+M493</f>
        <v>0</v>
      </c>
      <c r="N484" s="31">
        <f t="shared" si="431"/>
        <v>0</v>
      </c>
      <c r="O484" s="31">
        <f t="shared" si="431"/>
        <v>0</v>
      </c>
      <c r="P484" s="73">
        <f t="shared" ref="P484:P496" si="432">L484-O484</f>
        <v>0</v>
      </c>
      <c r="Q484" s="214" t="e">
        <f t="shared" ref="Q484:Q496" si="433">ROUND(O484/L484*100,2)</f>
        <v>#DIV/0!</v>
      </c>
      <c r="R484" s="6"/>
      <c r="S484" s="9">
        <f t="shared" si="394"/>
        <v>0</v>
      </c>
      <c r="T484" s="6"/>
      <c r="U484" s="6"/>
      <c r="V484" s="6"/>
      <c r="W484" s="6"/>
      <c r="X484" s="6"/>
      <c r="Y484" s="6"/>
      <c r="Z484" s="6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</row>
    <row r="485" spans="1:159" ht="18" x14ac:dyDescent="0.2">
      <c r="A485" s="119"/>
      <c r="B485" s="96"/>
      <c r="C485" s="96"/>
      <c r="D485" s="95"/>
      <c r="E485" s="95" t="s">
        <v>58</v>
      </c>
      <c r="F485" s="95"/>
      <c r="G485" s="158" t="s">
        <v>402</v>
      </c>
      <c r="H485" s="158"/>
      <c r="I485" s="158"/>
      <c r="J485" s="33">
        <f t="shared" si="429"/>
        <v>0</v>
      </c>
      <c r="K485" s="165" t="e">
        <f t="shared" si="430"/>
        <v>#DIV/0!</v>
      </c>
      <c r="L485" s="190"/>
      <c r="M485" s="31">
        <f>+M486+M487+M488</f>
        <v>0</v>
      </c>
      <c r="N485" s="31">
        <f t="shared" ref="N485:O485" si="434">+N486+N487+N488</f>
        <v>0</v>
      </c>
      <c r="O485" s="31">
        <f t="shared" si="434"/>
        <v>0</v>
      </c>
      <c r="P485" s="73">
        <f t="shared" si="432"/>
        <v>0</v>
      </c>
      <c r="Q485" s="214" t="e">
        <f t="shared" si="433"/>
        <v>#DIV/0!</v>
      </c>
      <c r="R485" s="6"/>
      <c r="S485" s="9">
        <f t="shared" si="394"/>
        <v>0</v>
      </c>
      <c r="T485" s="6"/>
      <c r="U485" s="6"/>
      <c r="V485" s="6"/>
      <c r="W485" s="6"/>
      <c r="X485" s="6"/>
      <c r="Y485" s="6"/>
      <c r="Z485" s="6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</row>
    <row r="486" spans="1:159" s="17" customFormat="1" ht="18" x14ac:dyDescent="0.2">
      <c r="A486" s="119"/>
      <c r="B486" s="96"/>
      <c r="C486" s="96"/>
      <c r="D486" s="97"/>
      <c r="E486" s="97"/>
      <c r="F486" s="97" t="s">
        <v>56</v>
      </c>
      <c r="G486" s="94" t="s">
        <v>276</v>
      </c>
      <c r="H486" s="94"/>
      <c r="I486" s="94"/>
      <c r="J486" s="35">
        <f t="shared" si="429"/>
        <v>0</v>
      </c>
      <c r="K486" s="191" t="e">
        <f t="shared" si="430"/>
        <v>#DIV/0!</v>
      </c>
      <c r="L486" s="192"/>
      <c r="M486" s="31"/>
      <c r="N486" s="31"/>
      <c r="O486" s="31">
        <f>+M486+N486</f>
        <v>0</v>
      </c>
      <c r="P486" s="71">
        <f t="shared" si="432"/>
        <v>0</v>
      </c>
      <c r="Q486" s="206" t="e">
        <f t="shared" si="433"/>
        <v>#DIV/0!</v>
      </c>
      <c r="R486" s="14"/>
      <c r="S486" s="9">
        <f t="shared" si="394"/>
        <v>0</v>
      </c>
      <c r="T486" s="14"/>
      <c r="U486" s="14"/>
      <c r="V486" s="14"/>
      <c r="W486" s="14"/>
      <c r="X486" s="14"/>
      <c r="Y486" s="14"/>
      <c r="Z486" s="14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</row>
    <row r="487" spans="1:159" s="17" customFormat="1" ht="18" x14ac:dyDescent="0.2">
      <c r="A487" s="119"/>
      <c r="B487" s="96"/>
      <c r="C487" s="96"/>
      <c r="D487" s="97"/>
      <c r="E487" s="97"/>
      <c r="F487" s="97" t="s">
        <v>58</v>
      </c>
      <c r="G487" s="94" t="s">
        <v>277</v>
      </c>
      <c r="H487" s="94"/>
      <c r="I487" s="94"/>
      <c r="J487" s="35">
        <f t="shared" si="429"/>
        <v>0</v>
      </c>
      <c r="K487" s="191" t="e">
        <f t="shared" si="430"/>
        <v>#DIV/0!</v>
      </c>
      <c r="L487" s="192"/>
      <c r="M487" s="31"/>
      <c r="N487" s="31"/>
      <c r="O487" s="31">
        <f t="shared" ref="O487:O488" si="435">+M487+N487</f>
        <v>0</v>
      </c>
      <c r="P487" s="71">
        <f t="shared" si="432"/>
        <v>0</v>
      </c>
      <c r="Q487" s="206" t="e">
        <f t="shared" si="433"/>
        <v>#DIV/0!</v>
      </c>
      <c r="R487" s="14"/>
      <c r="S487" s="9">
        <f t="shared" si="394"/>
        <v>0</v>
      </c>
      <c r="T487" s="14"/>
      <c r="U487" s="14"/>
      <c r="V487" s="14"/>
      <c r="W487" s="14"/>
      <c r="X487" s="14"/>
      <c r="Y487" s="14"/>
      <c r="Z487" s="14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</row>
    <row r="488" spans="1:159" s="22" customFormat="1" ht="18" x14ac:dyDescent="0.2">
      <c r="A488" s="215"/>
      <c r="B488" s="193"/>
      <c r="C488" s="193"/>
      <c r="D488" s="194"/>
      <c r="E488" s="194"/>
      <c r="F488" s="194" t="s">
        <v>12</v>
      </c>
      <c r="G488" s="94" t="s">
        <v>278</v>
      </c>
      <c r="H488" s="94"/>
      <c r="I488" s="94"/>
      <c r="J488" s="35">
        <f t="shared" si="429"/>
        <v>0</v>
      </c>
      <c r="K488" s="191" t="e">
        <f t="shared" si="430"/>
        <v>#DIV/0!</v>
      </c>
      <c r="L488" s="192"/>
      <c r="M488" s="31"/>
      <c r="N488" s="31"/>
      <c r="O488" s="31">
        <f t="shared" si="435"/>
        <v>0</v>
      </c>
      <c r="P488" s="71">
        <f t="shared" si="432"/>
        <v>0</v>
      </c>
      <c r="Q488" s="206" t="e">
        <f t="shared" si="433"/>
        <v>#DIV/0!</v>
      </c>
      <c r="R488" s="18"/>
      <c r="S488" s="9">
        <f t="shared" si="394"/>
        <v>0</v>
      </c>
      <c r="T488" s="18"/>
      <c r="U488" s="18"/>
      <c r="V488" s="18"/>
      <c r="W488" s="18"/>
      <c r="X488" s="18"/>
      <c r="Y488" s="18"/>
      <c r="Z488" s="18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</row>
    <row r="489" spans="1:159" s="17" customFormat="1" ht="18" x14ac:dyDescent="0.2">
      <c r="A489" s="119"/>
      <c r="B489" s="96"/>
      <c r="C489" s="96"/>
      <c r="D489" s="97"/>
      <c r="E489" s="95"/>
      <c r="F489" s="95"/>
      <c r="G489" s="158" t="s">
        <v>401</v>
      </c>
      <c r="H489" s="158"/>
      <c r="I489" s="158"/>
      <c r="J489" s="33">
        <f t="shared" si="429"/>
        <v>0</v>
      </c>
      <c r="K489" s="165" t="e">
        <f t="shared" si="430"/>
        <v>#DIV/0!</v>
      </c>
      <c r="L489" s="190"/>
      <c r="M489" s="31">
        <f>+M490+M491+M492</f>
        <v>0</v>
      </c>
      <c r="N489" s="31">
        <f t="shared" ref="N489:O489" si="436">+N490+N491+N492</f>
        <v>0</v>
      </c>
      <c r="O489" s="31">
        <f t="shared" si="436"/>
        <v>0</v>
      </c>
      <c r="P489" s="73">
        <f t="shared" si="432"/>
        <v>0</v>
      </c>
      <c r="Q489" s="214" t="e">
        <f t="shared" si="433"/>
        <v>#DIV/0!</v>
      </c>
      <c r="R489" s="14"/>
      <c r="S489" s="9">
        <f t="shared" si="394"/>
        <v>0</v>
      </c>
      <c r="T489" s="14"/>
      <c r="U489" s="14"/>
      <c r="V489" s="14"/>
      <c r="W489" s="14"/>
      <c r="X489" s="14"/>
      <c r="Y489" s="14"/>
      <c r="Z489" s="14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</row>
    <row r="490" spans="1:159" s="17" customFormat="1" ht="18" x14ac:dyDescent="0.2">
      <c r="A490" s="119"/>
      <c r="B490" s="96"/>
      <c r="C490" s="96"/>
      <c r="D490" s="97"/>
      <c r="E490" s="97"/>
      <c r="F490" s="97" t="s">
        <v>56</v>
      </c>
      <c r="G490" s="94" t="s">
        <v>276</v>
      </c>
      <c r="H490" s="94"/>
      <c r="I490" s="94"/>
      <c r="J490" s="35">
        <f t="shared" si="429"/>
        <v>0</v>
      </c>
      <c r="K490" s="191" t="e">
        <f t="shared" si="430"/>
        <v>#DIV/0!</v>
      </c>
      <c r="L490" s="192"/>
      <c r="M490" s="31"/>
      <c r="N490" s="31"/>
      <c r="O490" s="31">
        <f>+M490+N490</f>
        <v>0</v>
      </c>
      <c r="P490" s="71">
        <f t="shared" si="432"/>
        <v>0</v>
      </c>
      <c r="Q490" s="206" t="e">
        <f t="shared" si="433"/>
        <v>#DIV/0!</v>
      </c>
      <c r="R490" s="14"/>
      <c r="S490" s="9">
        <f t="shared" si="394"/>
        <v>0</v>
      </c>
      <c r="T490" s="14"/>
      <c r="U490" s="14"/>
      <c r="V490" s="14"/>
      <c r="W490" s="14"/>
      <c r="X490" s="14"/>
      <c r="Y490" s="14"/>
      <c r="Z490" s="14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  <c r="DZ490" s="16"/>
      <c r="EA490" s="16"/>
      <c r="EB490" s="16"/>
      <c r="EC490" s="16"/>
      <c r="ED490" s="16"/>
      <c r="EE490" s="16"/>
      <c r="EF490" s="16"/>
      <c r="EG490" s="16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</row>
    <row r="491" spans="1:159" s="17" customFormat="1" ht="18" x14ac:dyDescent="0.2">
      <c r="A491" s="119"/>
      <c r="B491" s="96"/>
      <c r="C491" s="96"/>
      <c r="D491" s="97"/>
      <c r="E491" s="97"/>
      <c r="F491" s="97" t="s">
        <v>58</v>
      </c>
      <c r="G491" s="94" t="s">
        <v>277</v>
      </c>
      <c r="H491" s="94"/>
      <c r="I491" s="94"/>
      <c r="J491" s="35">
        <f t="shared" si="429"/>
        <v>0</v>
      </c>
      <c r="K491" s="191" t="e">
        <f t="shared" si="430"/>
        <v>#DIV/0!</v>
      </c>
      <c r="L491" s="192"/>
      <c r="M491" s="31"/>
      <c r="N491" s="31"/>
      <c r="O491" s="31">
        <f t="shared" ref="O491:O492" si="437">+M491+N491</f>
        <v>0</v>
      </c>
      <c r="P491" s="71">
        <f t="shared" si="432"/>
        <v>0</v>
      </c>
      <c r="Q491" s="206" t="e">
        <f t="shared" si="433"/>
        <v>#DIV/0!</v>
      </c>
      <c r="R491" s="14"/>
      <c r="S491" s="9">
        <f t="shared" si="394"/>
        <v>0</v>
      </c>
      <c r="T491" s="14"/>
      <c r="U491" s="14"/>
      <c r="V491" s="14"/>
      <c r="W491" s="14"/>
      <c r="X491" s="14"/>
      <c r="Y491" s="14"/>
      <c r="Z491" s="14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</row>
    <row r="492" spans="1:159" s="22" customFormat="1" ht="18" x14ac:dyDescent="0.2">
      <c r="A492" s="215"/>
      <c r="B492" s="193"/>
      <c r="C492" s="193"/>
      <c r="D492" s="194"/>
      <c r="E492" s="194"/>
      <c r="F492" s="194" t="s">
        <v>12</v>
      </c>
      <c r="G492" s="94" t="s">
        <v>278</v>
      </c>
      <c r="H492" s="94"/>
      <c r="I492" s="94"/>
      <c r="J492" s="35">
        <f t="shared" si="429"/>
        <v>0</v>
      </c>
      <c r="K492" s="191" t="e">
        <f t="shared" si="430"/>
        <v>#DIV/0!</v>
      </c>
      <c r="L492" s="192"/>
      <c r="M492" s="31"/>
      <c r="N492" s="31"/>
      <c r="O492" s="31">
        <f t="shared" si="437"/>
        <v>0</v>
      </c>
      <c r="P492" s="71">
        <f t="shared" si="432"/>
        <v>0</v>
      </c>
      <c r="Q492" s="206" t="e">
        <f t="shared" si="433"/>
        <v>#DIV/0!</v>
      </c>
      <c r="R492" s="18"/>
      <c r="S492" s="9">
        <f t="shared" si="394"/>
        <v>0</v>
      </c>
      <c r="T492" s="18"/>
      <c r="U492" s="18"/>
      <c r="V492" s="18"/>
      <c r="W492" s="18"/>
      <c r="X492" s="18"/>
      <c r="Y492" s="18"/>
      <c r="Z492" s="18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</row>
    <row r="493" spans="1:159" s="17" customFormat="1" ht="18" x14ac:dyDescent="0.2">
      <c r="A493" s="119"/>
      <c r="B493" s="96"/>
      <c r="C493" s="96"/>
      <c r="D493" s="97"/>
      <c r="E493" s="95"/>
      <c r="F493" s="95"/>
      <c r="G493" s="158" t="s">
        <v>401</v>
      </c>
      <c r="H493" s="158"/>
      <c r="I493" s="158"/>
      <c r="J493" s="33">
        <f t="shared" si="429"/>
        <v>0</v>
      </c>
      <c r="K493" s="165" t="e">
        <f t="shared" si="430"/>
        <v>#DIV/0!</v>
      </c>
      <c r="L493" s="190"/>
      <c r="M493" s="31">
        <f>+M494+M495+M496</f>
        <v>0</v>
      </c>
      <c r="N493" s="31">
        <f t="shared" ref="N493:O493" si="438">+N494+N495+N496</f>
        <v>0</v>
      </c>
      <c r="O493" s="31">
        <f t="shared" si="438"/>
        <v>0</v>
      </c>
      <c r="P493" s="73">
        <f t="shared" si="432"/>
        <v>0</v>
      </c>
      <c r="Q493" s="214" t="e">
        <f t="shared" si="433"/>
        <v>#DIV/0!</v>
      </c>
      <c r="R493" s="14"/>
      <c r="S493" s="9">
        <f t="shared" si="394"/>
        <v>0</v>
      </c>
      <c r="T493" s="14"/>
      <c r="U493" s="14"/>
      <c r="V493" s="14"/>
      <c r="W493" s="14"/>
      <c r="X493" s="14"/>
      <c r="Y493" s="14"/>
      <c r="Z493" s="14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  <c r="DZ493" s="16"/>
      <c r="EA493" s="16"/>
      <c r="EB493" s="16"/>
      <c r="EC493" s="16"/>
      <c r="ED493" s="16"/>
      <c r="EE493" s="16"/>
      <c r="EF493" s="16"/>
      <c r="EG493" s="16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  <c r="ER493" s="16"/>
      <c r="ES493" s="16"/>
      <c r="ET493" s="16"/>
      <c r="EU493" s="16"/>
      <c r="EV493" s="16"/>
      <c r="EW493" s="16"/>
      <c r="EX493" s="16"/>
      <c r="EY493" s="16"/>
      <c r="EZ493" s="16"/>
      <c r="FA493" s="16"/>
      <c r="FB493" s="16"/>
      <c r="FC493" s="16"/>
    </row>
    <row r="494" spans="1:159" s="17" customFormat="1" ht="18" x14ac:dyDescent="0.2">
      <c r="A494" s="119"/>
      <c r="B494" s="96"/>
      <c r="C494" s="96"/>
      <c r="D494" s="97"/>
      <c r="E494" s="97"/>
      <c r="F494" s="97" t="s">
        <v>56</v>
      </c>
      <c r="G494" s="94" t="s">
        <v>276</v>
      </c>
      <c r="H494" s="94"/>
      <c r="I494" s="94"/>
      <c r="J494" s="35">
        <f t="shared" si="429"/>
        <v>0</v>
      </c>
      <c r="K494" s="191" t="e">
        <f t="shared" si="430"/>
        <v>#DIV/0!</v>
      </c>
      <c r="L494" s="192"/>
      <c r="M494" s="31"/>
      <c r="N494" s="31"/>
      <c r="O494" s="31">
        <f>+M494+N494</f>
        <v>0</v>
      </c>
      <c r="P494" s="71">
        <f t="shared" si="432"/>
        <v>0</v>
      </c>
      <c r="Q494" s="206" t="e">
        <f t="shared" si="433"/>
        <v>#DIV/0!</v>
      </c>
      <c r="R494" s="14"/>
      <c r="S494" s="9">
        <f t="shared" si="394"/>
        <v>0</v>
      </c>
      <c r="T494" s="14"/>
      <c r="U494" s="14"/>
      <c r="V494" s="14"/>
      <c r="W494" s="14"/>
      <c r="X494" s="14"/>
      <c r="Y494" s="14"/>
      <c r="Z494" s="14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</row>
    <row r="495" spans="1:159" s="17" customFormat="1" ht="18" x14ac:dyDescent="0.2">
      <c r="A495" s="119"/>
      <c r="B495" s="96"/>
      <c r="C495" s="96"/>
      <c r="D495" s="97"/>
      <c r="E495" s="97"/>
      <c r="F495" s="97" t="s">
        <v>58</v>
      </c>
      <c r="G495" s="94" t="s">
        <v>277</v>
      </c>
      <c r="H495" s="94"/>
      <c r="I495" s="94"/>
      <c r="J495" s="35">
        <f t="shared" si="429"/>
        <v>0</v>
      </c>
      <c r="K495" s="191" t="e">
        <f t="shared" si="430"/>
        <v>#DIV/0!</v>
      </c>
      <c r="L495" s="192"/>
      <c r="M495" s="31"/>
      <c r="N495" s="31"/>
      <c r="O495" s="31">
        <f t="shared" ref="O495:O496" si="439">+M495+N495</f>
        <v>0</v>
      </c>
      <c r="P495" s="71">
        <f t="shared" si="432"/>
        <v>0</v>
      </c>
      <c r="Q495" s="206" t="e">
        <f t="shared" si="433"/>
        <v>#DIV/0!</v>
      </c>
      <c r="R495" s="14"/>
      <c r="S495" s="9">
        <f t="shared" si="394"/>
        <v>0</v>
      </c>
      <c r="T495" s="14"/>
      <c r="U495" s="14"/>
      <c r="V495" s="14"/>
      <c r="W495" s="14"/>
      <c r="X495" s="14"/>
      <c r="Y495" s="14"/>
      <c r="Z495" s="14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</row>
    <row r="496" spans="1:159" ht="18.75" thickBot="1" x14ac:dyDescent="0.25">
      <c r="A496" s="131"/>
      <c r="B496" s="127"/>
      <c r="C496" s="127"/>
      <c r="D496" s="128"/>
      <c r="E496" s="128"/>
      <c r="F496" s="128" t="s">
        <v>12</v>
      </c>
      <c r="G496" s="132" t="s">
        <v>278</v>
      </c>
      <c r="H496" s="132"/>
      <c r="I496" s="132"/>
      <c r="J496" s="133">
        <f t="shared" si="429"/>
        <v>0</v>
      </c>
      <c r="K496" s="216" t="e">
        <f t="shared" si="430"/>
        <v>#DIV/0!</v>
      </c>
      <c r="L496" s="217"/>
      <c r="M496" s="53"/>
      <c r="N496" s="53"/>
      <c r="O496" s="53">
        <f t="shared" si="439"/>
        <v>0</v>
      </c>
      <c r="P496" s="218">
        <f t="shared" si="432"/>
        <v>0</v>
      </c>
      <c r="Q496" s="219" t="e">
        <f t="shared" si="433"/>
        <v>#DIV/0!</v>
      </c>
      <c r="R496" s="6"/>
      <c r="S496" s="9">
        <f t="shared" si="394"/>
        <v>0</v>
      </c>
      <c r="T496" s="6"/>
      <c r="U496" s="6"/>
      <c r="V496" s="6"/>
      <c r="W496" s="6"/>
      <c r="X496" s="6"/>
      <c r="Y496" s="6"/>
      <c r="Z496" s="6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</row>
    <row r="497" spans="1:159" x14ac:dyDescent="0.2">
      <c r="M497" s="43"/>
      <c r="N497" s="43"/>
      <c r="O497" s="46"/>
      <c r="P497" s="74"/>
      <c r="R497" s="12"/>
      <c r="S497" s="9">
        <f t="shared" si="394"/>
        <v>0</v>
      </c>
      <c r="T497" s="12"/>
      <c r="U497" s="12"/>
      <c r="V497" s="12"/>
      <c r="W497" s="12"/>
      <c r="X497" s="12"/>
      <c r="Y497" s="12"/>
      <c r="Z497" s="1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</row>
    <row r="498" spans="1:159" ht="18" hidden="1" customHeight="1" x14ac:dyDescent="0.2">
      <c r="M498" s="43"/>
      <c r="N498" s="43"/>
      <c r="O498" s="46"/>
      <c r="P498" s="74"/>
      <c r="R498" s="12"/>
      <c r="S498" s="9">
        <f t="shared" si="394"/>
        <v>0</v>
      </c>
      <c r="T498" s="12"/>
      <c r="U498" s="12"/>
      <c r="V498" s="12"/>
      <c r="W498" s="12"/>
      <c r="X498" s="12"/>
      <c r="Y498" s="12"/>
      <c r="Z498" s="1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</row>
    <row r="499" spans="1:159" hidden="1" x14ac:dyDescent="0.2">
      <c r="J499" s="390" t="s">
        <v>389</v>
      </c>
      <c r="K499" s="391"/>
      <c r="L499" s="58" t="s">
        <v>280</v>
      </c>
      <c r="M499" s="32"/>
      <c r="N499" s="32"/>
      <c r="O499" s="31">
        <f>+M499+N499</f>
        <v>0</v>
      </c>
      <c r="P499" s="74"/>
      <c r="R499" s="12"/>
      <c r="S499" s="9">
        <f t="shared" si="394"/>
        <v>0</v>
      </c>
      <c r="T499" s="12"/>
      <c r="U499" s="12"/>
      <c r="V499" s="12"/>
      <c r="W499" s="12"/>
      <c r="X499" s="12"/>
      <c r="Y499" s="12"/>
      <c r="Z499" s="1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</row>
    <row r="500" spans="1:159" hidden="1" x14ac:dyDescent="0.2">
      <c r="L500" s="58" t="s">
        <v>281</v>
      </c>
      <c r="M500" s="32"/>
      <c r="N500" s="69"/>
      <c r="O500" s="31">
        <f>+M500+N500</f>
        <v>0</v>
      </c>
      <c r="P500" s="74"/>
      <c r="R500" s="12"/>
      <c r="S500" s="9">
        <f t="shared" si="394"/>
        <v>0</v>
      </c>
      <c r="T500" s="12"/>
      <c r="U500" s="12"/>
      <c r="V500" s="12"/>
      <c r="W500" s="12"/>
      <c r="X500" s="12"/>
      <c r="Y500" s="12"/>
      <c r="Z500" s="1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</row>
    <row r="501" spans="1:159" s="1" customFormat="1" ht="15.75" hidden="1" x14ac:dyDescent="0.25">
      <c r="A501" s="23"/>
      <c r="B501" s="23"/>
      <c r="C501" s="23"/>
      <c r="D501" s="23"/>
      <c r="E501" s="23"/>
      <c r="F501" s="23"/>
      <c r="G501" s="68"/>
      <c r="H501" s="68"/>
      <c r="I501" s="68"/>
      <c r="J501" s="68"/>
      <c r="K501" s="110"/>
      <c r="L501" s="58" t="s">
        <v>282</v>
      </c>
      <c r="M501" s="32"/>
      <c r="N501" s="69"/>
      <c r="O501" s="31">
        <f>+M501+N501</f>
        <v>0</v>
      </c>
      <c r="P501" s="75"/>
      <c r="Q501" s="52"/>
      <c r="R501" s="13"/>
      <c r="S501" s="9">
        <f t="shared" si="394"/>
        <v>0</v>
      </c>
      <c r="T501" s="13"/>
      <c r="U501" s="13"/>
      <c r="V501" s="13"/>
      <c r="W501" s="13"/>
      <c r="X501" s="13"/>
      <c r="Y501" s="13"/>
      <c r="Z501" s="13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</row>
    <row r="502" spans="1:159" s="1" customFormat="1" ht="15.75" hidden="1" x14ac:dyDescent="0.25">
      <c r="A502" s="23"/>
      <c r="B502" s="23"/>
      <c r="C502" s="23"/>
      <c r="D502" s="23"/>
      <c r="E502" s="23"/>
      <c r="F502" s="23"/>
      <c r="G502" s="68"/>
      <c r="H502" s="68"/>
      <c r="I502" s="68"/>
      <c r="J502" s="68"/>
      <c r="K502" s="110"/>
      <c r="L502" s="58" t="s">
        <v>283</v>
      </c>
      <c r="M502" s="32"/>
      <c r="N502" s="32"/>
      <c r="O502" s="31">
        <f t="shared" ref="O502:O504" si="440">+M502+N502</f>
        <v>0</v>
      </c>
      <c r="P502" s="75"/>
      <c r="Q502" s="52"/>
      <c r="R502" s="13"/>
      <c r="S502" s="9">
        <f t="shared" si="394"/>
        <v>0</v>
      </c>
      <c r="T502" s="13"/>
      <c r="U502" s="13"/>
      <c r="V502" s="13"/>
      <c r="W502" s="13"/>
      <c r="X502" s="13"/>
      <c r="Y502" s="13"/>
      <c r="Z502" s="13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</row>
    <row r="503" spans="1:159" s="1" customFormat="1" ht="15.75" hidden="1" x14ac:dyDescent="0.25">
      <c r="A503" s="23"/>
      <c r="B503" s="23"/>
      <c r="C503" s="23"/>
      <c r="D503" s="23"/>
      <c r="E503" s="23"/>
      <c r="F503" s="23"/>
      <c r="G503" s="68"/>
      <c r="H503" s="68"/>
      <c r="I503" s="68"/>
      <c r="J503" s="68"/>
      <c r="K503" s="110"/>
      <c r="L503" s="58" t="s">
        <v>284</v>
      </c>
      <c r="M503" s="32"/>
      <c r="N503" s="32"/>
      <c r="O503" s="31">
        <f t="shared" si="440"/>
        <v>0</v>
      </c>
      <c r="P503" s="75"/>
      <c r="Q503" s="52"/>
      <c r="R503" s="13"/>
      <c r="S503" s="6"/>
      <c r="T503" s="13"/>
      <c r="U503" s="13"/>
      <c r="V503" s="13"/>
      <c r="W503" s="13"/>
      <c r="X503" s="13"/>
      <c r="Y503" s="13"/>
      <c r="Z503" s="13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</row>
    <row r="504" spans="1:159" s="1" customFormat="1" ht="15.75" hidden="1" x14ac:dyDescent="0.25">
      <c r="A504" s="23"/>
      <c r="B504" s="23"/>
      <c r="C504" s="23"/>
      <c r="D504" s="23"/>
      <c r="E504" s="23"/>
      <c r="F504" s="23"/>
      <c r="G504" s="68"/>
      <c r="H504" s="68"/>
      <c r="I504" s="68"/>
      <c r="J504" s="68"/>
      <c r="K504" s="110"/>
      <c r="L504" s="58" t="s">
        <v>285</v>
      </c>
      <c r="M504" s="32"/>
      <c r="N504" s="32"/>
      <c r="O504" s="31">
        <f t="shared" si="440"/>
        <v>0</v>
      </c>
      <c r="P504" s="75"/>
      <c r="Q504" s="52"/>
      <c r="R504" s="13"/>
      <c r="S504" s="6"/>
      <c r="T504" s="13"/>
      <c r="U504" s="13"/>
      <c r="V504" s="13"/>
      <c r="W504" s="13"/>
      <c r="X504" s="13"/>
      <c r="Y504" s="13"/>
      <c r="Z504" s="13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</row>
    <row r="505" spans="1:159" s="1" customFormat="1" ht="15.75" hidden="1" x14ac:dyDescent="0.25">
      <c r="A505" s="23"/>
      <c r="B505" s="23"/>
      <c r="C505" s="23"/>
      <c r="D505" s="23"/>
      <c r="E505" s="23"/>
      <c r="F505" s="23"/>
      <c r="G505" s="68"/>
      <c r="H505" s="68"/>
      <c r="I505" s="68"/>
      <c r="J505" s="68"/>
      <c r="K505" s="110"/>
      <c r="L505" s="59" t="s">
        <v>286</v>
      </c>
      <c r="M505" s="54">
        <f>+M499+M500+M501+M502+M503+M504</f>
        <v>0</v>
      </c>
      <c r="N505" s="54">
        <f t="shared" ref="N505" si="441">+N499+N500+N501+N502+N503+N504</f>
        <v>0</v>
      </c>
      <c r="O505" s="54">
        <f>+O499+O500+O501+O502+O503+O504</f>
        <v>0</v>
      </c>
      <c r="P505" s="75"/>
      <c r="Q505" s="52"/>
      <c r="R505" s="13"/>
      <c r="S505" s="6"/>
      <c r="T505" s="13"/>
      <c r="U505" s="13"/>
      <c r="V505" s="13"/>
      <c r="W505" s="13"/>
      <c r="X505" s="13"/>
      <c r="Y505" s="13"/>
      <c r="Z505" s="13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</row>
    <row r="506" spans="1:159" s="1" customFormat="1" hidden="1" x14ac:dyDescent="0.25">
      <c r="A506" s="28"/>
      <c r="B506" s="23"/>
      <c r="C506" s="23"/>
      <c r="D506" s="23"/>
      <c r="E506" s="28"/>
      <c r="F506" s="23"/>
      <c r="G506" s="57"/>
      <c r="H506" s="57"/>
      <c r="I506" s="57"/>
      <c r="J506" s="57"/>
      <c r="K506" s="111"/>
      <c r="L506" s="38"/>
      <c r="M506" s="42"/>
      <c r="N506" s="42"/>
      <c r="O506" s="46"/>
      <c r="P506" s="75"/>
      <c r="Q506" s="52"/>
      <c r="R506" s="13"/>
      <c r="S506" s="6"/>
      <c r="T506" s="13"/>
      <c r="U506" s="13"/>
      <c r="V506" s="13"/>
      <c r="W506" s="13"/>
      <c r="X506" s="13"/>
      <c r="Y506" s="13"/>
      <c r="Z506" s="13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</row>
    <row r="507" spans="1:159" s="1" customFormat="1" x14ac:dyDescent="0.25">
      <c r="A507" s="23"/>
      <c r="B507" s="23"/>
      <c r="C507" s="23"/>
      <c r="D507" s="23"/>
      <c r="E507" s="28"/>
      <c r="F507" s="27"/>
      <c r="G507" s="57"/>
      <c r="H507" s="57"/>
      <c r="I507" s="57"/>
      <c r="J507" s="57"/>
      <c r="K507" s="111"/>
      <c r="L507" s="38"/>
      <c r="M507" s="42"/>
      <c r="N507" s="42"/>
      <c r="O507" s="46"/>
      <c r="P507" s="75"/>
      <c r="Q507" s="52"/>
      <c r="R507" s="13"/>
      <c r="S507" s="6"/>
      <c r="T507" s="13"/>
      <c r="U507" s="13"/>
      <c r="V507" s="13"/>
      <c r="W507" s="13"/>
      <c r="X507" s="13"/>
      <c r="Y507" s="13"/>
      <c r="Z507" s="13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</row>
    <row r="508" spans="1:159" s="1" customFormat="1" x14ac:dyDescent="0.25">
      <c r="A508" s="23"/>
      <c r="B508" s="23"/>
      <c r="C508" s="23"/>
      <c r="D508" s="23"/>
      <c r="E508" s="28"/>
      <c r="F508" s="28"/>
      <c r="G508" s="57"/>
      <c r="H508" s="57"/>
      <c r="I508" s="57"/>
      <c r="J508" s="57"/>
      <c r="K508" s="111"/>
      <c r="L508" s="38"/>
      <c r="M508" s="42"/>
      <c r="N508" s="42"/>
      <c r="O508" s="46"/>
      <c r="P508" s="75"/>
      <c r="Q508" s="52"/>
      <c r="R508" s="13"/>
      <c r="S508" s="6"/>
      <c r="T508" s="13"/>
      <c r="U508" s="13"/>
      <c r="V508" s="13"/>
      <c r="W508" s="13"/>
      <c r="X508" s="13"/>
      <c r="Y508" s="13"/>
      <c r="Z508" s="13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</row>
    <row r="509" spans="1:159" s="66" customFormat="1" ht="15.75" x14ac:dyDescent="0.2">
      <c r="A509" s="392" t="s">
        <v>406</v>
      </c>
      <c r="B509" s="392"/>
      <c r="C509" s="392"/>
      <c r="D509" s="392"/>
      <c r="E509" s="392"/>
      <c r="F509" s="392"/>
      <c r="G509" s="231" t="s">
        <v>407</v>
      </c>
      <c r="H509" s="232"/>
      <c r="I509" s="393" t="s">
        <v>429</v>
      </c>
      <c r="J509" s="393"/>
      <c r="K509" s="393"/>
      <c r="L509" s="393" t="s">
        <v>430</v>
      </c>
      <c r="M509" s="393"/>
      <c r="N509" s="62"/>
      <c r="O509" s="60"/>
      <c r="P509" s="76"/>
      <c r="Q509" s="63"/>
      <c r="R509" s="64"/>
      <c r="S509" s="6"/>
      <c r="T509" s="64"/>
      <c r="U509" s="64"/>
      <c r="V509" s="64"/>
      <c r="W509" s="64"/>
      <c r="X509" s="64"/>
      <c r="Y509" s="64"/>
      <c r="Z509" s="64"/>
      <c r="AA509" s="65"/>
      <c r="AB509" s="65"/>
      <c r="AC509" s="65"/>
      <c r="AD509" s="65"/>
      <c r="AE509" s="65"/>
      <c r="AF509" s="65"/>
      <c r="AG509" s="65"/>
      <c r="AH509" s="65"/>
      <c r="AI509" s="65"/>
      <c r="AJ509" s="65"/>
      <c r="AK509" s="65"/>
      <c r="AL509" s="65"/>
      <c r="AM509" s="65"/>
      <c r="AN509" s="65"/>
      <c r="AO509" s="65"/>
      <c r="AP509" s="65"/>
      <c r="AQ509" s="65"/>
      <c r="AR509" s="65"/>
      <c r="AS509" s="65"/>
      <c r="AT509" s="65"/>
      <c r="AU509" s="65"/>
      <c r="AV509" s="65"/>
      <c r="AW509" s="65"/>
      <c r="AX509" s="65"/>
      <c r="AY509" s="65"/>
      <c r="AZ509" s="65"/>
      <c r="BA509" s="65"/>
      <c r="BB509" s="65"/>
      <c r="BC509" s="65"/>
      <c r="BD509" s="65"/>
      <c r="BE509" s="65"/>
      <c r="BF509" s="65"/>
      <c r="BG509" s="65"/>
      <c r="BH509" s="65"/>
      <c r="BI509" s="65"/>
      <c r="BJ509" s="65"/>
      <c r="BK509" s="65"/>
      <c r="BL509" s="65"/>
      <c r="BM509" s="65"/>
      <c r="BN509" s="65"/>
      <c r="BO509" s="65"/>
      <c r="BP509" s="65"/>
      <c r="BQ509" s="65"/>
      <c r="BR509" s="65"/>
      <c r="BS509" s="65"/>
      <c r="BT509" s="65"/>
      <c r="BU509" s="65"/>
      <c r="BV509" s="65"/>
      <c r="BW509" s="65"/>
      <c r="BX509" s="65"/>
      <c r="BY509" s="65"/>
      <c r="BZ509" s="65"/>
      <c r="CA509" s="65"/>
      <c r="CB509" s="65"/>
      <c r="CC509" s="65"/>
      <c r="CD509" s="65"/>
      <c r="CE509" s="65"/>
      <c r="CF509" s="65"/>
      <c r="CG509" s="65"/>
      <c r="CH509" s="65"/>
      <c r="CI509" s="65"/>
      <c r="CJ509" s="65"/>
      <c r="CK509" s="65"/>
      <c r="CL509" s="65"/>
      <c r="CM509" s="65"/>
      <c r="CN509" s="65"/>
      <c r="CO509" s="65"/>
      <c r="CP509" s="65"/>
      <c r="CQ509" s="65"/>
      <c r="CR509" s="65"/>
      <c r="CS509" s="65"/>
      <c r="CT509" s="65"/>
      <c r="CU509" s="65"/>
      <c r="CV509" s="65"/>
      <c r="CW509" s="65"/>
      <c r="CX509" s="65"/>
      <c r="CY509" s="65"/>
      <c r="CZ509" s="65"/>
      <c r="DA509" s="65"/>
      <c r="DB509" s="65"/>
      <c r="DC509" s="65"/>
      <c r="DD509" s="65"/>
      <c r="DE509" s="65"/>
      <c r="DF509" s="65"/>
      <c r="DG509" s="65"/>
      <c r="DH509" s="65"/>
      <c r="DI509" s="65"/>
      <c r="DJ509" s="65"/>
      <c r="DK509" s="65"/>
      <c r="DL509" s="65"/>
      <c r="DM509" s="65"/>
      <c r="DN509" s="65"/>
      <c r="DO509" s="65"/>
      <c r="DP509" s="65"/>
      <c r="DQ509" s="65"/>
      <c r="DR509" s="65"/>
      <c r="DS509" s="65"/>
      <c r="DT509" s="65"/>
      <c r="DU509" s="65"/>
      <c r="DV509" s="65"/>
      <c r="DW509" s="65"/>
      <c r="DX509" s="65"/>
      <c r="DY509" s="65"/>
      <c r="DZ509" s="65"/>
      <c r="EA509" s="65"/>
      <c r="EB509" s="65"/>
      <c r="EC509" s="65"/>
      <c r="ED509" s="65"/>
      <c r="EE509" s="65"/>
      <c r="EF509" s="65"/>
      <c r="EG509" s="65"/>
      <c r="EH509" s="65"/>
      <c r="EI509" s="65"/>
      <c r="EJ509" s="65"/>
      <c r="EK509" s="65"/>
      <c r="EL509" s="65"/>
      <c r="EM509" s="65"/>
      <c r="EN509" s="65"/>
      <c r="EO509" s="65"/>
      <c r="EP509" s="65"/>
      <c r="EQ509" s="65"/>
      <c r="ER509" s="65"/>
      <c r="ES509" s="65"/>
      <c r="ET509" s="65"/>
      <c r="EU509" s="65"/>
      <c r="EV509" s="65"/>
      <c r="EW509" s="65"/>
      <c r="EX509" s="65"/>
      <c r="EY509" s="65"/>
      <c r="EZ509" s="65"/>
      <c r="FA509" s="65"/>
      <c r="FB509" s="65"/>
      <c r="FC509" s="65"/>
    </row>
    <row r="510" spans="1:159" s="66" customFormat="1" ht="15" customHeight="1" x14ac:dyDescent="0.2">
      <c r="A510" s="411" t="s">
        <v>408</v>
      </c>
      <c r="B510" s="411"/>
      <c r="C510" s="411"/>
      <c r="D510" s="411"/>
      <c r="E510" s="411"/>
      <c r="F510" s="411"/>
      <c r="G510" s="226" t="s">
        <v>410</v>
      </c>
      <c r="H510" s="61"/>
      <c r="I510" s="402" t="s">
        <v>431</v>
      </c>
      <c r="J510" s="402"/>
      <c r="K510" s="402"/>
      <c r="L510" s="402" t="s">
        <v>409</v>
      </c>
      <c r="M510" s="402"/>
      <c r="N510" s="62"/>
      <c r="O510" s="60"/>
      <c r="P510" s="76"/>
      <c r="Q510" s="63"/>
      <c r="R510" s="64"/>
      <c r="S510" s="6"/>
      <c r="T510" s="64"/>
      <c r="U510" s="64"/>
      <c r="V510" s="64"/>
      <c r="W510" s="64"/>
      <c r="X510" s="64"/>
      <c r="Y510" s="64"/>
      <c r="Z510" s="64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  <c r="AT510" s="65"/>
      <c r="AU510" s="65"/>
      <c r="AV510" s="65"/>
      <c r="AW510" s="65"/>
      <c r="AX510" s="65"/>
      <c r="AY510" s="65"/>
      <c r="AZ510" s="65"/>
      <c r="BA510" s="65"/>
      <c r="BB510" s="65"/>
      <c r="BC510" s="65"/>
      <c r="BD510" s="65"/>
      <c r="BE510" s="65"/>
      <c r="BF510" s="65"/>
      <c r="BG510" s="65"/>
      <c r="BH510" s="65"/>
      <c r="BI510" s="65"/>
      <c r="BJ510" s="65"/>
      <c r="BK510" s="65"/>
      <c r="BL510" s="65"/>
      <c r="BM510" s="65"/>
      <c r="BN510" s="65"/>
      <c r="BO510" s="65"/>
      <c r="BP510" s="65"/>
      <c r="BQ510" s="65"/>
      <c r="BR510" s="65"/>
      <c r="BS510" s="65"/>
      <c r="BT510" s="65"/>
      <c r="BU510" s="65"/>
      <c r="BV510" s="65"/>
      <c r="BW510" s="65"/>
      <c r="BX510" s="65"/>
      <c r="BY510" s="65"/>
      <c r="BZ510" s="65"/>
      <c r="CA510" s="65"/>
      <c r="CB510" s="65"/>
      <c r="CC510" s="65"/>
      <c r="CD510" s="65"/>
      <c r="CE510" s="65"/>
      <c r="CF510" s="65"/>
      <c r="CG510" s="65"/>
      <c r="CH510" s="65"/>
      <c r="CI510" s="65"/>
      <c r="CJ510" s="65"/>
      <c r="CK510" s="65"/>
      <c r="CL510" s="65"/>
      <c r="CM510" s="65"/>
      <c r="CN510" s="65"/>
      <c r="CO510" s="65"/>
      <c r="CP510" s="65"/>
      <c r="CQ510" s="65"/>
      <c r="CR510" s="65"/>
      <c r="CS510" s="65"/>
      <c r="CT510" s="65"/>
      <c r="CU510" s="65"/>
      <c r="CV510" s="65"/>
      <c r="CW510" s="65"/>
      <c r="CX510" s="65"/>
      <c r="CY510" s="65"/>
      <c r="CZ510" s="65"/>
      <c r="DA510" s="65"/>
      <c r="DB510" s="65"/>
      <c r="DC510" s="65"/>
      <c r="DD510" s="65"/>
      <c r="DE510" s="65"/>
      <c r="DF510" s="65"/>
      <c r="DG510" s="65"/>
      <c r="DH510" s="65"/>
      <c r="DI510" s="65"/>
      <c r="DJ510" s="65"/>
      <c r="DK510" s="65"/>
      <c r="DL510" s="65"/>
      <c r="DM510" s="65"/>
      <c r="DN510" s="65"/>
      <c r="DO510" s="65"/>
      <c r="DP510" s="65"/>
      <c r="DQ510" s="65"/>
      <c r="DR510" s="65"/>
      <c r="DS510" s="65"/>
      <c r="DT510" s="65"/>
      <c r="DU510" s="65"/>
      <c r="DV510" s="65"/>
      <c r="DW510" s="65"/>
      <c r="DX510" s="65"/>
      <c r="DY510" s="65"/>
      <c r="DZ510" s="65"/>
      <c r="EA510" s="65"/>
      <c r="EB510" s="65"/>
      <c r="EC510" s="65"/>
      <c r="ED510" s="65"/>
      <c r="EE510" s="65"/>
      <c r="EF510" s="65"/>
      <c r="EG510" s="65"/>
      <c r="EH510" s="65"/>
      <c r="EI510" s="65"/>
      <c r="EJ510" s="65"/>
      <c r="EK510" s="65"/>
      <c r="EL510" s="65"/>
      <c r="EM510" s="65"/>
      <c r="EN510" s="65"/>
      <c r="EO510" s="65"/>
      <c r="EP510" s="65"/>
      <c r="EQ510" s="65"/>
      <c r="ER510" s="65"/>
      <c r="ES510" s="65"/>
      <c r="ET510" s="65"/>
      <c r="EU510" s="65"/>
      <c r="EV510" s="65"/>
      <c r="EW510" s="65"/>
      <c r="EX510" s="65"/>
      <c r="EY510" s="65"/>
      <c r="EZ510" s="65"/>
      <c r="FA510" s="65"/>
      <c r="FB510" s="65"/>
      <c r="FC510" s="65"/>
    </row>
    <row r="511" spans="1:159" s="1" customFormat="1" x14ac:dyDescent="0.25">
      <c r="A511" s="23"/>
      <c r="B511" s="23"/>
      <c r="C511" s="23"/>
      <c r="D511" s="23"/>
      <c r="E511" s="23"/>
      <c r="F511" s="26"/>
      <c r="G511" s="36"/>
      <c r="H511" s="36"/>
      <c r="I511" s="36"/>
      <c r="J511" s="36"/>
      <c r="K511" s="112"/>
      <c r="L511" s="45"/>
      <c r="M511" s="42"/>
      <c r="N511" s="42"/>
      <c r="O511" s="46"/>
      <c r="P511" s="75"/>
      <c r="Q511" s="52"/>
      <c r="R511" s="13"/>
      <c r="S511" s="6"/>
      <c r="T511" s="13"/>
      <c r="U511" s="13"/>
      <c r="V511" s="13"/>
      <c r="W511" s="13"/>
      <c r="X511" s="13"/>
      <c r="Y511" s="13"/>
      <c r="Z511" s="13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</row>
    <row r="512" spans="1:159" s="1" customFormat="1" x14ac:dyDescent="0.25">
      <c r="A512" s="23"/>
      <c r="B512" s="23"/>
      <c r="C512" s="23"/>
      <c r="D512" s="23"/>
      <c r="E512" s="23"/>
      <c r="F512" s="26"/>
      <c r="G512" s="36"/>
      <c r="H512" s="36"/>
      <c r="I512" s="36"/>
      <c r="J512" s="36"/>
      <c r="K512" s="112"/>
      <c r="L512" s="45"/>
      <c r="M512" s="42"/>
      <c r="N512" s="42"/>
      <c r="O512" s="46"/>
      <c r="P512" s="75"/>
      <c r="Q512" s="52"/>
      <c r="R512" s="13"/>
      <c r="S512" s="6"/>
      <c r="T512" s="13"/>
      <c r="U512" s="13"/>
      <c r="V512" s="13"/>
      <c r="W512" s="13"/>
      <c r="X512" s="13"/>
      <c r="Y512" s="13"/>
      <c r="Z512" s="13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</row>
    <row r="513" spans="1:159" s="1" customFormat="1" x14ac:dyDescent="0.25">
      <c r="A513" s="23"/>
      <c r="B513" s="23"/>
      <c r="C513" s="23"/>
      <c r="D513" s="23"/>
      <c r="E513" s="23"/>
      <c r="F513" s="26"/>
      <c r="G513" s="36"/>
      <c r="H513" s="36"/>
      <c r="I513" s="36"/>
      <c r="J513" s="36"/>
      <c r="K513" s="112"/>
      <c r="L513" s="45"/>
      <c r="M513" s="42"/>
      <c r="N513" s="42"/>
      <c r="O513" s="46"/>
      <c r="P513" s="75"/>
      <c r="Q513" s="52"/>
      <c r="R513" s="13"/>
      <c r="S513" s="6"/>
      <c r="T513" s="13"/>
      <c r="U513" s="13"/>
      <c r="V513" s="13"/>
      <c r="W513" s="13"/>
      <c r="X513" s="13"/>
      <c r="Y513" s="13"/>
      <c r="Z513" s="13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</row>
    <row r="514" spans="1:159" s="1" customFormat="1" x14ac:dyDescent="0.25">
      <c r="A514" s="23"/>
      <c r="B514" s="23"/>
      <c r="C514" s="23"/>
      <c r="D514" s="23"/>
      <c r="E514" s="23"/>
      <c r="F514" s="23"/>
      <c r="G514" s="56"/>
      <c r="H514" s="56"/>
      <c r="I514" s="56"/>
      <c r="J514" s="56"/>
      <c r="K514" s="107"/>
      <c r="L514" s="37"/>
      <c r="M514" s="42"/>
      <c r="N514" s="42"/>
      <c r="O514" s="46"/>
      <c r="P514" s="75"/>
      <c r="Q514" s="52"/>
      <c r="R514" s="13"/>
      <c r="S514" s="6"/>
      <c r="T514" s="13"/>
      <c r="U514" s="13"/>
      <c r="V514" s="13"/>
      <c r="W514" s="13"/>
      <c r="X514" s="13"/>
      <c r="Y514" s="13"/>
      <c r="Z514" s="13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</row>
    <row r="515" spans="1:159" s="1" customFormat="1" x14ac:dyDescent="0.25">
      <c r="A515" s="23"/>
      <c r="B515" s="23"/>
      <c r="C515" s="23"/>
      <c r="D515" s="23"/>
      <c r="E515" s="23"/>
      <c r="F515" s="23"/>
      <c r="G515" s="40"/>
      <c r="H515" s="40"/>
      <c r="I515" s="40"/>
      <c r="J515" s="40"/>
      <c r="K515" s="113"/>
      <c r="L515" s="39"/>
      <c r="M515" s="42"/>
      <c r="N515" s="42"/>
      <c r="O515" s="46"/>
      <c r="P515" s="75"/>
      <c r="Q515" s="52"/>
      <c r="R515" s="13"/>
      <c r="S515" s="6"/>
      <c r="T515" s="13"/>
      <c r="U515" s="13"/>
      <c r="V515" s="13"/>
      <c r="W515" s="13"/>
      <c r="X515" s="13"/>
      <c r="Y515" s="13"/>
      <c r="Z515" s="13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</row>
    <row r="516" spans="1:159" s="1" customFormat="1" x14ac:dyDescent="0.25">
      <c r="A516" s="28"/>
      <c r="B516" s="23"/>
      <c r="C516" s="23"/>
      <c r="D516" s="23"/>
      <c r="E516" s="28"/>
      <c r="F516" s="23"/>
      <c r="G516" s="57"/>
      <c r="H516" s="57"/>
      <c r="I516" s="57"/>
      <c r="J516" s="57"/>
      <c r="K516" s="111"/>
      <c r="L516" s="38"/>
      <c r="M516" s="42"/>
      <c r="N516" s="42"/>
      <c r="O516" s="46"/>
      <c r="P516" s="75"/>
      <c r="Q516" s="52"/>
      <c r="R516" s="13"/>
      <c r="S516" s="6"/>
      <c r="T516" s="13"/>
      <c r="U516" s="13"/>
      <c r="V516" s="13"/>
      <c r="W516" s="13"/>
      <c r="X516" s="13"/>
      <c r="Y516" s="13"/>
      <c r="Z516" s="13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</row>
    <row r="517" spans="1:159" s="1" customFormat="1" x14ac:dyDescent="0.25">
      <c r="A517" s="23"/>
      <c r="B517" s="23"/>
      <c r="C517" s="23"/>
      <c r="D517" s="23"/>
      <c r="E517" s="28"/>
      <c r="F517" s="27"/>
      <c r="G517" s="57"/>
      <c r="H517" s="57"/>
      <c r="I517" s="57"/>
      <c r="J517" s="57"/>
      <c r="K517" s="111"/>
      <c r="L517" s="38"/>
      <c r="M517" s="42"/>
      <c r="N517" s="42"/>
      <c r="O517" s="46"/>
      <c r="P517" s="75"/>
      <c r="Q517" s="52"/>
      <c r="R517" s="13"/>
      <c r="S517" s="6"/>
      <c r="T517" s="13"/>
      <c r="U517" s="13"/>
      <c r="V517" s="13"/>
      <c r="W517" s="13"/>
      <c r="X517" s="13"/>
      <c r="Y517" s="13"/>
      <c r="Z517" s="13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</row>
    <row r="518" spans="1:159" s="1" customFormat="1" x14ac:dyDescent="0.25">
      <c r="A518" s="23"/>
      <c r="B518" s="23"/>
      <c r="C518" s="23"/>
      <c r="D518" s="23"/>
      <c r="E518" s="28"/>
      <c r="F518" s="28"/>
      <c r="G518" s="57"/>
      <c r="H518" s="57"/>
      <c r="I518" s="57"/>
      <c r="J518" s="57"/>
      <c r="K518" s="111"/>
      <c r="L518" s="38"/>
      <c r="M518" s="42"/>
      <c r="N518" s="42"/>
      <c r="O518" s="46"/>
      <c r="P518" s="75"/>
      <c r="Q518" s="52"/>
      <c r="R518" s="13"/>
      <c r="S518" s="6"/>
      <c r="T518" s="13"/>
      <c r="U518" s="13"/>
      <c r="V518" s="13"/>
      <c r="W518" s="13"/>
      <c r="X518" s="13"/>
      <c r="Y518" s="13"/>
      <c r="Z518" s="13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</row>
    <row r="519" spans="1:159" s="1" customFormat="1" x14ac:dyDescent="0.25">
      <c r="A519" s="23"/>
      <c r="B519" s="23"/>
      <c r="C519" s="23"/>
      <c r="D519" s="23"/>
      <c r="E519" s="23"/>
      <c r="F519" s="26"/>
      <c r="G519" s="36"/>
      <c r="H519" s="36"/>
      <c r="I519" s="36"/>
      <c r="J519" s="36"/>
      <c r="K519" s="112"/>
      <c r="L519" s="45"/>
      <c r="M519" s="42"/>
      <c r="N519" s="42"/>
      <c r="O519" s="46"/>
      <c r="P519" s="75"/>
      <c r="Q519" s="52"/>
      <c r="R519" s="13"/>
      <c r="S519" s="6"/>
      <c r="T519" s="13"/>
      <c r="U519" s="13"/>
      <c r="V519" s="13"/>
      <c r="W519" s="13"/>
      <c r="X519" s="13"/>
      <c r="Y519" s="13"/>
      <c r="Z519" s="13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</row>
    <row r="520" spans="1:159" s="1" customFormat="1" x14ac:dyDescent="0.25">
      <c r="A520" s="23"/>
      <c r="B520" s="23"/>
      <c r="C520" s="23"/>
      <c r="D520" s="23"/>
      <c r="E520" s="23"/>
      <c r="F520" s="26"/>
      <c r="G520" s="36"/>
      <c r="H520" s="36"/>
      <c r="I520" s="36"/>
      <c r="J520" s="36"/>
      <c r="K520" s="112"/>
      <c r="L520" s="45"/>
      <c r="M520" s="42"/>
      <c r="N520" s="42"/>
      <c r="O520" s="46"/>
      <c r="P520" s="75"/>
      <c r="Q520" s="52"/>
      <c r="R520" s="13"/>
      <c r="S520" s="6"/>
      <c r="T520" s="13"/>
      <c r="U520" s="13"/>
      <c r="V520" s="13"/>
      <c r="W520" s="13"/>
      <c r="X520" s="13"/>
      <c r="Y520" s="13"/>
      <c r="Z520" s="13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</row>
    <row r="521" spans="1:159" s="1" customFormat="1" x14ac:dyDescent="0.25">
      <c r="A521" s="23"/>
      <c r="B521" s="23"/>
      <c r="C521" s="23"/>
      <c r="D521" s="23"/>
      <c r="E521" s="23"/>
      <c r="F521" s="26"/>
      <c r="G521" s="36"/>
      <c r="H521" s="36"/>
      <c r="I521" s="36"/>
      <c r="J521" s="36"/>
      <c r="K521" s="112"/>
      <c r="L521" s="45"/>
      <c r="M521" s="42"/>
      <c r="N521" s="42"/>
      <c r="O521" s="46"/>
      <c r="P521" s="75"/>
      <c r="Q521" s="52"/>
      <c r="R521" s="13"/>
      <c r="S521" s="6"/>
      <c r="T521" s="13"/>
      <c r="U521" s="13"/>
      <c r="V521" s="13"/>
      <c r="W521" s="13"/>
      <c r="X521" s="13"/>
      <c r="Y521" s="13"/>
      <c r="Z521" s="13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</row>
    <row r="522" spans="1:159" s="1" customFormat="1" x14ac:dyDescent="0.25">
      <c r="A522" s="23"/>
      <c r="B522" s="23"/>
      <c r="C522" s="23"/>
      <c r="D522" s="23"/>
      <c r="E522" s="23"/>
      <c r="F522" s="26"/>
      <c r="G522" s="36"/>
      <c r="H522" s="36"/>
      <c r="I522" s="36"/>
      <c r="J522" s="36"/>
      <c r="K522" s="112"/>
      <c r="L522" s="45"/>
      <c r="M522" s="42"/>
      <c r="N522" s="42"/>
      <c r="O522" s="46"/>
      <c r="P522" s="75"/>
      <c r="Q522" s="52"/>
      <c r="R522" s="13"/>
      <c r="S522" s="6"/>
      <c r="T522" s="13"/>
      <c r="U522" s="13"/>
      <c r="V522" s="13"/>
      <c r="W522" s="13"/>
      <c r="X522" s="13"/>
      <c r="Y522" s="13"/>
      <c r="Z522" s="13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</row>
    <row r="523" spans="1:159" s="1" customFormat="1" x14ac:dyDescent="0.25">
      <c r="A523" s="23"/>
      <c r="B523" s="23"/>
      <c r="C523" s="23"/>
      <c r="D523" s="23"/>
      <c r="E523" s="23"/>
      <c r="F523" s="26"/>
      <c r="G523" s="36"/>
      <c r="H523" s="36"/>
      <c r="I523" s="36"/>
      <c r="J523" s="36"/>
      <c r="K523" s="112"/>
      <c r="L523" s="45"/>
      <c r="M523" s="42"/>
      <c r="N523" s="42"/>
      <c r="O523" s="46"/>
      <c r="P523" s="75"/>
      <c r="Q523" s="52"/>
      <c r="R523" s="13"/>
      <c r="S523" s="6"/>
      <c r="T523" s="13"/>
      <c r="U523" s="13"/>
      <c r="V523" s="13"/>
      <c r="W523" s="13"/>
      <c r="X523" s="13"/>
      <c r="Y523" s="13"/>
      <c r="Z523" s="13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</row>
    <row r="524" spans="1:159" s="1" customFormat="1" x14ac:dyDescent="0.25">
      <c r="A524" s="23"/>
      <c r="B524" s="23"/>
      <c r="C524" s="23"/>
      <c r="D524" s="23"/>
      <c r="E524" s="23"/>
      <c r="F524" s="26"/>
      <c r="G524" s="36"/>
      <c r="H524" s="36"/>
      <c r="I524" s="36"/>
      <c r="J524" s="36"/>
      <c r="K524" s="112"/>
      <c r="L524" s="45"/>
      <c r="M524" s="42"/>
      <c r="N524" s="42"/>
      <c r="O524" s="46"/>
      <c r="P524" s="75"/>
      <c r="Q524" s="52"/>
      <c r="R524" s="13"/>
      <c r="S524" s="6"/>
      <c r="T524" s="13"/>
      <c r="U524" s="13"/>
      <c r="V524" s="13"/>
      <c r="W524" s="13"/>
      <c r="X524" s="13"/>
      <c r="Y524" s="13"/>
      <c r="Z524" s="13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</row>
    <row r="525" spans="1:159" s="1" customFormat="1" x14ac:dyDescent="0.25">
      <c r="A525" s="23"/>
      <c r="B525" s="23"/>
      <c r="C525" s="23"/>
      <c r="D525" s="23"/>
      <c r="E525" s="23"/>
      <c r="F525" s="26"/>
      <c r="G525" s="36"/>
      <c r="H525" s="36"/>
      <c r="I525" s="36"/>
      <c r="J525" s="36"/>
      <c r="K525" s="112"/>
      <c r="L525" s="45"/>
      <c r="M525" s="42"/>
      <c r="N525" s="42"/>
      <c r="O525" s="46"/>
      <c r="P525" s="75"/>
      <c r="Q525" s="52"/>
      <c r="R525" s="13"/>
      <c r="S525" s="6"/>
      <c r="T525" s="13"/>
      <c r="U525" s="13"/>
      <c r="V525" s="13"/>
      <c r="W525" s="13"/>
      <c r="X525" s="13"/>
      <c r="Y525" s="13"/>
      <c r="Z525" s="13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</row>
    <row r="526" spans="1:159" x14ac:dyDescent="0.2">
      <c r="M526" s="43"/>
      <c r="N526" s="43"/>
      <c r="O526" s="43"/>
      <c r="P526" s="74"/>
      <c r="R526" s="6"/>
      <c r="S526" s="6"/>
      <c r="T526" s="6"/>
      <c r="U526" s="6"/>
      <c r="V526" s="6"/>
      <c r="W526" s="6"/>
      <c r="X526" s="6"/>
      <c r="Y526" s="6"/>
      <c r="Z526" s="6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</row>
    <row r="527" spans="1:159" x14ac:dyDescent="0.2">
      <c r="M527" s="43"/>
      <c r="N527" s="43"/>
      <c r="O527" s="43"/>
      <c r="P527" s="74"/>
      <c r="R527" s="6"/>
      <c r="S527" s="6"/>
      <c r="T527" s="6"/>
      <c r="U527" s="6"/>
      <c r="V527" s="6"/>
      <c r="W527" s="6"/>
      <c r="X527" s="6"/>
      <c r="Y527" s="6"/>
      <c r="Z527" s="6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</row>
    <row r="528" spans="1:159" x14ac:dyDescent="0.2">
      <c r="M528" s="43"/>
      <c r="N528" s="43"/>
      <c r="O528" s="43"/>
      <c r="P528" s="74"/>
      <c r="R528" s="6"/>
      <c r="S528" s="6"/>
      <c r="T528" s="6"/>
      <c r="U528" s="6"/>
      <c r="V528" s="6"/>
      <c r="W528" s="6"/>
      <c r="X528" s="6"/>
      <c r="Y528" s="6"/>
      <c r="Z528" s="6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</row>
    <row r="529" spans="13:159" x14ac:dyDescent="0.2">
      <c r="M529" s="43"/>
      <c r="N529" s="43"/>
      <c r="O529" s="43"/>
      <c r="P529" s="74"/>
      <c r="R529" s="6"/>
      <c r="S529" s="6"/>
      <c r="T529" s="6"/>
      <c r="U529" s="6"/>
      <c r="V529" s="6"/>
      <c r="W529" s="6"/>
      <c r="X529" s="6"/>
      <c r="Y529" s="6"/>
      <c r="Z529" s="6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</row>
    <row r="530" spans="13:159" x14ac:dyDescent="0.2">
      <c r="M530" s="43"/>
      <c r="N530" s="43"/>
      <c r="O530" s="43"/>
      <c r="P530" s="74"/>
      <c r="R530" s="6"/>
      <c r="S530" s="6"/>
      <c r="T530" s="6"/>
      <c r="U530" s="6"/>
      <c r="V530" s="6"/>
      <c r="W530" s="6"/>
      <c r="X530" s="6"/>
      <c r="Y530" s="6"/>
      <c r="Z530" s="6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</row>
    <row r="531" spans="13:159" x14ac:dyDescent="0.2">
      <c r="M531" s="43"/>
      <c r="N531" s="43"/>
      <c r="O531" s="43"/>
      <c r="P531" s="74"/>
      <c r="R531" s="6"/>
      <c r="S531" s="6"/>
      <c r="T531" s="6"/>
      <c r="U531" s="6"/>
      <c r="V531" s="6"/>
      <c r="W531" s="6"/>
      <c r="X531" s="6"/>
      <c r="Y531" s="6"/>
      <c r="Z531" s="6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</row>
    <row r="532" spans="13:159" x14ac:dyDescent="0.2">
      <c r="M532" s="43"/>
      <c r="N532" s="43"/>
      <c r="O532" s="43"/>
      <c r="P532" s="74"/>
      <c r="R532" s="6"/>
      <c r="S532" s="6"/>
      <c r="T532" s="6"/>
      <c r="U532" s="6"/>
      <c r="V532" s="6"/>
      <c r="W532" s="6"/>
      <c r="X532" s="6"/>
      <c r="Y532" s="6"/>
      <c r="Z532" s="6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</row>
    <row r="533" spans="13:159" x14ac:dyDescent="0.2">
      <c r="M533" s="43"/>
      <c r="N533" s="43"/>
      <c r="O533" s="43"/>
      <c r="P533" s="74"/>
      <c r="R533" s="6"/>
      <c r="S533" s="6"/>
      <c r="T533" s="6"/>
      <c r="U533" s="6"/>
      <c r="V533" s="6"/>
      <c r="W533" s="6"/>
      <c r="X533" s="6"/>
      <c r="Y533" s="6"/>
      <c r="Z533" s="6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</row>
    <row r="534" spans="13:159" x14ac:dyDescent="0.2">
      <c r="M534" s="43"/>
      <c r="N534" s="43"/>
      <c r="O534" s="43"/>
      <c r="P534" s="74"/>
      <c r="R534" s="6"/>
      <c r="S534" s="6"/>
      <c r="T534" s="6"/>
      <c r="U534" s="6"/>
      <c r="V534" s="6"/>
      <c r="W534" s="6"/>
      <c r="X534" s="6"/>
      <c r="Y534" s="6"/>
      <c r="Z534" s="6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</row>
    <row r="535" spans="13:159" x14ac:dyDescent="0.2">
      <c r="M535" s="43"/>
      <c r="N535" s="43"/>
      <c r="O535" s="43"/>
      <c r="P535" s="74"/>
      <c r="R535" s="6"/>
      <c r="S535" s="6"/>
      <c r="T535" s="6"/>
      <c r="U535" s="6"/>
      <c r="V535" s="6"/>
      <c r="W535" s="6"/>
      <c r="X535" s="6"/>
      <c r="Y535" s="6"/>
      <c r="Z535" s="6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</row>
    <row r="536" spans="13:159" x14ac:dyDescent="0.2">
      <c r="M536" s="43"/>
      <c r="N536" s="43"/>
      <c r="O536" s="43"/>
      <c r="P536" s="74"/>
      <c r="R536" s="6"/>
      <c r="S536" s="6"/>
      <c r="T536" s="6"/>
      <c r="U536" s="6"/>
      <c r="V536" s="6"/>
      <c r="W536" s="6"/>
      <c r="X536" s="6"/>
      <c r="Y536" s="6"/>
      <c r="Z536" s="6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</row>
    <row r="537" spans="13:159" x14ac:dyDescent="0.2">
      <c r="M537" s="43"/>
      <c r="N537" s="43"/>
      <c r="O537" s="43"/>
      <c r="P537" s="74"/>
      <c r="R537" s="6"/>
      <c r="S537" s="6"/>
      <c r="T537" s="6"/>
      <c r="U537" s="6"/>
      <c r="V537" s="6"/>
      <c r="W537" s="6"/>
      <c r="X537" s="6"/>
      <c r="Y537" s="6"/>
      <c r="Z537" s="6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</row>
    <row r="538" spans="13:159" x14ac:dyDescent="0.2">
      <c r="M538" s="43"/>
      <c r="N538" s="43"/>
      <c r="O538" s="43"/>
      <c r="P538" s="74"/>
      <c r="R538" s="6"/>
      <c r="S538" s="6"/>
      <c r="T538" s="6"/>
      <c r="U538" s="6"/>
      <c r="V538" s="6"/>
      <c r="W538" s="6"/>
      <c r="X538" s="6"/>
      <c r="Y538" s="6"/>
      <c r="Z538" s="6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</row>
    <row r="539" spans="13:159" x14ac:dyDescent="0.2">
      <c r="M539" s="43"/>
      <c r="N539" s="43"/>
      <c r="O539" s="43"/>
      <c r="P539" s="74"/>
      <c r="R539" s="6"/>
      <c r="S539" s="6"/>
      <c r="T539" s="6"/>
      <c r="U539" s="6"/>
      <c r="V539" s="6"/>
      <c r="W539" s="6"/>
      <c r="X539" s="6"/>
      <c r="Y539" s="6"/>
      <c r="Z539" s="6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</row>
    <row r="540" spans="13:159" x14ac:dyDescent="0.2">
      <c r="M540" s="43"/>
      <c r="N540" s="43"/>
      <c r="O540" s="43"/>
      <c r="P540" s="74"/>
      <c r="R540" s="6"/>
      <c r="S540" s="6"/>
      <c r="T540" s="6"/>
      <c r="U540" s="6"/>
      <c r="V540" s="6"/>
      <c r="W540" s="6"/>
      <c r="X540" s="6"/>
      <c r="Y540" s="6"/>
      <c r="Z540" s="6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</row>
    <row r="541" spans="13:159" x14ac:dyDescent="0.2">
      <c r="M541" s="43"/>
      <c r="N541" s="43"/>
      <c r="O541" s="43"/>
      <c r="P541" s="74"/>
      <c r="R541" s="7"/>
      <c r="S541" s="6"/>
      <c r="T541" s="7"/>
      <c r="U541" s="7"/>
      <c r="V541" s="7"/>
      <c r="W541" s="7"/>
      <c r="X541" s="7"/>
      <c r="Y541" s="7"/>
      <c r="Z541" s="7"/>
    </row>
    <row r="542" spans="13:159" x14ac:dyDescent="0.2">
      <c r="M542" s="43"/>
      <c r="N542" s="43"/>
      <c r="O542" s="43"/>
      <c r="P542" s="74"/>
      <c r="R542" s="7"/>
      <c r="S542" s="6"/>
      <c r="T542" s="7"/>
      <c r="U542" s="7"/>
      <c r="V542" s="7"/>
      <c r="W542" s="7"/>
      <c r="X542" s="7"/>
      <c r="Y542" s="7"/>
      <c r="Z542" s="7"/>
    </row>
    <row r="543" spans="13:159" x14ac:dyDescent="0.2">
      <c r="M543" s="43"/>
      <c r="N543" s="43"/>
      <c r="O543" s="43"/>
      <c r="P543" s="74"/>
      <c r="R543" s="7"/>
      <c r="S543" s="6"/>
      <c r="T543" s="7"/>
      <c r="U543" s="7"/>
      <c r="V543" s="7"/>
      <c r="W543" s="7"/>
      <c r="X543" s="7"/>
      <c r="Y543" s="7"/>
      <c r="Z543" s="7"/>
    </row>
    <row r="544" spans="13:159" x14ac:dyDescent="0.2">
      <c r="M544" s="43"/>
      <c r="N544" s="43"/>
      <c r="O544" s="43"/>
      <c r="P544" s="74"/>
      <c r="R544" s="7"/>
      <c r="S544" s="6"/>
      <c r="T544" s="7"/>
      <c r="U544" s="7"/>
      <c r="V544" s="7"/>
      <c r="W544" s="7"/>
      <c r="X544" s="7"/>
      <c r="Y544" s="7"/>
      <c r="Z544" s="7"/>
    </row>
    <row r="545" spans="13:26" x14ac:dyDescent="0.2">
      <c r="M545" s="43"/>
      <c r="N545" s="43"/>
      <c r="O545" s="43"/>
      <c r="P545" s="74"/>
      <c r="R545" s="7"/>
      <c r="S545" s="6"/>
      <c r="T545" s="7"/>
      <c r="U545" s="7"/>
      <c r="V545" s="7"/>
      <c r="W545" s="7"/>
      <c r="X545" s="7"/>
      <c r="Y545" s="7"/>
      <c r="Z545" s="7"/>
    </row>
    <row r="546" spans="13:26" x14ac:dyDescent="0.2">
      <c r="M546" s="43"/>
      <c r="N546" s="43"/>
      <c r="O546" s="43"/>
      <c r="P546" s="74"/>
      <c r="R546" s="7"/>
      <c r="S546" s="6"/>
      <c r="T546" s="7"/>
      <c r="U546" s="7"/>
      <c r="V546" s="7"/>
      <c r="W546" s="7"/>
      <c r="X546" s="7"/>
      <c r="Y546" s="7"/>
      <c r="Z546" s="7"/>
    </row>
    <row r="547" spans="13:26" x14ac:dyDescent="0.2">
      <c r="M547" s="43"/>
      <c r="N547" s="43"/>
      <c r="O547" s="43"/>
      <c r="P547" s="74"/>
      <c r="R547" s="7"/>
      <c r="S547" s="6"/>
      <c r="T547" s="7"/>
      <c r="U547" s="7"/>
      <c r="V547" s="7"/>
      <c r="W547" s="7"/>
      <c r="X547" s="7"/>
      <c r="Y547" s="7"/>
      <c r="Z547" s="7"/>
    </row>
    <row r="548" spans="13:26" x14ac:dyDescent="0.2">
      <c r="M548" s="43"/>
      <c r="N548" s="43"/>
      <c r="O548" s="43"/>
      <c r="P548" s="74"/>
      <c r="R548" s="7"/>
      <c r="S548" s="6"/>
      <c r="T548" s="7"/>
      <c r="U548" s="7"/>
      <c r="V548" s="7"/>
      <c r="W548" s="7"/>
      <c r="X548" s="7"/>
      <c r="Y548" s="7"/>
      <c r="Z548" s="7"/>
    </row>
    <row r="549" spans="13:26" x14ac:dyDescent="0.2">
      <c r="M549" s="43"/>
      <c r="N549" s="43"/>
      <c r="O549" s="43"/>
      <c r="P549" s="74"/>
      <c r="R549" s="7"/>
      <c r="S549" s="6"/>
      <c r="T549" s="7"/>
      <c r="U549" s="7"/>
      <c r="V549" s="7"/>
      <c r="W549" s="7"/>
      <c r="X549" s="7"/>
      <c r="Y549" s="7"/>
      <c r="Z549" s="7"/>
    </row>
    <row r="550" spans="13:26" x14ac:dyDescent="0.2">
      <c r="M550" s="43"/>
      <c r="N550" s="43"/>
      <c r="O550" s="43"/>
      <c r="P550" s="74"/>
      <c r="R550" s="7"/>
      <c r="S550" s="6"/>
      <c r="T550" s="7"/>
      <c r="U550" s="7"/>
      <c r="V550" s="7"/>
      <c r="W550" s="7"/>
      <c r="X550" s="7"/>
      <c r="Y550" s="7"/>
      <c r="Z550" s="7"/>
    </row>
    <row r="551" spans="13:26" x14ac:dyDescent="0.2">
      <c r="M551" s="43"/>
      <c r="N551" s="43"/>
      <c r="O551" s="43"/>
      <c r="P551" s="74"/>
      <c r="R551" s="7"/>
      <c r="S551" s="6"/>
      <c r="T551" s="7"/>
      <c r="U551" s="7"/>
      <c r="V551" s="7"/>
      <c r="W551" s="7"/>
      <c r="X551" s="7"/>
      <c r="Y551" s="7"/>
      <c r="Z551" s="7"/>
    </row>
    <row r="552" spans="13:26" x14ac:dyDescent="0.2">
      <c r="M552" s="43"/>
      <c r="N552" s="43"/>
      <c r="O552" s="43"/>
      <c r="P552" s="74"/>
      <c r="R552" s="7"/>
      <c r="S552" s="6"/>
      <c r="T552" s="7"/>
      <c r="U552" s="7"/>
      <c r="V552" s="7"/>
      <c r="W552" s="7"/>
      <c r="X552" s="7"/>
      <c r="Y552" s="7"/>
      <c r="Z552" s="7"/>
    </row>
    <row r="553" spans="13:26" x14ac:dyDescent="0.2">
      <c r="M553" s="43"/>
      <c r="N553" s="43"/>
      <c r="O553" s="43"/>
      <c r="P553" s="74"/>
      <c r="R553" s="7"/>
      <c r="S553" s="6"/>
      <c r="T553" s="7"/>
      <c r="U553" s="7"/>
      <c r="V553" s="7"/>
      <c r="W553" s="7"/>
      <c r="X553" s="7"/>
      <c r="Y553" s="7"/>
      <c r="Z553" s="7"/>
    </row>
    <row r="554" spans="13:26" x14ac:dyDescent="0.2">
      <c r="M554" s="43"/>
      <c r="N554" s="43"/>
      <c r="O554" s="43"/>
      <c r="P554" s="74"/>
      <c r="R554" s="7"/>
      <c r="S554" s="6"/>
      <c r="T554" s="7"/>
      <c r="U554" s="7"/>
      <c r="V554" s="7"/>
      <c r="W554" s="7"/>
      <c r="X554" s="7"/>
      <c r="Y554" s="7"/>
      <c r="Z554" s="7"/>
    </row>
    <row r="555" spans="13:26" x14ac:dyDescent="0.2">
      <c r="M555" s="43"/>
      <c r="N555" s="43"/>
      <c r="O555" s="43"/>
      <c r="P555" s="74"/>
      <c r="R555" s="7"/>
      <c r="S555" s="6"/>
      <c r="T555" s="7"/>
      <c r="U555" s="7"/>
      <c r="V555" s="7"/>
      <c r="W555" s="7"/>
      <c r="X555" s="7"/>
      <c r="Y555" s="7"/>
      <c r="Z555" s="7"/>
    </row>
    <row r="556" spans="13:26" x14ac:dyDescent="0.2">
      <c r="M556" s="43"/>
      <c r="N556" s="43"/>
      <c r="O556" s="43"/>
      <c r="P556" s="74"/>
      <c r="R556" s="7"/>
      <c r="S556" s="6"/>
      <c r="T556" s="7"/>
      <c r="U556" s="7"/>
      <c r="V556" s="7"/>
      <c r="W556" s="7"/>
      <c r="X556" s="7"/>
      <c r="Y556" s="7"/>
      <c r="Z556" s="7"/>
    </row>
    <row r="557" spans="13:26" x14ac:dyDescent="0.2">
      <c r="M557" s="43"/>
      <c r="N557" s="43"/>
      <c r="O557" s="43"/>
      <c r="P557" s="74"/>
      <c r="R557" s="7"/>
      <c r="S557" s="6"/>
      <c r="T557" s="7"/>
      <c r="U557" s="7"/>
      <c r="V557" s="7"/>
      <c r="W557" s="7"/>
      <c r="X557" s="7"/>
      <c r="Y557" s="7"/>
      <c r="Z557" s="7"/>
    </row>
    <row r="558" spans="13:26" x14ac:dyDescent="0.2">
      <c r="M558" s="43"/>
      <c r="N558" s="43"/>
      <c r="O558" s="43"/>
      <c r="P558" s="74"/>
      <c r="R558" s="7"/>
      <c r="S558" s="6"/>
      <c r="T558" s="7"/>
      <c r="U558" s="7"/>
      <c r="V558" s="7"/>
      <c r="W558" s="7"/>
      <c r="X558" s="7"/>
      <c r="Y558" s="7"/>
      <c r="Z558" s="7"/>
    </row>
    <row r="559" spans="13:26" x14ac:dyDescent="0.2">
      <c r="M559" s="43"/>
      <c r="N559" s="43"/>
      <c r="O559" s="43"/>
      <c r="P559" s="74"/>
      <c r="R559" s="7"/>
      <c r="S559" s="6"/>
      <c r="T559" s="7"/>
      <c r="U559" s="7"/>
      <c r="V559" s="7"/>
      <c r="W559" s="7"/>
      <c r="X559" s="7"/>
      <c r="Y559" s="7"/>
      <c r="Z559" s="7"/>
    </row>
    <row r="560" spans="13:26" x14ac:dyDescent="0.2">
      <c r="M560" s="43"/>
      <c r="N560" s="43"/>
      <c r="O560" s="43"/>
      <c r="P560" s="74"/>
      <c r="R560" s="7"/>
      <c r="S560" s="6"/>
      <c r="T560" s="7"/>
      <c r="U560" s="7"/>
      <c r="V560" s="7"/>
      <c r="W560" s="7"/>
      <c r="X560" s="7"/>
      <c r="Y560" s="7"/>
      <c r="Z560" s="7"/>
    </row>
    <row r="561" spans="13:26" x14ac:dyDescent="0.2">
      <c r="M561" s="43"/>
      <c r="N561" s="43"/>
      <c r="O561" s="43"/>
      <c r="P561" s="74"/>
      <c r="R561" s="7"/>
      <c r="S561" s="6"/>
      <c r="T561" s="7"/>
      <c r="U561" s="7"/>
      <c r="V561" s="7"/>
      <c r="W561" s="7"/>
      <c r="X561" s="7"/>
      <c r="Y561" s="7"/>
      <c r="Z561" s="7"/>
    </row>
    <row r="562" spans="13:26" x14ac:dyDescent="0.2">
      <c r="M562" s="43"/>
      <c r="N562" s="43"/>
      <c r="O562" s="43"/>
      <c r="P562" s="74"/>
      <c r="R562" s="7"/>
      <c r="S562" s="6"/>
      <c r="T562" s="7"/>
      <c r="U562" s="7"/>
      <c r="V562" s="7"/>
      <c r="W562" s="7"/>
      <c r="X562" s="7"/>
      <c r="Y562" s="7"/>
      <c r="Z562" s="7"/>
    </row>
    <row r="563" spans="13:26" x14ac:dyDescent="0.2">
      <c r="M563" s="43"/>
      <c r="N563" s="43"/>
      <c r="O563" s="43"/>
      <c r="P563" s="74"/>
      <c r="R563" s="7"/>
      <c r="S563" s="6"/>
      <c r="T563" s="7"/>
      <c r="U563" s="7"/>
      <c r="V563" s="7"/>
      <c r="W563" s="7"/>
      <c r="X563" s="7"/>
      <c r="Y563" s="7"/>
      <c r="Z563" s="7"/>
    </row>
    <row r="564" spans="13:26" x14ac:dyDescent="0.2">
      <c r="M564" s="43"/>
      <c r="N564" s="43"/>
      <c r="O564" s="43"/>
      <c r="P564" s="74"/>
      <c r="R564" s="7"/>
      <c r="S564" s="6"/>
      <c r="T564" s="7"/>
      <c r="U564" s="7"/>
      <c r="V564" s="7"/>
      <c r="W564" s="7"/>
      <c r="X564" s="7"/>
      <c r="Y564" s="7"/>
      <c r="Z564" s="7"/>
    </row>
    <row r="565" spans="13:26" x14ac:dyDescent="0.2">
      <c r="M565" s="43"/>
      <c r="N565" s="43"/>
      <c r="O565" s="43"/>
      <c r="P565" s="74"/>
      <c r="R565" s="7"/>
      <c r="S565" s="6"/>
      <c r="T565" s="7"/>
      <c r="U565" s="7"/>
      <c r="V565" s="7"/>
      <c r="W565" s="7"/>
      <c r="X565" s="7"/>
      <c r="Y565" s="7"/>
      <c r="Z565" s="7"/>
    </row>
    <row r="566" spans="13:26" x14ac:dyDescent="0.2">
      <c r="M566" s="43"/>
      <c r="N566" s="43"/>
      <c r="O566" s="43"/>
      <c r="P566" s="74"/>
      <c r="R566" s="7"/>
      <c r="S566" s="6"/>
      <c r="T566" s="7"/>
      <c r="U566" s="7"/>
      <c r="V566" s="7"/>
      <c r="W566" s="7"/>
      <c r="X566" s="7"/>
      <c r="Y566" s="7"/>
      <c r="Z566" s="7"/>
    </row>
    <row r="567" spans="13:26" x14ac:dyDescent="0.2">
      <c r="M567" s="43"/>
      <c r="N567" s="43"/>
      <c r="O567" s="43"/>
      <c r="P567" s="74"/>
      <c r="R567" s="7"/>
      <c r="S567" s="6"/>
      <c r="T567" s="7"/>
      <c r="U567" s="7"/>
      <c r="V567" s="7"/>
      <c r="W567" s="7"/>
      <c r="X567" s="7"/>
      <c r="Y567" s="7"/>
      <c r="Z567" s="7"/>
    </row>
    <row r="568" spans="13:26" x14ac:dyDescent="0.2">
      <c r="M568" s="43"/>
      <c r="N568" s="43"/>
      <c r="O568" s="43"/>
      <c r="P568" s="74"/>
      <c r="R568" s="7"/>
      <c r="S568" s="6"/>
      <c r="T568" s="7"/>
      <c r="U568" s="7"/>
      <c r="V568" s="7"/>
      <c r="W568" s="7"/>
      <c r="X568" s="7"/>
      <c r="Y568" s="7"/>
      <c r="Z568" s="7"/>
    </row>
    <row r="569" spans="13:26" x14ac:dyDescent="0.2">
      <c r="M569" s="43"/>
      <c r="N569" s="43"/>
      <c r="O569" s="43"/>
      <c r="P569" s="74"/>
      <c r="R569" s="7"/>
      <c r="S569" s="6"/>
      <c r="T569" s="7"/>
      <c r="U569" s="7"/>
      <c r="V569" s="7"/>
      <c r="W569" s="7"/>
      <c r="X569" s="7"/>
      <c r="Y569" s="7"/>
      <c r="Z569" s="7"/>
    </row>
    <row r="570" spans="13:26" x14ac:dyDescent="0.2">
      <c r="M570" s="43"/>
      <c r="N570" s="43"/>
      <c r="O570" s="43"/>
      <c r="P570" s="74"/>
      <c r="R570" s="7"/>
      <c r="S570" s="6"/>
      <c r="T570" s="7"/>
      <c r="U570" s="7"/>
      <c r="V570" s="7"/>
      <c r="W570" s="7"/>
      <c r="X570" s="7"/>
      <c r="Y570" s="7"/>
      <c r="Z570" s="7"/>
    </row>
    <row r="571" spans="13:26" x14ac:dyDescent="0.2">
      <c r="M571" s="43"/>
      <c r="N571" s="43"/>
      <c r="O571" s="43"/>
      <c r="P571" s="74"/>
      <c r="R571" s="7"/>
      <c r="S571" s="6"/>
      <c r="T571" s="7"/>
      <c r="U571" s="7"/>
      <c r="V571" s="7"/>
      <c r="W571" s="7"/>
      <c r="X571" s="7"/>
      <c r="Y571" s="7"/>
      <c r="Z571" s="7"/>
    </row>
    <row r="572" spans="13:26" x14ac:dyDescent="0.2">
      <c r="M572" s="43"/>
      <c r="N572" s="43"/>
      <c r="O572" s="43"/>
      <c r="P572" s="74"/>
      <c r="R572" s="7"/>
      <c r="S572" s="7"/>
      <c r="T572" s="7"/>
      <c r="U572" s="7"/>
      <c r="V572" s="7"/>
      <c r="W572" s="7"/>
      <c r="X572" s="7"/>
      <c r="Y572" s="7"/>
      <c r="Z572" s="7"/>
    </row>
    <row r="573" spans="13:26" x14ac:dyDescent="0.2">
      <c r="M573" s="43"/>
      <c r="N573" s="43"/>
      <c r="O573" s="43"/>
      <c r="P573" s="74"/>
      <c r="R573" s="7"/>
      <c r="S573" s="7"/>
      <c r="T573" s="7"/>
      <c r="U573" s="7"/>
      <c r="V573" s="7"/>
      <c r="W573" s="7"/>
      <c r="X573" s="7"/>
      <c r="Y573" s="7"/>
      <c r="Z573" s="7"/>
    </row>
    <row r="574" spans="13:26" x14ac:dyDescent="0.2">
      <c r="M574" s="43"/>
      <c r="N574" s="43"/>
      <c r="O574" s="43"/>
      <c r="P574" s="74"/>
      <c r="R574" s="7"/>
      <c r="S574" s="7"/>
      <c r="T574" s="7"/>
      <c r="U574" s="7"/>
      <c r="V574" s="7"/>
      <c r="W574" s="7"/>
      <c r="X574" s="7"/>
      <c r="Y574" s="7"/>
      <c r="Z574" s="7"/>
    </row>
    <row r="575" spans="13:26" x14ac:dyDescent="0.2">
      <c r="M575" s="43"/>
      <c r="N575" s="43"/>
      <c r="O575" s="43"/>
      <c r="P575" s="74"/>
      <c r="R575" s="7"/>
      <c r="S575" s="7"/>
      <c r="T575" s="7"/>
      <c r="U575" s="7"/>
      <c r="V575" s="7"/>
      <c r="W575" s="7"/>
      <c r="X575" s="7"/>
      <c r="Y575" s="7"/>
      <c r="Z575" s="7"/>
    </row>
    <row r="576" spans="13:26" x14ac:dyDescent="0.2">
      <c r="M576" s="43"/>
      <c r="N576" s="43"/>
      <c r="O576" s="43"/>
      <c r="P576" s="74"/>
      <c r="R576" s="7"/>
      <c r="S576" s="7"/>
      <c r="T576" s="7"/>
      <c r="U576" s="7"/>
      <c r="V576" s="7"/>
      <c r="W576" s="7"/>
      <c r="X576" s="7"/>
      <c r="Y576" s="7"/>
      <c r="Z576" s="7"/>
    </row>
    <row r="577" spans="13:26" x14ac:dyDescent="0.2">
      <c r="M577" s="43"/>
      <c r="N577" s="43"/>
      <c r="O577" s="43"/>
      <c r="P577" s="74"/>
      <c r="R577" s="7"/>
      <c r="S577" s="7"/>
      <c r="T577" s="7"/>
      <c r="U577" s="7"/>
      <c r="V577" s="7"/>
      <c r="W577" s="7"/>
      <c r="X577" s="7"/>
      <c r="Y577" s="7"/>
      <c r="Z577" s="7"/>
    </row>
    <row r="578" spans="13:26" x14ac:dyDescent="0.2">
      <c r="M578" s="43"/>
      <c r="N578" s="43"/>
      <c r="O578" s="43"/>
      <c r="P578" s="74"/>
      <c r="R578" s="7"/>
      <c r="S578" s="7"/>
      <c r="T578" s="7"/>
      <c r="U578" s="7"/>
      <c r="V578" s="7"/>
      <c r="W578" s="7"/>
      <c r="X578" s="7"/>
      <c r="Y578" s="7"/>
      <c r="Z578" s="7"/>
    </row>
    <row r="579" spans="13:26" x14ac:dyDescent="0.2">
      <c r="M579" s="43"/>
      <c r="N579" s="43"/>
      <c r="O579" s="43"/>
      <c r="P579" s="74"/>
      <c r="R579" s="7"/>
      <c r="S579" s="7"/>
      <c r="T579" s="7"/>
      <c r="U579" s="7"/>
      <c r="V579" s="7"/>
      <c r="W579" s="7"/>
      <c r="X579" s="7"/>
      <c r="Y579" s="7"/>
      <c r="Z579" s="7"/>
    </row>
    <row r="580" spans="13:26" x14ac:dyDescent="0.2">
      <c r="M580" s="43"/>
      <c r="N580" s="43"/>
      <c r="O580" s="43"/>
      <c r="P580" s="74"/>
      <c r="R580" s="7"/>
      <c r="S580" s="7"/>
      <c r="T580" s="7"/>
      <c r="U580" s="7"/>
      <c r="V580" s="7"/>
      <c r="W580" s="7"/>
      <c r="X580" s="7"/>
      <c r="Y580" s="7"/>
      <c r="Z580" s="7"/>
    </row>
    <row r="581" spans="13:26" x14ac:dyDescent="0.2">
      <c r="M581" s="43"/>
      <c r="N581" s="43"/>
      <c r="O581" s="43"/>
      <c r="P581" s="74"/>
      <c r="R581" s="7"/>
      <c r="S581" s="7"/>
      <c r="T581" s="7"/>
      <c r="U581" s="7"/>
      <c r="V581" s="7"/>
      <c r="W581" s="7"/>
      <c r="X581" s="7"/>
      <c r="Y581" s="7"/>
      <c r="Z581" s="7"/>
    </row>
    <row r="582" spans="13:26" x14ac:dyDescent="0.2">
      <c r="M582" s="43"/>
      <c r="N582" s="43"/>
      <c r="O582" s="43"/>
      <c r="P582" s="74"/>
      <c r="R582" s="7"/>
      <c r="S582" s="7"/>
      <c r="T582" s="7"/>
      <c r="U582" s="7"/>
      <c r="V582" s="7"/>
      <c r="W582" s="7"/>
      <c r="X582" s="7"/>
      <c r="Y582" s="7"/>
      <c r="Z582" s="7"/>
    </row>
    <row r="583" spans="13:26" x14ac:dyDescent="0.2">
      <c r="M583" s="43"/>
      <c r="N583" s="43"/>
      <c r="O583" s="43"/>
      <c r="P583" s="74"/>
      <c r="R583" s="7"/>
      <c r="S583" s="7"/>
      <c r="T583" s="7"/>
      <c r="U583" s="7"/>
      <c r="V583" s="7"/>
      <c r="W583" s="7"/>
      <c r="X583" s="7"/>
      <c r="Y583" s="7"/>
      <c r="Z583" s="7"/>
    </row>
    <row r="584" spans="13:26" x14ac:dyDescent="0.2">
      <c r="M584" s="43"/>
      <c r="N584" s="43"/>
      <c r="O584" s="43"/>
      <c r="P584" s="74"/>
      <c r="R584" s="7"/>
      <c r="S584" s="7"/>
      <c r="T584" s="7"/>
      <c r="U584" s="7"/>
      <c r="V584" s="7"/>
      <c r="W584" s="7"/>
      <c r="X584" s="7"/>
      <c r="Y584" s="7"/>
      <c r="Z584" s="7"/>
    </row>
    <row r="585" spans="13:26" x14ac:dyDescent="0.2">
      <c r="M585" s="43"/>
      <c r="N585" s="43"/>
      <c r="O585" s="43"/>
      <c r="P585" s="74"/>
      <c r="R585" s="7"/>
      <c r="S585" s="7"/>
      <c r="T585" s="7"/>
      <c r="U585" s="7"/>
      <c r="V585" s="7"/>
      <c r="W585" s="7"/>
      <c r="X585" s="7"/>
      <c r="Y585" s="7"/>
      <c r="Z585" s="7"/>
    </row>
    <row r="586" spans="13:26" x14ac:dyDescent="0.2">
      <c r="M586" s="43"/>
      <c r="N586" s="43"/>
      <c r="O586" s="43"/>
      <c r="P586" s="74"/>
      <c r="R586" s="7"/>
      <c r="S586" s="7"/>
      <c r="T586" s="7"/>
      <c r="U586" s="7"/>
      <c r="V586" s="7"/>
      <c r="W586" s="7"/>
      <c r="X586" s="7"/>
      <c r="Y586" s="7"/>
      <c r="Z586" s="7"/>
    </row>
    <row r="587" spans="13:26" x14ac:dyDescent="0.2">
      <c r="M587" s="43"/>
      <c r="N587" s="43"/>
      <c r="O587" s="43"/>
      <c r="P587" s="74"/>
      <c r="R587" s="7"/>
      <c r="S587" s="7"/>
      <c r="T587" s="7"/>
      <c r="U587" s="7"/>
      <c r="V587" s="7"/>
      <c r="W587" s="7"/>
      <c r="X587" s="7"/>
      <c r="Y587" s="7"/>
      <c r="Z587" s="7"/>
    </row>
    <row r="588" spans="13:26" x14ac:dyDescent="0.2">
      <c r="M588" s="43"/>
      <c r="N588" s="43"/>
      <c r="O588" s="43"/>
      <c r="P588" s="74"/>
      <c r="R588" s="7"/>
      <c r="S588" s="7"/>
      <c r="T588" s="7"/>
      <c r="U588" s="7"/>
      <c r="V588" s="7"/>
      <c r="W588" s="7"/>
      <c r="X588" s="7"/>
      <c r="Y588" s="7"/>
      <c r="Z588" s="7"/>
    </row>
    <row r="589" spans="13:26" x14ac:dyDescent="0.2">
      <c r="M589" s="43"/>
      <c r="N589" s="43"/>
      <c r="O589" s="43"/>
      <c r="P589" s="74"/>
      <c r="R589" s="7"/>
      <c r="S589" s="7"/>
      <c r="T589" s="7"/>
      <c r="U589" s="7"/>
      <c r="V589" s="7"/>
      <c r="W589" s="7"/>
      <c r="X589" s="7"/>
      <c r="Y589" s="7"/>
      <c r="Z589" s="7"/>
    </row>
    <row r="590" spans="13:26" x14ac:dyDescent="0.2">
      <c r="M590" s="43"/>
      <c r="N590" s="43"/>
      <c r="O590" s="43"/>
      <c r="P590" s="74"/>
      <c r="R590" s="7"/>
      <c r="S590" s="7"/>
      <c r="T590" s="7"/>
      <c r="U590" s="7"/>
      <c r="V590" s="7"/>
      <c r="W590" s="7"/>
      <c r="X590" s="7"/>
      <c r="Y590" s="7"/>
      <c r="Z590" s="7"/>
    </row>
    <row r="591" spans="13:26" x14ac:dyDescent="0.2">
      <c r="M591" s="43"/>
      <c r="N591" s="43"/>
      <c r="O591" s="43"/>
      <c r="P591" s="74"/>
      <c r="R591" s="7"/>
      <c r="S591" s="7"/>
      <c r="T591" s="7"/>
      <c r="U591" s="7"/>
      <c r="V591" s="7"/>
      <c r="W591" s="7"/>
      <c r="X591" s="7"/>
      <c r="Y591" s="7"/>
      <c r="Z591" s="7"/>
    </row>
    <row r="592" spans="13:26" x14ac:dyDescent="0.2">
      <c r="M592" s="43"/>
      <c r="N592" s="43"/>
      <c r="O592" s="43"/>
      <c r="P592" s="74"/>
      <c r="R592" s="7"/>
      <c r="S592" s="7"/>
      <c r="T592" s="7"/>
      <c r="U592" s="7"/>
      <c r="V592" s="7"/>
      <c r="W592" s="7"/>
      <c r="X592" s="7"/>
      <c r="Y592" s="7"/>
      <c r="Z592" s="7"/>
    </row>
    <row r="593" spans="13:26" x14ac:dyDescent="0.2">
      <c r="M593" s="43"/>
      <c r="N593" s="43"/>
      <c r="O593" s="43"/>
      <c r="P593" s="74"/>
      <c r="R593" s="7"/>
      <c r="S593" s="7"/>
      <c r="T593" s="7"/>
      <c r="U593" s="7"/>
      <c r="V593" s="7"/>
      <c r="W593" s="7"/>
      <c r="X593" s="7"/>
      <c r="Y593" s="7"/>
      <c r="Z593" s="7"/>
    </row>
    <row r="594" spans="13:26" x14ac:dyDescent="0.2">
      <c r="M594" s="43"/>
      <c r="N594" s="43"/>
      <c r="O594" s="43"/>
      <c r="P594" s="74"/>
      <c r="R594" s="7"/>
      <c r="S594" s="7"/>
      <c r="T594" s="7"/>
      <c r="U594" s="7"/>
      <c r="V594" s="7"/>
      <c r="W594" s="7"/>
      <c r="X594" s="7"/>
      <c r="Y594" s="7"/>
      <c r="Z594" s="7"/>
    </row>
    <row r="595" spans="13:26" x14ac:dyDescent="0.2">
      <c r="M595" s="43"/>
      <c r="N595" s="43"/>
      <c r="O595" s="43"/>
      <c r="P595" s="74"/>
      <c r="R595" s="7"/>
      <c r="S595" s="7"/>
      <c r="T595" s="7"/>
      <c r="U595" s="7"/>
      <c r="V595" s="7"/>
      <c r="W595" s="7"/>
      <c r="X595" s="7"/>
      <c r="Y595" s="7"/>
      <c r="Z595" s="7"/>
    </row>
    <row r="596" spans="13:26" x14ac:dyDescent="0.2">
      <c r="M596" s="43"/>
      <c r="N596" s="43"/>
      <c r="O596" s="43"/>
      <c r="P596" s="74"/>
      <c r="R596" s="7"/>
      <c r="S596" s="7"/>
      <c r="T596" s="7"/>
      <c r="U596" s="7"/>
      <c r="V596" s="7"/>
      <c r="W596" s="7"/>
      <c r="X596" s="7"/>
      <c r="Y596" s="7"/>
      <c r="Z596" s="7"/>
    </row>
    <row r="597" spans="13:26" x14ac:dyDescent="0.2">
      <c r="M597" s="43"/>
      <c r="N597" s="43"/>
      <c r="O597" s="43"/>
      <c r="P597" s="74"/>
      <c r="R597" s="7"/>
      <c r="S597" s="7"/>
      <c r="T597" s="7"/>
      <c r="U597" s="7"/>
      <c r="V597" s="7"/>
      <c r="W597" s="7"/>
      <c r="X597" s="7"/>
      <c r="Y597" s="7"/>
      <c r="Z597" s="7"/>
    </row>
    <row r="598" spans="13:26" x14ac:dyDescent="0.2">
      <c r="M598" s="43"/>
      <c r="N598" s="43"/>
      <c r="O598" s="43"/>
      <c r="P598" s="74"/>
      <c r="R598" s="7"/>
      <c r="S598" s="7"/>
      <c r="T598" s="7"/>
      <c r="U598" s="7"/>
      <c r="V598" s="7"/>
      <c r="W598" s="7"/>
      <c r="X598" s="7"/>
      <c r="Y598" s="7"/>
      <c r="Z598" s="7"/>
    </row>
    <row r="599" spans="13:26" x14ac:dyDescent="0.2">
      <c r="M599" s="43"/>
      <c r="N599" s="43"/>
      <c r="O599" s="43"/>
      <c r="P599" s="74"/>
      <c r="R599" s="7"/>
      <c r="S599" s="7"/>
      <c r="T599" s="7"/>
      <c r="U599" s="7"/>
      <c r="V599" s="7"/>
      <c r="W599" s="7"/>
      <c r="X599" s="7"/>
      <c r="Y599" s="7"/>
      <c r="Z599" s="7"/>
    </row>
    <row r="600" spans="13:26" x14ac:dyDescent="0.2">
      <c r="M600" s="43"/>
      <c r="N600" s="43"/>
      <c r="O600" s="43"/>
      <c r="P600" s="74"/>
      <c r="R600" s="7"/>
      <c r="S600" s="7"/>
      <c r="T600" s="7"/>
      <c r="U600" s="7"/>
      <c r="V600" s="7"/>
      <c r="W600" s="7"/>
      <c r="X600" s="7"/>
      <c r="Y600" s="7"/>
      <c r="Z600" s="7"/>
    </row>
    <row r="601" spans="13:26" x14ac:dyDescent="0.2">
      <c r="M601" s="43"/>
      <c r="N601" s="43"/>
      <c r="O601" s="43"/>
      <c r="P601" s="74"/>
      <c r="R601" s="7"/>
      <c r="S601" s="7"/>
      <c r="T601" s="7"/>
      <c r="U601" s="7"/>
      <c r="V601" s="7"/>
      <c r="W601" s="7"/>
      <c r="X601" s="7"/>
      <c r="Y601" s="7"/>
      <c r="Z601" s="7"/>
    </row>
    <row r="602" spans="13:26" x14ac:dyDescent="0.2">
      <c r="M602" s="43"/>
      <c r="N602" s="43"/>
      <c r="O602" s="43"/>
      <c r="P602" s="74"/>
      <c r="R602" s="7"/>
      <c r="S602" s="7"/>
      <c r="T602" s="7"/>
      <c r="U602" s="7"/>
      <c r="V602" s="7"/>
      <c r="W602" s="7"/>
      <c r="X602" s="7"/>
      <c r="Y602" s="7"/>
      <c r="Z602" s="7"/>
    </row>
    <row r="603" spans="13:26" x14ac:dyDescent="0.2">
      <c r="M603" s="43"/>
      <c r="N603" s="43"/>
      <c r="O603" s="43"/>
      <c r="P603" s="74"/>
      <c r="R603" s="7"/>
      <c r="S603" s="7"/>
      <c r="T603" s="7"/>
      <c r="U603" s="7"/>
      <c r="V603" s="7"/>
      <c r="W603" s="7"/>
      <c r="X603" s="7"/>
      <c r="Y603" s="7"/>
      <c r="Z603" s="7"/>
    </row>
    <row r="604" spans="13:26" x14ac:dyDescent="0.2">
      <c r="M604" s="43"/>
      <c r="N604" s="43"/>
      <c r="O604" s="43"/>
      <c r="P604" s="74"/>
      <c r="R604" s="7"/>
      <c r="S604" s="7"/>
      <c r="T604" s="7"/>
      <c r="U604" s="7"/>
      <c r="V604" s="7"/>
      <c r="W604" s="7"/>
      <c r="X604" s="7"/>
      <c r="Y604" s="7"/>
      <c r="Z604" s="7"/>
    </row>
    <row r="605" spans="13:26" x14ac:dyDescent="0.2">
      <c r="M605" s="43"/>
      <c r="N605" s="43"/>
      <c r="O605" s="43"/>
      <c r="P605" s="74"/>
      <c r="R605" s="7"/>
      <c r="S605" s="7"/>
      <c r="T605" s="7"/>
      <c r="U605" s="7"/>
      <c r="V605" s="7"/>
      <c r="W605" s="7"/>
      <c r="X605" s="7"/>
      <c r="Y605" s="7"/>
      <c r="Z605" s="7"/>
    </row>
    <row r="606" spans="13:26" x14ac:dyDescent="0.2">
      <c r="M606" s="43"/>
      <c r="N606" s="43"/>
      <c r="O606" s="43"/>
      <c r="P606" s="74"/>
      <c r="R606" s="7"/>
      <c r="S606" s="7"/>
      <c r="T606" s="7"/>
      <c r="U606" s="7"/>
      <c r="V606" s="7"/>
      <c r="W606" s="7"/>
      <c r="X606" s="7"/>
      <c r="Y606" s="7"/>
      <c r="Z606" s="7"/>
    </row>
    <row r="607" spans="13:26" x14ac:dyDescent="0.2">
      <c r="M607" s="43"/>
      <c r="N607" s="43"/>
      <c r="O607" s="43"/>
      <c r="P607" s="74"/>
      <c r="R607" s="7"/>
      <c r="S607" s="7"/>
      <c r="T607" s="7"/>
      <c r="U607" s="7"/>
      <c r="V607" s="7"/>
      <c r="W607" s="7"/>
      <c r="X607" s="7"/>
      <c r="Y607" s="7"/>
      <c r="Z607" s="7"/>
    </row>
    <row r="608" spans="13:26" x14ac:dyDescent="0.2">
      <c r="M608" s="43"/>
      <c r="N608" s="43"/>
      <c r="O608" s="43"/>
      <c r="P608" s="74"/>
      <c r="R608" s="7"/>
      <c r="S608" s="7"/>
      <c r="T608" s="7"/>
      <c r="U608" s="7"/>
      <c r="V608" s="7"/>
      <c r="W608" s="7"/>
      <c r="X608" s="7"/>
      <c r="Y608" s="7"/>
      <c r="Z608" s="7"/>
    </row>
    <row r="609" spans="13:26" x14ac:dyDescent="0.2">
      <c r="M609" s="43"/>
      <c r="N609" s="43"/>
      <c r="O609" s="43"/>
      <c r="P609" s="74"/>
      <c r="R609" s="7"/>
      <c r="S609" s="7"/>
      <c r="T609" s="7"/>
      <c r="U609" s="7"/>
      <c r="V609" s="7"/>
      <c r="W609" s="7"/>
      <c r="X609" s="7"/>
      <c r="Y609" s="7"/>
      <c r="Z609" s="7"/>
    </row>
    <row r="610" spans="13:26" x14ac:dyDescent="0.2">
      <c r="M610" s="43"/>
      <c r="N610" s="43"/>
      <c r="O610" s="43"/>
      <c r="P610" s="74"/>
      <c r="R610" s="7"/>
      <c r="S610" s="7"/>
      <c r="T610" s="7"/>
      <c r="U610" s="7"/>
      <c r="V610" s="7"/>
      <c r="W610" s="7"/>
      <c r="X610" s="7"/>
      <c r="Y610" s="7"/>
      <c r="Z610" s="7"/>
    </row>
    <row r="611" spans="13:26" x14ac:dyDescent="0.2">
      <c r="M611" s="43"/>
      <c r="N611" s="43"/>
      <c r="O611" s="43"/>
      <c r="P611" s="74"/>
      <c r="R611" s="7"/>
      <c r="S611" s="7"/>
      <c r="T611" s="7"/>
      <c r="U611" s="7"/>
      <c r="V611" s="7"/>
      <c r="W611" s="7"/>
      <c r="X611" s="7"/>
      <c r="Y611" s="7"/>
      <c r="Z611" s="7"/>
    </row>
    <row r="612" spans="13:26" x14ac:dyDescent="0.2">
      <c r="M612" s="43"/>
      <c r="N612" s="43"/>
      <c r="O612" s="43"/>
      <c r="P612" s="74"/>
      <c r="R612" s="7"/>
      <c r="S612" s="7"/>
      <c r="T612" s="7"/>
      <c r="U612" s="7"/>
      <c r="V612" s="7"/>
      <c r="W612" s="7"/>
      <c r="X612" s="7"/>
      <c r="Y612" s="7"/>
      <c r="Z612" s="7"/>
    </row>
    <row r="613" spans="13:26" x14ac:dyDescent="0.2">
      <c r="M613" s="43"/>
      <c r="N613" s="43"/>
      <c r="O613" s="43"/>
      <c r="P613" s="74"/>
      <c r="R613" s="7"/>
      <c r="S613" s="7"/>
      <c r="T613" s="7"/>
      <c r="U613" s="7"/>
      <c r="V613" s="7"/>
      <c r="W613" s="7"/>
      <c r="X613" s="7"/>
      <c r="Y613" s="7"/>
      <c r="Z613" s="7"/>
    </row>
    <row r="614" spans="13:26" x14ac:dyDescent="0.2">
      <c r="M614" s="43"/>
      <c r="N614" s="43"/>
      <c r="O614" s="43"/>
      <c r="P614" s="74"/>
      <c r="R614" s="7"/>
      <c r="S614" s="7"/>
      <c r="T614" s="7"/>
      <c r="U614" s="7"/>
      <c r="V614" s="7"/>
      <c r="W614" s="7"/>
      <c r="X614" s="7"/>
      <c r="Y614" s="7"/>
      <c r="Z614" s="7"/>
    </row>
    <row r="615" spans="13:26" x14ac:dyDescent="0.2">
      <c r="M615" s="43"/>
      <c r="N615" s="43"/>
      <c r="O615" s="43"/>
      <c r="P615" s="74"/>
      <c r="R615" s="7"/>
      <c r="S615" s="7"/>
      <c r="T615" s="7"/>
      <c r="U615" s="7"/>
      <c r="V615" s="7"/>
      <c r="W615" s="7"/>
      <c r="X615" s="7"/>
      <c r="Y615" s="7"/>
      <c r="Z615" s="7"/>
    </row>
    <row r="616" spans="13:26" x14ac:dyDescent="0.2">
      <c r="M616" s="43"/>
      <c r="N616" s="43"/>
      <c r="O616" s="43"/>
      <c r="P616" s="74"/>
      <c r="R616" s="7"/>
      <c r="S616" s="7"/>
      <c r="T616" s="7"/>
      <c r="U616" s="7"/>
      <c r="V616" s="7"/>
      <c r="W616" s="7"/>
      <c r="X616" s="7"/>
      <c r="Y616" s="7"/>
      <c r="Z616" s="7"/>
    </row>
    <row r="617" spans="13:26" x14ac:dyDescent="0.2">
      <c r="M617" s="43"/>
      <c r="N617" s="43"/>
      <c r="O617" s="43"/>
      <c r="P617" s="74"/>
      <c r="R617" s="7"/>
      <c r="S617" s="7"/>
      <c r="T617" s="7"/>
      <c r="U617" s="7"/>
      <c r="V617" s="7"/>
      <c r="W617" s="7"/>
      <c r="X617" s="7"/>
      <c r="Y617" s="7"/>
      <c r="Z617" s="7"/>
    </row>
    <row r="618" spans="13:26" x14ac:dyDescent="0.2">
      <c r="M618" s="43"/>
      <c r="N618" s="43"/>
      <c r="O618" s="43"/>
      <c r="P618" s="74"/>
      <c r="R618" s="7"/>
      <c r="S618" s="7"/>
      <c r="T618" s="7"/>
      <c r="U618" s="7"/>
      <c r="V618" s="7"/>
      <c r="W618" s="7"/>
      <c r="X618" s="7"/>
      <c r="Y618" s="7"/>
      <c r="Z618" s="7"/>
    </row>
    <row r="619" spans="13:26" x14ac:dyDescent="0.2">
      <c r="M619" s="43"/>
      <c r="N619" s="43"/>
      <c r="O619" s="43"/>
      <c r="P619" s="74"/>
      <c r="R619" s="7"/>
      <c r="S619" s="7"/>
      <c r="T619" s="7"/>
      <c r="U619" s="7"/>
      <c r="V619" s="7"/>
      <c r="W619" s="7"/>
      <c r="X619" s="7"/>
      <c r="Y619" s="7"/>
      <c r="Z619" s="7"/>
    </row>
    <row r="620" spans="13:26" x14ac:dyDescent="0.2">
      <c r="M620" s="43"/>
      <c r="N620" s="43"/>
      <c r="O620" s="43"/>
      <c r="P620" s="74"/>
      <c r="R620" s="7"/>
      <c r="S620" s="7"/>
      <c r="T620" s="7"/>
      <c r="U620" s="7"/>
      <c r="V620" s="7"/>
      <c r="W620" s="7"/>
      <c r="X620" s="7"/>
      <c r="Y620" s="7"/>
      <c r="Z620" s="7"/>
    </row>
    <row r="621" spans="13:26" x14ac:dyDescent="0.2">
      <c r="M621" s="43"/>
      <c r="N621" s="43"/>
      <c r="O621" s="43"/>
      <c r="P621" s="74"/>
      <c r="R621" s="7"/>
      <c r="S621" s="7"/>
      <c r="T621" s="7"/>
      <c r="U621" s="7"/>
      <c r="V621" s="7"/>
      <c r="W621" s="7"/>
      <c r="X621" s="7"/>
      <c r="Y621" s="7"/>
      <c r="Z621" s="7"/>
    </row>
    <row r="622" spans="13:26" x14ac:dyDescent="0.2">
      <c r="M622" s="43"/>
      <c r="N622" s="43"/>
      <c r="O622" s="43"/>
      <c r="P622" s="74"/>
      <c r="R622" s="7"/>
      <c r="S622" s="7"/>
      <c r="T622" s="7"/>
      <c r="U622" s="7"/>
      <c r="V622" s="7"/>
      <c r="W622" s="7"/>
      <c r="X622" s="7"/>
      <c r="Y622" s="7"/>
      <c r="Z622" s="7"/>
    </row>
    <row r="623" spans="13:26" x14ac:dyDescent="0.2">
      <c r="M623" s="43"/>
      <c r="N623" s="43"/>
      <c r="O623" s="43"/>
      <c r="P623" s="74"/>
      <c r="R623" s="7"/>
      <c r="S623" s="7"/>
      <c r="T623" s="7"/>
      <c r="U623" s="7"/>
      <c r="V623" s="7"/>
      <c r="W623" s="7"/>
      <c r="X623" s="7"/>
      <c r="Y623" s="7"/>
      <c r="Z623" s="7"/>
    </row>
    <row r="624" spans="13:26" x14ac:dyDescent="0.2">
      <c r="M624" s="43"/>
      <c r="N624" s="43"/>
      <c r="O624" s="43"/>
      <c r="P624" s="74"/>
      <c r="R624" s="7"/>
      <c r="S624" s="7"/>
      <c r="T624" s="7"/>
      <c r="U624" s="7"/>
      <c r="V624" s="7"/>
      <c r="W624" s="7"/>
      <c r="X624" s="7"/>
      <c r="Y624" s="7"/>
      <c r="Z624" s="7"/>
    </row>
    <row r="625" spans="13:26" x14ac:dyDescent="0.2">
      <c r="M625" s="43"/>
      <c r="N625" s="43"/>
      <c r="O625" s="43"/>
      <c r="P625" s="74"/>
      <c r="R625" s="7"/>
      <c r="S625" s="7"/>
      <c r="T625" s="7"/>
      <c r="U625" s="7"/>
      <c r="V625" s="7"/>
      <c r="W625" s="7"/>
      <c r="X625" s="7"/>
      <c r="Y625" s="7"/>
      <c r="Z625" s="7"/>
    </row>
    <row r="626" spans="13:26" x14ac:dyDescent="0.2">
      <c r="M626" s="43"/>
      <c r="N626" s="43"/>
      <c r="O626" s="43"/>
      <c r="P626" s="74"/>
      <c r="R626" s="7"/>
      <c r="S626" s="7"/>
      <c r="T626" s="7"/>
      <c r="U626" s="7"/>
      <c r="V626" s="7"/>
      <c r="W626" s="7"/>
      <c r="X626" s="7"/>
      <c r="Y626" s="7"/>
      <c r="Z626" s="7"/>
    </row>
    <row r="627" spans="13:26" x14ac:dyDescent="0.2">
      <c r="M627" s="43"/>
      <c r="N627" s="43"/>
      <c r="O627" s="43"/>
      <c r="P627" s="74"/>
      <c r="R627" s="7"/>
      <c r="S627" s="7"/>
      <c r="T627" s="7"/>
      <c r="U627" s="7"/>
      <c r="V627" s="7"/>
      <c r="W627" s="7"/>
      <c r="X627" s="7"/>
      <c r="Y627" s="7"/>
      <c r="Z627" s="7"/>
    </row>
    <row r="628" spans="13:26" x14ac:dyDescent="0.2">
      <c r="M628" s="43"/>
      <c r="N628" s="43"/>
      <c r="O628" s="43"/>
      <c r="P628" s="74"/>
      <c r="R628" s="7"/>
      <c r="S628" s="7"/>
      <c r="T628" s="7"/>
      <c r="U628" s="7"/>
      <c r="V628" s="7"/>
      <c r="W628" s="7"/>
      <c r="X628" s="7"/>
      <c r="Y628" s="7"/>
      <c r="Z628" s="7"/>
    </row>
    <row r="629" spans="13:26" x14ac:dyDescent="0.2">
      <c r="M629" s="43"/>
      <c r="N629" s="43"/>
      <c r="O629" s="43"/>
      <c r="P629" s="74"/>
      <c r="R629" s="7"/>
      <c r="S629" s="7"/>
      <c r="T629" s="7"/>
      <c r="U629" s="7"/>
      <c r="V629" s="7"/>
      <c r="W629" s="7"/>
      <c r="X629" s="7"/>
      <c r="Y629" s="7"/>
      <c r="Z629" s="7"/>
    </row>
    <row r="630" spans="13:26" x14ac:dyDescent="0.2">
      <c r="M630" s="43"/>
      <c r="N630" s="43"/>
      <c r="O630" s="43"/>
      <c r="P630" s="74"/>
      <c r="R630" s="7"/>
      <c r="S630" s="7"/>
      <c r="T630" s="7"/>
      <c r="U630" s="7"/>
      <c r="V630" s="7"/>
      <c r="W630" s="7"/>
      <c r="X630" s="7"/>
      <c r="Y630" s="7"/>
      <c r="Z630" s="7"/>
    </row>
    <row r="631" spans="13:26" x14ac:dyDescent="0.2">
      <c r="M631" s="43"/>
      <c r="N631" s="43"/>
      <c r="O631" s="43"/>
      <c r="P631" s="74"/>
      <c r="R631" s="7"/>
      <c r="S631" s="7"/>
      <c r="T631" s="7"/>
      <c r="U631" s="7"/>
      <c r="V631" s="7"/>
      <c r="W631" s="7"/>
      <c r="X631" s="7"/>
      <c r="Y631" s="7"/>
      <c r="Z631" s="7"/>
    </row>
    <row r="632" spans="13:26" x14ac:dyDescent="0.2">
      <c r="M632" s="43"/>
      <c r="N632" s="43"/>
      <c r="O632" s="43"/>
      <c r="P632" s="74"/>
      <c r="R632" s="7"/>
      <c r="S632" s="7"/>
      <c r="T632" s="7"/>
      <c r="U632" s="7"/>
      <c r="V632" s="7"/>
      <c r="W632" s="7"/>
      <c r="X632" s="7"/>
      <c r="Y632" s="7"/>
      <c r="Z632" s="7"/>
    </row>
    <row r="633" spans="13:26" x14ac:dyDescent="0.2">
      <c r="M633" s="43"/>
      <c r="N633" s="43"/>
      <c r="O633" s="43"/>
      <c r="P633" s="74"/>
      <c r="R633" s="7"/>
      <c r="S633" s="7"/>
      <c r="T633" s="7"/>
      <c r="U633" s="7"/>
      <c r="V633" s="7"/>
      <c r="W633" s="7"/>
      <c r="X633" s="7"/>
      <c r="Y633" s="7"/>
      <c r="Z633" s="7"/>
    </row>
    <row r="634" spans="13:26" x14ac:dyDescent="0.2">
      <c r="M634" s="43"/>
      <c r="N634" s="43"/>
      <c r="O634" s="43"/>
      <c r="P634" s="74"/>
      <c r="R634" s="7"/>
      <c r="S634" s="7"/>
      <c r="T634" s="7"/>
      <c r="U634" s="7"/>
      <c r="V634" s="7"/>
      <c r="W634" s="7"/>
      <c r="X634" s="7"/>
      <c r="Y634" s="7"/>
      <c r="Z634" s="7"/>
    </row>
    <row r="635" spans="13:26" x14ac:dyDescent="0.2">
      <c r="M635" s="43"/>
      <c r="N635" s="43"/>
      <c r="O635" s="43"/>
      <c r="P635" s="74"/>
      <c r="R635" s="7"/>
      <c r="S635" s="7"/>
      <c r="T635" s="7"/>
      <c r="U635" s="7"/>
      <c r="V635" s="7"/>
      <c r="W635" s="7"/>
      <c r="X635" s="7"/>
      <c r="Y635" s="7"/>
      <c r="Z635" s="7"/>
    </row>
    <row r="636" spans="13:26" x14ac:dyDescent="0.2">
      <c r="M636" s="43"/>
      <c r="N636" s="43"/>
      <c r="O636" s="43"/>
      <c r="P636" s="74"/>
      <c r="R636" s="7"/>
      <c r="S636" s="7"/>
      <c r="T636" s="7"/>
      <c r="U636" s="7"/>
      <c r="V636" s="7"/>
      <c r="W636" s="7"/>
      <c r="X636" s="7"/>
      <c r="Y636" s="7"/>
      <c r="Z636" s="7"/>
    </row>
    <row r="637" spans="13:26" x14ac:dyDescent="0.2">
      <c r="M637" s="43"/>
      <c r="N637" s="43"/>
      <c r="O637" s="43"/>
      <c r="P637" s="74"/>
      <c r="R637" s="7"/>
      <c r="S637" s="7"/>
      <c r="T637" s="7"/>
      <c r="U637" s="7"/>
      <c r="V637" s="7"/>
      <c r="W637" s="7"/>
      <c r="X637" s="7"/>
      <c r="Y637" s="7"/>
      <c r="Z637" s="7"/>
    </row>
    <row r="638" spans="13:26" x14ac:dyDescent="0.2">
      <c r="M638" s="43"/>
      <c r="N638" s="43"/>
      <c r="O638" s="43"/>
      <c r="P638" s="74"/>
      <c r="R638" s="7"/>
      <c r="S638" s="7"/>
      <c r="T638" s="7"/>
      <c r="U638" s="7"/>
      <c r="V638" s="7"/>
      <c r="W638" s="7"/>
      <c r="X638" s="7"/>
      <c r="Y638" s="7"/>
      <c r="Z638" s="7"/>
    </row>
    <row r="639" spans="13:26" x14ac:dyDescent="0.2">
      <c r="M639" s="43"/>
      <c r="N639" s="43"/>
      <c r="O639" s="43"/>
      <c r="P639" s="74"/>
      <c r="R639" s="7"/>
      <c r="S639" s="7"/>
      <c r="T639" s="7"/>
      <c r="U639" s="7"/>
      <c r="V639" s="7"/>
      <c r="W639" s="7"/>
      <c r="X639" s="7"/>
      <c r="Y639" s="7"/>
      <c r="Z639" s="7"/>
    </row>
    <row r="640" spans="13:26" x14ac:dyDescent="0.2">
      <c r="M640" s="43"/>
      <c r="N640" s="43"/>
      <c r="O640" s="43"/>
      <c r="P640" s="74"/>
      <c r="R640" s="7"/>
      <c r="S640" s="7"/>
      <c r="T640" s="7"/>
      <c r="U640" s="7"/>
      <c r="V640" s="7"/>
      <c r="W640" s="7"/>
      <c r="X640" s="7"/>
      <c r="Y640" s="7"/>
      <c r="Z640" s="7"/>
    </row>
    <row r="641" spans="13:26" x14ac:dyDescent="0.2">
      <c r="M641" s="43"/>
      <c r="N641" s="43"/>
      <c r="O641" s="43"/>
      <c r="P641" s="74"/>
      <c r="R641" s="7"/>
      <c r="S641" s="7"/>
      <c r="T641" s="7"/>
      <c r="U641" s="7"/>
      <c r="V641" s="7"/>
      <c r="W641" s="7"/>
      <c r="X641" s="7"/>
      <c r="Y641" s="7"/>
      <c r="Z641" s="7"/>
    </row>
    <row r="642" spans="13:26" x14ac:dyDescent="0.2">
      <c r="M642" s="43"/>
      <c r="N642" s="43"/>
      <c r="O642" s="43"/>
      <c r="P642" s="74"/>
      <c r="R642" s="7"/>
      <c r="S642" s="7"/>
      <c r="T642" s="7"/>
      <c r="U642" s="7"/>
      <c r="V642" s="7"/>
      <c r="W642" s="7"/>
      <c r="X642" s="7"/>
      <c r="Y642" s="7"/>
      <c r="Z642" s="7"/>
    </row>
    <row r="643" spans="13:26" x14ac:dyDescent="0.2">
      <c r="M643" s="43"/>
      <c r="N643" s="43"/>
      <c r="O643" s="43"/>
      <c r="P643" s="74"/>
      <c r="R643" s="7"/>
      <c r="S643" s="7"/>
      <c r="T643" s="7"/>
      <c r="U643" s="7"/>
      <c r="V643" s="7"/>
      <c r="W643" s="7"/>
      <c r="X643" s="7"/>
      <c r="Y643" s="7"/>
      <c r="Z643" s="7"/>
    </row>
    <row r="644" spans="13:26" x14ac:dyDescent="0.2">
      <c r="M644" s="43"/>
      <c r="N644" s="43"/>
      <c r="O644" s="43"/>
      <c r="P644" s="74"/>
      <c r="R644" s="7"/>
      <c r="S644" s="7"/>
      <c r="T644" s="7"/>
      <c r="U644" s="7"/>
      <c r="V644" s="7"/>
      <c r="W644" s="7"/>
      <c r="X644" s="7"/>
      <c r="Y644" s="7"/>
      <c r="Z644" s="7"/>
    </row>
    <row r="645" spans="13:26" x14ac:dyDescent="0.2">
      <c r="M645" s="43"/>
      <c r="N645" s="43"/>
      <c r="O645" s="43"/>
      <c r="P645" s="74"/>
      <c r="R645" s="7"/>
      <c r="S645" s="7"/>
      <c r="T645" s="7"/>
      <c r="U645" s="7"/>
      <c r="V645" s="7"/>
      <c r="W645" s="7"/>
      <c r="X645" s="7"/>
      <c r="Y645" s="7"/>
      <c r="Z645" s="7"/>
    </row>
    <row r="646" spans="13:26" x14ac:dyDescent="0.2">
      <c r="M646" s="43"/>
      <c r="N646" s="43"/>
      <c r="O646" s="43"/>
      <c r="P646" s="74"/>
      <c r="R646" s="7"/>
      <c r="S646" s="7"/>
      <c r="T646" s="7"/>
      <c r="U646" s="7"/>
      <c r="V646" s="7"/>
      <c r="W646" s="7"/>
      <c r="X646" s="7"/>
      <c r="Y646" s="7"/>
      <c r="Z646" s="7"/>
    </row>
    <row r="647" spans="13:26" x14ac:dyDescent="0.2">
      <c r="M647" s="43"/>
      <c r="N647" s="43"/>
      <c r="O647" s="43"/>
      <c r="P647" s="74"/>
      <c r="R647" s="7"/>
      <c r="S647" s="7"/>
      <c r="T647" s="7"/>
      <c r="U647" s="7"/>
      <c r="V647" s="7"/>
      <c r="W647" s="7"/>
      <c r="X647" s="7"/>
      <c r="Y647" s="7"/>
      <c r="Z647" s="7"/>
    </row>
    <row r="648" spans="13:26" x14ac:dyDescent="0.2">
      <c r="M648" s="43"/>
      <c r="N648" s="43"/>
      <c r="O648" s="43"/>
      <c r="P648" s="74"/>
      <c r="R648" s="7"/>
      <c r="S648" s="7"/>
      <c r="T648" s="7"/>
      <c r="U648" s="7"/>
      <c r="V648" s="7"/>
      <c r="W648" s="7"/>
      <c r="X648" s="7"/>
      <c r="Y648" s="7"/>
      <c r="Z648" s="7"/>
    </row>
    <row r="649" spans="13:26" x14ac:dyDescent="0.2">
      <c r="M649" s="43"/>
      <c r="N649" s="43"/>
      <c r="O649" s="43"/>
      <c r="P649" s="74"/>
      <c r="R649" s="7"/>
      <c r="S649" s="7"/>
      <c r="T649" s="7"/>
      <c r="U649" s="7"/>
      <c r="V649" s="7"/>
      <c r="W649" s="7"/>
      <c r="X649" s="7"/>
      <c r="Y649" s="7"/>
      <c r="Z649" s="7"/>
    </row>
    <row r="650" spans="13:26" x14ac:dyDescent="0.2">
      <c r="M650" s="43"/>
      <c r="N650" s="43"/>
      <c r="O650" s="43"/>
      <c r="P650" s="74"/>
      <c r="R650" s="7"/>
      <c r="S650" s="7"/>
      <c r="T650" s="7"/>
      <c r="U650" s="7"/>
      <c r="V650" s="7"/>
      <c r="W650" s="7"/>
      <c r="X650" s="7"/>
      <c r="Y650" s="7"/>
      <c r="Z650" s="7"/>
    </row>
    <row r="651" spans="13:26" x14ac:dyDescent="0.2">
      <c r="M651" s="43"/>
      <c r="N651" s="43"/>
      <c r="O651" s="43"/>
      <c r="P651" s="74"/>
      <c r="R651" s="7"/>
      <c r="S651" s="7"/>
      <c r="T651" s="7"/>
      <c r="U651" s="7"/>
      <c r="V651" s="7"/>
      <c r="W651" s="7"/>
      <c r="X651" s="7"/>
      <c r="Y651" s="7"/>
      <c r="Z651" s="7"/>
    </row>
    <row r="652" spans="13:26" x14ac:dyDescent="0.2">
      <c r="M652" s="43"/>
      <c r="N652" s="43"/>
      <c r="O652" s="43"/>
      <c r="P652" s="74"/>
      <c r="R652" s="7"/>
      <c r="S652" s="7"/>
      <c r="T652" s="7"/>
      <c r="U652" s="7"/>
      <c r="V652" s="7"/>
      <c r="W652" s="7"/>
      <c r="X652" s="7"/>
      <c r="Y652" s="7"/>
      <c r="Z652" s="7"/>
    </row>
    <row r="653" spans="13:26" x14ac:dyDescent="0.2">
      <c r="M653" s="43"/>
      <c r="N653" s="43"/>
      <c r="O653" s="43"/>
      <c r="P653" s="74"/>
      <c r="R653" s="7"/>
      <c r="S653" s="7"/>
      <c r="T653" s="7"/>
      <c r="U653" s="7"/>
      <c r="V653" s="7"/>
      <c r="W653" s="7"/>
      <c r="X653" s="7"/>
      <c r="Y653" s="7"/>
      <c r="Z653" s="7"/>
    </row>
    <row r="654" spans="13:26" x14ac:dyDescent="0.2">
      <c r="M654" s="43"/>
      <c r="N654" s="43"/>
      <c r="O654" s="43"/>
      <c r="P654" s="74"/>
      <c r="R654" s="7"/>
      <c r="S654" s="7"/>
      <c r="T654" s="7"/>
      <c r="U654" s="7"/>
      <c r="V654" s="7"/>
      <c r="W654" s="7"/>
      <c r="X654" s="7"/>
      <c r="Y654" s="7"/>
      <c r="Z654" s="7"/>
    </row>
    <row r="655" spans="13:26" x14ac:dyDescent="0.2">
      <c r="M655" s="43"/>
      <c r="N655" s="43"/>
      <c r="O655" s="43"/>
      <c r="P655" s="74"/>
      <c r="R655" s="7"/>
      <c r="S655" s="7"/>
      <c r="T655" s="7"/>
      <c r="U655" s="7"/>
      <c r="V655" s="7"/>
      <c r="W655" s="7"/>
      <c r="X655" s="7"/>
      <c r="Y655" s="7"/>
      <c r="Z655" s="7"/>
    </row>
    <row r="656" spans="13:26" x14ac:dyDescent="0.2">
      <c r="M656" s="43"/>
      <c r="N656" s="43"/>
      <c r="O656" s="43"/>
      <c r="P656" s="74"/>
      <c r="R656" s="7"/>
      <c r="S656" s="7"/>
      <c r="T656" s="7"/>
      <c r="U656" s="7"/>
      <c r="V656" s="7"/>
      <c r="W656" s="7"/>
      <c r="X656" s="7"/>
      <c r="Y656" s="7"/>
      <c r="Z656" s="7"/>
    </row>
    <row r="657" spans="13:26" x14ac:dyDescent="0.2">
      <c r="M657" s="43"/>
      <c r="N657" s="43"/>
      <c r="O657" s="43"/>
      <c r="P657" s="74"/>
      <c r="R657" s="7"/>
      <c r="S657" s="7"/>
      <c r="T657" s="7"/>
      <c r="U657" s="7"/>
      <c r="V657" s="7"/>
      <c r="W657" s="7"/>
      <c r="X657" s="7"/>
      <c r="Y657" s="7"/>
      <c r="Z657" s="7"/>
    </row>
    <row r="658" spans="13:26" x14ac:dyDescent="0.2">
      <c r="M658" s="43"/>
      <c r="N658" s="43"/>
      <c r="O658" s="43"/>
      <c r="P658" s="74"/>
      <c r="R658" s="7"/>
      <c r="S658" s="7"/>
      <c r="T658" s="7"/>
      <c r="U658" s="7"/>
      <c r="V658" s="7"/>
      <c r="W658" s="7"/>
      <c r="X658" s="7"/>
      <c r="Y658" s="7"/>
      <c r="Z658" s="7"/>
    </row>
    <row r="659" spans="13:26" x14ac:dyDescent="0.2">
      <c r="M659" s="43"/>
      <c r="N659" s="43"/>
      <c r="O659" s="43"/>
      <c r="P659" s="74"/>
      <c r="R659" s="7"/>
      <c r="S659" s="7"/>
      <c r="T659" s="7"/>
      <c r="U659" s="7"/>
      <c r="V659" s="7"/>
      <c r="W659" s="7"/>
      <c r="X659" s="7"/>
      <c r="Y659" s="7"/>
      <c r="Z659" s="7"/>
    </row>
    <row r="660" spans="13:26" x14ac:dyDescent="0.2">
      <c r="M660" s="43"/>
      <c r="N660" s="43"/>
      <c r="O660" s="43"/>
      <c r="P660" s="74"/>
      <c r="R660" s="7"/>
      <c r="S660" s="7"/>
      <c r="T660" s="7"/>
      <c r="U660" s="7"/>
      <c r="V660" s="7"/>
      <c r="W660" s="7"/>
      <c r="X660" s="7"/>
      <c r="Y660" s="7"/>
      <c r="Z660" s="7"/>
    </row>
    <row r="661" spans="13:26" x14ac:dyDescent="0.2">
      <c r="M661" s="43"/>
      <c r="N661" s="43"/>
      <c r="O661" s="43"/>
      <c r="P661" s="74"/>
      <c r="R661" s="7"/>
      <c r="S661" s="7"/>
      <c r="T661" s="7"/>
      <c r="U661" s="7"/>
      <c r="V661" s="7"/>
      <c r="W661" s="7"/>
      <c r="X661" s="7"/>
      <c r="Y661" s="7"/>
      <c r="Z661" s="7"/>
    </row>
    <row r="662" spans="13:26" x14ac:dyDescent="0.2">
      <c r="M662" s="43"/>
      <c r="N662" s="43"/>
      <c r="O662" s="43"/>
      <c r="P662" s="74"/>
      <c r="R662" s="7"/>
      <c r="S662" s="7"/>
      <c r="T662" s="7"/>
      <c r="U662" s="7"/>
      <c r="V662" s="7"/>
      <c r="W662" s="7"/>
      <c r="X662" s="7"/>
      <c r="Y662" s="7"/>
      <c r="Z662" s="7"/>
    </row>
    <row r="663" spans="13:26" x14ac:dyDescent="0.2">
      <c r="M663" s="43"/>
      <c r="N663" s="43"/>
      <c r="O663" s="43"/>
      <c r="P663" s="74"/>
      <c r="R663" s="7"/>
      <c r="S663" s="7"/>
      <c r="T663" s="7"/>
      <c r="U663" s="7"/>
      <c r="V663" s="7"/>
      <c r="W663" s="7"/>
      <c r="X663" s="7"/>
      <c r="Y663" s="7"/>
      <c r="Z663" s="7"/>
    </row>
    <row r="664" spans="13:26" x14ac:dyDescent="0.2">
      <c r="M664" s="43"/>
      <c r="N664" s="43"/>
      <c r="O664" s="43"/>
      <c r="P664" s="74"/>
      <c r="R664" s="7"/>
      <c r="S664" s="7"/>
      <c r="T664" s="7"/>
      <c r="U664" s="7"/>
      <c r="V664" s="7"/>
      <c r="W664" s="7"/>
      <c r="X664" s="7"/>
      <c r="Y664" s="7"/>
      <c r="Z664" s="7"/>
    </row>
    <row r="665" spans="13:26" x14ac:dyDescent="0.2">
      <c r="M665" s="43"/>
      <c r="N665" s="43"/>
      <c r="O665" s="43"/>
      <c r="P665" s="74"/>
      <c r="R665" s="7"/>
      <c r="S665" s="7"/>
      <c r="T665" s="7"/>
      <c r="U665" s="7"/>
      <c r="V665" s="7"/>
      <c r="W665" s="7"/>
      <c r="X665" s="7"/>
      <c r="Y665" s="7"/>
      <c r="Z665" s="7"/>
    </row>
    <row r="666" spans="13:26" x14ac:dyDescent="0.2">
      <c r="M666" s="43"/>
      <c r="N666" s="43"/>
      <c r="O666" s="43"/>
      <c r="P666" s="74"/>
      <c r="R666" s="7"/>
      <c r="S666" s="7"/>
      <c r="T666" s="7"/>
      <c r="U666" s="7"/>
      <c r="V666" s="7"/>
      <c r="W666" s="7"/>
      <c r="X666" s="7"/>
      <c r="Y666" s="7"/>
      <c r="Z666" s="7"/>
    </row>
    <row r="667" spans="13:26" x14ac:dyDescent="0.2">
      <c r="M667" s="43"/>
      <c r="N667" s="43"/>
      <c r="O667" s="43"/>
      <c r="P667" s="74"/>
      <c r="R667" s="7"/>
      <c r="S667" s="7"/>
      <c r="T667" s="7"/>
      <c r="U667" s="7"/>
      <c r="V667" s="7"/>
      <c r="W667" s="7"/>
      <c r="X667" s="7"/>
      <c r="Y667" s="7"/>
      <c r="Z667" s="7"/>
    </row>
    <row r="668" spans="13:26" x14ac:dyDescent="0.2">
      <c r="M668" s="43"/>
      <c r="N668" s="43"/>
      <c r="O668" s="43"/>
      <c r="P668" s="74"/>
      <c r="R668" s="7"/>
      <c r="S668" s="7"/>
      <c r="T668" s="7"/>
      <c r="U668" s="7"/>
      <c r="V668" s="7"/>
      <c r="W668" s="7"/>
      <c r="X668" s="7"/>
      <c r="Y668" s="7"/>
      <c r="Z668" s="7"/>
    </row>
    <row r="669" spans="13:26" x14ac:dyDescent="0.2">
      <c r="M669" s="43"/>
      <c r="N669" s="43"/>
      <c r="O669" s="43"/>
      <c r="P669" s="74"/>
      <c r="R669" s="7"/>
      <c r="S669" s="7"/>
      <c r="T669" s="7"/>
      <c r="U669" s="7"/>
      <c r="V669" s="7"/>
      <c r="W669" s="7"/>
      <c r="X669" s="7"/>
      <c r="Y669" s="7"/>
      <c r="Z669" s="7"/>
    </row>
    <row r="670" spans="13:26" x14ac:dyDescent="0.2">
      <c r="M670" s="43"/>
      <c r="N670" s="43"/>
      <c r="O670" s="43"/>
      <c r="P670" s="74"/>
      <c r="R670" s="7"/>
      <c r="S670" s="7"/>
      <c r="T670" s="7"/>
      <c r="U670" s="7"/>
      <c r="V670" s="7"/>
      <c r="W670" s="7"/>
      <c r="X670" s="7"/>
      <c r="Y670" s="7"/>
      <c r="Z670" s="7"/>
    </row>
    <row r="671" spans="13:26" x14ac:dyDescent="0.2">
      <c r="M671" s="43"/>
      <c r="N671" s="43"/>
      <c r="O671" s="43"/>
      <c r="P671" s="74"/>
      <c r="R671" s="7"/>
      <c r="S671" s="7"/>
      <c r="T671" s="7"/>
      <c r="U671" s="7"/>
      <c r="V671" s="7"/>
      <c r="W671" s="7"/>
      <c r="X671" s="7"/>
      <c r="Y671" s="7"/>
      <c r="Z671" s="7"/>
    </row>
    <row r="672" spans="13:26" x14ac:dyDescent="0.2">
      <c r="M672" s="43"/>
      <c r="N672" s="43"/>
      <c r="O672" s="43"/>
      <c r="P672" s="74"/>
      <c r="R672" s="7"/>
      <c r="S672" s="7"/>
      <c r="T672" s="7"/>
      <c r="U672" s="7"/>
      <c r="V672" s="7"/>
      <c r="W672" s="7"/>
      <c r="X672" s="7"/>
      <c r="Y672" s="7"/>
      <c r="Z672" s="7"/>
    </row>
    <row r="673" spans="13:26" x14ac:dyDescent="0.2">
      <c r="M673" s="43"/>
      <c r="N673" s="43"/>
      <c r="O673" s="43"/>
      <c r="P673" s="74"/>
      <c r="R673" s="7"/>
      <c r="S673" s="7"/>
      <c r="T673" s="7"/>
      <c r="U673" s="7"/>
      <c r="V673" s="7"/>
      <c r="W673" s="7"/>
      <c r="X673" s="7"/>
      <c r="Y673" s="7"/>
      <c r="Z673" s="7"/>
    </row>
    <row r="674" spans="13:26" x14ac:dyDescent="0.2">
      <c r="M674" s="43"/>
      <c r="N674" s="43"/>
      <c r="O674" s="43"/>
      <c r="P674" s="74"/>
      <c r="R674" s="7"/>
      <c r="S674" s="7"/>
      <c r="T674" s="7"/>
      <c r="U674" s="7"/>
      <c r="V674" s="7"/>
      <c r="W674" s="7"/>
      <c r="X674" s="7"/>
      <c r="Y674" s="7"/>
      <c r="Z674" s="7"/>
    </row>
    <row r="675" spans="13:26" x14ac:dyDescent="0.2">
      <c r="M675" s="43"/>
      <c r="N675" s="43"/>
      <c r="O675" s="43"/>
      <c r="P675" s="74"/>
      <c r="R675" s="7"/>
      <c r="S675" s="7"/>
      <c r="T675" s="7"/>
      <c r="U675" s="7"/>
      <c r="V675" s="7"/>
      <c r="W675" s="7"/>
      <c r="X675" s="7"/>
      <c r="Y675" s="7"/>
      <c r="Z675" s="7"/>
    </row>
    <row r="676" spans="13:26" x14ac:dyDescent="0.2">
      <c r="M676" s="43"/>
      <c r="N676" s="43"/>
      <c r="O676" s="43"/>
      <c r="P676" s="74"/>
      <c r="R676" s="7"/>
      <c r="S676" s="7"/>
      <c r="T676" s="7"/>
      <c r="U676" s="7"/>
      <c r="V676" s="7"/>
      <c r="W676" s="7"/>
      <c r="X676" s="7"/>
      <c r="Y676" s="7"/>
      <c r="Z676" s="7"/>
    </row>
    <row r="677" spans="13:26" x14ac:dyDescent="0.2">
      <c r="M677" s="43"/>
      <c r="N677" s="43"/>
      <c r="O677" s="43"/>
      <c r="P677" s="74"/>
      <c r="R677" s="7"/>
      <c r="S677" s="7"/>
      <c r="T677" s="7"/>
      <c r="U677" s="7"/>
      <c r="V677" s="7"/>
      <c r="W677" s="7"/>
      <c r="X677" s="7"/>
      <c r="Y677" s="7"/>
      <c r="Z677" s="7"/>
    </row>
    <row r="678" spans="13:26" x14ac:dyDescent="0.2">
      <c r="M678" s="43"/>
      <c r="N678" s="43"/>
      <c r="O678" s="43"/>
      <c r="P678" s="74"/>
      <c r="R678" s="7"/>
      <c r="S678" s="7"/>
      <c r="T678" s="7"/>
      <c r="U678" s="7"/>
      <c r="V678" s="7"/>
      <c r="W678" s="7"/>
      <c r="X678" s="7"/>
      <c r="Y678" s="7"/>
      <c r="Z678" s="7"/>
    </row>
    <row r="679" spans="13:26" x14ac:dyDescent="0.2">
      <c r="M679" s="43"/>
      <c r="N679" s="43"/>
      <c r="O679" s="43"/>
      <c r="P679" s="74"/>
      <c r="R679" s="7"/>
      <c r="S679" s="7"/>
      <c r="T679" s="7"/>
      <c r="U679" s="7"/>
      <c r="V679" s="7"/>
      <c r="W679" s="7"/>
      <c r="X679" s="7"/>
      <c r="Y679" s="7"/>
      <c r="Z679" s="7"/>
    </row>
    <row r="680" spans="13:26" x14ac:dyDescent="0.2">
      <c r="M680" s="43"/>
      <c r="N680" s="43"/>
      <c r="O680" s="43"/>
      <c r="P680" s="74"/>
      <c r="R680" s="7"/>
      <c r="S680" s="7"/>
      <c r="T680" s="7"/>
      <c r="U680" s="7"/>
      <c r="V680" s="7"/>
      <c r="W680" s="7"/>
      <c r="X680" s="7"/>
      <c r="Y680" s="7"/>
      <c r="Z680" s="7"/>
    </row>
    <row r="681" spans="13:26" x14ac:dyDescent="0.2">
      <c r="M681" s="43"/>
      <c r="N681" s="43"/>
      <c r="O681" s="43"/>
      <c r="P681" s="74"/>
      <c r="R681" s="7"/>
      <c r="S681" s="7"/>
      <c r="T681" s="7"/>
      <c r="U681" s="7"/>
      <c r="V681" s="7"/>
      <c r="W681" s="7"/>
      <c r="X681" s="7"/>
      <c r="Y681" s="7"/>
      <c r="Z681" s="7"/>
    </row>
    <row r="682" spans="13:26" x14ac:dyDescent="0.2">
      <c r="M682" s="43"/>
      <c r="N682" s="43"/>
      <c r="O682" s="43"/>
      <c r="P682" s="74"/>
      <c r="R682" s="7"/>
      <c r="S682" s="7"/>
      <c r="T682" s="7"/>
      <c r="U682" s="7"/>
      <c r="V682" s="7"/>
      <c r="W682" s="7"/>
      <c r="X682" s="7"/>
      <c r="Y682" s="7"/>
      <c r="Z682" s="7"/>
    </row>
    <row r="683" spans="13:26" x14ac:dyDescent="0.2">
      <c r="M683" s="43"/>
      <c r="N683" s="43"/>
      <c r="O683" s="43"/>
      <c r="P683" s="74"/>
      <c r="R683" s="7"/>
      <c r="S683" s="7"/>
      <c r="T683" s="7"/>
      <c r="U683" s="7"/>
      <c r="V683" s="7"/>
      <c r="W683" s="7"/>
      <c r="X683" s="7"/>
      <c r="Y683" s="7"/>
      <c r="Z683" s="7"/>
    </row>
    <row r="684" spans="13:26" x14ac:dyDescent="0.2">
      <c r="M684" s="43"/>
      <c r="N684" s="43"/>
      <c r="O684" s="43"/>
      <c r="P684" s="74"/>
      <c r="R684" s="7"/>
      <c r="S684" s="7"/>
      <c r="T684" s="7"/>
      <c r="U684" s="7"/>
      <c r="V684" s="7"/>
      <c r="W684" s="7"/>
      <c r="X684" s="7"/>
      <c r="Y684" s="7"/>
      <c r="Z684" s="7"/>
    </row>
    <row r="685" spans="13:26" x14ac:dyDescent="0.2">
      <c r="M685" s="43"/>
      <c r="N685" s="43"/>
      <c r="O685" s="43"/>
      <c r="P685" s="74"/>
      <c r="R685" s="7"/>
      <c r="S685" s="7"/>
      <c r="T685" s="7"/>
      <c r="U685" s="7"/>
      <c r="V685" s="7"/>
      <c r="W685" s="7"/>
      <c r="X685" s="7"/>
      <c r="Y685" s="7"/>
      <c r="Z685" s="7"/>
    </row>
    <row r="686" spans="13:26" x14ac:dyDescent="0.2">
      <c r="M686" s="43"/>
      <c r="N686" s="43"/>
      <c r="O686" s="43"/>
      <c r="P686" s="74"/>
      <c r="R686" s="7"/>
      <c r="S686" s="7"/>
      <c r="T686" s="7"/>
      <c r="U686" s="7"/>
      <c r="V686" s="7"/>
      <c r="W686" s="7"/>
      <c r="X686" s="7"/>
      <c r="Y686" s="7"/>
      <c r="Z686" s="7"/>
    </row>
    <row r="687" spans="13:26" x14ac:dyDescent="0.2">
      <c r="M687" s="43"/>
      <c r="N687" s="43"/>
      <c r="O687" s="43"/>
      <c r="P687" s="74"/>
      <c r="R687" s="7"/>
      <c r="S687" s="7"/>
      <c r="T687" s="7"/>
      <c r="U687" s="7"/>
      <c r="V687" s="7"/>
      <c r="W687" s="7"/>
      <c r="X687" s="7"/>
      <c r="Y687" s="7"/>
      <c r="Z687" s="7"/>
    </row>
    <row r="688" spans="13:26" x14ac:dyDescent="0.2">
      <c r="M688" s="43"/>
      <c r="N688" s="43"/>
      <c r="O688" s="43"/>
      <c r="P688" s="74"/>
      <c r="R688" s="7"/>
      <c r="S688" s="7"/>
      <c r="T688" s="7"/>
      <c r="U688" s="7"/>
      <c r="V688" s="7"/>
      <c r="W688" s="7"/>
      <c r="X688" s="7"/>
      <c r="Y688" s="7"/>
      <c r="Z688" s="7"/>
    </row>
    <row r="689" spans="13:26" x14ac:dyDescent="0.2">
      <c r="M689" s="43"/>
      <c r="N689" s="43"/>
      <c r="O689" s="43"/>
      <c r="P689" s="74"/>
      <c r="R689" s="7"/>
      <c r="S689" s="7"/>
      <c r="T689" s="7"/>
      <c r="U689" s="7"/>
      <c r="V689" s="7"/>
      <c r="W689" s="7"/>
      <c r="X689" s="7"/>
      <c r="Y689" s="7"/>
      <c r="Z689" s="7"/>
    </row>
    <row r="690" spans="13:26" x14ac:dyDescent="0.2">
      <c r="M690" s="43"/>
      <c r="N690" s="43"/>
      <c r="O690" s="43"/>
      <c r="P690" s="74"/>
      <c r="R690" s="7"/>
      <c r="S690" s="7"/>
      <c r="T690" s="7"/>
      <c r="U690" s="7"/>
      <c r="V690" s="7"/>
      <c r="W690" s="7"/>
      <c r="X690" s="7"/>
      <c r="Y690" s="7"/>
      <c r="Z690" s="7"/>
    </row>
    <row r="691" spans="13:26" x14ac:dyDescent="0.2">
      <c r="M691" s="43"/>
      <c r="N691" s="43"/>
      <c r="O691" s="43"/>
      <c r="P691" s="74"/>
      <c r="R691" s="7"/>
      <c r="S691" s="7"/>
      <c r="T691" s="7"/>
      <c r="U691" s="7"/>
      <c r="V691" s="7"/>
      <c r="W691" s="7"/>
      <c r="X691" s="7"/>
      <c r="Y691" s="7"/>
      <c r="Z691" s="7"/>
    </row>
    <row r="692" spans="13:26" x14ac:dyDescent="0.2">
      <c r="M692" s="43"/>
      <c r="N692" s="43"/>
      <c r="O692" s="43"/>
      <c r="P692" s="74"/>
      <c r="R692" s="7"/>
      <c r="S692" s="7"/>
      <c r="T692" s="7"/>
      <c r="U692" s="7"/>
      <c r="V692" s="7"/>
      <c r="W692" s="7"/>
      <c r="X692" s="7"/>
      <c r="Y692" s="7"/>
      <c r="Z692" s="7"/>
    </row>
    <row r="693" spans="13:26" x14ac:dyDescent="0.2">
      <c r="M693" s="43"/>
      <c r="N693" s="43"/>
      <c r="O693" s="43"/>
      <c r="P693" s="74"/>
      <c r="R693" s="7"/>
      <c r="S693" s="7"/>
      <c r="T693" s="7"/>
      <c r="U693" s="7"/>
      <c r="V693" s="7"/>
      <c r="W693" s="7"/>
      <c r="X693" s="7"/>
      <c r="Y693" s="7"/>
      <c r="Z693" s="7"/>
    </row>
    <row r="694" spans="13:26" x14ac:dyDescent="0.2">
      <c r="M694" s="43"/>
      <c r="N694" s="43"/>
      <c r="O694" s="43"/>
      <c r="P694" s="74"/>
      <c r="R694" s="7"/>
      <c r="S694" s="7"/>
      <c r="T694" s="7"/>
      <c r="U694" s="7"/>
      <c r="V694" s="7"/>
      <c r="W694" s="7"/>
      <c r="X694" s="7"/>
      <c r="Y694" s="7"/>
      <c r="Z694" s="7"/>
    </row>
    <row r="695" spans="13:26" x14ac:dyDescent="0.2">
      <c r="M695" s="43"/>
      <c r="N695" s="43"/>
      <c r="O695" s="43"/>
      <c r="P695" s="74"/>
      <c r="R695" s="7"/>
      <c r="S695" s="7"/>
      <c r="T695" s="7"/>
      <c r="U695" s="7"/>
      <c r="V695" s="7"/>
      <c r="W695" s="7"/>
      <c r="X695" s="7"/>
      <c r="Y695" s="7"/>
      <c r="Z695" s="7"/>
    </row>
    <row r="696" spans="13:26" x14ac:dyDescent="0.2">
      <c r="M696" s="43"/>
      <c r="N696" s="43"/>
      <c r="O696" s="43"/>
      <c r="P696" s="74"/>
      <c r="R696" s="7"/>
      <c r="S696" s="7"/>
      <c r="T696" s="7"/>
      <c r="U696" s="7"/>
      <c r="V696" s="7"/>
      <c r="W696" s="7"/>
      <c r="X696" s="7"/>
      <c r="Y696" s="7"/>
      <c r="Z696" s="7"/>
    </row>
    <row r="697" spans="13:26" x14ac:dyDescent="0.2">
      <c r="M697" s="43"/>
      <c r="N697" s="43"/>
      <c r="O697" s="43"/>
      <c r="P697" s="74"/>
      <c r="R697" s="7"/>
      <c r="S697" s="7"/>
      <c r="T697" s="7"/>
      <c r="U697" s="7"/>
      <c r="V697" s="7"/>
      <c r="W697" s="7"/>
      <c r="X697" s="7"/>
      <c r="Y697" s="7"/>
      <c r="Z697" s="7"/>
    </row>
    <row r="698" spans="13:26" x14ac:dyDescent="0.2">
      <c r="M698" s="43"/>
      <c r="N698" s="43"/>
      <c r="O698" s="43"/>
      <c r="P698" s="74"/>
      <c r="R698" s="7"/>
      <c r="S698" s="7"/>
      <c r="T698" s="7"/>
      <c r="U698" s="7"/>
      <c r="V698" s="7"/>
      <c r="W698" s="7"/>
      <c r="X698" s="7"/>
      <c r="Y698" s="7"/>
      <c r="Z698" s="7"/>
    </row>
    <row r="699" spans="13:26" x14ac:dyDescent="0.2">
      <c r="M699" s="43"/>
      <c r="N699" s="43"/>
      <c r="O699" s="43"/>
      <c r="P699" s="74"/>
      <c r="R699" s="7"/>
      <c r="S699" s="7"/>
      <c r="T699" s="7"/>
      <c r="U699" s="7"/>
      <c r="V699" s="7"/>
      <c r="W699" s="7"/>
      <c r="X699" s="7"/>
      <c r="Y699" s="7"/>
      <c r="Z699" s="7"/>
    </row>
    <row r="700" spans="13:26" x14ac:dyDescent="0.2">
      <c r="M700" s="43"/>
      <c r="N700" s="43"/>
      <c r="O700" s="43"/>
      <c r="P700" s="74"/>
      <c r="R700" s="7"/>
      <c r="S700" s="7"/>
      <c r="T700" s="7"/>
      <c r="U700" s="7"/>
      <c r="V700" s="7"/>
      <c r="W700" s="7"/>
      <c r="X700" s="7"/>
      <c r="Y700" s="7"/>
      <c r="Z700" s="7"/>
    </row>
    <row r="701" spans="13:26" x14ac:dyDescent="0.2">
      <c r="M701" s="43"/>
      <c r="N701" s="43"/>
      <c r="O701" s="43"/>
      <c r="P701" s="74"/>
      <c r="R701" s="7"/>
      <c r="S701" s="7"/>
      <c r="T701" s="7"/>
      <c r="U701" s="7"/>
      <c r="V701" s="7"/>
      <c r="W701" s="7"/>
      <c r="X701" s="7"/>
      <c r="Y701" s="7"/>
      <c r="Z701" s="7"/>
    </row>
    <row r="702" spans="13:26" x14ac:dyDescent="0.2">
      <c r="M702" s="43"/>
      <c r="N702" s="43"/>
      <c r="O702" s="43"/>
      <c r="P702" s="74"/>
      <c r="R702" s="7"/>
      <c r="S702" s="7"/>
      <c r="T702" s="7"/>
      <c r="U702" s="7"/>
      <c r="V702" s="7"/>
      <c r="W702" s="7"/>
      <c r="X702" s="7"/>
      <c r="Y702" s="7"/>
      <c r="Z702" s="7"/>
    </row>
    <row r="703" spans="13:26" x14ac:dyDescent="0.2">
      <c r="M703" s="43"/>
      <c r="N703" s="43"/>
      <c r="O703" s="43"/>
      <c r="P703" s="74"/>
      <c r="R703" s="7"/>
      <c r="S703" s="7"/>
      <c r="T703" s="7"/>
      <c r="U703" s="7"/>
      <c r="V703" s="7"/>
      <c r="W703" s="7"/>
      <c r="X703" s="7"/>
      <c r="Y703" s="7"/>
      <c r="Z703" s="7"/>
    </row>
    <row r="704" spans="13:26" x14ac:dyDescent="0.2">
      <c r="M704" s="43"/>
      <c r="N704" s="43"/>
      <c r="O704" s="43"/>
      <c r="P704" s="74"/>
      <c r="R704" s="7"/>
      <c r="S704" s="7"/>
      <c r="T704" s="7"/>
      <c r="U704" s="7"/>
      <c r="V704" s="7"/>
      <c r="W704" s="7"/>
      <c r="X704" s="7"/>
      <c r="Y704" s="7"/>
      <c r="Z704" s="7"/>
    </row>
    <row r="705" spans="13:26" x14ac:dyDescent="0.2">
      <c r="M705" s="43"/>
      <c r="N705" s="43"/>
      <c r="O705" s="43"/>
      <c r="P705" s="74"/>
      <c r="R705" s="7"/>
      <c r="S705" s="7"/>
      <c r="T705" s="7"/>
      <c r="U705" s="7"/>
      <c r="V705" s="7"/>
      <c r="W705" s="7"/>
      <c r="X705" s="7"/>
      <c r="Y705" s="7"/>
      <c r="Z705" s="7"/>
    </row>
    <row r="706" spans="13:26" x14ac:dyDescent="0.2">
      <c r="M706" s="43"/>
      <c r="N706" s="43"/>
      <c r="O706" s="43"/>
      <c r="P706" s="74"/>
      <c r="R706" s="7"/>
      <c r="S706" s="7"/>
      <c r="T706" s="7"/>
      <c r="U706" s="7"/>
      <c r="V706" s="7"/>
      <c r="W706" s="7"/>
      <c r="X706" s="7"/>
      <c r="Y706" s="7"/>
      <c r="Z706" s="7"/>
    </row>
    <row r="707" spans="13:26" x14ac:dyDescent="0.2">
      <c r="M707" s="43"/>
      <c r="N707" s="43"/>
      <c r="O707" s="43"/>
      <c r="P707" s="74"/>
      <c r="R707" s="7"/>
      <c r="S707" s="7"/>
      <c r="T707" s="7"/>
      <c r="U707" s="7"/>
      <c r="V707" s="7"/>
      <c r="W707" s="7"/>
      <c r="X707" s="7"/>
      <c r="Y707" s="7"/>
      <c r="Z707" s="7"/>
    </row>
    <row r="708" spans="13:26" x14ac:dyDescent="0.2">
      <c r="M708" s="43"/>
      <c r="N708" s="43"/>
      <c r="O708" s="43"/>
      <c r="P708" s="74"/>
      <c r="R708" s="7"/>
      <c r="S708" s="7"/>
      <c r="T708" s="7"/>
      <c r="U708" s="7"/>
      <c r="V708" s="7"/>
      <c r="W708" s="7"/>
      <c r="X708" s="7"/>
      <c r="Y708" s="7"/>
      <c r="Z708" s="7"/>
    </row>
    <row r="709" spans="13:26" x14ac:dyDescent="0.2">
      <c r="M709" s="43"/>
      <c r="N709" s="43"/>
      <c r="O709" s="43"/>
      <c r="P709" s="74"/>
      <c r="R709" s="7"/>
      <c r="S709" s="7"/>
      <c r="T709" s="7"/>
      <c r="U709" s="7"/>
      <c r="V709" s="7"/>
      <c r="W709" s="7"/>
      <c r="X709" s="7"/>
      <c r="Y709" s="7"/>
      <c r="Z709" s="7"/>
    </row>
    <row r="710" spans="13:26" x14ac:dyDescent="0.2">
      <c r="M710" s="43"/>
      <c r="N710" s="43"/>
      <c r="O710" s="43"/>
      <c r="P710" s="74"/>
      <c r="R710" s="7"/>
      <c r="S710" s="7"/>
      <c r="T710" s="7"/>
      <c r="U710" s="7"/>
      <c r="V710" s="7"/>
      <c r="W710" s="7"/>
      <c r="X710" s="7"/>
      <c r="Y710" s="7"/>
      <c r="Z710" s="7"/>
    </row>
    <row r="711" spans="13:26" x14ac:dyDescent="0.2">
      <c r="M711" s="43"/>
      <c r="N711" s="43"/>
      <c r="O711" s="43"/>
      <c r="P711" s="74"/>
      <c r="R711" s="7"/>
      <c r="S711" s="7"/>
      <c r="T711" s="7"/>
      <c r="U711" s="7"/>
      <c r="V711" s="7"/>
      <c r="W711" s="7"/>
      <c r="X711" s="7"/>
      <c r="Y711" s="7"/>
      <c r="Z711" s="7"/>
    </row>
    <row r="712" spans="13:26" x14ac:dyDescent="0.2">
      <c r="M712" s="43"/>
      <c r="N712" s="43"/>
      <c r="O712" s="43"/>
      <c r="P712" s="74"/>
      <c r="R712" s="7"/>
      <c r="S712" s="7"/>
      <c r="T712" s="7"/>
      <c r="U712" s="7"/>
      <c r="V712" s="7"/>
      <c r="W712" s="7"/>
      <c r="X712" s="7"/>
      <c r="Y712" s="7"/>
      <c r="Z712" s="7"/>
    </row>
    <row r="713" spans="13:26" x14ac:dyDescent="0.2">
      <c r="M713" s="43"/>
      <c r="N713" s="43"/>
      <c r="O713" s="43"/>
      <c r="P713" s="74"/>
      <c r="R713" s="7"/>
      <c r="S713" s="7"/>
      <c r="T713" s="7"/>
      <c r="U713" s="7"/>
      <c r="V713" s="7"/>
      <c r="W713" s="7"/>
      <c r="X713" s="7"/>
      <c r="Y713" s="7"/>
      <c r="Z713" s="7"/>
    </row>
    <row r="714" spans="13:26" x14ac:dyDescent="0.2">
      <c r="M714" s="43"/>
      <c r="N714" s="43"/>
      <c r="O714" s="43"/>
      <c r="P714" s="74"/>
      <c r="R714" s="7"/>
      <c r="S714" s="7"/>
      <c r="T714" s="7"/>
      <c r="U714" s="7"/>
      <c r="V714" s="7"/>
      <c r="W714" s="7"/>
      <c r="X714" s="7"/>
      <c r="Y714" s="7"/>
      <c r="Z714" s="7"/>
    </row>
    <row r="715" spans="13:26" x14ac:dyDescent="0.2">
      <c r="M715" s="43"/>
      <c r="N715" s="43"/>
      <c r="O715" s="43"/>
      <c r="P715" s="74"/>
      <c r="R715" s="7"/>
      <c r="S715" s="7"/>
      <c r="T715" s="7"/>
      <c r="U715" s="7"/>
      <c r="V715" s="7"/>
      <c r="W715" s="7"/>
      <c r="X715" s="7"/>
      <c r="Y715" s="7"/>
      <c r="Z715" s="7"/>
    </row>
    <row r="716" spans="13:26" x14ac:dyDescent="0.2">
      <c r="M716" s="43"/>
      <c r="N716" s="43"/>
      <c r="O716" s="43"/>
      <c r="P716" s="74"/>
      <c r="R716" s="7"/>
      <c r="S716" s="7"/>
      <c r="T716" s="7"/>
      <c r="U716" s="7"/>
      <c r="V716" s="7"/>
      <c r="W716" s="7"/>
      <c r="X716" s="7"/>
      <c r="Y716" s="7"/>
      <c r="Z716" s="7"/>
    </row>
    <row r="717" spans="13:26" x14ac:dyDescent="0.2">
      <c r="M717" s="43"/>
      <c r="N717" s="43"/>
      <c r="O717" s="43"/>
      <c r="P717" s="74"/>
      <c r="R717" s="7"/>
      <c r="S717" s="7"/>
      <c r="T717" s="7"/>
      <c r="U717" s="7"/>
      <c r="V717" s="7"/>
      <c r="W717" s="7"/>
      <c r="X717" s="7"/>
      <c r="Y717" s="7"/>
      <c r="Z717" s="7"/>
    </row>
    <row r="718" spans="13:26" x14ac:dyDescent="0.2">
      <c r="M718" s="43"/>
      <c r="N718" s="43"/>
      <c r="O718" s="43"/>
      <c r="P718" s="74"/>
      <c r="R718" s="7"/>
      <c r="S718" s="7"/>
      <c r="T718" s="7"/>
      <c r="U718" s="7"/>
      <c r="V718" s="7"/>
      <c r="W718" s="7"/>
      <c r="X718" s="7"/>
      <c r="Y718" s="7"/>
      <c r="Z718" s="7"/>
    </row>
    <row r="719" spans="13:26" x14ac:dyDescent="0.2">
      <c r="M719" s="43"/>
      <c r="N719" s="43"/>
      <c r="O719" s="43"/>
      <c r="P719" s="74"/>
      <c r="R719" s="7"/>
      <c r="S719" s="7"/>
      <c r="T719" s="7"/>
      <c r="U719" s="7"/>
      <c r="V719" s="7"/>
      <c r="W719" s="7"/>
      <c r="X719" s="7"/>
      <c r="Y719" s="7"/>
      <c r="Z719" s="7"/>
    </row>
    <row r="720" spans="13:26" x14ac:dyDescent="0.2">
      <c r="M720" s="43"/>
      <c r="N720" s="43"/>
      <c r="O720" s="43"/>
      <c r="P720" s="74"/>
      <c r="R720" s="7"/>
      <c r="S720" s="7"/>
      <c r="T720" s="7"/>
      <c r="U720" s="7"/>
      <c r="V720" s="7"/>
      <c r="W720" s="7"/>
      <c r="X720" s="7"/>
      <c r="Y720" s="7"/>
      <c r="Z720" s="7"/>
    </row>
    <row r="721" spans="13:26" x14ac:dyDescent="0.2">
      <c r="M721" s="43"/>
      <c r="N721" s="43"/>
      <c r="O721" s="43"/>
      <c r="P721" s="74"/>
      <c r="R721" s="7"/>
      <c r="S721" s="7"/>
      <c r="T721" s="7"/>
      <c r="U721" s="7"/>
      <c r="V721" s="7"/>
      <c r="W721" s="7"/>
      <c r="X721" s="7"/>
      <c r="Y721" s="7"/>
      <c r="Z721" s="7"/>
    </row>
    <row r="722" spans="13:26" x14ac:dyDescent="0.2">
      <c r="M722" s="43"/>
      <c r="N722" s="43"/>
      <c r="O722" s="43"/>
      <c r="P722" s="74"/>
      <c r="R722" s="7"/>
      <c r="S722" s="7"/>
      <c r="T722" s="7"/>
      <c r="U722" s="7"/>
      <c r="V722" s="7"/>
      <c r="W722" s="7"/>
      <c r="X722" s="7"/>
      <c r="Y722" s="7"/>
      <c r="Z722" s="7"/>
    </row>
    <row r="723" spans="13:26" x14ac:dyDescent="0.2">
      <c r="M723" s="43"/>
      <c r="N723" s="43"/>
      <c r="O723" s="43"/>
      <c r="P723" s="74"/>
      <c r="R723" s="7"/>
      <c r="S723" s="7"/>
      <c r="T723" s="7"/>
      <c r="U723" s="7"/>
      <c r="V723" s="7"/>
      <c r="W723" s="7"/>
      <c r="X723" s="7"/>
      <c r="Y723" s="7"/>
      <c r="Z723" s="7"/>
    </row>
    <row r="724" spans="13:26" x14ac:dyDescent="0.2">
      <c r="M724" s="43"/>
      <c r="N724" s="43"/>
      <c r="O724" s="43"/>
      <c r="P724" s="74"/>
      <c r="R724" s="7"/>
      <c r="S724" s="7"/>
      <c r="T724" s="7"/>
      <c r="U724" s="7"/>
      <c r="V724" s="7"/>
      <c r="W724" s="7"/>
      <c r="X724" s="7"/>
      <c r="Y724" s="7"/>
      <c r="Z724" s="7"/>
    </row>
    <row r="725" spans="13:26" x14ac:dyDescent="0.2">
      <c r="M725" s="43"/>
      <c r="N725" s="43"/>
      <c r="O725" s="43"/>
      <c r="P725" s="74"/>
      <c r="R725" s="7"/>
      <c r="S725" s="7"/>
      <c r="T725" s="7"/>
      <c r="U725" s="7"/>
      <c r="V725" s="7"/>
      <c r="W725" s="7"/>
      <c r="X725" s="7"/>
      <c r="Y725" s="7"/>
      <c r="Z725" s="7"/>
    </row>
    <row r="726" spans="13:26" x14ac:dyDescent="0.2">
      <c r="M726" s="43"/>
      <c r="N726" s="43"/>
      <c r="O726" s="43"/>
      <c r="P726" s="74"/>
      <c r="R726" s="7"/>
      <c r="S726" s="7"/>
      <c r="T726" s="7"/>
      <c r="U726" s="7"/>
      <c r="V726" s="7"/>
      <c r="W726" s="7"/>
      <c r="X726" s="7"/>
      <c r="Y726" s="7"/>
      <c r="Z726" s="7"/>
    </row>
    <row r="727" spans="13:26" x14ac:dyDescent="0.2">
      <c r="M727" s="43"/>
      <c r="N727" s="43"/>
      <c r="O727" s="43"/>
      <c r="P727" s="74"/>
      <c r="R727" s="7"/>
      <c r="S727" s="7"/>
      <c r="T727" s="7"/>
      <c r="U727" s="7"/>
      <c r="V727" s="7"/>
      <c r="W727" s="7"/>
      <c r="X727" s="7"/>
      <c r="Y727" s="7"/>
      <c r="Z727" s="7"/>
    </row>
    <row r="728" spans="13:26" x14ac:dyDescent="0.2">
      <c r="M728" s="43"/>
      <c r="N728" s="43"/>
      <c r="O728" s="43"/>
      <c r="P728" s="74"/>
      <c r="R728" s="7"/>
      <c r="S728" s="7"/>
      <c r="T728" s="7"/>
      <c r="U728" s="7"/>
      <c r="V728" s="7"/>
      <c r="W728" s="7"/>
      <c r="X728" s="7"/>
      <c r="Y728" s="7"/>
      <c r="Z728" s="7"/>
    </row>
    <row r="729" spans="13:26" x14ac:dyDescent="0.2">
      <c r="M729" s="43"/>
      <c r="N729" s="43"/>
      <c r="O729" s="43"/>
      <c r="P729" s="74"/>
      <c r="R729" s="7"/>
      <c r="S729" s="7"/>
      <c r="T729" s="7"/>
      <c r="U729" s="7"/>
      <c r="V729" s="7"/>
      <c r="W729" s="7"/>
      <c r="X729" s="7"/>
      <c r="Y729" s="7"/>
      <c r="Z729" s="7"/>
    </row>
    <row r="730" spans="13:26" x14ac:dyDescent="0.2">
      <c r="M730" s="43"/>
      <c r="N730" s="43"/>
      <c r="O730" s="43"/>
      <c r="P730" s="74"/>
      <c r="R730" s="7"/>
      <c r="S730" s="7"/>
      <c r="T730" s="7"/>
      <c r="U730" s="7"/>
      <c r="V730" s="7"/>
      <c r="W730" s="7"/>
      <c r="X730" s="7"/>
      <c r="Y730" s="7"/>
      <c r="Z730" s="7"/>
    </row>
    <row r="731" spans="13:26" x14ac:dyDescent="0.2">
      <c r="M731" s="43"/>
      <c r="N731" s="43"/>
      <c r="O731" s="43"/>
      <c r="P731" s="74"/>
      <c r="R731" s="7"/>
      <c r="S731" s="7"/>
      <c r="T731" s="7"/>
      <c r="U731" s="7"/>
      <c r="V731" s="7"/>
      <c r="W731" s="7"/>
      <c r="X731" s="7"/>
      <c r="Y731" s="7"/>
      <c r="Z731" s="7"/>
    </row>
    <row r="732" spans="13:26" x14ac:dyDescent="0.2">
      <c r="M732" s="43"/>
      <c r="N732" s="43"/>
      <c r="O732" s="43"/>
      <c r="P732" s="74"/>
      <c r="R732" s="7"/>
      <c r="S732" s="7"/>
      <c r="T732" s="7"/>
      <c r="U732" s="7"/>
      <c r="V732" s="7"/>
      <c r="W732" s="7"/>
      <c r="X732" s="7"/>
      <c r="Y732" s="7"/>
      <c r="Z732" s="7"/>
    </row>
    <row r="733" spans="13:26" x14ac:dyDescent="0.2">
      <c r="M733" s="43"/>
      <c r="N733" s="43"/>
      <c r="O733" s="43"/>
      <c r="P733" s="74"/>
      <c r="R733" s="7"/>
      <c r="S733" s="7"/>
      <c r="T733" s="7"/>
      <c r="U733" s="7"/>
      <c r="V733" s="7"/>
      <c r="W733" s="7"/>
      <c r="X733" s="7"/>
      <c r="Y733" s="7"/>
      <c r="Z733" s="7"/>
    </row>
    <row r="734" spans="13:26" x14ac:dyDescent="0.2">
      <c r="M734" s="43"/>
      <c r="N734" s="43"/>
      <c r="O734" s="43"/>
      <c r="P734" s="74"/>
      <c r="R734" s="7"/>
      <c r="S734" s="7"/>
      <c r="T734" s="7"/>
      <c r="U734" s="7"/>
      <c r="V734" s="7"/>
      <c r="W734" s="7"/>
      <c r="X734" s="7"/>
      <c r="Y734" s="7"/>
      <c r="Z734" s="7"/>
    </row>
    <row r="735" spans="13:26" x14ac:dyDescent="0.2">
      <c r="M735" s="43"/>
      <c r="N735" s="43"/>
      <c r="O735" s="43"/>
      <c r="P735" s="74"/>
      <c r="R735" s="7"/>
      <c r="S735" s="7"/>
      <c r="T735" s="7"/>
      <c r="U735" s="7"/>
      <c r="V735" s="7"/>
      <c r="W735" s="7"/>
      <c r="X735" s="7"/>
      <c r="Y735" s="7"/>
      <c r="Z735" s="7"/>
    </row>
    <row r="736" spans="13:26" x14ac:dyDescent="0.2">
      <c r="M736" s="43"/>
      <c r="N736" s="43"/>
      <c r="O736" s="43"/>
      <c r="P736" s="74"/>
      <c r="R736" s="7"/>
      <c r="S736" s="7"/>
      <c r="T736" s="7"/>
      <c r="U736" s="7"/>
      <c r="V736" s="7"/>
      <c r="W736" s="7"/>
      <c r="X736" s="7"/>
      <c r="Y736" s="7"/>
      <c r="Z736" s="7"/>
    </row>
    <row r="737" spans="13:26" x14ac:dyDescent="0.2">
      <c r="M737" s="43"/>
      <c r="N737" s="43"/>
      <c r="O737" s="43"/>
      <c r="P737" s="74"/>
      <c r="R737" s="7"/>
      <c r="S737" s="7"/>
      <c r="T737" s="7"/>
      <c r="U737" s="7"/>
      <c r="V737" s="7"/>
      <c r="W737" s="7"/>
      <c r="X737" s="7"/>
      <c r="Y737" s="7"/>
      <c r="Z737" s="7"/>
    </row>
    <row r="738" spans="13:26" x14ac:dyDescent="0.2">
      <c r="M738" s="43"/>
      <c r="N738" s="43"/>
      <c r="O738" s="43"/>
      <c r="P738" s="74"/>
      <c r="R738" s="7"/>
      <c r="S738" s="7"/>
      <c r="T738" s="7"/>
      <c r="U738" s="7"/>
      <c r="V738" s="7"/>
      <c r="W738" s="7"/>
      <c r="X738" s="7"/>
      <c r="Y738" s="7"/>
      <c r="Z738" s="7"/>
    </row>
    <row r="739" spans="13:26" x14ac:dyDescent="0.2">
      <c r="M739" s="43"/>
      <c r="N739" s="43"/>
      <c r="O739" s="43"/>
      <c r="P739" s="74"/>
      <c r="R739" s="7"/>
      <c r="S739" s="7"/>
      <c r="T739" s="7"/>
      <c r="U739" s="7"/>
      <c r="V739" s="7"/>
      <c r="W739" s="7"/>
      <c r="X739" s="7"/>
      <c r="Y739" s="7"/>
      <c r="Z739" s="7"/>
    </row>
    <row r="740" spans="13:26" x14ac:dyDescent="0.2">
      <c r="M740" s="43"/>
      <c r="N740" s="43"/>
      <c r="O740" s="43"/>
      <c r="P740" s="74"/>
      <c r="R740" s="7"/>
      <c r="S740" s="7"/>
      <c r="T740" s="7"/>
      <c r="U740" s="7"/>
      <c r="V740" s="7"/>
      <c r="W740" s="7"/>
      <c r="X740" s="7"/>
      <c r="Y740" s="7"/>
      <c r="Z740" s="7"/>
    </row>
    <row r="741" spans="13:26" x14ac:dyDescent="0.2">
      <c r="M741" s="43"/>
      <c r="N741" s="43"/>
      <c r="O741" s="43"/>
      <c r="P741" s="74"/>
      <c r="R741" s="7"/>
      <c r="S741" s="7"/>
      <c r="T741" s="7"/>
      <c r="U741" s="7"/>
      <c r="V741" s="7"/>
      <c r="W741" s="7"/>
      <c r="X741" s="7"/>
      <c r="Y741" s="7"/>
      <c r="Z741" s="7"/>
    </row>
    <row r="742" spans="13:26" x14ac:dyDescent="0.2">
      <c r="M742" s="43"/>
      <c r="N742" s="43"/>
      <c r="O742" s="43"/>
      <c r="P742" s="74"/>
      <c r="R742" s="7"/>
      <c r="S742" s="7"/>
      <c r="T742" s="7"/>
      <c r="U742" s="7"/>
      <c r="V742" s="7"/>
      <c r="W742" s="7"/>
      <c r="X742" s="7"/>
      <c r="Y742" s="7"/>
      <c r="Z742" s="7"/>
    </row>
    <row r="743" spans="13:26" x14ac:dyDescent="0.2">
      <c r="M743" s="43"/>
      <c r="N743" s="43"/>
      <c r="O743" s="43"/>
      <c r="P743" s="74"/>
      <c r="R743" s="7"/>
      <c r="S743" s="7"/>
      <c r="T743" s="7"/>
      <c r="U743" s="7"/>
      <c r="V743" s="7"/>
      <c r="W743" s="7"/>
      <c r="X743" s="7"/>
      <c r="Y743" s="7"/>
      <c r="Z743" s="7"/>
    </row>
    <row r="744" spans="13:26" x14ac:dyDescent="0.2">
      <c r="M744" s="43"/>
      <c r="N744" s="43"/>
      <c r="O744" s="43"/>
      <c r="P744" s="74"/>
      <c r="R744" s="7"/>
      <c r="S744" s="7"/>
      <c r="T744" s="7"/>
      <c r="U744" s="7"/>
      <c r="V744" s="7"/>
      <c r="W744" s="7"/>
      <c r="X744" s="7"/>
      <c r="Y744" s="7"/>
      <c r="Z744" s="7"/>
    </row>
    <row r="745" spans="13:26" x14ac:dyDescent="0.2">
      <c r="M745" s="43"/>
      <c r="N745" s="43"/>
      <c r="O745" s="43"/>
      <c r="P745" s="74"/>
      <c r="R745" s="7"/>
      <c r="S745" s="7"/>
      <c r="T745" s="7"/>
      <c r="U745" s="7"/>
      <c r="V745" s="7"/>
      <c r="W745" s="7"/>
      <c r="X745" s="7"/>
      <c r="Y745" s="7"/>
      <c r="Z745" s="7"/>
    </row>
    <row r="746" spans="13:26" x14ac:dyDescent="0.2">
      <c r="M746" s="43"/>
      <c r="N746" s="43"/>
      <c r="O746" s="43"/>
      <c r="P746" s="74"/>
      <c r="R746" s="7"/>
      <c r="S746" s="7"/>
      <c r="T746" s="7"/>
      <c r="U746" s="7"/>
      <c r="V746" s="7"/>
      <c r="W746" s="7"/>
      <c r="X746" s="7"/>
      <c r="Y746" s="7"/>
      <c r="Z746" s="7"/>
    </row>
    <row r="747" spans="13:26" x14ac:dyDescent="0.2">
      <c r="M747" s="43"/>
      <c r="N747" s="43"/>
      <c r="O747" s="43"/>
      <c r="P747" s="74"/>
      <c r="R747" s="7"/>
      <c r="S747" s="7"/>
      <c r="T747" s="7"/>
      <c r="U747" s="7"/>
      <c r="V747" s="7"/>
      <c r="W747" s="7"/>
      <c r="X747" s="7"/>
      <c r="Y747" s="7"/>
      <c r="Z747" s="7"/>
    </row>
    <row r="748" spans="13:26" x14ac:dyDescent="0.2">
      <c r="M748" s="43"/>
      <c r="N748" s="43"/>
      <c r="O748" s="43"/>
      <c r="P748" s="74"/>
      <c r="R748" s="7"/>
      <c r="S748" s="7"/>
      <c r="T748" s="7"/>
      <c r="U748" s="7"/>
      <c r="V748" s="7"/>
      <c r="W748" s="7"/>
      <c r="X748" s="7"/>
      <c r="Y748" s="7"/>
      <c r="Z748" s="7"/>
    </row>
    <row r="749" spans="13:26" x14ac:dyDescent="0.2">
      <c r="M749" s="43"/>
      <c r="N749" s="43"/>
      <c r="O749" s="43"/>
      <c r="P749" s="74"/>
      <c r="R749" s="7"/>
      <c r="S749" s="7"/>
      <c r="T749" s="7"/>
      <c r="U749" s="7"/>
      <c r="V749" s="7"/>
      <c r="W749" s="7"/>
      <c r="X749" s="7"/>
      <c r="Y749" s="7"/>
      <c r="Z749" s="7"/>
    </row>
    <row r="750" spans="13:26" x14ac:dyDescent="0.2">
      <c r="M750" s="43"/>
      <c r="N750" s="43"/>
      <c r="O750" s="43"/>
      <c r="P750" s="74"/>
      <c r="R750" s="7"/>
      <c r="S750" s="7"/>
      <c r="T750" s="7"/>
      <c r="U750" s="7"/>
      <c r="V750" s="7"/>
      <c r="W750" s="7"/>
      <c r="X750" s="7"/>
      <c r="Y750" s="7"/>
      <c r="Z750" s="7"/>
    </row>
    <row r="751" spans="13:26" x14ac:dyDescent="0.2">
      <c r="M751" s="43"/>
      <c r="N751" s="43"/>
      <c r="O751" s="43"/>
      <c r="P751" s="74"/>
      <c r="R751" s="7"/>
      <c r="S751" s="7"/>
      <c r="T751" s="7"/>
      <c r="U751" s="7"/>
      <c r="V751" s="7"/>
      <c r="W751" s="7"/>
      <c r="X751" s="7"/>
      <c r="Y751" s="7"/>
      <c r="Z751" s="7"/>
    </row>
    <row r="752" spans="13:26" x14ac:dyDescent="0.2">
      <c r="M752" s="43"/>
      <c r="N752" s="43"/>
      <c r="O752" s="43"/>
      <c r="P752" s="74"/>
      <c r="R752" s="7"/>
      <c r="S752" s="7"/>
      <c r="T752" s="7"/>
      <c r="U752" s="7"/>
      <c r="V752" s="7"/>
      <c r="W752" s="7"/>
      <c r="X752" s="7"/>
      <c r="Y752" s="7"/>
      <c r="Z752" s="7"/>
    </row>
    <row r="753" spans="13:26" x14ac:dyDescent="0.2">
      <c r="M753" s="43"/>
      <c r="N753" s="43"/>
      <c r="O753" s="43"/>
      <c r="P753" s="74"/>
      <c r="R753" s="7"/>
      <c r="S753" s="7"/>
      <c r="T753" s="7"/>
      <c r="U753" s="7"/>
      <c r="V753" s="7"/>
      <c r="W753" s="7"/>
      <c r="X753" s="7"/>
      <c r="Y753" s="7"/>
      <c r="Z753" s="7"/>
    </row>
    <row r="754" spans="13:26" x14ac:dyDescent="0.2">
      <c r="M754" s="43"/>
      <c r="N754" s="43"/>
      <c r="O754" s="43"/>
      <c r="P754" s="74"/>
      <c r="R754" s="7"/>
      <c r="S754" s="7"/>
      <c r="T754" s="7"/>
      <c r="U754" s="7"/>
      <c r="V754" s="7"/>
      <c r="W754" s="7"/>
      <c r="X754" s="7"/>
      <c r="Y754" s="7"/>
      <c r="Z754" s="7"/>
    </row>
    <row r="755" spans="13:26" x14ac:dyDescent="0.2">
      <c r="M755" s="43"/>
      <c r="N755" s="43"/>
      <c r="O755" s="43"/>
      <c r="P755" s="74"/>
      <c r="R755" s="7"/>
      <c r="S755" s="7"/>
      <c r="T755" s="7"/>
      <c r="U755" s="7"/>
      <c r="V755" s="7"/>
      <c r="W755" s="7"/>
      <c r="X755" s="7"/>
      <c r="Y755" s="7"/>
      <c r="Z755" s="7"/>
    </row>
    <row r="756" spans="13:26" x14ac:dyDescent="0.2">
      <c r="M756" s="43"/>
      <c r="N756" s="43"/>
      <c r="O756" s="43"/>
      <c r="P756" s="74"/>
      <c r="R756" s="7"/>
      <c r="S756" s="7"/>
      <c r="T756" s="7"/>
      <c r="U756" s="7"/>
      <c r="V756" s="7"/>
      <c r="W756" s="7"/>
      <c r="X756" s="7"/>
      <c r="Y756" s="7"/>
      <c r="Z756" s="7"/>
    </row>
    <row r="757" spans="13:26" x14ac:dyDescent="0.2">
      <c r="M757" s="43"/>
      <c r="N757" s="43"/>
      <c r="O757" s="43"/>
      <c r="P757" s="74"/>
      <c r="R757" s="7"/>
      <c r="S757" s="7"/>
      <c r="T757" s="7"/>
      <c r="U757" s="7"/>
      <c r="V757" s="7"/>
      <c r="W757" s="7"/>
      <c r="X757" s="7"/>
      <c r="Y757" s="7"/>
      <c r="Z757" s="7"/>
    </row>
    <row r="758" spans="13:26" x14ac:dyDescent="0.2">
      <c r="M758" s="43"/>
      <c r="N758" s="43"/>
      <c r="O758" s="43"/>
      <c r="P758" s="74"/>
      <c r="R758" s="7"/>
      <c r="S758" s="7"/>
      <c r="T758" s="7"/>
      <c r="U758" s="7"/>
      <c r="V758" s="7"/>
      <c r="W758" s="7"/>
      <c r="X758" s="7"/>
      <c r="Y758" s="7"/>
      <c r="Z758" s="7"/>
    </row>
    <row r="759" spans="13:26" x14ac:dyDescent="0.2">
      <c r="M759" s="43"/>
      <c r="N759" s="43"/>
      <c r="O759" s="43"/>
      <c r="P759" s="74"/>
      <c r="R759" s="7"/>
      <c r="S759" s="7"/>
      <c r="T759" s="7"/>
      <c r="U759" s="7"/>
      <c r="V759" s="7"/>
      <c r="W759" s="7"/>
      <c r="X759" s="7"/>
      <c r="Y759" s="7"/>
      <c r="Z759" s="7"/>
    </row>
    <row r="760" spans="13:26" x14ac:dyDescent="0.2">
      <c r="M760" s="43"/>
      <c r="N760" s="43"/>
      <c r="O760" s="43"/>
      <c r="P760" s="74"/>
      <c r="R760" s="7"/>
      <c r="S760" s="7"/>
      <c r="T760" s="7"/>
      <c r="U760" s="7"/>
      <c r="V760" s="7"/>
      <c r="W760" s="7"/>
      <c r="X760" s="7"/>
      <c r="Y760" s="7"/>
      <c r="Z760" s="7"/>
    </row>
    <row r="761" spans="13:26" x14ac:dyDescent="0.2">
      <c r="M761" s="43"/>
      <c r="N761" s="43"/>
      <c r="O761" s="43"/>
      <c r="P761" s="74"/>
      <c r="R761" s="7"/>
      <c r="S761" s="7"/>
      <c r="T761" s="7"/>
      <c r="U761" s="7"/>
      <c r="V761" s="7"/>
      <c r="W761" s="7"/>
      <c r="X761" s="7"/>
      <c r="Y761" s="7"/>
      <c r="Z761" s="7"/>
    </row>
    <row r="762" spans="13:26" x14ac:dyDescent="0.2">
      <c r="M762" s="43"/>
      <c r="N762" s="43"/>
      <c r="O762" s="43"/>
      <c r="P762" s="74"/>
      <c r="R762" s="7"/>
      <c r="S762" s="7"/>
      <c r="T762" s="7"/>
      <c r="U762" s="7"/>
      <c r="V762" s="7"/>
      <c r="W762" s="7"/>
      <c r="X762" s="7"/>
      <c r="Y762" s="7"/>
      <c r="Z762" s="7"/>
    </row>
    <row r="763" spans="13:26" x14ac:dyDescent="0.2">
      <c r="M763" s="43"/>
      <c r="N763" s="43"/>
      <c r="O763" s="43"/>
      <c r="P763" s="74"/>
      <c r="R763" s="7"/>
      <c r="S763" s="7"/>
      <c r="T763" s="7"/>
      <c r="U763" s="7"/>
      <c r="V763" s="7"/>
      <c r="W763" s="7"/>
      <c r="X763" s="7"/>
      <c r="Y763" s="7"/>
      <c r="Z763" s="7"/>
    </row>
    <row r="764" spans="13:26" x14ac:dyDescent="0.2">
      <c r="M764" s="43"/>
      <c r="N764" s="43"/>
      <c r="O764" s="43"/>
      <c r="P764" s="74"/>
      <c r="R764" s="7"/>
      <c r="S764" s="7"/>
      <c r="T764" s="7"/>
      <c r="U764" s="7"/>
      <c r="V764" s="7"/>
      <c r="W764" s="7"/>
      <c r="X764" s="7"/>
      <c r="Y764" s="7"/>
      <c r="Z764" s="7"/>
    </row>
    <row r="765" spans="13:26" x14ac:dyDescent="0.2">
      <c r="M765" s="43"/>
      <c r="N765" s="43"/>
      <c r="O765" s="43"/>
      <c r="P765" s="74"/>
      <c r="R765" s="7"/>
      <c r="S765" s="7"/>
      <c r="T765" s="7"/>
      <c r="U765" s="7"/>
      <c r="V765" s="7"/>
      <c r="W765" s="7"/>
      <c r="X765" s="7"/>
      <c r="Y765" s="7"/>
      <c r="Z765" s="7"/>
    </row>
    <row r="766" spans="13:26" x14ac:dyDescent="0.2">
      <c r="M766" s="43"/>
      <c r="N766" s="43"/>
      <c r="O766" s="43"/>
      <c r="P766" s="74"/>
      <c r="R766" s="7"/>
      <c r="S766" s="7"/>
      <c r="T766" s="7"/>
      <c r="U766" s="7"/>
      <c r="V766" s="7"/>
      <c r="W766" s="7"/>
      <c r="X766" s="7"/>
      <c r="Y766" s="7"/>
      <c r="Z766" s="7"/>
    </row>
    <row r="767" spans="13:26" x14ac:dyDescent="0.2">
      <c r="M767" s="43"/>
      <c r="N767" s="43"/>
      <c r="O767" s="43"/>
      <c r="P767" s="74"/>
      <c r="R767" s="7"/>
      <c r="S767" s="7"/>
      <c r="T767" s="7"/>
      <c r="U767" s="7"/>
      <c r="V767" s="7"/>
      <c r="W767" s="7"/>
      <c r="X767" s="7"/>
      <c r="Y767" s="7"/>
      <c r="Z767" s="7"/>
    </row>
    <row r="768" spans="13:26" x14ac:dyDescent="0.2">
      <c r="M768" s="43"/>
      <c r="N768" s="43"/>
      <c r="O768" s="43"/>
      <c r="P768" s="74"/>
      <c r="R768" s="7"/>
      <c r="S768" s="7"/>
      <c r="T768" s="7"/>
      <c r="U768" s="7"/>
      <c r="V768" s="7"/>
      <c r="W768" s="7"/>
      <c r="X768" s="7"/>
      <c r="Y768" s="7"/>
      <c r="Z768" s="7"/>
    </row>
    <row r="769" spans="13:26" x14ac:dyDescent="0.2">
      <c r="M769" s="43"/>
      <c r="N769" s="43"/>
      <c r="O769" s="43"/>
      <c r="P769" s="74"/>
      <c r="R769" s="7"/>
      <c r="S769" s="7"/>
      <c r="T769" s="7"/>
      <c r="U769" s="7"/>
      <c r="V769" s="7"/>
      <c r="W769" s="7"/>
      <c r="X769" s="7"/>
      <c r="Y769" s="7"/>
      <c r="Z769" s="7"/>
    </row>
    <row r="770" spans="13:26" x14ac:dyDescent="0.2">
      <c r="M770" s="43"/>
      <c r="N770" s="43"/>
      <c r="O770" s="43"/>
      <c r="P770" s="74"/>
      <c r="R770" s="7"/>
      <c r="S770" s="7"/>
      <c r="T770" s="7"/>
      <c r="U770" s="7"/>
      <c r="V770" s="7"/>
      <c r="W770" s="7"/>
      <c r="X770" s="7"/>
      <c r="Y770" s="7"/>
      <c r="Z770" s="7"/>
    </row>
    <row r="771" spans="13:26" x14ac:dyDescent="0.2">
      <c r="M771" s="43"/>
      <c r="N771" s="43"/>
      <c r="O771" s="43"/>
      <c r="P771" s="74"/>
      <c r="R771" s="7"/>
      <c r="S771" s="7"/>
      <c r="T771" s="7"/>
      <c r="U771" s="7"/>
      <c r="V771" s="7"/>
      <c r="W771" s="7"/>
      <c r="X771" s="7"/>
      <c r="Y771" s="7"/>
      <c r="Z771" s="7"/>
    </row>
    <row r="772" spans="13:26" x14ac:dyDescent="0.2">
      <c r="M772" s="43"/>
      <c r="N772" s="43"/>
      <c r="O772" s="43"/>
      <c r="P772" s="74"/>
      <c r="R772" s="7"/>
      <c r="S772" s="7"/>
      <c r="T772" s="7"/>
      <c r="U772" s="7"/>
      <c r="V772" s="7"/>
      <c r="W772" s="7"/>
      <c r="X772" s="7"/>
      <c r="Y772" s="7"/>
      <c r="Z772" s="7"/>
    </row>
    <row r="773" spans="13:26" x14ac:dyDescent="0.2">
      <c r="M773" s="43"/>
      <c r="N773" s="43"/>
      <c r="O773" s="43"/>
      <c r="P773" s="74"/>
      <c r="R773" s="7"/>
      <c r="S773" s="7"/>
      <c r="T773" s="7"/>
      <c r="U773" s="7"/>
      <c r="V773" s="7"/>
      <c r="W773" s="7"/>
      <c r="X773" s="7"/>
      <c r="Y773" s="7"/>
      <c r="Z773" s="7"/>
    </row>
    <row r="774" spans="13:26" x14ac:dyDescent="0.2">
      <c r="M774" s="43"/>
      <c r="N774" s="43"/>
      <c r="O774" s="43"/>
      <c r="P774" s="74"/>
      <c r="R774" s="7"/>
      <c r="S774" s="7"/>
      <c r="T774" s="7"/>
      <c r="U774" s="7"/>
      <c r="V774" s="7"/>
      <c r="W774" s="7"/>
      <c r="X774" s="7"/>
      <c r="Y774" s="7"/>
      <c r="Z774" s="7"/>
    </row>
    <row r="775" spans="13:26" x14ac:dyDescent="0.2">
      <c r="M775" s="43"/>
      <c r="N775" s="43"/>
      <c r="O775" s="43"/>
      <c r="P775" s="74"/>
      <c r="R775" s="7"/>
      <c r="S775" s="7"/>
      <c r="T775" s="7"/>
      <c r="U775" s="7"/>
      <c r="V775" s="7"/>
      <c r="W775" s="7"/>
      <c r="X775" s="7"/>
      <c r="Y775" s="7"/>
      <c r="Z775" s="7"/>
    </row>
    <row r="776" spans="13:26" x14ac:dyDescent="0.2">
      <c r="M776" s="43"/>
      <c r="N776" s="43"/>
      <c r="O776" s="43"/>
      <c r="P776" s="74"/>
      <c r="R776" s="7"/>
      <c r="S776" s="7"/>
      <c r="T776" s="7"/>
      <c r="U776" s="7"/>
      <c r="V776" s="7"/>
      <c r="W776" s="7"/>
      <c r="X776" s="7"/>
      <c r="Y776" s="7"/>
      <c r="Z776" s="7"/>
    </row>
    <row r="777" spans="13:26" x14ac:dyDescent="0.2">
      <c r="M777" s="43"/>
      <c r="N777" s="43"/>
      <c r="O777" s="43"/>
      <c r="P777" s="74"/>
      <c r="R777" s="7"/>
      <c r="S777" s="7"/>
      <c r="T777" s="7"/>
      <c r="U777" s="7"/>
      <c r="V777" s="7"/>
      <c r="W777" s="7"/>
      <c r="X777" s="7"/>
      <c r="Y777" s="7"/>
      <c r="Z777" s="7"/>
    </row>
    <row r="778" spans="13:26" x14ac:dyDescent="0.2">
      <c r="M778" s="43"/>
      <c r="N778" s="43"/>
      <c r="O778" s="43"/>
      <c r="P778" s="74"/>
      <c r="R778" s="7"/>
      <c r="S778" s="7"/>
      <c r="T778" s="7"/>
      <c r="U778" s="7"/>
      <c r="V778" s="7"/>
      <c r="W778" s="7"/>
      <c r="X778" s="7"/>
      <c r="Y778" s="7"/>
      <c r="Z778" s="7"/>
    </row>
    <row r="779" spans="13:26" x14ac:dyDescent="0.2">
      <c r="M779" s="43"/>
      <c r="N779" s="43"/>
      <c r="O779" s="43"/>
      <c r="P779" s="74"/>
      <c r="R779" s="7"/>
      <c r="S779" s="7"/>
      <c r="T779" s="7"/>
      <c r="U779" s="7"/>
      <c r="V779" s="7"/>
      <c r="W779" s="7"/>
      <c r="X779" s="7"/>
      <c r="Y779" s="7"/>
      <c r="Z779" s="7"/>
    </row>
    <row r="780" spans="13:26" x14ac:dyDescent="0.2">
      <c r="M780" s="43"/>
      <c r="N780" s="43"/>
      <c r="O780" s="43"/>
      <c r="P780" s="74"/>
      <c r="R780" s="7"/>
      <c r="S780" s="7"/>
      <c r="T780" s="7"/>
      <c r="U780" s="7"/>
      <c r="V780" s="7"/>
      <c r="W780" s="7"/>
      <c r="X780" s="7"/>
      <c r="Y780" s="7"/>
      <c r="Z780" s="7"/>
    </row>
    <row r="781" spans="13:26" x14ac:dyDescent="0.2">
      <c r="M781" s="43"/>
      <c r="N781" s="43"/>
      <c r="O781" s="43"/>
      <c r="P781" s="74"/>
      <c r="R781" s="7"/>
      <c r="S781" s="7"/>
      <c r="T781" s="7"/>
      <c r="U781" s="7"/>
      <c r="V781" s="7"/>
      <c r="W781" s="7"/>
      <c r="X781" s="7"/>
      <c r="Y781" s="7"/>
      <c r="Z781" s="7"/>
    </row>
    <row r="782" spans="13:26" x14ac:dyDescent="0.2">
      <c r="M782" s="43"/>
      <c r="N782" s="43"/>
      <c r="O782" s="43"/>
      <c r="P782" s="74"/>
      <c r="R782" s="7"/>
      <c r="S782" s="7"/>
      <c r="T782" s="7"/>
      <c r="U782" s="7"/>
      <c r="V782" s="7"/>
      <c r="W782" s="7"/>
      <c r="X782" s="7"/>
      <c r="Y782" s="7"/>
      <c r="Z782" s="7"/>
    </row>
    <row r="783" spans="13:26" x14ac:dyDescent="0.2">
      <c r="M783" s="43"/>
      <c r="N783" s="43"/>
      <c r="O783" s="43"/>
      <c r="P783" s="74"/>
      <c r="R783" s="7"/>
      <c r="S783" s="7"/>
      <c r="T783" s="7"/>
      <c r="U783" s="7"/>
      <c r="V783" s="7"/>
      <c r="W783" s="7"/>
      <c r="X783" s="7"/>
      <c r="Y783" s="7"/>
      <c r="Z783" s="7"/>
    </row>
    <row r="784" spans="13:26" x14ac:dyDescent="0.2">
      <c r="M784" s="43"/>
      <c r="N784" s="43"/>
      <c r="O784" s="43"/>
      <c r="P784" s="74"/>
      <c r="R784" s="7"/>
      <c r="S784" s="7"/>
      <c r="T784" s="7"/>
      <c r="U784" s="7"/>
      <c r="V784" s="7"/>
      <c r="W784" s="7"/>
      <c r="X784" s="7"/>
      <c r="Y784" s="7"/>
      <c r="Z784" s="7"/>
    </row>
    <row r="785" spans="13:26" x14ac:dyDescent="0.2">
      <c r="M785" s="43"/>
      <c r="N785" s="43"/>
      <c r="O785" s="43"/>
      <c r="P785" s="74"/>
      <c r="R785" s="7"/>
      <c r="S785" s="7"/>
      <c r="T785" s="7"/>
      <c r="U785" s="7"/>
      <c r="V785" s="7"/>
      <c r="W785" s="7"/>
      <c r="X785" s="7"/>
      <c r="Y785" s="7"/>
      <c r="Z785" s="7"/>
    </row>
    <row r="786" spans="13:26" x14ac:dyDescent="0.2">
      <c r="M786" s="43"/>
      <c r="N786" s="43"/>
      <c r="O786" s="43"/>
      <c r="P786" s="74"/>
      <c r="R786" s="7"/>
      <c r="S786" s="7"/>
      <c r="T786" s="7"/>
      <c r="U786" s="7"/>
      <c r="V786" s="7"/>
      <c r="W786" s="7"/>
      <c r="X786" s="7"/>
      <c r="Y786" s="7"/>
      <c r="Z786" s="7"/>
    </row>
    <row r="787" spans="13:26" x14ac:dyDescent="0.2">
      <c r="M787" s="43"/>
      <c r="N787" s="43"/>
      <c r="O787" s="43"/>
      <c r="P787" s="74"/>
      <c r="R787" s="7"/>
      <c r="S787" s="7"/>
      <c r="T787" s="7"/>
      <c r="U787" s="7"/>
      <c r="V787" s="7"/>
      <c r="W787" s="7"/>
      <c r="X787" s="7"/>
      <c r="Y787" s="7"/>
      <c r="Z787" s="7"/>
    </row>
    <row r="788" spans="13:26" x14ac:dyDescent="0.2">
      <c r="M788" s="43"/>
      <c r="N788" s="43"/>
      <c r="O788" s="43"/>
      <c r="P788" s="74"/>
      <c r="R788" s="7"/>
      <c r="S788" s="7"/>
      <c r="T788" s="7"/>
      <c r="U788" s="7"/>
      <c r="V788" s="7"/>
      <c r="W788" s="7"/>
      <c r="X788" s="7"/>
      <c r="Y788" s="7"/>
      <c r="Z788" s="7"/>
    </row>
    <row r="789" spans="13:26" x14ac:dyDescent="0.2">
      <c r="M789" s="43"/>
      <c r="N789" s="43"/>
      <c r="O789" s="43"/>
      <c r="P789" s="74"/>
      <c r="R789" s="7"/>
      <c r="S789" s="7"/>
      <c r="T789" s="7"/>
      <c r="U789" s="7"/>
      <c r="V789" s="7"/>
      <c r="W789" s="7"/>
      <c r="X789" s="7"/>
      <c r="Y789" s="7"/>
      <c r="Z789" s="7"/>
    </row>
    <row r="790" spans="13:26" x14ac:dyDescent="0.2">
      <c r="M790" s="43"/>
      <c r="N790" s="43"/>
      <c r="O790" s="43"/>
      <c r="P790" s="74"/>
      <c r="R790" s="7"/>
      <c r="S790" s="7"/>
      <c r="T790" s="7"/>
      <c r="U790" s="7"/>
      <c r="V790" s="7"/>
      <c r="W790" s="7"/>
      <c r="X790" s="7"/>
      <c r="Y790" s="7"/>
      <c r="Z790" s="7"/>
    </row>
    <row r="791" spans="13:26" x14ac:dyDescent="0.2">
      <c r="M791" s="43"/>
      <c r="N791" s="43"/>
      <c r="O791" s="43"/>
      <c r="P791" s="74"/>
      <c r="R791" s="7"/>
      <c r="S791" s="7"/>
      <c r="T791" s="7"/>
      <c r="U791" s="7"/>
      <c r="V791" s="7"/>
      <c r="W791" s="7"/>
      <c r="X791" s="7"/>
      <c r="Y791" s="7"/>
      <c r="Z791" s="7"/>
    </row>
    <row r="792" spans="13:26" x14ac:dyDescent="0.2">
      <c r="M792" s="43"/>
      <c r="N792" s="43"/>
      <c r="O792" s="43"/>
      <c r="P792" s="74"/>
      <c r="R792" s="7"/>
      <c r="S792" s="7"/>
      <c r="T792" s="7"/>
      <c r="U792" s="7"/>
      <c r="V792" s="7"/>
      <c r="W792" s="7"/>
      <c r="X792" s="7"/>
      <c r="Y792" s="7"/>
      <c r="Z792" s="7"/>
    </row>
    <row r="793" spans="13:26" x14ac:dyDescent="0.2">
      <c r="M793" s="43"/>
      <c r="N793" s="43"/>
      <c r="O793" s="43"/>
      <c r="P793" s="74"/>
      <c r="R793" s="7"/>
      <c r="S793" s="7"/>
      <c r="T793" s="7"/>
      <c r="U793" s="7"/>
      <c r="V793" s="7"/>
      <c r="W793" s="7"/>
      <c r="X793" s="7"/>
      <c r="Y793" s="7"/>
      <c r="Z793" s="7"/>
    </row>
    <row r="794" spans="13:26" x14ac:dyDescent="0.2">
      <c r="M794" s="43"/>
      <c r="N794" s="43"/>
      <c r="O794" s="43"/>
      <c r="P794" s="74"/>
      <c r="R794" s="7"/>
      <c r="S794" s="7"/>
      <c r="T794" s="7"/>
      <c r="U794" s="7"/>
      <c r="V794" s="7"/>
      <c r="W794" s="7"/>
      <c r="X794" s="7"/>
      <c r="Y794" s="7"/>
      <c r="Z794" s="7"/>
    </row>
    <row r="795" spans="13:26" x14ac:dyDescent="0.2">
      <c r="M795" s="43"/>
      <c r="N795" s="43"/>
      <c r="O795" s="43"/>
      <c r="P795" s="74"/>
      <c r="R795" s="7"/>
      <c r="S795" s="7"/>
      <c r="T795" s="7"/>
      <c r="U795" s="7"/>
      <c r="V795" s="7"/>
      <c r="W795" s="7"/>
      <c r="X795" s="7"/>
      <c r="Y795" s="7"/>
      <c r="Z795" s="7"/>
    </row>
    <row r="796" spans="13:26" x14ac:dyDescent="0.2">
      <c r="M796" s="43"/>
      <c r="N796" s="43"/>
      <c r="O796" s="43"/>
      <c r="P796" s="74"/>
      <c r="R796" s="7"/>
      <c r="S796" s="7"/>
      <c r="T796" s="7"/>
      <c r="U796" s="7"/>
      <c r="V796" s="7"/>
      <c r="W796" s="7"/>
      <c r="X796" s="7"/>
      <c r="Y796" s="7"/>
      <c r="Z796" s="7"/>
    </row>
    <row r="797" spans="13:26" x14ac:dyDescent="0.2">
      <c r="M797" s="43"/>
      <c r="N797" s="43"/>
      <c r="O797" s="43"/>
      <c r="P797" s="74"/>
      <c r="R797" s="7"/>
      <c r="S797" s="7"/>
      <c r="T797" s="7"/>
      <c r="U797" s="7"/>
      <c r="V797" s="7"/>
      <c r="W797" s="7"/>
      <c r="X797" s="7"/>
      <c r="Y797" s="7"/>
      <c r="Z797" s="7"/>
    </row>
    <row r="798" spans="13:26" x14ac:dyDescent="0.2">
      <c r="M798" s="43"/>
      <c r="N798" s="43"/>
      <c r="O798" s="43"/>
      <c r="P798" s="74"/>
      <c r="R798" s="7"/>
      <c r="S798" s="7"/>
      <c r="T798" s="7"/>
      <c r="U798" s="7"/>
      <c r="V798" s="7"/>
      <c r="W798" s="7"/>
      <c r="X798" s="7"/>
      <c r="Y798" s="7"/>
      <c r="Z798" s="7"/>
    </row>
    <row r="799" spans="13:26" x14ac:dyDescent="0.2">
      <c r="M799" s="43"/>
      <c r="N799" s="43"/>
      <c r="O799" s="43"/>
      <c r="P799" s="74"/>
      <c r="R799" s="7"/>
      <c r="S799" s="7"/>
      <c r="T799" s="7"/>
      <c r="U799" s="7"/>
      <c r="V799" s="7"/>
      <c r="W799" s="7"/>
      <c r="X799" s="7"/>
      <c r="Y799" s="7"/>
      <c r="Z799" s="7"/>
    </row>
    <row r="800" spans="13:26" x14ac:dyDescent="0.2">
      <c r="M800" s="43"/>
      <c r="N800" s="43"/>
      <c r="O800" s="43"/>
      <c r="P800" s="74"/>
      <c r="R800" s="7"/>
      <c r="S800" s="7"/>
      <c r="T800" s="7"/>
      <c r="U800" s="7"/>
      <c r="V800" s="7"/>
      <c r="W800" s="7"/>
      <c r="X800" s="7"/>
      <c r="Y800" s="7"/>
      <c r="Z800" s="7"/>
    </row>
    <row r="801" spans="13:26" x14ac:dyDescent="0.2">
      <c r="M801" s="43"/>
      <c r="N801" s="43"/>
      <c r="O801" s="43"/>
      <c r="P801" s="74"/>
      <c r="R801" s="7"/>
      <c r="S801" s="7"/>
      <c r="T801" s="7"/>
      <c r="U801" s="7"/>
      <c r="V801" s="7"/>
      <c r="W801" s="7"/>
      <c r="X801" s="7"/>
      <c r="Y801" s="7"/>
      <c r="Z801" s="7"/>
    </row>
    <row r="802" spans="13:26" x14ac:dyDescent="0.2">
      <c r="M802" s="43"/>
      <c r="N802" s="43"/>
      <c r="O802" s="43"/>
      <c r="P802" s="74"/>
      <c r="R802" s="7"/>
      <c r="S802" s="7"/>
      <c r="T802" s="7"/>
      <c r="U802" s="7"/>
      <c r="V802" s="7"/>
      <c r="W802" s="7"/>
      <c r="X802" s="7"/>
      <c r="Y802" s="7"/>
      <c r="Z802" s="7"/>
    </row>
    <row r="803" spans="13:26" x14ac:dyDescent="0.2">
      <c r="M803" s="43"/>
      <c r="N803" s="43"/>
      <c r="O803" s="43"/>
      <c r="P803" s="74"/>
      <c r="R803" s="7"/>
      <c r="S803" s="7"/>
      <c r="T803" s="7"/>
      <c r="U803" s="7"/>
      <c r="V803" s="7"/>
      <c r="W803" s="7"/>
      <c r="X803" s="7"/>
      <c r="Y803" s="7"/>
      <c r="Z803" s="7"/>
    </row>
    <row r="804" spans="13:26" x14ac:dyDescent="0.2">
      <c r="M804" s="43"/>
      <c r="N804" s="43"/>
      <c r="O804" s="43"/>
      <c r="P804" s="74"/>
      <c r="R804" s="7"/>
      <c r="S804" s="7"/>
      <c r="T804" s="7"/>
      <c r="U804" s="7"/>
      <c r="V804" s="7"/>
      <c r="W804" s="7"/>
      <c r="X804" s="7"/>
      <c r="Y804" s="7"/>
      <c r="Z804" s="7"/>
    </row>
    <row r="805" spans="13:26" x14ac:dyDescent="0.2">
      <c r="M805" s="43"/>
      <c r="N805" s="43"/>
      <c r="O805" s="43"/>
      <c r="P805" s="74"/>
      <c r="R805" s="7"/>
      <c r="S805" s="7"/>
      <c r="T805" s="7"/>
      <c r="U805" s="7"/>
      <c r="V805" s="7"/>
      <c r="W805" s="7"/>
      <c r="X805" s="7"/>
      <c r="Y805" s="7"/>
      <c r="Z805" s="7"/>
    </row>
    <row r="806" spans="13:26" x14ac:dyDescent="0.2">
      <c r="M806" s="43"/>
      <c r="N806" s="43"/>
      <c r="O806" s="43"/>
      <c r="P806" s="74"/>
      <c r="R806" s="7"/>
      <c r="S806" s="7"/>
      <c r="T806" s="7"/>
      <c r="U806" s="7"/>
      <c r="V806" s="7"/>
      <c r="W806" s="7"/>
      <c r="X806" s="7"/>
      <c r="Y806" s="7"/>
      <c r="Z806" s="7"/>
    </row>
    <row r="807" spans="13:26" x14ac:dyDescent="0.2">
      <c r="M807" s="43"/>
      <c r="N807" s="43"/>
      <c r="O807" s="43"/>
      <c r="P807" s="74"/>
      <c r="R807" s="7"/>
      <c r="S807" s="7"/>
      <c r="T807" s="7"/>
      <c r="U807" s="7"/>
      <c r="V807" s="7"/>
      <c r="W807" s="7"/>
      <c r="X807" s="7"/>
      <c r="Y807" s="7"/>
      <c r="Z807" s="7"/>
    </row>
    <row r="808" spans="13:26" x14ac:dyDescent="0.2">
      <c r="M808" s="43"/>
      <c r="N808" s="43"/>
      <c r="O808" s="43"/>
      <c r="P808" s="74"/>
      <c r="R808" s="7"/>
      <c r="S808" s="7"/>
      <c r="T808" s="7"/>
      <c r="U808" s="7"/>
      <c r="V808" s="7"/>
      <c r="W808" s="7"/>
      <c r="X808" s="7"/>
      <c r="Y808" s="7"/>
      <c r="Z808" s="7"/>
    </row>
    <row r="809" spans="13:26" x14ac:dyDescent="0.2">
      <c r="M809" s="43"/>
      <c r="N809" s="43"/>
      <c r="O809" s="43"/>
      <c r="P809" s="74"/>
      <c r="R809" s="7"/>
      <c r="S809" s="7"/>
      <c r="T809" s="7"/>
      <c r="U809" s="7"/>
      <c r="V809" s="7"/>
      <c r="W809" s="7"/>
      <c r="X809" s="7"/>
      <c r="Y809" s="7"/>
      <c r="Z809" s="7"/>
    </row>
    <row r="810" spans="13:26" x14ac:dyDescent="0.2">
      <c r="M810" s="43"/>
      <c r="N810" s="43"/>
      <c r="O810" s="43"/>
      <c r="P810" s="74"/>
      <c r="R810" s="7"/>
      <c r="S810" s="7"/>
      <c r="T810" s="7"/>
      <c r="U810" s="7"/>
      <c r="V810" s="7"/>
      <c r="W810" s="7"/>
      <c r="X810" s="7"/>
      <c r="Y810" s="7"/>
      <c r="Z810" s="7"/>
    </row>
    <row r="811" spans="13:26" x14ac:dyDescent="0.2">
      <c r="M811" s="43"/>
      <c r="N811" s="43"/>
      <c r="O811" s="43"/>
      <c r="P811" s="74"/>
      <c r="R811" s="7"/>
      <c r="S811" s="7"/>
      <c r="T811" s="7"/>
      <c r="U811" s="7"/>
      <c r="V811" s="7"/>
      <c r="W811" s="7"/>
      <c r="X811" s="7"/>
      <c r="Y811" s="7"/>
      <c r="Z811" s="7"/>
    </row>
    <row r="812" spans="13:26" x14ac:dyDescent="0.2">
      <c r="M812" s="43"/>
      <c r="N812" s="43"/>
      <c r="O812" s="43"/>
      <c r="P812" s="74"/>
      <c r="R812" s="7"/>
      <c r="S812" s="7"/>
      <c r="T812" s="7"/>
      <c r="U812" s="7"/>
      <c r="V812" s="7"/>
      <c r="W812" s="7"/>
      <c r="X812" s="7"/>
      <c r="Y812" s="7"/>
      <c r="Z812" s="7"/>
    </row>
    <row r="813" spans="13:26" x14ac:dyDescent="0.2">
      <c r="M813" s="43"/>
      <c r="N813" s="43"/>
      <c r="O813" s="43"/>
      <c r="P813" s="74"/>
      <c r="R813" s="7"/>
      <c r="S813" s="7"/>
      <c r="T813" s="7"/>
      <c r="U813" s="7"/>
      <c r="V813" s="7"/>
      <c r="W813" s="7"/>
      <c r="X813" s="7"/>
      <c r="Y813" s="7"/>
      <c r="Z813" s="7"/>
    </row>
    <row r="814" spans="13:26" x14ac:dyDescent="0.2">
      <c r="M814" s="43"/>
      <c r="N814" s="43"/>
      <c r="O814" s="43"/>
      <c r="P814" s="74"/>
      <c r="R814" s="7"/>
      <c r="S814" s="7"/>
      <c r="T814" s="7"/>
      <c r="U814" s="7"/>
      <c r="V814" s="7"/>
      <c r="W814" s="7"/>
      <c r="X814" s="7"/>
      <c r="Y814" s="7"/>
      <c r="Z814" s="7"/>
    </row>
    <row r="815" spans="13:26" x14ac:dyDescent="0.2">
      <c r="M815" s="43"/>
      <c r="N815" s="43"/>
      <c r="O815" s="43"/>
      <c r="P815" s="74"/>
      <c r="R815" s="7"/>
      <c r="S815" s="7"/>
      <c r="T815" s="7"/>
      <c r="U815" s="7"/>
      <c r="V815" s="7"/>
      <c r="W815" s="7"/>
      <c r="X815" s="7"/>
      <c r="Y815" s="7"/>
      <c r="Z815" s="7"/>
    </row>
    <row r="816" spans="13:26" x14ac:dyDescent="0.2">
      <c r="M816" s="43"/>
      <c r="N816" s="43"/>
      <c r="O816" s="43"/>
      <c r="P816" s="74"/>
      <c r="R816" s="7"/>
      <c r="S816" s="7"/>
      <c r="T816" s="7"/>
      <c r="U816" s="7"/>
      <c r="V816" s="7"/>
      <c r="W816" s="7"/>
      <c r="X816" s="7"/>
      <c r="Y816" s="7"/>
      <c r="Z816" s="7"/>
    </row>
    <row r="817" spans="13:26" x14ac:dyDescent="0.2">
      <c r="M817" s="43"/>
      <c r="N817" s="43"/>
      <c r="O817" s="43"/>
      <c r="P817" s="74"/>
      <c r="R817" s="7"/>
      <c r="S817" s="7"/>
      <c r="T817" s="7"/>
      <c r="U817" s="7"/>
      <c r="V817" s="7"/>
      <c r="W817" s="7"/>
      <c r="X817" s="7"/>
      <c r="Y817" s="7"/>
      <c r="Z817" s="7"/>
    </row>
    <row r="818" spans="13:26" x14ac:dyDescent="0.2">
      <c r="M818" s="43"/>
      <c r="N818" s="43"/>
      <c r="O818" s="43"/>
      <c r="P818" s="74"/>
      <c r="R818" s="7"/>
      <c r="S818" s="7"/>
      <c r="T818" s="7"/>
      <c r="U818" s="7"/>
      <c r="V818" s="7"/>
      <c r="W818" s="7"/>
      <c r="X818" s="7"/>
      <c r="Y818" s="7"/>
      <c r="Z818" s="7"/>
    </row>
    <row r="819" spans="13:26" x14ac:dyDescent="0.2">
      <c r="M819" s="43"/>
      <c r="N819" s="43"/>
      <c r="O819" s="43"/>
      <c r="P819" s="74"/>
      <c r="R819" s="7"/>
      <c r="S819" s="7"/>
      <c r="T819" s="7"/>
      <c r="U819" s="7"/>
      <c r="V819" s="7"/>
      <c r="W819" s="7"/>
      <c r="X819" s="7"/>
      <c r="Y819" s="7"/>
      <c r="Z819" s="7"/>
    </row>
    <row r="820" spans="13:26" x14ac:dyDescent="0.2">
      <c r="M820" s="43"/>
      <c r="N820" s="43"/>
      <c r="O820" s="43"/>
      <c r="P820" s="74"/>
      <c r="R820" s="7"/>
      <c r="S820" s="7"/>
      <c r="T820" s="7"/>
      <c r="U820" s="7"/>
      <c r="V820" s="7"/>
      <c r="W820" s="7"/>
      <c r="X820" s="7"/>
      <c r="Y820" s="7"/>
      <c r="Z820" s="7"/>
    </row>
    <row r="821" spans="13:26" x14ac:dyDescent="0.2">
      <c r="M821" s="43"/>
      <c r="N821" s="43"/>
      <c r="O821" s="43"/>
      <c r="P821" s="74"/>
      <c r="R821" s="7"/>
      <c r="S821" s="7"/>
      <c r="T821" s="7"/>
      <c r="U821" s="7"/>
      <c r="V821" s="7"/>
      <c r="W821" s="7"/>
      <c r="X821" s="7"/>
      <c r="Y821" s="7"/>
      <c r="Z821" s="7"/>
    </row>
    <row r="822" spans="13:26" x14ac:dyDescent="0.2">
      <c r="M822" s="43"/>
      <c r="N822" s="43"/>
      <c r="O822" s="43"/>
      <c r="P822" s="74"/>
      <c r="R822" s="7"/>
      <c r="S822" s="7"/>
      <c r="T822" s="7"/>
      <c r="U822" s="7"/>
      <c r="V822" s="7"/>
      <c r="W822" s="7"/>
      <c r="X822" s="7"/>
      <c r="Y822" s="7"/>
      <c r="Z822" s="7"/>
    </row>
    <row r="823" spans="13:26" x14ac:dyDescent="0.2">
      <c r="M823" s="43"/>
      <c r="N823" s="43"/>
      <c r="O823" s="43"/>
      <c r="P823" s="74"/>
      <c r="R823" s="7"/>
      <c r="S823" s="7"/>
      <c r="T823" s="7"/>
      <c r="U823" s="7"/>
      <c r="V823" s="7"/>
      <c r="W823" s="7"/>
      <c r="X823" s="7"/>
      <c r="Y823" s="7"/>
      <c r="Z823" s="7"/>
    </row>
    <row r="824" spans="13:26" x14ac:dyDescent="0.2">
      <c r="M824" s="43"/>
      <c r="N824" s="43"/>
      <c r="O824" s="43"/>
      <c r="P824" s="74"/>
      <c r="R824" s="7"/>
      <c r="S824" s="7"/>
      <c r="T824" s="7"/>
      <c r="U824" s="7"/>
      <c r="V824" s="7"/>
      <c r="W824" s="7"/>
      <c r="X824" s="7"/>
      <c r="Y824" s="7"/>
      <c r="Z824" s="7"/>
    </row>
    <row r="825" spans="13:26" x14ac:dyDescent="0.2">
      <c r="M825" s="43"/>
      <c r="N825" s="43"/>
      <c r="O825" s="43"/>
      <c r="P825" s="74"/>
      <c r="R825" s="7"/>
      <c r="S825" s="7"/>
      <c r="T825" s="7"/>
      <c r="U825" s="7"/>
      <c r="V825" s="7"/>
      <c r="W825" s="7"/>
      <c r="X825" s="7"/>
      <c r="Y825" s="7"/>
      <c r="Z825" s="7"/>
    </row>
    <row r="826" spans="13:26" x14ac:dyDescent="0.2">
      <c r="M826" s="43"/>
      <c r="N826" s="43"/>
      <c r="O826" s="43"/>
      <c r="P826" s="74"/>
      <c r="R826" s="7"/>
      <c r="S826" s="7"/>
      <c r="T826" s="7"/>
      <c r="U826" s="7"/>
      <c r="V826" s="7"/>
      <c r="W826" s="7"/>
      <c r="X826" s="7"/>
      <c r="Y826" s="7"/>
      <c r="Z826" s="7"/>
    </row>
    <row r="827" spans="13:26" x14ac:dyDescent="0.2">
      <c r="M827" s="43"/>
      <c r="N827" s="43"/>
      <c r="O827" s="43"/>
      <c r="P827" s="74"/>
      <c r="R827" s="7"/>
      <c r="S827" s="7"/>
      <c r="T827" s="7"/>
      <c r="U827" s="7"/>
      <c r="V827" s="7"/>
      <c r="W827" s="7"/>
      <c r="X827" s="7"/>
      <c r="Y827" s="7"/>
      <c r="Z827" s="7"/>
    </row>
    <row r="828" spans="13:26" x14ac:dyDescent="0.2">
      <c r="M828" s="43"/>
      <c r="N828" s="43"/>
      <c r="O828" s="43"/>
      <c r="P828" s="74"/>
      <c r="R828" s="7"/>
      <c r="S828" s="7"/>
      <c r="T828" s="7"/>
      <c r="U828" s="7"/>
      <c r="V828" s="7"/>
      <c r="W828" s="7"/>
      <c r="X828" s="7"/>
      <c r="Y828" s="7"/>
      <c r="Z828" s="7"/>
    </row>
    <row r="829" spans="13:26" x14ac:dyDescent="0.2">
      <c r="M829" s="43"/>
      <c r="N829" s="43"/>
      <c r="O829" s="43"/>
      <c r="P829" s="74"/>
      <c r="R829" s="7"/>
      <c r="S829" s="7"/>
      <c r="T829" s="7"/>
      <c r="U829" s="7"/>
      <c r="V829" s="7"/>
      <c r="W829" s="7"/>
      <c r="X829" s="7"/>
      <c r="Y829" s="7"/>
      <c r="Z829" s="7"/>
    </row>
    <row r="830" spans="13:26" x14ac:dyDescent="0.2">
      <c r="M830" s="43"/>
      <c r="N830" s="43"/>
      <c r="O830" s="43"/>
      <c r="P830" s="74"/>
      <c r="R830" s="7"/>
      <c r="S830" s="7"/>
      <c r="T830" s="7"/>
      <c r="U830" s="7"/>
      <c r="V830" s="7"/>
      <c r="W830" s="7"/>
      <c r="X830" s="7"/>
      <c r="Y830" s="7"/>
      <c r="Z830" s="7"/>
    </row>
    <row r="831" spans="13:26" x14ac:dyDescent="0.2">
      <c r="M831" s="43"/>
      <c r="N831" s="43"/>
      <c r="O831" s="43"/>
      <c r="P831" s="74"/>
      <c r="R831" s="7"/>
      <c r="S831" s="7"/>
      <c r="T831" s="7"/>
      <c r="U831" s="7"/>
      <c r="V831" s="7"/>
      <c r="W831" s="7"/>
      <c r="X831" s="7"/>
      <c r="Y831" s="7"/>
      <c r="Z831" s="7"/>
    </row>
    <row r="832" spans="13:26" x14ac:dyDescent="0.2">
      <c r="M832" s="43"/>
      <c r="N832" s="43"/>
      <c r="O832" s="43"/>
      <c r="P832" s="74"/>
      <c r="R832" s="7"/>
      <c r="S832" s="7"/>
      <c r="T832" s="7"/>
      <c r="U832" s="7"/>
      <c r="V832" s="7"/>
      <c r="W832" s="7"/>
      <c r="X832" s="7"/>
      <c r="Y832" s="7"/>
      <c r="Z832" s="7"/>
    </row>
    <row r="833" spans="13:26" x14ac:dyDescent="0.2">
      <c r="M833" s="43"/>
      <c r="N833" s="43"/>
      <c r="O833" s="43"/>
      <c r="P833" s="74"/>
      <c r="R833" s="7"/>
      <c r="S833" s="7"/>
      <c r="T833" s="7"/>
      <c r="U833" s="7"/>
      <c r="V833" s="7"/>
      <c r="W833" s="7"/>
      <c r="X833" s="7"/>
      <c r="Y833" s="7"/>
      <c r="Z833" s="7"/>
    </row>
    <row r="834" spans="13:26" x14ac:dyDescent="0.2">
      <c r="M834" s="43"/>
      <c r="N834" s="43"/>
      <c r="O834" s="43"/>
      <c r="P834" s="74"/>
      <c r="R834" s="7"/>
      <c r="S834" s="7"/>
      <c r="T834" s="7"/>
      <c r="U834" s="7"/>
      <c r="V834" s="7"/>
      <c r="W834" s="7"/>
      <c r="X834" s="7"/>
      <c r="Y834" s="7"/>
      <c r="Z834" s="7"/>
    </row>
    <row r="835" spans="13:26" x14ac:dyDescent="0.2">
      <c r="M835" s="43"/>
      <c r="N835" s="43"/>
      <c r="O835" s="43"/>
      <c r="P835" s="74"/>
      <c r="R835" s="7"/>
      <c r="S835" s="7"/>
      <c r="T835" s="7"/>
      <c r="U835" s="7"/>
      <c r="V835" s="7"/>
      <c r="W835" s="7"/>
      <c r="X835" s="7"/>
      <c r="Y835" s="7"/>
      <c r="Z835" s="7"/>
    </row>
    <row r="836" spans="13:26" x14ac:dyDescent="0.2">
      <c r="M836" s="43"/>
      <c r="N836" s="43"/>
      <c r="O836" s="43"/>
      <c r="P836" s="74"/>
      <c r="R836" s="7"/>
      <c r="S836" s="7"/>
      <c r="T836" s="7"/>
      <c r="U836" s="7"/>
      <c r="V836" s="7"/>
      <c r="W836" s="7"/>
      <c r="X836" s="7"/>
      <c r="Y836" s="7"/>
      <c r="Z836" s="7"/>
    </row>
    <row r="837" spans="13:26" x14ac:dyDescent="0.2">
      <c r="M837" s="43"/>
      <c r="N837" s="43"/>
      <c r="O837" s="43"/>
      <c r="P837" s="74"/>
      <c r="R837" s="7"/>
      <c r="S837" s="7"/>
      <c r="T837" s="7"/>
      <c r="U837" s="7"/>
      <c r="V837" s="7"/>
      <c r="W837" s="7"/>
      <c r="X837" s="7"/>
      <c r="Y837" s="7"/>
      <c r="Z837" s="7"/>
    </row>
    <row r="838" spans="13:26" x14ac:dyDescent="0.2">
      <c r="M838" s="43"/>
      <c r="N838" s="43"/>
      <c r="O838" s="43"/>
      <c r="P838" s="74"/>
      <c r="R838" s="7"/>
      <c r="S838" s="7"/>
      <c r="T838" s="7"/>
      <c r="U838" s="7"/>
      <c r="V838" s="7"/>
      <c r="W838" s="7"/>
      <c r="X838" s="7"/>
      <c r="Y838" s="7"/>
      <c r="Z838" s="7"/>
    </row>
    <row r="839" spans="13:26" x14ac:dyDescent="0.2">
      <c r="M839" s="43"/>
      <c r="N839" s="43"/>
      <c r="O839" s="43"/>
      <c r="P839" s="74"/>
      <c r="R839" s="7"/>
      <c r="S839" s="7"/>
      <c r="T839" s="7"/>
      <c r="U839" s="7"/>
      <c r="V839" s="7"/>
      <c r="W839" s="7"/>
      <c r="X839" s="7"/>
      <c r="Y839" s="7"/>
      <c r="Z839" s="7"/>
    </row>
    <row r="840" spans="13:26" x14ac:dyDescent="0.2">
      <c r="M840" s="43"/>
      <c r="N840" s="43"/>
      <c r="O840" s="43"/>
      <c r="P840" s="74"/>
      <c r="R840" s="7"/>
      <c r="S840" s="7"/>
      <c r="T840" s="7"/>
      <c r="U840" s="7"/>
      <c r="V840" s="7"/>
      <c r="W840" s="7"/>
      <c r="X840" s="7"/>
      <c r="Y840" s="7"/>
      <c r="Z840" s="7"/>
    </row>
    <row r="841" spans="13:26" x14ac:dyDescent="0.2">
      <c r="M841" s="43"/>
      <c r="N841" s="43"/>
      <c r="O841" s="43"/>
      <c r="P841" s="74"/>
      <c r="R841" s="7"/>
      <c r="S841" s="7"/>
      <c r="T841" s="7"/>
      <c r="U841" s="7"/>
      <c r="V841" s="7"/>
      <c r="W841" s="7"/>
      <c r="X841" s="7"/>
      <c r="Y841" s="7"/>
      <c r="Z841" s="7"/>
    </row>
    <row r="842" spans="13:26" x14ac:dyDescent="0.2">
      <c r="M842" s="43"/>
      <c r="N842" s="43"/>
      <c r="O842" s="43"/>
      <c r="P842" s="74"/>
      <c r="R842" s="7"/>
      <c r="S842" s="7"/>
      <c r="T842" s="7"/>
      <c r="U842" s="7"/>
      <c r="V842" s="7"/>
      <c r="W842" s="7"/>
      <c r="X842" s="7"/>
      <c r="Y842" s="7"/>
      <c r="Z842" s="7"/>
    </row>
    <row r="843" spans="13:26" x14ac:dyDescent="0.2">
      <c r="M843" s="43"/>
      <c r="N843" s="43"/>
      <c r="O843" s="43"/>
      <c r="P843" s="74"/>
      <c r="R843" s="7"/>
      <c r="S843" s="7"/>
      <c r="T843" s="7"/>
      <c r="U843" s="7"/>
      <c r="V843" s="7"/>
      <c r="W843" s="7"/>
      <c r="X843" s="7"/>
      <c r="Y843" s="7"/>
      <c r="Z843" s="7"/>
    </row>
    <row r="844" spans="13:26" x14ac:dyDescent="0.2">
      <c r="M844" s="43"/>
      <c r="N844" s="43"/>
      <c r="O844" s="43"/>
      <c r="P844" s="74"/>
      <c r="R844" s="7"/>
      <c r="S844" s="7"/>
      <c r="T844" s="7"/>
      <c r="U844" s="7"/>
      <c r="V844" s="7"/>
      <c r="W844" s="7"/>
      <c r="X844" s="7"/>
      <c r="Y844" s="7"/>
      <c r="Z844" s="7"/>
    </row>
    <row r="845" spans="13:26" x14ac:dyDescent="0.2">
      <c r="M845" s="43"/>
      <c r="N845" s="43"/>
      <c r="O845" s="43"/>
      <c r="P845" s="74"/>
      <c r="R845" s="7"/>
      <c r="S845" s="7"/>
      <c r="T845" s="7"/>
      <c r="U845" s="7"/>
      <c r="V845" s="7"/>
      <c r="W845" s="7"/>
      <c r="X845" s="7"/>
      <c r="Y845" s="7"/>
      <c r="Z845" s="7"/>
    </row>
    <row r="846" spans="13:26" x14ac:dyDescent="0.2">
      <c r="M846" s="43"/>
      <c r="N846" s="43"/>
      <c r="O846" s="43"/>
      <c r="P846" s="74"/>
      <c r="R846" s="7"/>
      <c r="S846" s="7"/>
      <c r="T846" s="7"/>
      <c r="U846" s="7"/>
      <c r="V846" s="7"/>
      <c r="W846" s="7"/>
      <c r="X846" s="7"/>
      <c r="Y846" s="7"/>
      <c r="Z846" s="7"/>
    </row>
    <row r="847" spans="13:26" x14ac:dyDescent="0.2">
      <c r="M847" s="43"/>
      <c r="N847" s="43"/>
      <c r="O847" s="43"/>
      <c r="P847" s="74"/>
      <c r="R847" s="7"/>
      <c r="S847" s="7"/>
      <c r="T847" s="7"/>
      <c r="U847" s="7"/>
      <c r="V847" s="7"/>
      <c r="W847" s="7"/>
      <c r="X847" s="7"/>
      <c r="Y847" s="7"/>
      <c r="Z847" s="7"/>
    </row>
    <row r="848" spans="13:26" x14ac:dyDescent="0.2">
      <c r="M848" s="43"/>
      <c r="N848" s="43"/>
      <c r="O848" s="43"/>
      <c r="P848" s="74"/>
      <c r="R848" s="7"/>
      <c r="S848" s="7"/>
      <c r="T848" s="7"/>
      <c r="U848" s="7"/>
      <c r="V848" s="7"/>
      <c r="W848" s="7"/>
      <c r="X848" s="7"/>
      <c r="Y848" s="7"/>
      <c r="Z848" s="7"/>
    </row>
    <row r="849" spans="13:26" x14ac:dyDescent="0.2">
      <c r="M849" s="43"/>
      <c r="N849" s="43"/>
      <c r="O849" s="43"/>
      <c r="P849" s="74"/>
      <c r="R849" s="7"/>
      <c r="S849" s="7"/>
      <c r="T849" s="7"/>
      <c r="U849" s="7"/>
      <c r="V849" s="7"/>
      <c r="W849" s="7"/>
      <c r="X849" s="7"/>
      <c r="Y849" s="7"/>
      <c r="Z849" s="7"/>
    </row>
    <row r="850" spans="13:26" x14ac:dyDescent="0.2">
      <c r="M850" s="43"/>
      <c r="N850" s="43"/>
      <c r="O850" s="43"/>
      <c r="P850" s="74"/>
      <c r="R850" s="7"/>
      <c r="S850" s="7"/>
      <c r="T850" s="7"/>
      <c r="U850" s="7"/>
      <c r="V850" s="7"/>
      <c r="W850" s="7"/>
      <c r="X850" s="7"/>
      <c r="Y850" s="7"/>
      <c r="Z850" s="7"/>
    </row>
    <row r="851" spans="13:26" x14ac:dyDescent="0.2">
      <c r="M851" s="43"/>
      <c r="N851" s="43"/>
      <c r="O851" s="43"/>
      <c r="P851" s="74"/>
      <c r="R851" s="7"/>
      <c r="S851" s="7"/>
      <c r="T851" s="7"/>
      <c r="U851" s="7"/>
      <c r="V851" s="7"/>
      <c r="W851" s="7"/>
      <c r="X851" s="7"/>
      <c r="Y851" s="7"/>
      <c r="Z851" s="7"/>
    </row>
    <row r="852" spans="13:26" x14ac:dyDescent="0.2">
      <c r="M852" s="43"/>
      <c r="N852" s="43"/>
      <c r="O852" s="43"/>
      <c r="P852" s="74"/>
      <c r="R852" s="7"/>
      <c r="S852" s="7"/>
      <c r="T852" s="7"/>
      <c r="U852" s="7"/>
      <c r="V852" s="7"/>
      <c r="W852" s="7"/>
      <c r="X852" s="7"/>
      <c r="Y852" s="7"/>
      <c r="Z852" s="7"/>
    </row>
    <row r="853" spans="13:26" x14ac:dyDescent="0.2">
      <c r="M853" s="43"/>
      <c r="N853" s="43"/>
      <c r="O853" s="43"/>
      <c r="P853" s="74"/>
      <c r="R853" s="7"/>
      <c r="S853" s="7"/>
      <c r="T853" s="7"/>
      <c r="U853" s="7"/>
      <c r="V853" s="7"/>
      <c r="W853" s="7"/>
      <c r="X853" s="7"/>
      <c r="Y853" s="7"/>
      <c r="Z853" s="7"/>
    </row>
    <row r="854" spans="13:26" x14ac:dyDescent="0.2">
      <c r="M854" s="43"/>
      <c r="N854" s="43"/>
      <c r="O854" s="43"/>
      <c r="P854" s="74"/>
      <c r="R854" s="7"/>
      <c r="S854" s="7"/>
      <c r="T854" s="7"/>
      <c r="U854" s="7"/>
      <c r="V854" s="7"/>
      <c r="W854" s="7"/>
      <c r="X854" s="7"/>
      <c r="Y854" s="7"/>
      <c r="Z854" s="7"/>
    </row>
    <row r="855" spans="13:26" x14ac:dyDescent="0.2">
      <c r="M855" s="43"/>
      <c r="N855" s="43"/>
      <c r="O855" s="43"/>
      <c r="P855" s="74"/>
      <c r="R855" s="7"/>
      <c r="S855" s="7"/>
      <c r="T855" s="7"/>
      <c r="U855" s="7"/>
      <c r="V855" s="7"/>
      <c r="W855" s="7"/>
      <c r="X855" s="7"/>
      <c r="Y855" s="7"/>
      <c r="Z855" s="7"/>
    </row>
    <row r="856" spans="13:26" x14ac:dyDescent="0.2">
      <c r="M856" s="43"/>
      <c r="N856" s="43"/>
      <c r="O856" s="43"/>
      <c r="P856" s="74"/>
      <c r="R856" s="7"/>
      <c r="S856" s="7"/>
      <c r="T856" s="7"/>
      <c r="U856" s="7"/>
      <c r="V856" s="7"/>
      <c r="W856" s="7"/>
      <c r="X856" s="7"/>
      <c r="Y856" s="7"/>
      <c r="Z856" s="7"/>
    </row>
    <row r="857" spans="13:26" x14ac:dyDescent="0.2">
      <c r="M857" s="43"/>
      <c r="N857" s="43"/>
      <c r="O857" s="43"/>
      <c r="P857" s="74"/>
      <c r="R857" s="7"/>
      <c r="S857" s="7"/>
      <c r="T857" s="7"/>
      <c r="U857" s="7"/>
      <c r="V857" s="7"/>
      <c r="W857" s="7"/>
      <c r="X857" s="7"/>
      <c r="Y857" s="7"/>
      <c r="Z857" s="7"/>
    </row>
    <row r="858" spans="13:26" x14ac:dyDescent="0.2">
      <c r="M858" s="43"/>
      <c r="N858" s="43"/>
      <c r="O858" s="43"/>
      <c r="P858" s="74"/>
      <c r="R858" s="7"/>
      <c r="S858" s="7"/>
      <c r="T858" s="7"/>
      <c r="U858" s="7"/>
      <c r="V858" s="7"/>
      <c r="W858" s="7"/>
      <c r="X858" s="7"/>
      <c r="Y858" s="7"/>
      <c r="Z858" s="7"/>
    </row>
    <row r="859" spans="13:26" x14ac:dyDescent="0.2">
      <c r="M859" s="43"/>
      <c r="N859" s="43"/>
      <c r="O859" s="43"/>
      <c r="P859" s="74"/>
      <c r="R859" s="7"/>
      <c r="S859" s="7"/>
      <c r="T859" s="7"/>
      <c r="U859" s="7"/>
      <c r="V859" s="7"/>
      <c r="W859" s="7"/>
      <c r="X859" s="7"/>
      <c r="Y859" s="7"/>
      <c r="Z859" s="7"/>
    </row>
    <row r="860" spans="13:26" x14ac:dyDescent="0.2">
      <c r="M860" s="43"/>
      <c r="N860" s="43"/>
      <c r="O860" s="43"/>
      <c r="P860" s="74"/>
      <c r="R860" s="7"/>
      <c r="S860" s="7"/>
      <c r="T860" s="7"/>
      <c r="U860" s="7"/>
      <c r="V860" s="7"/>
      <c r="W860" s="7"/>
      <c r="X860" s="7"/>
      <c r="Y860" s="7"/>
      <c r="Z860" s="7"/>
    </row>
    <row r="861" spans="13:26" x14ac:dyDescent="0.2">
      <c r="M861" s="43"/>
      <c r="N861" s="43"/>
      <c r="O861" s="43"/>
      <c r="P861" s="74"/>
      <c r="R861" s="7"/>
      <c r="S861" s="7"/>
      <c r="T861" s="7"/>
      <c r="U861" s="7"/>
      <c r="V861" s="7"/>
      <c r="W861" s="7"/>
      <c r="X861" s="7"/>
      <c r="Y861" s="7"/>
      <c r="Z861" s="7"/>
    </row>
    <row r="862" spans="13:26" x14ac:dyDescent="0.2">
      <c r="M862" s="43"/>
      <c r="N862" s="43"/>
      <c r="O862" s="43"/>
      <c r="P862" s="74"/>
      <c r="R862" s="7"/>
      <c r="S862" s="7"/>
      <c r="T862" s="7"/>
      <c r="U862" s="7"/>
      <c r="V862" s="7"/>
      <c r="W862" s="7"/>
      <c r="X862" s="7"/>
      <c r="Y862" s="7"/>
      <c r="Z862" s="7"/>
    </row>
    <row r="863" spans="13:26" x14ac:dyDescent="0.2">
      <c r="M863" s="43"/>
      <c r="N863" s="43"/>
      <c r="O863" s="43"/>
      <c r="P863" s="74"/>
      <c r="R863" s="7"/>
      <c r="S863" s="7"/>
      <c r="T863" s="7"/>
      <c r="U863" s="7"/>
      <c r="V863" s="7"/>
      <c r="W863" s="7"/>
      <c r="X863" s="7"/>
      <c r="Y863" s="7"/>
      <c r="Z863" s="7"/>
    </row>
    <row r="864" spans="13:26" x14ac:dyDescent="0.2">
      <c r="M864" s="43"/>
      <c r="N864" s="43"/>
      <c r="O864" s="43"/>
      <c r="P864" s="74"/>
      <c r="R864" s="7"/>
      <c r="S864" s="7"/>
      <c r="T864" s="7"/>
      <c r="U864" s="7"/>
      <c r="V864" s="7"/>
      <c r="W864" s="7"/>
      <c r="X864" s="7"/>
      <c r="Y864" s="7"/>
      <c r="Z864" s="7"/>
    </row>
    <row r="865" spans="13:26" x14ac:dyDescent="0.2">
      <c r="M865" s="43"/>
      <c r="N865" s="43"/>
      <c r="O865" s="43"/>
      <c r="P865" s="74"/>
      <c r="R865" s="7"/>
      <c r="S865" s="7"/>
      <c r="T865" s="7"/>
      <c r="U865" s="7"/>
      <c r="V865" s="7"/>
      <c r="W865" s="7"/>
      <c r="X865" s="7"/>
      <c r="Y865" s="7"/>
      <c r="Z865" s="7"/>
    </row>
    <row r="866" spans="13:26" x14ac:dyDescent="0.2">
      <c r="M866" s="43"/>
      <c r="N866" s="43"/>
      <c r="O866" s="43"/>
      <c r="P866" s="74"/>
      <c r="R866" s="7"/>
      <c r="S866" s="7"/>
      <c r="T866" s="7"/>
      <c r="U866" s="7"/>
      <c r="V866" s="7"/>
      <c r="W866" s="7"/>
      <c r="X866" s="7"/>
      <c r="Y866" s="7"/>
      <c r="Z866" s="7"/>
    </row>
    <row r="867" spans="13:26" x14ac:dyDescent="0.2">
      <c r="M867" s="43"/>
      <c r="N867" s="43"/>
      <c r="O867" s="43"/>
      <c r="P867" s="74"/>
      <c r="R867" s="7"/>
      <c r="S867" s="7"/>
      <c r="T867" s="7"/>
      <c r="U867" s="7"/>
      <c r="V867" s="7"/>
      <c r="W867" s="7"/>
      <c r="X867" s="7"/>
      <c r="Y867" s="7"/>
      <c r="Z867" s="7"/>
    </row>
    <row r="868" spans="13:26" x14ac:dyDescent="0.2">
      <c r="M868" s="43"/>
      <c r="N868" s="43"/>
      <c r="O868" s="43"/>
      <c r="P868" s="74"/>
      <c r="R868" s="7"/>
      <c r="S868" s="7"/>
      <c r="T868" s="7"/>
      <c r="U868" s="7"/>
      <c r="V868" s="7"/>
      <c r="W868" s="7"/>
      <c r="X868" s="7"/>
      <c r="Y868" s="7"/>
      <c r="Z868" s="7"/>
    </row>
    <row r="869" spans="13:26" x14ac:dyDescent="0.2">
      <c r="M869" s="43"/>
      <c r="N869" s="43"/>
      <c r="O869" s="43"/>
      <c r="P869" s="74"/>
      <c r="R869" s="7"/>
      <c r="S869" s="7"/>
      <c r="T869" s="7"/>
      <c r="U869" s="7"/>
      <c r="V869" s="7"/>
      <c r="W869" s="7"/>
      <c r="X869" s="7"/>
      <c r="Y869" s="7"/>
      <c r="Z869" s="7"/>
    </row>
    <row r="870" spans="13:26" x14ac:dyDescent="0.2">
      <c r="M870" s="43"/>
      <c r="N870" s="43"/>
      <c r="O870" s="43"/>
      <c r="P870" s="74"/>
      <c r="R870" s="7"/>
      <c r="S870" s="7"/>
      <c r="T870" s="7"/>
      <c r="U870" s="7"/>
      <c r="V870" s="7"/>
      <c r="W870" s="7"/>
      <c r="X870" s="7"/>
      <c r="Y870" s="7"/>
      <c r="Z870" s="7"/>
    </row>
    <row r="871" spans="13:26" x14ac:dyDescent="0.2">
      <c r="M871" s="43"/>
      <c r="N871" s="43"/>
      <c r="O871" s="43"/>
      <c r="P871" s="74"/>
      <c r="R871" s="7"/>
      <c r="S871" s="7"/>
      <c r="T871" s="7"/>
      <c r="U871" s="7"/>
      <c r="V871" s="7"/>
      <c r="W871" s="7"/>
      <c r="X871" s="7"/>
      <c r="Y871" s="7"/>
      <c r="Z871" s="7"/>
    </row>
    <row r="872" spans="13:26" x14ac:dyDescent="0.2">
      <c r="M872" s="43"/>
      <c r="N872" s="43"/>
      <c r="O872" s="43"/>
      <c r="P872" s="74"/>
      <c r="R872" s="7"/>
      <c r="S872" s="7"/>
      <c r="T872" s="7"/>
      <c r="U872" s="7"/>
      <c r="V872" s="7"/>
      <c r="W872" s="7"/>
      <c r="X872" s="7"/>
      <c r="Y872" s="7"/>
      <c r="Z872" s="7"/>
    </row>
    <row r="873" spans="13:26" x14ac:dyDescent="0.2">
      <c r="M873" s="43"/>
      <c r="N873" s="43"/>
      <c r="O873" s="43"/>
      <c r="P873" s="74"/>
      <c r="R873" s="7"/>
      <c r="S873" s="7"/>
      <c r="T873" s="7"/>
      <c r="U873" s="7"/>
      <c r="V873" s="7"/>
      <c r="W873" s="7"/>
      <c r="X873" s="7"/>
      <c r="Y873" s="7"/>
      <c r="Z873" s="7"/>
    </row>
    <row r="874" spans="13:26" x14ac:dyDescent="0.2">
      <c r="M874" s="43"/>
      <c r="N874" s="43"/>
      <c r="O874" s="43"/>
      <c r="P874" s="74"/>
      <c r="R874" s="7"/>
      <c r="S874" s="7"/>
      <c r="T874" s="7"/>
      <c r="U874" s="7"/>
      <c r="V874" s="7"/>
      <c r="W874" s="7"/>
      <c r="X874" s="7"/>
      <c r="Y874" s="7"/>
      <c r="Z874" s="7"/>
    </row>
    <row r="875" spans="13:26" x14ac:dyDescent="0.2">
      <c r="M875" s="43"/>
      <c r="N875" s="43"/>
      <c r="O875" s="43"/>
      <c r="P875" s="74"/>
      <c r="R875" s="7"/>
      <c r="S875" s="7"/>
      <c r="T875" s="7"/>
      <c r="U875" s="7"/>
      <c r="V875" s="7"/>
      <c r="W875" s="7"/>
      <c r="X875" s="7"/>
      <c r="Y875" s="7"/>
      <c r="Z875" s="7"/>
    </row>
    <row r="876" spans="13:26" x14ac:dyDescent="0.2">
      <c r="M876" s="43"/>
      <c r="N876" s="43"/>
      <c r="O876" s="43"/>
      <c r="P876" s="74"/>
      <c r="R876" s="7"/>
      <c r="S876" s="7"/>
      <c r="T876" s="7"/>
      <c r="U876" s="7"/>
      <c r="V876" s="7"/>
      <c r="W876" s="7"/>
      <c r="X876" s="7"/>
      <c r="Y876" s="7"/>
      <c r="Z876" s="7"/>
    </row>
    <row r="877" spans="13:26" x14ac:dyDescent="0.2">
      <c r="M877" s="43"/>
      <c r="N877" s="43"/>
      <c r="O877" s="43"/>
      <c r="P877" s="74"/>
      <c r="R877" s="7"/>
      <c r="S877" s="7"/>
      <c r="T877" s="7"/>
      <c r="U877" s="7"/>
      <c r="V877" s="7"/>
      <c r="W877" s="7"/>
      <c r="X877" s="7"/>
      <c r="Y877" s="7"/>
      <c r="Z877" s="7"/>
    </row>
    <row r="878" spans="13:26" x14ac:dyDescent="0.2">
      <c r="M878" s="43"/>
      <c r="N878" s="43"/>
      <c r="O878" s="43"/>
      <c r="P878" s="74"/>
      <c r="R878" s="7"/>
      <c r="S878" s="7"/>
      <c r="T878" s="7"/>
      <c r="U878" s="7"/>
      <c r="V878" s="7"/>
      <c r="W878" s="7"/>
      <c r="X878" s="7"/>
      <c r="Y878" s="7"/>
      <c r="Z878" s="7"/>
    </row>
    <row r="879" spans="13:26" x14ac:dyDescent="0.2">
      <c r="M879" s="43"/>
      <c r="N879" s="43"/>
      <c r="O879" s="43"/>
      <c r="P879" s="74"/>
      <c r="R879" s="7"/>
      <c r="S879" s="7"/>
      <c r="T879" s="7"/>
      <c r="U879" s="7"/>
      <c r="V879" s="7"/>
      <c r="W879" s="7"/>
      <c r="X879" s="7"/>
      <c r="Y879" s="7"/>
      <c r="Z879" s="7"/>
    </row>
    <row r="880" spans="13:26" x14ac:dyDescent="0.2">
      <c r="M880" s="43"/>
      <c r="N880" s="43"/>
      <c r="O880" s="43"/>
      <c r="P880" s="74"/>
      <c r="R880" s="7"/>
      <c r="S880" s="7"/>
      <c r="T880" s="7"/>
      <c r="U880" s="7"/>
      <c r="V880" s="7"/>
      <c r="W880" s="7"/>
      <c r="X880" s="7"/>
      <c r="Y880" s="7"/>
      <c r="Z880" s="7"/>
    </row>
    <row r="881" spans="13:26" x14ac:dyDescent="0.2">
      <c r="M881" s="43"/>
      <c r="N881" s="43"/>
      <c r="O881" s="43"/>
      <c r="P881" s="74"/>
      <c r="R881" s="7"/>
      <c r="S881" s="7"/>
      <c r="T881" s="7"/>
      <c r="U881" s="7"/>
      <c r="V881" s="7"/>
      <c r="W881" s="7"/>
      <c r="X881" s="7"/>
      <c r="Y881" s="7"/>
      <c r="Z881" s="7"/>
    </row>
    <row r="882" spans="13:26" x14ac:dyDescent="0.2">
      <c r="M882" s="43"/>
      <c r="N882" s="43"/>
      <c r="O882" s="43"/>
      <c r="P882" s="74"/>
      <c r="R882" s="7"/>
      <c r="S882" s="7"/>
      <c r="T882" s="7"/>
      <c r="U882" s="7"/>
      <c r="V882" s="7"/>
      <c r="W882" s="7"/>
      <c r="X882" s="7"/>
      <c r="Y882" s="7"/>
      <c r="Z882" s="7"/>
    </row>
    <row r="883" spans="13:26" x14ac:dyDescent="0.2">
      <c r="M883" s="43"/>
      <c r="N883" s="43"/>
      <c r="O883" s="43"/>
      <c r="P883" s="74"/>
      <c r="R883" s="7"/>
      <c r="S883" s="7"/>
      <c r="T883" s="7"/>
      <c r="U883" s="7"/>
      <c r="V883" s="7"/>
      <c r="W883" s="7"/>
      <c r="X883" s="7"/>
      <c r="Y883" s="7"/>
      <c r="Z883" s="7"/>
    </row>
    <row r="884" spans="13:26" x14ac:dyDescent="0.2">
      <c r="M884" s="43"/>
      <c r="N884" s="43"/>
      <c r="O884" s="43"/>
      <c r="P884" s="74"/>
      <c r="R884" s="7"/>
      <c r="S884" s="7"/>
      <c r="T884" s="7"/>
      <c r="U884" s="7"/>
      <c r="V884" s="7"/>
      <c r="W884" s="7"/>
      <c r="X884" s="7"/>
      <c r="Y884" s="7"/>
      <c r="Z884" s="7"/>
    </row>
    <row r="885" spans="13:26" x14ac:dyDescent="0.2">
      <c r="M885" s="43"/>
      <c r="N885" s="43"/>
      <c r="O885" s="43"/>
      <c r="P885" s="74"/>
      <c r="R885" s="7"/>
      <c r="S885" s="7"/>
      <c r="T885" s="7"/>
      <c r="U885" s="7"/>
      <c r="V885" s="7"/>
      <c r="W885" s="7"/>
      <c r="X885" s="7"/>
      <c r="Y885" s="7"/>
      <c r="Z885" s="7"/>
    </row>
    <row r="886" spans="13:26" x14ac:dyDescent="0.2">
      <c r="M886" s="43"/>
      <c r="N886" s="43"/>
      <c r="O886" s="43"/>
      <c r="P886" s="74"/>
      <c r="R886" s="7"/>
      <c r="S886" s="7"/>
      <c r="T886" s="7"/>
      <c r="U886" s="7"/>
      <c r="V886" s="7"/>
      <c r="W886" s="7"/>
      <c r="X886" s="7"/>
      <c r="Y886" s="7"/>
      <c r="Z886" s="7"/>
    </row>
    <row r="887" spans="13:26" x14ac:dyDescent="0.2">
      <c r="M887" s="43"/>
      <c r="N887" s="43"/>
      <c r="O887" s="43"/>
      <c r="P887" s="74"/>
      <c r="R887" s="7"/>
      <c r="S887" s="7"/>
      <c r="T887" s="7"/>
      <c r="U887" s="7"/>
      <c r="V887" s="7"/>
      <c r="W887" s="7"/>
      <c r="X887" s="7"/>
      <c r="Y887" s="7"/>
      <c r="Z887" s="7"/>
    </row>
    <row r="888" spans="13:26" x14ac:dyDescent="0.2">
      <c r="M888" s="43"/>
      <c r="N888" s="43"/>
      <c r="O888" s="43"/>
      <c r="P888" s="74"/>
      <c r="R888" s="7"/>
      <c r="S888" s="7"/>
      <c r="T888" s="7"/>
      <c r="U888" s="7"/>
      <c r="V888" s="7"/>
      <c r="W888" s="7"/>
      <c r="X888" s="7"/>
      <c r="Y888" s="7"/>
      <c r="Z888" s="7"/>
    </row>
    <row r="889" spans="13:26" x14ac:dyDescent="0.2">
      <c r="M889" s="43"/>
      <c r="N889" s="43"/>
      <c r="O889" s="43"/>
      <c r="P889" s="74"/>
      <c r="R889" s="7"/>
      <c r="S889" s="7"/>
      <c r="T889" s="7"/>
      <c r="U889" s="7"/>
      <c r="V889" s="7"/>
      <c r="W889" s="7"/>
      <c r="X889" s="7"/>
      <c r="Y889" s="7"/>
      <c r="Z889" s="7"/>
    </row>
    <row r="890" spans="13:26" x14ac:dyDescent="0.2">
      <c r="M890" s="43"/>
      <c r="N890" s="43"/>
      <c r="O890" s="43"/>
      <c r="P890" s="74"/>
      <c r="R890" s="7"/>
      <c r="S890" s="7"/>
      <c r="T890" s="7"/>
      <c r="U890" s="7"/>
      <c r="V890" s="7"/>
      <c r="W890" s="7"/>
      <c r="X890" s="7"/>
      <c r="Y890" s="7"/>
      <c r="Z890" s="7"/>
    </row>
    <row r="891" spans="13:26" x14ac:dyDescent="0.2">
      <c r="M891" s="43"/>
      <c r="N891" s="43"/>
      <c r="O891" s="43"/>
      <c r="P891" s="74"/>
      <c r="R891" s="7"/>
      <c r="S891" s="7"/>
      <c r="T891" s="7"/>
      <c r="U891" s="7"/>
      <c r="V891" s="7"/>
      <c r="W891" s="7"/>
      <c r="X891" s="7"/>
      <c r="Y891" s="7"/>
      <c r="Z891" s="7"/>
    </row>
    <row r="892" spans="13:26" x14ac:dyDescent="0.2">
      <c r="M892" s="43"/>
      <c r="N892" s="43"/>
      <c r="O892" s="43"/>
      <c r="P892" s="74"/>
      <c r="R892" s="7"/>
      <c r="S892" s="7"/>
      <c r="T892" s="7"/>
      <c r="U892" s="7"/>
      <c r="V892" s="7"/>
      <c r="W892" s="7"/>
      <c r="X892" s="7"/>
      <c r="Y892" s="7"/>
      <c r="Z892" s="7"/>
    </row>
    <row r="893" spans="13:26" x14ac:dyDescent="0.2">
      <c r="M893" s="43"/>
      <c r="N893" s="43"/>
      <c r="O893" s="43"/>
      <c r="P893" s="74"/>
      <c r="R893" s="7"/>
      <c r="S893" s="7"/>
      <c r="T893" s="7"/>
      <c r="U893" s="7"/>
      <c r="V893" s="7"/>
      <c r="W893" s="7"/>
      <c r="X893" s="7"/>
      <c r="Y893" s="7"/>
      <c r="Z893" s="7"/>
    </row>
    <row r="894" spans="13:26" x14ac:dyDescent="0.2">
      <c r="M894" s="43"/>
      <c r="N894" s="43"/>
      <c r="O894" s="43"/>
      <c r="P894" s="74"/>
      <c r="R894" s="7"/>
      <c r="S894" s="7"/>
      <c r="T894" s="7"/>
      <c r="U894" s="7"/>
      <c r="V894" s="7"/>
      <c r="W894" s="7"/>
      <c r="X894" s="7"/>
      <c r="Y894" s="7"/>
      <c r="Z894" s="7"/>
    </row>
    <row r="895" spans="13:26" x14ac:dyDescent="0.2">
      <c r="M895" s="43"/>
      <c r="N895" s="43"/>
      <c r="O895" s="43"/>
      <c r="P895" s="74"/>
      <c r="R895" s="7"/>
      <c r="S895" s="7"/>
      <c r="T895" s="7"/>
      <c r="U895" s="7"/>
      <c r="V895" s="7"/>
      <c r="W895" s="7"/>
      <c r="X895" s="7"/>
      <c r="Y895" s="7"/>
      <c r="Z895" s="7"/>
    </row>
    <row r="896" spans="13:26" x14ac:dyDescent="0.2">
      <c r="M896" s="43"/>
      <c r="N896" s="43"/>
      <c r="O896" s="43"/>
      <c r="P896" s="74"/>
      <c r="R896" s="7"/>
      <c r="S896" s="7"/>
      <c r="T896" s="7"/>
      <c r="U896" s="7"/>
      <c r="V896" s="7"/>
      <c r="W896" s="7"/>
      <c r="X896" s="7"/>
      <c r="Y896" s="7"/>
      <c r="Z896" s="7"/>
    </row>
    <row r="897" spans="13:26" x14ac:dyDescent="0.2">
      <c r="M897" s="43"/>
      <c r="N897" s="43"/>
      <c r="O897" s="43"/>
      <c r="P897" s="74"/>
      <c r="R897" s="7"/>
      <c r="S897" s="7"/>
      <c r="T897" s="7"/>
      <c r="U897" s="7"/>
      <c r="V897" s="7"/>
      <c r="W897" s="7"/>
      <c r="X897" s="7"/>
      <c r="Y897" s="7"/>
      <c r="Z897" s="7"/>
    </row>
    <row r="898" spans="13:26" x14ac:dyDescent="0.2">
      <c r="M898" s="43"/>
      <c r="N898" s="43"/>
      <c r="O898" s="43"/>
      <c r="P898" s="74"/>
      <c r="R898" s="7"/>
      <c r="S898" s="7"/>
      <c r="T898" s="7"/>
      <c r="U898" s="7"/>
      <c r="V898" s="7"/>
      <c r="W898" s="7"/>
      <c r="X898" s="7"/>
      <c r="Y898" s="7"/>
      <c r="Z898" s="7"/>
    </row>
    <row r="899" spans="13:26" x14ac:dyDescent="0.2">
      <c r="M899" s="43"/>
      <c r="N899" s="43"/>
      <c r="O899" s="43"/>
      <c r="P899" s="74"/>
      <c r="R899" s="7"/>
      <c r="S899" s="7"/>
      <c r="T899" s="7"/>
      <c r="U899" s="7"/>
      <c r="V899" s="7"/>
      <c r="W899" s="7"/>
      <c r="X899" s="7"/>
      <c r="Y899" s="7"/>
      <c r="Z899" s="7"/>
    </row>
    <row r="900" spans="13:26" x14ac:dyDescent="0.2">
      <c r="M900" s="43"/>
      <c r="N900" s="43"/>
      <c r="O900" s="43"/>
      <c r="P900" s="74"/>
      <c r="R900" s="7"/>
      <c r="S900" s="7"/>
      <c r="T900" s="7"/>
      <c r="U900" s="7"/>
      <c r="V900" s="7"/>
      <c r="W900" s="7"/>
      <c r="X900" s="7"/>
      <c r="Y900" s="7"/>
      <c r="Z900" s="7"/>
    </row>
    <row r="901" spans="13:26" x14ac:dyDescent="0.2">
      <c r="M901" s="43"/>
      <c r="N901" s="43"/>
      <c r="O901" s="43"/>
      <c r="P901" s="74"/>
      <c r="R901" s="7"/>
      <c r="S901" s="7"/>
      <c r="T901" s="7"/>
      <c r="U901" s="7"/>
      <c r="V901" s="7"/>
      <c r="W901" s="7"/>
      <c r="X901" s="7"/>
      <c r="Y901" s="7"/>
      <c r="Z901" s="7"/>
    </row>
    <row r="902" spans="13:26" x14ac:dyDescent="0.2">
      <c r="M902" s="43"/>
      <c r="N902" s="43"/>
      <c r="O902" s="43"/>
      <c r="P902" s="74"/>
      <c r="R902" s="7"/>
      <c r="S902" s="7"/>
      <c r="T902" s="7"/>
      <c r="U902" s="7"/>
      <c r="V902" s="7"/>
      <c r="W902" s="7"/>
      <c r="X902" s="7"/>
      <c r="Y902" s="7"/>
      <c r="Z902" s="7"/>
    </row>
    <row r="903" spans="13:26" x14ac:dyDescent="0.2">
      <c r="M903" s="43"/>
      <c r="N903" s="43"/>
      <c r="O903" s="43"/>
      <c r="P903" s="74"/>
      <c r="R903" s="7"/>
      <c r="S903" s="7"/>
      <c r="T903" s="7"/>
      <c r="U903" s="7"/>
      <c r="V903" s="7"/>
      <c r="W903" s="7"/>
      <c r="X903" s="7"/>
      <c r="Y903" s="7"/>
      <c r="Z903" s="7"/>
    </row>
    <row r="904" spans="13:26" x14ac:dyDescent="0.2">
      <c r="M904" s="43"/>
      <c r="N904" s="43"/>
      <c r="O904" s="43"/>
      <c r="P904" s="74"/>
      <c r="R904" s="7"/>
      <c r="S904" s="7"/>
      <c r="T904" s="7"/>
      <c r="U904" s="7"/>
      <c r="V904" s="7"/>
      <c r="W904" s="7"/>
      <c r="X904" s="7"/>
      <c r="Y904" s="7"/>
      <c r="Z904" s="7"/>
    </row>
    <row r="905" spans="13:26" x14ac:dyDescent="0.2">
      <c r="M905" s="43"/>
      <c r="N905" s="43"/>
      <c r="O905" s="43"/>
      <c r="P905" s="74"/>
      <c r="R905" s="7"/>
      <c r="S905" s="7"/>
      <c r="T905" s="7"/>
      <c r="U905" s="7"/>
      <c r="V905" s="7"/>
      <c r="W905" s="7"/>
      <c r="X905" s="7"/>
      <c r="Y905" s="7"/>
      <c r="Z905" s="7"/>
    </row>
    <row r="906" spans="13:26" x14ac:dyDescent="0.2">
      <c r="M906" s="43"/>
      <c r="N906" s="43"/>
      <c r="O906" s="43"/>
      <c r="P906" s="74"/>
      <c r="R906" s="7"/>
      <c r="S906" s="7"/>
      <c r="T906" s="7"/>
      <c r="U906" s="7"/>
      <c r="V906" s="7"/>
      <c r="W906" s="7"/>
      <c r="X906" s="7"/>
      <c r="Y906" s="7"/>
      <c r="Z906" s="7"/>
    </row>
    <row r="907" spans="13:26" x14ac:dyDescent="0.2">
      <c r="M907" s="43"/>
      <c r="N907" s="43"/>
      <c r="O907" s="43"/>
      <c r="P907" s="74"/>
      <c r="R907" s="7"/>
      <c r="S907" s="7"/>
      <c r="T907" s="7"/>
      <c r="U907" s="7"/>
      <c r="V907" s="7"/>
      <c r="W907" s="7"/>
      <c r="X907" s="7"/>
      <c r="Y907" s="7"/>
      <c r="Z907" s="7"/>
    </row>
    <row r="908" spans="13:26" x14ac:dyDescent="0.2">
      <c r="M908" s="43"/>
      <c r="N908" s="43"/>
      <c r="O908" s="43"/>
      <c r="P908" s="74"/>
      <c r="R908" s="7"/>
      <c r="S908" s="7"/>
      <c r="T908" s="7"/>
      <c r="U908" s="7"/>
      <c r="V908" s="7"/>
      <c r="W908" s="7"/>
      <c r="X908" s="7"/>
      <c r="Y908" s="7"/>
      <c r="Z908" s="7"/>
    </row>
    <row r="909" spans="13:26" x14ac:dyDescent="0.2">
      <c r="M909" s="43"/>
      <c r="N909" s="43"/>
      <c r="O909" s="43"/>
      <c r="P909" s="74"/>
      <c r="R909" s="7"/>
      <c r="S909" s="7"/>
      <c r="T909" s="7"/>
      <c r="U909" s="7"/>
      <c r="V909" s="7"/>
      <c r="W909" s="7"/>
      <c r="X909" s="7"/>
      <c r="Y909" s="7"/>
      <c r="Z909" s="7"/>
    </row>
    <row r="910" spans="13:26" x14ac:dyDescent="0.2">
      <c r="M910" s="43"/>
      <c r="N910" s="43"/>
      <c r="O910" s="43"/>
      <c r="P910" s="74"/>
      <c r="R910" s="7"/>
      <c r="S910" s="7"/>
      <c r="T910" s="7"/>
      <c r="U910" s="7"/>
      <c r="V910" s="7"/>
      <c r="W910" s="7"/>
      <c r="X910" s="7"/>
      <c r="Y910" s="7"/>
      <c r="Z910" s="7"/>
    </row>
    <row r="911" spans="13:26" x14ac:dyDescent="0.2">
      <c r="M911" s="43"/>
      <c r="N911" s="43"/>
      <c r="O911" s="43"/>
      <c r="P911" s="74"/>
      <c r="R911" s="7"/>
      <c r="S911" s="7"/>
      <c r="T911" s="7"/>
      <c r="U911" s="7"/>
      <c r="V911" s="7"/>
      <c r="W911" s="7"/>
      <c r="X911" s="7"/>
      <c r="Y911" s="7"/>
      <c r="Z911" s="7"/>
    </row>
    <row r="912" spans="13:26" x14ac:dyDescent="0.2">
      <c r="M912" s="43"/>
      <c r="N912" s="43"/>
      <c r="O912" s="43"/>
      <c r="P912" s="74"/>
      <c r="R912" s="7"/>
      <c r="S912" s="7"/>
      <c r="T912" s="7"/>
      <c r="U912" s="7"/>
      <c r="V912" s="7"/>
      <c r="W912" s="7"/>
      <c r="X912" s="7"/>
      <c r="Y912" s="7"/>
      <c r="Z912" s="7"/>
    </row>
    <row r="913" spans="13:26" x14ac:dyDescent="0.2">
      <c r="M913" s="43"/>
      <c r="N913" s="43"/>
      <c r="O913" s="43"/>
      <c r="P913" s="74"/>
      <c r="R913" s="7"/>
      <c r="S913" s="7"/>
      <c r="T913" s="7"/>
      <c r="U913" s="7"/>
      <c r="V913" s="7"/>
      <c r="W913" s="7"/>
      <c r="X913" s="7"/>
      <c r="Y913" s="7"/>
      <c r="Z913" s="7"/>
    </row>
    <row r="914" spans="13:26" x14ac:dyDescent="0.2">
      <c r="M914" s="43"/>
      <c r="N914" s="43"/>
      <c r="O914" s="43"/>
      <c r="P914" s="74"/>
      <c r="R914" s="7"/>
      <c r="S914" s="7"/>
      <c r="T914" s="7"/>
      <c r="U914" s="7"/>
      <c r="V914" s="7"/>
      <c r="W914" s="7"/>
      <c r="X914" s="7"/>
      <c r="Y914" s="7"/>
      <c r="Z914" s="7"/>
    </row>
    <row r="915" spans="13:26" x14ac:dyDescent="0.2">
      <c r="M915" s="43"/>
      <c r="N915" s="43"/>
      <c r="O915" s="43"/>
      <c r="P915" s="74"/>
      <c r="R915" s="7"/>
      <c r="S915" s="7"/>
      <c r="T915" s="7"/>
      <c r="U915" s="7"/>
      <c r="V915" s="7"/>
      <c r="W915" s="7"/>
      <c r="X915" s="7"/>
      <c r="Y915" s="7"/>
      <c r="Z915" s="7"/>
    </row>
    <row r="916" spans="13:26" x14ac:dyDescent="0.2">
      <c r="M916" s="43"/>
      <c r="N916" s="43"/>
      <c r="O916" s="43"/>
      <c r="P916" s="74"/>
      <c r="R916" s="7"/>
      <c r="S916" s="7"/>
      <c r="T916" s="7"/>
      <c r="U916" s="7"/>
      <c r="V916" s="7"/>
      <c r="W916" s="7"/>
      <c r="X916" s="7"/>
      <c r="Y916" s="7"/>
      <c r="Z916" s="7"/>
    </row>
    <row r="917" spans="13:26" x14ac:dyDescent="0.2">
      <c r="M917" s="43"/>
      <c r="N917" s="43"/>
      <c r="O917" s="43"/>
      <c r="P917" s="74"/>
      <c r="R917" s="7"/>
      <c r="S917" s="7"/>
      <c r="T917" s="7"/>
      <c r="U917" s="7"/>
      <c r="V917" s="7"/>
      <c r="W917" s="7"/>
      <c r="X917" s="7"/>
      <c r="Y917" s="7"/>
      <c r="Z917" s="7"/>
    </row>
    <row r="918" spans="13:26" x14ac:dyDescent="0.2">
      <c r="M918" s="43"/>
      <c r="N918" s="43"/>
      <c r="O918" s="43"/>
      <c r="P918" s="74"/>
      <c r="R918" s="7"/>
      <c r="S918" s="7"/>
      <c r="T918" s="7"/>
      <c r="U918" s="7"/>
      <c r="V918" s="7"/>
      <c r="W918" s="7"/>
      <c r="X918" s="7"/>
      <c r="Y918" s="7"/>
      <c r="Z918" s="7"/>
    </row>
    <row r="919" spans="13:26" x14ac:dyDescent="0.2">
      <c r="M919" s="43"/>
      <c r="N919" s="43"/>
      <c r="O919" s="43"/>
      <c r="P919" s="74"/>
      <c r="R919" s="7"/>
      <c r="S919" s="7"/>
      <c r="T919" s="7"/>
      <c r="U919" s="7"/>
      <c r="V919" s="7"/>
      <c r="W919" s="7"/>
      <c r="X919" s="7"/>
      <c r="Y919" s="7"/>
      <c r="Z919" s="7"/>
    </row>
    <row r="920" spans="13:26" x14ac:dyDescent="0.2">
      <c r="M920" s="43"/>
      <c r="N920" s="43"/>
      <c r="O920" s="43"/>
      <c r="P920" s="74"/>
      <c r="R920" s="7"/>
      <c r="S920" s="7"/>
      <c r="T920" s="7"/>
      <c r="U920" s="7"/>
      <c r="V920" s="7"/>
      <c r="W920" s="7"/>
      <c r="X920" s="7"/>
      <c r="Y920" s="7"/>
      <c r="Z920" s="7"/>
    </row>
    <row r="921" spans="13:26" x14ac:dyDescent="0.2">
      <c r="M921" s="43"/>
      <c r="N921" s="43"/>
      <c r="O921" s="43"/>
      <c r="P921" s="74"/>
      <c r="R921" s="7"/>
      <c r="S921" s="7"/>
      <c r="T921" s="7"/>
      <c r="U921" s="7"/>
      <c r="V921" s="7"/>
      <c r="W921" s="7"/>
      <c r="X921" s="7"/>
      <c r="Y921" s="7"/>
      <c r="Z921" s="7"/>
    </row>
    <row r="922" spans="13:26" x14ac:dyDescent="0.2">
      <c r="M922" s="43"/>
      <c r="N922" s="43"/>
      <c r="O922" s="43"/>
      <c r="P922" s="74"/>
      <c r="R922" s="7"/>
      <c r="S922" s="7"/>
      <c r="T922" s="7"/>
      <c r="U922" s="7"/>
      <c r="V922" s="7"/>
      <c r="W922" s="7"/>
      <c r="X922" s="7"/>
      <c r="Y922" s="7"/>
      <c r="Z922" s="7"/>
    </row>
    <row r="923" spans="13:26" x14ac:dyDescent="0.2">
      <c r="M923" s="43"/>
      <c r="N923" s="43"/>
      <c r="O923" s="43"/>
      <c r="P923" s="74"/>
      <c r="R923" s="7"/>
      <c r="S923" s="7"/>
      <c r="T923" s="7"/>
      <c r="U923" s="7"/>
      <c r="V923" s="7"/>
      <c r="W923" s="7"/>
      <c r="X923" s="7"/>
      <c r="Y923" s="7"/>
      <c r="Z923" s="7"/>
    </row>
    <row r="924" spans="13:26" x14ac:dyDescent="0.2">
      <c r="M924" s="43"/>
      <c r="N924" s="43"/>
      <c r="O924" s="43"/>
      <c r="P924" s="74"/>
      <c r="R924" s="7"/>
      <c r="S924" s="7"/>
      <c r="T924" s="7"/>
      <c r="U924" s="7"/>
      <c r="V924" s="7"/>
      <c r="W924" s="7"/>
      <c r="X924" s="7"/>
      <c r="Y924" s="7"/>
      <c r="Z924" s="7"/>
    </row>
    <row r="925" spans="13:26" x14ac:dyDescent="0.2">
      <c r="M925" s="43"/>
      <c r="N925" s="43"/>
      <c r="O925" s="43"/>
      <c r="P925" s="74"/>
      <c r="R925" s="7"/>
      <c r="S925" s="7"/>
      <c r="T925" s="7"/>
      <c r="U925" s="7"/>
      <c r="V925" s="7"/>
      <c r="W925" s="7"/>
      <c r="X925" s="7"/>
      <c r="Y925" s="7"/>
      <c r="Z925" s="7"/>
    </row>
    <row r="926" spans="13:26" x14ac:dyDescent="0.2">
      <c r="M926" s="43"/>
      <c r="N926" s="43"/>
      <c r="O926" s="43"/>
      <c r="P926" s="74"/>
      <c r="R926" s="7"/>
      <c r="S926" s="7"/>
      <c r="T926" s="7"/>
      <c r="U926" s="7"/>
      <c r="V926" s="7"/>
      <c r="W926" s="7"/>
      <c r="X926" s="7"/>
      <c r="Y926" s="7"/>
      <c r="Z926" s="7"/>
    </row>
    <row r="927" spans="13:26" x14ac:dyDescent="0.2">
      <c r="M927" s="43"/>
      <c r="N927" s="43"/>
      <c r="O927" s="43"/>
      <c r="P927" s="74"/>
      <c r="R927" s="7"/>
      <c r="S927" s="7"/>
      <c r="T927" s="7"/>
      <c r="U927" s="7"/>
      <c r="V927" s="7"/>
      <c r="W927" s="7"/>
      <c r="X927" s="7"/>
      <c r="Y927" s="7"/>
      <c r="Z927" s="7"/>
    </row>
    <row r="928" spans="13:26" x14ac:dyDescent="0.2">
      <c r="M928" s="43"/>
      <c r="N928" s="43"/>
      <c r="O928" s="43"/>
      <c r="P928" s="74"/>
      <c r="R928" s="7"/>
      <c r="S928" s="7"/>
      <c r="T928" s="7"/>
      <c r="U928" s="7"/>
      <c r="V928" s="7"/>
      <c r="W928" s="7"/>
      <c r="X928" s="7"/>
      <c r="Y928" s="7"/>
      <c r="Z928" s="7"/>
    </row>
    <row r="929" spans="13:26" x14ac:dyDescent="0.2">
      <c r="M929" s="43"/>
      <c r="N929" s="43"/>
      <c r="O929" s="43"/>
      <c r="P929" s="74"/>
      <c r="R929" s="7"/>
      <c r="S929" s="7"/>
      <c r="T929" s="7"/>
      <c r="U929" s="7"/>
      <c r="V929" s="7"/>
      <c r="W929" s="7"/>
      <c r="X929" s="7"/>
      <c r="Y929" s="7"/>
      <c r="Z929" s="7"/>
    </row>
    <row r="930" spans="13:26" x14ac:dyDescent="0.2">
      <c r="M930" s="43"/>
      <c r="N930" s="43"/>
      <c r="O930" s="43"/>
      <c r="P930" s="74"/>
      <c r="R930" s="7"/>
      <c r="S930" s="7"/>
      <c r="T930" s="7"/>
      <c r="U930" s="7"/>
      <c r="V930" s="7"/>
      <c r="W930" s="7"/>
      <c r="X930" s="7"/>
      <c r="Y930" s="7"/>
      <c r="Z930" s="7"/>
    </row>
    <row r="931" spans="13:26" x14ac:dyDescent="0.2">
      <c r="M931" s="43"/>
      <c r="N931" s="43"/>
      <c r="O931" s="43"/>
      <c r="P931" s="74"/>
      <c r="R931" s="7"/>
      <c r="S931" s="7"/>
      <c r="T931" s="7"/>
      <c r="U931" s="7"/>
      <c r="V931" s="7"/>
      <c r="W931" s="7"/>
      <c r="X931" s="7"/>
      <c r="Y931" s="7"/>
      <c r="Z931" s="7"/>
    </row>
    <row r="932" spans="13:26" x14ac:dyDescent="0.2">
      <c r="M932" s="43"/>
      <c r="N932" s="43"/>
      <c r="O932" s="43"/>
      <c r="P932" s="74"/>
      <c r="R932" s="7"/>
      <c r="S932" s="7"/>
      <c r="T932" s="7"/>
      <c r="U932" s="7"/>
      <c r="V932" s="7"/>
      <c r="W932" s="7"/>
      <c r="X932" s="7"/>
      <c r="Y932" s="7"/>
      <c r="Z932" s="7"/>
    </row>
    <row r="933" spans="13:26" x14ac:dyDescent="0.2">
      <c r="M933" s="43"/>
      <c r="N933" s="43"/>
      <c r="O933" s="43"/>
      <c r="P933" s="74"/>
      <c r="R933" s="7"/>
      <c r="S933" s="7"/>
      <c r="T933" s="7"/>
      <c r="U933" s="7"/>
      <c r="V933" s="7"/>
      <c r="W933" s="7"/>
      <c r="X933" s="7"/>
      <c r="Y933" s="7"/>
      <c r="Z933" s="7"/>
    </row>
    <row r="934" spans="13:26" x14ac:dyDescent="0.2">
      <c r="M934" s="43"/>
      <c r="N934" s="43"/>
      <c r="O934" s="43"/>
      <c r="P934" s="74"/>
      <c r="R934" s="7"/>
      <c r="S934" s="7"/>
      <c r="T934" s="7"/>
      <c r="U934" s="7"/>
      <c r="V934" s="7"/>
      <c r="W934" s="7"/>
      <c r="X934" s="7"/>
      <c r="Y934" s="7"/>
      <c r="Z934" s="7"/>
    </row>
    <row r="935" spans="13:26" x14ac:dyDescent="0.2">
      <c r="M935" s="43"/>
      <c r="N935" s="43"/>
      <c r="O935" s="43"/>
      <c r="P935" s="74"/>
      <c r="R935" s="7"/>
      <c r="S935" s="7"/>
      <c r="T935" s="7"/>
      <c r="U935" s="7"/>
      <c r="V935" s="7"/>
      <c r="W935" s="7"/>
      <c r="X935" s="7"/>
      <c r="Y935" s="7"/>
      <c r="Z935" s="7"/>
    </row>
    <row r="936" spans="13:26" x14ac:dyDescent="0.2">
      <c r="M936" s="43"/>
      <c r="N936" s="43"/>
      <c r="O936" s="43"/>
      <c r="P936" s="74"/>
      <c r="R936" s="7"/>
      <c r="S936" s="7"/>
      <c r="T936" s="7"/>
      <c r="U936" s="7"/>
      <c r="V936" s="7"/>
      <c r="W936" s="7"/>
      <c r="X936" s="7"/>
      <c r="Y936" s="7"/>
      <c r="Z936" s="7"/>
    </row>
    <row r="937" spans="13:26" x14ac:dyDescent="0.2">
      <c r="M937" s="43"/>
      <c r="N937" s="43"/>
      <c r="O937" s="43"/>
      <c r="P937" s="74"/>
      <c r="R937" s="7"/>
      <c r="S937" s="7"/>
      <c r="T937" s="7"/>
      <c r="U937" s="7"/>
      <c r="V937" s="7"/>
      <c r="W937" s="7"/>
      <c r="X937" s="7"/>
      <c r="Y937" s="7"/>
      <c r="Z937" s="7"/>
    </row>
    <row r="938" spans="13:26" x14ac:dyDescent="0.2">
      <c r="M938" s="43"/>
      <c r="N938" s="43"/>
      <c r="O938" s="43"/>
      <c r="P938" s="74"/>
      <c r="R938" s="7"/>
      <c r="S938" s="7"/>
      <c r="T938" s="7"/>
      <c r="U938" s="7"/>
      <c r="V938" s="7"/>
      <c r="W938" s="7"/>
      <c r="X938" s="7"/>
      <c r="Y938" s="7"/>
      <c r="Z938" s="7"/>
    </row>
    <row r="939" spans="13:26" x14ac:dyDescent="0.2">
      <c r="M939" s="43"/>
      <c r="N939" s="43"/>
      <c r="O939" s="43"/>
      <c r="P939" s="74"/>
      <c r="R939" s="7"/>
      <c r="S939" s="7"/>
      <c r="T939" s="7"/>
      <c r="U939" s="7"/>
      <c r="V939" s="7"/>
      <c r="W939" s="7"/>
      <c r="X939" s="7"/>
      <c r="Y939" s="7"/>
      <c r="Z939" s="7"/>
    </row>
    <row r="940" spans="13:26" x14ac:dyDescent="0.2">
      <c r="M940" s="43"/>
      <c r="N940" s="43"/>
      <c r="O940" s="43"/>
      <c r="P940" s="74"/>
      <c r="R940" s="7"/>
      <c r="S940" s="7"/>
      <c r="T940" s="7"/>
      <c r="U940" s="7"/>
      <c r="V940" s="7"/>
      <c r="W940" s="7"/>
      <c r="X940" s="7"/>
      <c r="Y940" s="7"/>
      <c r="Z940" s="7"/>
    </row>
    <row r="941" spans="13:26" x14ac:dyDescent="0.2">
      <c r="M941" s="43"/>
      <c r="N941" s="43"/>
      <c r="O941" s="43"/>
      <c r="P941" s="74"/>
      <c r="R941" s="7"/>
      <c r="S941" s="7"/>
      <c r="T941" s="7"/>
      <c r="U941" s="7"/>
      <c r="V941" s="7"/>
      <c r="W941" s="7"/>
      <c r="X941" s="7"/>
      <c r="Y941" s="7"/>
      <c r="Z941" s="7"/>
    </row>
    <row r="942" spans="13:26" x14ac:dyDescent="0.2">
      <c r="M942" s="43"/>
      <c r="N942" s="43"/>
      <c r="O942" s="43"/>
      <c r="P942" s="74"/>
      <c r="R942" s="7"/>
      <c r="S942" s="7"/>
      <c r="T942" s="7"/>
      <c r="U942" s="7"/>
      <c r="V942" s="7"/>
      <c r="W942" s="7"/>
      <c r="X942" s="7"/>
      <c r="Y942" s="7"/>
      <c r="Z942" s="7"/>
    </row>
    <row r="943" spans="13:26" x14ac:dyDescent="0.2">
      <c r="M943" s="43"/>
      <c r="N943" s="43"/>
      <c r="O943" s="43"/>
      <c r="P943" s="74"/>
      <c r="R943" s="7"/>
      <c r="S943" s="7"/>
      <c r="T943" s="7"/>
      <c r="U943" s="7"/>
      <c r="V943" s="7"/>
      <c r="W943" s="7"/>
      <c r="X943" s="7"/>
      <c r="Y943" s="7"/>
      <c r="Z943" s="7"/>
    </row>
    <row r="944" spans="13:26" x14ac:dyDescent="0.2">
      <c r="M944" s="43"/>
      <c r="N944" s="43"/>
      <c r="O944" s="43"/>
      <c r="P944" s="74"/>
      <c r="R944" s="7"/>
      <c r="S944" s="7"/>
      <c r="T944" s="7"/>
      <c r="U944" s="7"/>
      <c r="V944" s="7"/>
      <c r="W944" s="7"/>
      <c r="X944" s="7"/>
      <c r="Y944" s="7"/>
      <c r="Z944" s="7"/>
    </row>
    <row r="945" spans="13:26" x14ac:dyDescent="0.2">
      <c r="M945" s="43"/>
      <c r="N945" s="43"/>
      <c r="O945" s="43"/>
      <c r="P945" s="74"/>
      <c r="R945" s="7"/>
      <c r="S945" s="7"/>
      <c r="T945" s="7"/>
      <c r="U945" s="7"/>
      <c r="V945" s="7"/>
      <c r="W945" s="7"/>
      <c r="X945" s="7"/>
      <c r="Y945" s="7"/>
      <c r="Z945" s="7"/>
    </row>
    <row r="946" spans="13:26" x14ac:dyDescent="0.2">
      <c r="M946" s="43"/>
      <c r="N946" s="43"/>
      <c r="O946" s="43"/>
      <c r="P946" s="74"/>
      <c r="R946" s="7"/>
      <c r="S946" s="7"/>
      <c r="T946" s="7"/>
      <c r="U946" s="7"/>
      <c r="V946" s="7"/>
      <c r="W946" s="7"/>
      <c r="X946" s="7"/>
      <c r="Y946" s="7"/>
      <c r="Z946" s="7"/>
    </row>
    <row r="947" spans="13:26" x14ac:dyDescent="0.2">
      <c r="M947" s="43"/>
      <c r="N947" s="43"/>
      <c r="O947" s="43"/>
      <c r="P947" s="74"/>
      <c r="R947" s="7"/>
      <c r="S947" s="7"/>
      <c r="T947" s="7"/>
      <c r="U947" s="7"/>
      <c r="V947" s="7"/>
      <c r="W947" s="7"/>
      <c r="X947" s="7"/>
      <c r="Y947" s="7"/>
      <c r="Z947" s="7"/>
    </row>
    <row r="948" spans="13:26" x14ac:dyDescent="0.2">
      <c r="M948" s="43"/>
      <c r="N948" s="43"/>
      <c r="O948" s="43"/>
      <c r="P948" s="74"/>
      <c r="R948" s="7"/>
      <c r="S948" s="7"/>
      <c r="T948" s="7"/>
      <c r="U948" s="7"/>
      <c r="V948" s="7"/>
      <c r="W948" s="7"/>
      <c r="X948" s="7"/>
      <c r="Y948" s="7"/>
      <c r="Z948" s="7"/>
    </row>
    <row r="949" spans="13:26" x14ac:dyDescent="0.2">
      <c r="M949" s="43"/>
      <c r="N949" s="43"/>
      <c r="O949" s="43"/>
      <c r="P949" s="74"/>
      <c r="R949" s="7"/>
      <c r="S949" s="7"/>
      <c r="T949" s="7"/>
      <c r="U949" s="7"/>
      <c r="V949" s="7"/>
      <c r="W949" s="7"/>
      <c r="X949" s="7"/>
      <c r="Y949" s="7"/>
      <c r="Z949" s="7"/>
    </row>
    <row r="950" spans="13:26" x14ac:dyDescent="0.2">
      <c r="M950" s="43"/>
      <c r="N950" s="43"/>
      <c r="O950" s="43"/>
      <c r="P950" s="74"/>
      <c r="R950" s="7"/>
      <c r="S950" s="7"/>
      <c r="T950" s="7"/>
      <c r="U950" s="7"/>
      <c r="V950" s="7"/>
      <c r="W950" s="7"/>
      <c r="X950" s="7"/>
      <c r="Y950" s="7"/>
      <c r="Z950" s="7"/>
    </row>
    <row r="951" spans="13:26" x14ac:dyDescent="0.2">
      <c r="M951" s="43"/>
      <c r="N951" s="43"/>
      <c r="O951" s="43"/>
      <c r="P951" s="74"/>
      <c r="R951" s="7"/>
      <c r="S951" s="7"/>
      <c r="T951" s="7"/>
      <c r="U951" s="7"/>
      <c r="V951" s="7"/>
      <c r="W951" s="7"/>
      <c r="X951" s="7"/>
      <c r="Y951" s="7"/>
      <c r="Z951" s="7"/>
    </row>
    <row r="952" spans="13:26" x14ac:dyDescent="0.2">
      <c r="M952" s="43"/>
      <c r="N952" s="43"/>
      <c r="O952" s="43"/>
      <c r="P952" s="74"/>
      <c r="R952" s="7"/>
      <c r="S952" s="7"/>
      <c r="T952" s="7"/>
      <c r="U952" s="7"/>
      <c r="V952" s="7"/>
      <c r="W952" s="7"/>
      <c r="X952" s="7"/>
      <c r="Y952" s="7"/>
      <c r="Z952" s="7"/>
    </row>
    <row r="953" spans="13:26" x14ac:dyDescent="0.2">
      <c r="M953" s="43"/>
      <c r="N953" s="43"/>
      <c r="O953" s="43"/>
      <c r="P953" s="74"/>
      <c r="R953" s="7"/>
      <c r="S953" s="7"/>
      <c r="T953" s="7"/>
      <c r="U953" s="7"/>
      <c r="V953" s="7"/>
      <c r="W953" s="7"/>
      <c r="X953" s="7"/>
      <c r="Y953" s="7"/>
      <c r="Z953" s="7"/>
    </row>
    <row r="954" spans="13:26" x14ac:dyDescent="0.2">
      <c r="M954" s="43"/>
      <c r="N954" s="43"/>
      <c r="O954" s="43"/>
      <c r="P954" s="74"/>
      <c r="R954" s="7"/>
      <c r="S954" s="7"/>
      <c r="T954" s="7"/>
      <c r="U954" s="7"/>
      <c r="V954" s="7"/>
      <c r="W954" s="7"/>
      <c r="X954" s="7"/>
      <c r="Y954" s="7"/>
      <c r="Z954" s="7"/>
    </row>
    <row r="955" spans="13:26" x14ac:dyDescent="0.2">
      <c r="M955" s="43"/>
      <c r="N955" s="43"/>
      <c r="O955" s="43"/>
      <c r="P955" s="74"/>
      <c r="R955" s="7"/>
      <c r="S955" s="7"/>
      <c r="T955" s="7"/>
      <c r="U955" s="7"/>
      <c r="V955" s="7"/>
      <c r="W955" s="7"/>
      <c r="X955" s="7"/>
      <c r="Y955" s="7"/>
      <c r="Z955" s="7"/>
    </row>
    <row r="956" spans="13:26" x14ac:dyDescent="0.2">
      <c r="M956" s="43"/>
      <c r="N956" s="43"/>
      <c r="O956" s="43"/>
      <c r="P956" s="74"/>
      <c r="R956" s="7"/>
      <c r="S956" s="7"/>
      <c r="T956" s="7"/>
      <c r="U956" s="7"/>
      <c r="V956" s="7"/>
      <c r="W956" s="7"/>
      <c r="X956" s="7"/>
      <c r="Y956" s="7"/>
      <c r="Z956" s="7"/>
    </row>
    <row r="957" spans="13:26" x14ac:dyDescent="0.2">
      <c r="M957" s="43"/>
      <c r="N957" s="43"/>
      <c r="O957" s="43"/>
      <c r="P957" s="74"/>
      <c r="R957" s="7"/>
      <c r="S957" s="7"/>
      <c r="T957" s="7"/>
      <c r="U957" s="7"/>
      <c r="V957" s="7"/>
      <c r="W957" s="7"/>
      <c r="X957" s="7"/>
      <c r="Y957" s="7"/>
      <c r="Z957" s="7"/>
    </row>
    <row r="958" spans="13:26" x14ac:dyDescent="0.2">
      <c r="M958" s="43"/>
      <c r="N958" s="43"/>
      <c r="O958" s="43"/>
      <c r="P958" s="74"/>
      <c r="R958" s="7"/>
      <c r="S958" s="7"/>
      <c r="T958" s="7"/>
      <c r="U958" s="7"/>
      <c r="V958" s="7"/>
      <c r="W958" s="7"/>
      <c r="X958" s="7"/>
      <c r="Y958" s="7"/>
      <c r="Z958" s="7"/>
    </row>
    <row r="959" spans="13:26" x14ac:dyDescent="0.2">
      <c r="M959" s="43"/>
      <c r="N959" s="43"/>
      <c r="O959" s="43"/>
      <c r="P959" s="74"/>
      <c r="R959" s="7"/>
      <c r="S959" s="7"/>
      <c r="T959" s="7"/>
      <c r="U959" s="7"/>
      <c r="V959" s="7"/>
      <c r="W959" s="7"/>
      <c r="X959" s="7"/>
      <c r="Y959" s="7"/>
      <c r="Z959" s="7"/>
    </row>
    <row r="960" spans="13:26" x14ac:dyDescent="0.2">
      <c r="M960" s="43"/>
      <c r="N960" s="43"/>
      <c r="O960" s="43"/>
      <c r="P960" s="74"/>
      <c r="R960" s="7"/>
      <c r="S960" s="7"/>
      <c r="T960" s="7"/>
      <c r="U960" s="7"/>
      <c r="V960" s="7"/>
      <c r="W960" s="7"/>
      <c r="X960" s="7"/>
      <c r="Y960" s="7"/>
      <c r="Z960" s="7"/>
    </row>
    <row r="961" spans="13:26" x14ac:dyDescent="0.2">
      <c r="M961" s="43"/>
      <c r="N961" s="43"/>
      <c r="O961" s="43"/>
      <c r="P961" s="74"/>
      <c r="R961" s="7"/>
      <c r="S961" s="7"/>
      <c r="T961" s="7"/>
      <c r="U961" s="7"/>
      <c r="V961" s="7"/>
      <c r="W961" s="7"/>
      <c r="X961" s="7"/>
      <c r="Y961" s="7"/>
      <c r="Z961" s="7"/>
    </row>
    <row r="962" spans="13:26" x14ac:dyDescent="0.2">
      <c r="M962" s="43"/>
      <c r="N962" s="43"/>
      <c r="O962" s="43"/>
      <c r="P962" s="74"/>
      <c r="R962" s="7"/>
      <c r="S962" s="7"/>
      <c r="T962" s="7"/>
      <c r="U962" s="7"/>
      <c r="V962" s="7"/>
      <c r="W962" s="7"/>
      <c r="X962" s="7"/>
      <c r="Y962" s="7"/>
      <c r="Z962" s="7"/>
    </row>
    <row r="963" spans="13:26" x14ac:dyDescent="0.2">
      <c r="M963" s="43"/>
      <c r="N963" s="43"/>
      <c r="O963" s="43"/>
      <c r="P963" s="74"/>
      <c r="R963" s="7"/>
      <c r="S963" s="7"/>
      <c r="T963" s="7"/>
      <c r="U963" s="7"/>
      <c r="V963" s="7"/>
      <c r="W963" s="7"/>
      <c r="X963" s="7"/>
      <c r="Y963" s="7"/>
      <c r="Z963" s="7"/>
    </row>
  </sheetData>
  <mergeCells count="26">
    <mergeCell ref="L509:M509"/>
    <mergeCell ref="L510:M510"/>
    <mergeCell ref="I510:K510"/>
    <mergeCell ref="A173:F173"/>
    <mergeCell ref="G3:L3"/>
    <mergeCell ref="A6:A7"/>
    <mergeCell ref="B6:B7"/>
    <mergeCell ref="C6:C7"/>
    <mergeCell ref="D6:D7"/>
    <mergeCell ref="E6:E7"/>
    <mergeCell ref="F6:F7"/>
    <mergeCell ref="G6:G7"/>
    <mergeCell ref="H6:K6"/>
    <mergeCell ref="L6:O6"/>
    <mergeCell ref="A510:F510"/>
    <mergeCell ref="A259:F259"/>
    <mergeCell ref="P6:P7"/>
    <mergeCell ref="Q6:Q7"/>
    <mergeCell ref="A55:F55"/>
    <mergeCell ref="A70:F70"/>
    <mergeCell ref="A98:F98"/>
    <mergeCell ref="A392:F392"/>
    <mergeCell ref="A459:F459"/>
    <mergeCell ref="J499:K499"/>
    <mergeCell ref="A509:F509"/>
    <mergeCell ref="I509:K509"/>
  </mergeCells>
  <printOptions horizontalCentered="1" verticalCentered="1"/>
  <pageMargins left="0.39370078740157499" right="0.196850393700787" top="0.7" bottom="0.7" header="0" footer="0"/>
  <pageSetup paperSize="9" scale="64" fitToHeight="15" orientation="landscape" r:id="rId1"/>
  <headerFooter alignWithMargins="0"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C963"/>
  <sheetViews>
    <sheetView zoomScale="90" zoomScaleNormal="90" workbookViewId="0">
      <pane xSplit="9" ySplit="9" topLeftCell="J255" activePane="bottomRight" state="frozen"/>
      <selection pane="topRight" activeCell="J1" sqref="J1"/>
      <selection pane="bottomLeft" activeCell="A10" sqref="A10"/>
      <selection pane="bottomRight" activeCell="O431" sqref="O431"/>
    </sheetView>
  </sheetViews>
  <sheetFormatPr defaultColWidth="9.6640625" defaultRowHeight="16.5" x14ac:dyDescent="0.2"/>
  <cols>
    <col min="1" max="1" width="4.5546875" style="24" customWidth="1"/>
    <col min="2" max="2" width="3.21875" style="24" bestFit="1" customWidth="1"/>
    <col min="3" max="3" width="3.5546875" style="24" bestFit="1" customWidth="1"/>
    <col min="4" max="4" width="3.109375" style="24" bestFit="1" customWidth="1"/>
    <col min="5" max="5" width="2.77734375" style="24" bestFit="1" customWidth="1"/>
    <col min="6" max="6" width="3.33203125" style="24" bestFit="1" customWidth="1"/>
    <col min="7" max="7" width="36.21875" style="56" customWidth="1"/>
    <col min="8" max="8" width="14.44140625" style="56" customWidth="1"/>
    <col min="9" max="9" width="12.109375" style="56" bestFit="1" customWidth="1"/>
    <col min="10" max="10" width="11.88671875" style="56" bestFit="1" customWidth="1"/>
    <col min="11" max="11" width="8.77734375" style="107" customWidth="1"/>
    <col min="12" max="12" width="13.109375" style="37" customWidth="1"/>
    <col min="13" max="13" width="11.88671875" style="37" bestFit="1" customWidth="1"/>
    <col min="14" max="14" width="12.44140625" style="37" customWidth="1"/>
    <col min="15" max="15" width="11.88671875" style="37" bestFit="1" customWidth="1"/>
    <col min="16" max="16" width="12.77734375" style="72" customWidth="1"/>
    <col min="17" max="17" width="9.44140625" style="51" bestFit="1" customWidth="1"/>
    <col min="18" max="18" width="9.6640625" style="5"/>
    <col min="19" max="19" width="12.88671875" style="5" customWidth="1"/>
    <col min="20" max="16384" width="9.6640625" style="5"/>
  </cols>
  <sheetData>
    <row r="1" spans="1:159" ht="18" x14ac:dyDescent="0.2">
      <c r="A1" s="88" t="s">
        <v>411</v>
      </c>
      <c r="C1" s="23"/>
      <c r="D1" s="23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</row>
    <row r="2" spans="1:159" ht="18" x14ac:dyDescent="0.2">
      <c r="A2" s="89" t="s">
        <v>413</v>
      </c>
      <c r="B2" s="86"/>
      <c r="C2" s="25"/>
      <c r="D2" s="25"/>
      <c r="E2" s="25"/>
      <c r="F2" s="25"/>
      <c r="H2" s="67"/>
      <c r="I2" s="67"/>
      <c r="J2" s="67"/>
      <c r="K2" s="108"/>
      <c r="L2" s="47"/>
      <c r="M2" s="42"/>
      <c r="N2" s="29"/>
      <c r="O2" s="29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</row>
    <row r="3" spans="1:159" ht="18" x14ac:dyDescent="0.2">
      <c r="A3" s="25"/>
      <c r="B3" s="25"/>
      <c r="C3" s="25"/>
      <c r="D3" s="25"/>
      <c r="E3" s="25"/>
      <c r="F3" s="25"/>
      <c r="G3" s="403" t="s">
        <v>432</v>
      </c>
      <c r="H3" s="403"/>
      <c r="I3" s="403"/>
      <c r="J3" s="403"/>
      <c r="K3" s="403"/>
      <c r="L3" s="403"/>
      <c r="M3" s="140"/>
      <c r="N3" s="140"/>
      <c r="O3" s="42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</row>
    <row r="4" spans="1:159" ht="15.75" x14ac:dyDescent="0.2">
      <c r="A4" s="25"/>
      <c r="B4" s="25"/>
      <c r="C4" s="25"/>
      <c r="D4" s="25"/>
      <c r="E4" s="25"/>
      <c r="F4" s="25"/>
      <c r="G4" s="87"/>
      <c r="H4" s="87"/>
      <c r="I4" s="87"/>
      <c r="J4" s="87"/>
      <c r="K4" s="109"/>
      <c r="L4" s="87"/>
      <c r="M4" s="87"/>
      <c r="N4" s="29"/>
      <c r="O4" s="42"/>
      <c r="Q4" s="51" t="s">
        <v>404</v>
      </c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</row>
    <row r="5" spans="1:159" thickBot="1" x14ac:dyDescent="0.25">
      <c r="A5" s="25"/>
      <c r="B5" s="25"/>
      <c r="C5" s="25"/>
      <c r="D5" s="25"/>
      <c r="E5" s="25"/>
      <c r="F5" s="25"/>
      <c r="G5" s="87"/>
      <c r="H5" s="87"/>
      <c r="I5" s="87"/>
      <c r="J5" s="87"/>
      <c r="K5" s="109"/>
      <c r="L5" s="87"/>
      <c r="M5" s="87"/>
      <c r="N5" s="29"/>
      <c r="O5" s="42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</row>
    <row r="6" spans="1:159" ht="15.75" x14ac:dyDescent="0.2">
      <c r="A6" s="404" t="s">
        <v>0</v>
      </c>
      <c r="B6" s="406" t="s">
        <v>290</v>
      </c>
      <c r="C6" s="406" t="s">
        <v>1</v>
      </c>
      <c r="D6" s="406" t="s">
        <v>291</v>
      </c>
      <c r="E6" s="406" t="s">
        <v>2</v>
      </c>
      <c r="F6" s="406" t="s">
        <v>3</v>
      </c>
      <c r="G6" s="408" t="s">
        <v>4</v>
      </c>
      <c r="H6" s="410" t="s">
        <v>384</v>
      </c>
      <c r="I6" s="410"/>
      <c r="J6" s="410"/>
      <c r="K6" s="410"/>
      <c r="L6" s="410" t="s">
        <v>385</v>
      </c>
      <c r="M6" s="410"/>
      <c r="N6" s="410"/>
      <c r="O6" s="410"/>
      <c r="P6" s="394" t="s">
        <v>288</v>
      </c>
      <c r="Q6" s="396" t="s">
        <v>289</v>
      </c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</row>
    <row r="7" spans="1:159" s="50" customFormat="1" ht="63" x14ac:dyDescent="0.25">
      <c r="A7" s="405"/>
      <c r="B7" s="407"/>
      <c r="C7" s="407"/>
      <c r="D7" s="407"/>
      <c r="E7" s="407"/>
      <c r="F7" s="407"/>
      <c r="G7" s="409"/>
      <c r="H7" s="236" t="s">
        <v>381</v>
      </c>
      <c r="I7" s="236" t="s">
        <v>382</v>
      </c>
      <c r="J7" s="236" t="s">
        <v>383</v>
      </c>
      <c r="K7" s="145" t="s">
        <v>394</v>
      </c>
      <c r="L7" s="237" t="s">
        <v>379</v>
      </c>
      <c r="M7" s="237" t="s">
        <v>380</v>
      </c>
      <c r="N7" s="237" t="s">
        <v>287</v>
      </c>
      <c r="O7" s="237" t="s">
        <v>5</v>
      </c>
      <c r="P7" s="395"/>
      <c r="Q7" s="397"/>
      <c r="R7" s="48" t="s">
        <v>414</v>
      </c>
      <c r="S7" s="48" t="s">
        <v>415</v>
      </c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</row>
    <row r="8" spans="1:159" ht="15.75" x14ac:dyDescent="0.2">
      <c r="A8" s="195"/>
      <c r="B8" s="146"/>
      <c r="C8" s="146"/>
      <c r="D8" s="146"/>
      <c r="E8" s="146"/>
      <c r="F8" s="146"/>
      <c r="G8" s="146">
        <v>1</v>
      </c>
      <c r="H8" s="146">
        <v>2</v>
      </c>
      <c r="I8" s="146">
        <v>3</v>
      </c>
      <c r="J8" s="146">
        <v>4</v>
      </c>
      <c r="K8" s="147" t="s">
        <v>403</v>
      </c>
      <c r="L8" s="148">
        <v>6</v>
      </c>
      <c r="M8" s="148">
        <v>7</v>
      </c>
      <c r="N8" s="148">
        <v>8</v>
      </c>
      <c r="O8" s="148" t="s">
        <v>386</v>
      </c>
      <c r="P8" s="149" t="s">
        <v>387</v>
      </c>
      <c r="Q8" s="196" t="s">
        <v>388</v>
      </c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</row>
    <row r="9" spans="1:159" ht="18" x14ac:dyDescent="0.2">
      <c r="A9" s="238" t="s">
        <v>6</v>
      </c>
      <c r="B9" s="239" t="s">
        <v>7</v>
      </c>
      <c r="C9" s="239"/>
      <c r="D9" s="239"/>
      <c r="E9" s="239"/>
      <c r="F9" s="239"/>
      <c r="G9" s="150" t="s">
        <v>8</v>
      </c>
      <c r="H9" s="105" t="s">
        <v>390</v>
      </c>
      <c r="I9" s="105" t="s">
        <v>390</v>
      </c>
      <c r="J9" s="105" t="s">
        <v>390</v>
      </c>
      <c r="K9" s="151" t="s">
        <v>390</v>
      </c>
      <c r="L9" s="152">
        <f>+L10+L38</f>
        <v>0</v>
      </c>
      <c r="M9" s="152">
        <f>+M10+M38</f>
        <v>1143777</v>
      </c>
      <c r="N9" s="152">
        <f>+N10+N38</f>
        <v>1190965</v>
      </c>
      <c r="O9" s="152">
        <f>+O10+O38+O45</f>
        <v>2334742</v>
      </c>
      <c r="P9" s="152">
        <f>+P10+P38</f>
        <v>-11072</v>
      </c>
      <c r="Q9" s="197" t="e">
        <f t="shared" ref="Q9:Q10" si="0">ROUND(O9/L9*100,2)</f>
        <v>#DIV/0!</v>
      </c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</row>
    <row r="10" spans="1:159" ht="18" x14ac:dyDescent="0.2">
      <c r="A10" s="118" t="s">
        <v>9</v>
      </c>
      <c r="B10" s="41"/>
      <c r="C10" s="41"/>
      <c r="D10" s="41"/>
      <c r="E10" s="41"/>
      <c r="F10" s="41"/>
      <c r="G10" s="153" t="s">
        <v>10</v>
      </c>
      <c r="H10" s="106" t="s">
        <v>390</v>
      </c>
      <c r="I10" s="106" t="s">
        <v>390</v>
      </c>
      <c r="J10" s="106" t="s">
        <v>390</v>
      </c>
      <c r="K10" s="154" t="s">
        <v>390</v>
      </c>
      <c r="L10" s="30">
        <f>+L13+L27+L11</f>
        <v>0</v>
      </c>
      <c r="M10" s="30">
        <f>+M13+M27+M11</f>
        <v>1143777</v>
      </c>
      <c r="N10" s="30">
        <f>+N13+N27+N11</f>
        <v>1190965</v>
      </c>
      <c r="O10" s="30">
        <f>+O13+O27+O11</f>
        <v>2334742</v>
      </c>
      <c r="P10" s="70">
        <f>+P13+P27+P11</f>
        <v>-11072</v>
      </c>
      <c r="Q10" s="198" t="e">
        <f t="shared" si="0"/>
        <v>#DIV/0!</v>
      </c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</row>
    <row r="11" spans="1:159" ht="33" x14ac:dyDescent="0.2">
      <c r="A11" s="118">
        <v>1604</v>
      </c>
      <c r="B11" s="41"/>
      <c r="C11" s="41"/>
      <c r="D11" s="41"/>
      <c r="E11" s="41"/>
      <c r="F11" s="41"/>
      <c r="G11" s="155" t="s">
        <v>11</v>
      </c>
      <c r="H11" s="106" t="s">
        <v>390</v>
      </c>
      <c r="I11" s="106" t="s">
        <v>390</v>
      </c>
      <c r="J11" s="106" t="s">
        <v>390</v>
      </c>
      <c r="K11" s="154" t="s">
        <v>390</v>
      </c>
      <c r="L11" s="30">
        <f>L12</f>
        <v>0</v>
      </c>
      <c r="M11" s="30">
        <f>M12</f>
        <v>0</v>
      </c>
      <c r="N11" s="30">
        <f t="shared" ref="N11:O11" si="1">N12</f>
        <v>0</v>
      </c>
      <c r="O11" s="30">
        <f t="shared" si="1"/>
        <v>0</v>
      </c>
      <c r="P11" s="70">
        <f>P12</f>
        <v>0</v>
      </c>
      <c r="Q11" s="198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</row>
    <row r="12" spans="1:159" ht="33" x14ac:dyDescent="0.2">
      <c r="A12" s="118"/>
      <c r="B12" s="95" t="s">
        <v>12</v>
      </c>
      <c r="C12" s="41"/>
      <c r="D12" s="41"/>
      <c r="E12" s="41"/>
      <c r="F12" s="41"/>
      <c r="G12" s="156" t="s">
        <v>13</v>
      </c>
      <c r="H12" s="106" t="s">
        <v>390</v>
      </c>
      <c r="I12" s="106" t="s">
        <v>390</v>
      </c>
      <c r="J12" s="106" t="s">
        <v>390</v>
      </c>
      <c r="K12" s="154" t="s">
        <v>390</v>
      </c>
      <c r="L12" s="44">
        <v>0</v>
      </c>
      <c r="M12" s="44">
        <v>0</v>
      </c>
      <c r="N12" s="44">
        <v>0</v>
      </c>
      <c r="O12" s="44">
        <f>+M12+N12</f>
        <v>0</v>
      </c>
      <c r="P12" s="69">
        <f>L12-O12</f>
        <v>0</v>
      </c>
      <c r="Q12" s="199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</row>
    <row r="13" spans="1:159" ht="18" x14ac:dyDescent="0.2">
      <c r="A13" s="118" t="s">
        <v>14</v>
      </c>
      <c r="B13" s="41"/>
      <c r="C13" s="41"/>
      <c r="D13" s="41"/>
      <c r="E13" s="41"/>
      <c r="F13" s="41"/>
      <c r="G13" s="153" t="s">
        <v>15</v>
      </c>
      <c r="H13" s="106" t="s">
        <v>390</v>
      </c>
      <c r="I13" s="106" t="s">
        <v>390</v>
      </c>
      <c r="J13" s="106" t="s">
        <v>390</v>
      </c>
      <c r="K13" s="154" t="s">
        <v>390</v>
      </c>
      <c r="L13" s="30">
        <f t="shared" ref="L13:P13" si="2">+L14+L21</f>
        <v>0</v>
      </c>
      <c r="M13" s="30">
        <f t="shared" si="2"/>
        <v>1143615</v>
      </c>
      <c r="N13" s="30">
        <f t="shared" si="2"/>
        <v>1190840</v>
      </c>
      <c r="O13" s="30">
        <f t="shared" si="2"/>
        <v>2334455</v>
      </c>
      <c r="P13" s="70">
        <f t="shared" si="2"/>
        <v>-10785</v>
      </c>
      <c r="Q13" s="198" t="e">
        <f t="shared" ref="Q13:Q15" si="3">ROUND(O13/L13*100,2)</f>
        <v>#DIV/0!</v>
      </c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</row>
    <row r="14" spans="1:159" ht="18" x14ac:dyDescent="0.2">
      <c r="A14" s="118" t="s">
        <v>16</v>
      </c>
      <c r="B14" s="41"/>
      <c r="C14" s="41"/>
      <c r="D14" s="41"/>
      <c r="E14" s="41"/>
      <c r="F14" s="41"/>
      <c r="G14" s="153" t="s">
        <v>17</v>
      </c>
      <c r="H14" s="106" t="s">
        <v>390</v>
      </c>
      <c r="I14" s="106" t="s">
        <v>390</v>
      </c>
      <c r="J14" s="106" t="s">
        <v>390</v>
      </c>
      <c r="K14" s="154" t="s">
        <v>390</v>
      </c>
      <c r="L14" s="30">
        <f>+L15+L17+L18+L19</f>
        <v>0</v>
      </c>
      <c r="M14" s="30">
        <f t="shared" ref="M14:O14" si="4">+M15+M17+M18+M19</f>
        <v>1143133</v>
      </c>
      <c r="N14" s="30">
        <f t="shared" si="4"/>
        <v>1189566</v>
      </c>
      <c r="O14" s="30">
        <f t="shared" si="4"/>
        <v>2332699</v>
      </c>
      <c r="P14" s="70">
        <f t="shared" ref="P14" si="5">+P15+P17</f>
        <v>-9029</v>
      </c>
      <c r="Q14" s="198" t="e">
        <f t="shared" si="3"/>
        <v>#DIV/0!</v>
      </c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</row>
    <row r="15" spans="1:159" s="1" customFormat="1" ht="18" x14ac:dyDescent="0.25">
      <c r="A15" s="118"/>
      <c r="B15" s="41" t="s">
        <v>18</v>
      </c>
      <c r="C15" s="41"/>
      <c r="D15" s="41"/>
      <c r="E15" s="41"/>
      <c r="F15" s="41"/>
      <c r="G15" s="155" t="s">
        <v>19</v>
      </c>
      <c r="H15" s="106" t="s">
        <v>390</v>
      </c>
      <c r="I15" s="106" t="s">
        <v>390</v>
      </c>
      <c r="J15" s="106" t="s">
        <v>390</v>
      </c>
      <c r="K15" s="154" t="s">
        <v>390</v>
      </c>
      <c r="L15" s="30">
        <f t="shared" ref="L15:P15" si="6">+L16</f>
        <v>0</v>
      </c>
      <c r="M15" s="30">
        <f t="shared" si="6"/>
        <v>3094</v>
      </c>
      <c r="N15" s="30">
        <f t="shared" si="6"/>
        <v>2435</v>
      </c>
      <c r="O15" s="30">
        <f>+O16</f>
        <v>5529</v>
      </c>
      <c r="P15" s="70">
        <f t="shared" si="6"/>
        <v>-5529</v>
      </c>
      <c r="Q15" s="198" t="e">
        <f t="shared" si="3"/>
        <v>#DIV/0!</v>
      </c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</row>
    <row r="16" spans="1:159" ht="18" x14ac:dyDescent="0.2">
      <c r="A16" s="119"/>
      <c r="B16" s="96"/>
      <c r="C16" s="96" t="s">
        <v>20</v>
      </c>
      <c r="D16" s="96"/>
      <c r="E16" s="96"/>
      <c r="F16" s="96"/>
      <c r="G16" s="156" t="s">
        <v>21</v>
      </c>
      <c r="H16" s="106" t="s">
        <v>390</v>
      </c>
      <c r="I16" s="106" t="s">
        <v>390</v>
      </c>
      <c r="J16" s="106" t="s">
        <v>390</v>
      </c>
      <c r="K16" s="154" t="s">
        <v>390</v>
      </c>
      <c r="L16" s="31"/>
      <c r="M16" s="71">
        <v>3094</v>
      </c>
      <c r="N16" s="71">
        <f>S16</f>
        <v>2435</v>
      </c>
      <c r="O16" s="44">
        <f>+M16+N16</f>
        <v>5529</v>
      </c>
      <c r="P16" s="69">
        <f t="shared" ref="P16:P19" si="7">L16-O16</f>
        <v>-5529</v>
      </c>
      <c r="Q16" s="199" t="e">
        <f>ROUND(O16/L16*100,2)</f>
        <v>#DIV/0!</v>
      </c>
      <c r="R16" s="6">
        <v>5529</v>
      </c>
      <c r="S16" s="9">
        <f>R16-M16</f>
        <v>2435</v>
      </c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</row>
    <row r="17" spans="1:159" ht="18" x14ac:dyDescent="0.2">
      <c r="A17" s="119"/>
      <c r="B17" s="96" t="s">
        <v>22</v>
      </c>
      <c r="C17" s="96"/>
      <c r="D17" s="96"/>
      <c r="E17" s="96"/>
      <c r="F17" s="96"/>
      <c r="G17" s="156" t="s">
        <v>23</v>
      </c>
      <c r="H17" s="106" t="s">
        <v>390</v>
      </c>
      <c r="I17" s="106" t="s">
        <v>390</v>
      </c>
      <c r="J17" s="106" t="s">
        <v>390</v>
      </c>
      <c r="K17" s="154" t="s">
        <v>390</v>
      </c>
      <c r="L17" s="31"/>
      <c r="M17" s="71">
        <v>2215</v>
      </c>
      <c r="N17" s="71">
        <f>S17</f>
        <v>1285</v>
      </c>
      <c r="O17" s="44">
        <f>+M17+N17</f>
        <v>3500</v>
      </c>
      <c r="P17" s="69">
        <f t="shared" si="7"/>
        <v>-3500</v>
      </c>
      <c r="Q17" s="199" t="e">
        <f>ROUND(O17/L17*100,2)</f>
        <v>#DIV/0!</v>
      </c>
      <c r="R17" s="6">
        <v>3500</v>
      </c>
      <c r="S17" s="9">
        <f>R17-M17</f>
        <v>1285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</row>
    <row r="18" spans="1:159" ht="18" x14ac:dyDescent="0.2">
      <c r="A18" s="119"/>
      <c r="B18" s="96">
        <v>10</v>
      </c>
      <c r="C18" s="96"/>
      <c r="D18" s="96"/>
      <c r="E18" s="96"/>
      <c r="F18" s="96"/>
      <c r="G18" s="156" t="s">
        <v>367</v>
      </c>
      <c r="H18" s="106" t="s">
        <v>390</v>
      </c>
      <c r="I18" s="106" t="s">
        <v>390</v>
      </c>
      <c r="J18" s="106" t="s">
        <v>390</v>
      </c>
      <c r="K18" s="154" t="s">
        <v>390</v>
      </c>
      <c r="L18" s="31"/>
      <c r="M18" s="71">
        <v>565667</v>
      </c>
      <c r="N18" s="71">
        <f t="shared" ref="N18:N19" si="8">S18</f>
        <v>581056</v>
      </c>
      <c r="O18" s="44">
        <f t="shared" ref="O18" si="9">+M18+N18</f>
        <v>1146723</v>
      </c>
      <c r="P18" s="69">
        <f t="shared" si="7"/>
        <v>-1146723</v>
      </c>
      <c r="Q18" s="199" t="e">
        <f t="shared" ref="Q18:Q19" si="10">ROUND(O18/L18*100,2)</f>
        <v>#DIV/0!</v>
      </c>
      <c r="R18" s="6">
        <v>1146723</v>
      </c>
      <c r="S18" s="9">
        <f t="shared" ref="S18:S80" si="11">R18-M18</f>
        <v>581056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</row>
    <row r="19" spans="1:159" ht="33" x14ac:dyDescent="0.2">
      <c r="A19" s="119"/>
      <c r="B19" s="96">
        <v>11</v>
      </c>
      <c r="C19" s="96"/>
      <c r="D19" s="96"/>
      <c r="E19" s="96"/>
      <c r="F19" s="96"/>
      <c r="G19" s="156" t="s">
        <v>368</v>
      </c>
      <c r="H19" s="106" t="s">
        <v>390</v>
      </c>
      <c r="I19" s="106" t="s">
        <v>390</v>
      </c>
      <c r="J19" s="106" t="s">
        <v>390</v>
      </c>
      <c r="K19" s="154" t="s">
        <v>390</v>
      </c>
      <c r="L19" s="31"/>
      <c r="M19" s="71">
        <v>572157</v>
      </c>
      <c r="N19" s="71">
        <f t="shared" si="8"/>
        <v>604790</v>
      </c>
      <c r="O19" s="44">
        <f>+M19+N19</f>
        <v>1176947</v>
      </c>
      <c r="P19" s="69">
        <f t="shared" si="7"/>
        <v>-1176947</v>
      </c>
      <c r="Q19" s="199" t="e">
        <f t="shared" si="10"/>
        <v>#DIV/0!</v>
      </c>
      <c r="R19" s="6">
        <v>1176947</v>
      </c>
      <c r="S19" s="9">
        <f t="shared" si="11"/>
        <v>604790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</row>
    <row r="20" spans="1:159" ht="18" x14ac:dyDescent="0.2">
      <c r="A20" s="119"/>
      <c r="B20" s="96"/>
      <c r="C20" s="96"/>
      <c r="D20" s="96"/>
      <c r="E20" s="96"/>
      <c r="F20" s="96"/>
      <c r="G20" s="157"/>
      <c r="H20" s="106" t="s">
        <v>390</v>
      </c>
      <c r="I20" s="106" t="s">
        <v>390</v>
      </c>
      <c r="J20" s="106" t="s">
        <v>390</v>
      </c>
      <c r="K20" s="154" t="s">
        <v>390</v>
      </c>
      <c r="L20" s="32"/>
      <c r="M20" s="32"/>
      <c r="N20" s="69"/>
      <c r="O20" s="44"/>
      <c r="P20" s="69"/>
      <c r="Q20" s="199"/>
      <c r="R20" s="6"/>
      <c r="S20" s="9">
        <f t="shared" si="11"/>
        <v>0</v>
      </c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</row>
    <row r="21" spans="1:159" ht="18" x14ac:dyDescent="0.2">
      <c r="A21" s="118" t="s">
        <v>24</v>
      </c>
      <c r="B21" s="41"/>
      <c r="C21" s="41"/>
      <c r="D21" s="41"/>
      <c r="E21" s="41"/>
      <c r="F21" s="41"/>
      <c r="G21" s="158" t="s">
        <v>25</v>
      </c>
      <c r="H21" s="106" t="s">
        <v>390</v>
      </c>
      <c r="I21" s="106" t="s">
        <v>390</v>
      </c>
      <c r="J21" s="106" t="s">
        <v>390</v>
      </c>
      <c r="K21" s="154" t="s">
        <v>390</v>
      </c>
      <c r="L21" s="30">
        <f t="shared" ref="L21:P21" si="12">+L22</f>
        <v>0</v>
      </c>
      <c r="M21" s="30">
        <f>+M22</f>
        <v>482</v>
      </c>
      <c r="N21" s="70">
        <f t="shared" si="12"/>
        <v>1274</v>
      </c>
      <c r="O21" s="30">
        <f t="shared" si="12"/>
        <v>1756</v>
      </c>
      <c r="P21" s="70">
        <f t="shared" si="12"/>
        <v>-1756</v>
      </c>
      <c r="Q21" s="198" t="e">
        <f t="shared" ref="Q21:Q22" si="13">ROUND(O21/L21*100,2)</f>
        <v>#DIV/0!</v>
      </c>
      <c r="R21" s="6"/>
      <c r="S21" s="9">
        <f t="shared" si="11"/>
        <v>-482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</row>
    <row r="22" spans="1:159" s="1" customFormat="1" ht="18" x14ac:dyDescent="0.25">
      <c r="A22" s="118"/>
      <c r="B22" s="41" t="s">
        <v>18</v>
      </c>
      <c r="C22" s="41"/>
      <c r="D22" s="41"/>
      <c r="E22" s="41"/>
      <c r="F22" s="41"/>
      <c r="G22" s="153" t="s">
        <v>26</v>
      </c>
      <c r="H22" s="106" t="s">
        <v>390</v>
      </c>
      <c r="I22" s="106" t="s">
        <v>390</v>
      </c>
      <c r="J22" s="106" t="s">
        <v>390</v>
      </c>
      <c r="K22" s="154" t="s">
        <v>390</v>
      </c>
      <c r="L22" s="30">
        <f>+L23+L24+L25+L26</f>
        <v>0</v>
      </c>
      <c r="M22" s="30">
        <f>+M23+M24+M25+M26</f>
        <v>482</v>
      </c>
      <c r="N22" s="70">
        <f>+N23+N24+N25+N26</f>
        <v>1274</v>
      </c>
      <c r="O22" s="30">
        <f>+O23+O24+O25+O26</f>
        <v>1756</v>
      </c>
      <c r="P22" s="70">
        <f>+P23+P24+P25+P26</f>
        <v>-1756</v>
      </c>
      <c r="Q22" s="198" t="e">
        <f t="shared" si="13"/>
        <v>#DIV/0!</v>
      </c>
      <c r="R22" s="9"/>
      <c r="S22" s="9">
        <f t="shared" si="11"/>
        <v>-482</v>
      </c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</row>
    <row r="23" spans="1:159" ht="18" x14ac:dyDescent="0.2">
      <c r="A23" s="119"/>
      <c r="B23" s="96"/>
      <c r="C23" s="96" t="s">
        <v>20</v>
      </c>
      <c r="D23" s="96"/>
      <c r="E23" s="96"/>
      <c r="F23" s="96"/>
      <c r="G23" s="157" t="s">
        <v>27</v>
      </c>
      <c r="H23" s="106" t="s">
        <v>390</v>
      </c>
      <c r="I23" s="106" t="s">
        <v>390</v>
      </c>
      <c r="J23" s="106" t="s">
        <v>390</v>
      </c>
      <c r="K23" s="154" t="s">
        <v>390</v>
      </c>
      <c r="L23" s="32"/>
      <c r="M23" s="69">
        <v>452</v>
      </c>
      <c r="N23" s="69">
        <f>S23</f>
        <v>1274</v>
      </c>
      <c r="O23" s="44">
        <f>+M23+N23</f>
        <v>1726</v>
      </c>
      <c r="P23" s="69">
        <f>L23-O23</f>
        <v>-1726</v>
      </c>
      <c r="Q23" s="199" t="e">
        <f>ROUND(O23/L23*100,2)</f>
        <v>#DIV/0!</v>
      </c>
      <c r="R23" s="6">
        <v>1726</v>
      </c>
      <c r="S23" s="9">
        <f t="shared" si="11"/>
        <v>1274</v>
      </c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</row>
    <row r="24" spans="1:159" ht="18" x14ac:dyDescent="0.2">
      <c r="A24" s="119"/>
      <c r="B24" s="96"/>
      <c r="C24" s="96" t="s">
        <v>18</v>
      </c>
      <c r="D24" s="96"/>
      <c r="E24" s="96"/>
      <c r="F24" s="96"/>
      <c r="G24" s="157" t="s">
        <v>28</v>
      </c>
      <c r="H24" s="106" t="s">
        <v>390</v>
      </c>
      <c r="I24" s="106" t="s">
        <v>390</v>
      </c>
      <c r="J24" s="106" t="s">
        <v>390</v>
      </c>
      <c r="K24" s="154" t="s">
        <v>390</v>
      </c>
      <c r="L24" s="32"/>
      <c r="M24" s="69">
        <v>30</v>
      </c>
      <c r="N24" s="69">
        <f>S24</f>
        <v>0</v>
      </c>
      <c r="O24" s="44">
        <f t="shared" ref="O24:O26" si="14">+M24+N24</f>
        <v>30</v>
      </c>
      <c r="P24" s="69">
        <f t="shared" ref="P24:P26" si="15">L24-O24</f>
        <v>-30</v>
      </c>
      <c r="Q24" s="198"/>
      <c r="R24" s="6">
        <v>30</v>
      </c>
      <c r="S24" s="9">
        <f t="shared" si="11"/>
        <v>0</v>
      </c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</row>
    <row r="25" spans="1:159" ht="49.5" x14ac:dyDescent="0.2">
      <c r="A25" s="119"/>
      <c r="B25" s="96"/>
      <c r="C25" s="41" t="s">
        <v>111</v>
      </c>
      <c r="D25" s="96"/>
      <c r="E25" s="96"/>
      <c r="F25" s="96"/>
      <c r="G25" s="156" t="s">
        <v>292</v>
      </c>
      <c r="H25" s="106" t="s">
        <v>390</v>
      </c>
      <c r="I25" s="106" t="s">
        <v>390</v>
      </c>
      <c r="J25" s="106" t="s">
        <v>390</v>
      </c>
      <c r="K25" s="154" t="s">
        <v>390</v>
      </c>
      <c r="L25" s="32">
        <v>0</v>
      </c>
      <c r="M25" s="32">
        <v>0</v>
      </c>
      <c r="N25" s="69">
        <v>0</v>
      </c>
      <c r="O25" s="44">
        <f t="shared" si="14"/>
        <v>0</v>
      </c>
      <c r="P25" s="69">
        <f t="shared" si="15"/>
        <v>0</v>
      </c>
      <c r="Q25" s="199"/>
      <c r="R25" s="6"/>
      <c r="S25" s="9">
        <f t="shared" si="11"/>
        <v>0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</row>
    <row r="26" spans="1:159" ht="66" x14ac:dyDescent="0.2">
      <c r="A26" s="119"/>
      <c r="B26" s="96"/>
      <c r="C26" s="41">
        <v>10</v>
      </c>
      <c r="D26" s="96"/>
      <c r="E26" s="96"/>
      <c r="F26" s="96"/>
      <c r="G26" s="156" t="s">
        <v>293</v>
      </c>
      <c r="H26" s="106" t="s">
        <v>390</v>
      </c>
      <c r="I26" s="106" t="s">
        <v>390</v>
      </c>
      <c r="J26" s="106" t="s">
        <v>390</v>
      </c>
      <c r="K26" s="154" t="s">
        <v>390</v>
      </c>
      <c r="L26" s="32">
        <v>0</v>
      </c>
      <c r="M26" s="32"/>
      <c r="N26" s="69"/>
      <c r="O26" s="44">
        <f t="shared" si="14"/>
        <v>0</v>
      </c>
      <c r="P26" s="69">
        <f t="shared" si="15"/>
        <v>0</v>
      </c>
      <c r="Q26" s="199"/>
      <c r="R26" s="6"/>
      <c r="S26" s="9">
        <f t="shared" si="11"/>
        <v>0</v>
      </c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</row>
    <row r="27" spans="1:159" ht="18" x14ac:dyDescent="0.2">
      <c r="A27" s="118" t="s">
        <v>29</v>
      </c>
      <c r="B27" s="41" t="s">
        <v>7</v>
      </c>
      <c r="C27" s="41"/>
      <c r="D27" s="41"/>
      <c r="E27" s="41"/>
      <c r="F27" s="41"/>
      <c r="G27" s="153" t="s">
        <v>30</v>
      </c>
      <c r="H27" s="106" t="s">
        <v>390</v>
      </c>
      <c r="I27" s="106" t="s">
        <v>390</v>
      </c>
      <c r="J27" s="106" t="s">
        <v>390</v>
      </c>
      <c r="K27" s="154" t="s">
        <v>390</v>
      </c>
      <c r="L27" s="30">
        <f t="shared" ref="L27:P27" si="16">+L28+L32</f>
        <v>0</v>
      </c>
      <c r="M27" s="30">
        <f t="shared" si="16"/>
        <v>162</v>
      </c>
      <c r="N27" s="70">
        <f t="shared" si="16"/>
        <v>125</v>
      </c>
      <c r="O27" s="30">
        <f t="shared" si="16"/>
        <v>287</v>
      </c>
      <c r="P27" s="70">
        <f t="shared" si="16"/>
        <v>-287</v>
      </c>
      <c r="Q27" s="198" t="e">
        <f t="shared" ref="Q27" si="17">ROUND(O27/L27*100,2)</f>
        <v>#DIV/0!</v>
      </c>
      <c r="R27" s="6"/>
      <c r="S27" s="9">
        <f t="shared" si="11"/>
        <v>-162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</row>
    <row r="28" spans="1:159" ht="18" x14ac:dyDescent="0.2">
      <c r="A28" s="118" t="s">
        <v>31</v>
      </c>
      <c r="B28" s="41"/>
      <c r="C28" s="41"/>
      <c r="D28" s="41"/>
      <c r="E28" s="41"/>
      <c r="F28" s="41"/>
      <c r="G28" s="153" t="s">
        <v>32</v>
      </c>
      <c r="H28" s="106" t="s">
        <v>390</v>
      </c>
      <c r="I28" s="106" t="s">
        <v>390</v>
      </c>
      <c r="J28" s="106" t="s">
        <v>390</v>
      </c>
      <c r="K28" s="154" t="s">
        <v>390</v>
      </c>
      <c r="L28" s="30">
        <f t="shared" ref="L28:P28" si="18">+L29</f>
        <v>0</v>
      </c>
      <c r="M28" s="30">
        <f t="shared" si="18"/>
        <v>0</v>
      </c>
      <c r="N28" s="30">
        <f t="shared" si="18"/>
        <v>0</v>
      </c>
      <c r="O28" s="30">
        <f t="shared" si="18"/>
        <v>0</v>
      </c>
      <c r="P28" s="70">
        <f t="shared" si="18"/>
        <v>0</v>
      </c>
      <c r="Q28" s="198"/>
      <c r="R28" s="6"/>
      <c r="S28" s="9">
        <f t="shared" si="11"/>
        <v>0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</row>
    <row r="29" spans="1:159" ht="18" x14ac:dyDescent="0.2">
      <c r="A29" s="118" t="s">
        <v>33</v>
      </c>
      <c r="B29" s="41"/>
      <c r="C29" s="41"/>
      <c r="D29" s="41"/>
      <c r="E29" s="41"/>
      <c r="F29" s="41"/>
      <c r="G29" s="153" t="s">
        <v>34</v>
      </c>
      <c r="H29" s="106" t="s">
        <v>390</v>
      </c>
      <c r="I29" s="106" t="s">
        <v>390</v>
      </c>
      <c r="J29" s="106" t="s">
        <v>390</v>
      </c>
      <c r="K29" s="154" t="s">
        <v>390</v>
      </c>
      <c r="L29" s="30">
        <f t="shared" ref="L29:P29" si="19">+L30+L31</f>
        <v>0</v>
      </c>
      <c r="M29" s="30">
        <f t="shared" si="19"/>
        <v>0</v>
      </c>
      <c r="N29" s="30">
        <f t="shared" si="19"/>
        <v>0</v>
      </c>
      <c r="O29" s="30">
        <f t="shared" si="19"/>
        <v>0</v>
      </c>
      <c r="P29" s="70">
        <f t="shared" si="19"/>
        <v>0</v>
      </c>
      <c r="Q29" s="198"/>
      <c r="R29" s="6"/>
      <c r="S29" s="9">
        <f t="shared" si="11"/>
        <v>0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</row>
    <row r="30" spans="1:159" ht="18" x14ac:dyDescent="0.2">
      <c r="A30" s="119"/>
      <c r="B30" s="96" t="s">
        <v>35</v>
      </c>
      <c r="C30" s="96"/>
      <c r="D30" s="96"/>
      <c r="E30" s="96"/>
      <c r="F30" s="96"/>
      <c r="G30" s="156" t="s">
        <v>36</v>
      </c>
      <c r="H30" s="106" t="s">
        <v>390</v>
      </c>
      <c r="I30" s="106" t="s">
        <v>390</v>
      </c>
      <c r="J30" s="106" t="s">
        <v>390</v>
      </c>
      <c r="K30" s="154" t="s">
        <v>390</v>
      </c>
      <c r="L30" s="31">
        <v>0</v>
      </c>
      <c r="M30" s="31">
        <v>0</v>
      </c>
      <c r="N30" s="31">
        <v>0</v>
      </c>
      <c r="O30" s="44">
        <f t="shared" ref="O30:O31" si="20">+M30+N30</f>
        <v>0</v>
      </c>
      <c r="P30" s="69">
        <f t="shared" ref="P30:P31" si="21">L30-O30</f>
        <v>0</v>
      </c>
      <c r="Q30" s="199"/>
      <c r="R30" s="6"/>
      <c r="S30" s="9">
        <f t="shared" si="11"/>
        <v>0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</row>
    <row r="31" spans="1:159" ht="18" x14ac:dyDescent="0.2">
      <c r="A31" s="119"/>
      <c r="B31" s="96" t="s">
        <v>7</v>
      </c>
      <c r="C31" s="96"/>
      <c r="D31" s="96"/>
      <c r="E31" s="96"/>
      <c r="F31" s="96"/>
      <c r="G31" s="156" t="s">
        <v>37</v>
      </c>
      <c r="H31" s="106" t="s">
        <v>390</v>
      </c>
      <c r="I31" s="106" t="s">
        <v>390</v>
      </c>
      <c r="J31" s="106" t="s">
        <v>390</v>
      </c>
      <c r="K31" s="154" t="s">
        <v>390</v>
      </c>
      <c r="L31" s="31">
        <v>0</v>
      </c>
      <c r="M31" s="31">
        <v>0</v>
      </c>
      <c r="N31" s="31">
        <v>0</v>
      </c>
      <c r="O31" s="44">
        <f t="shared" si="20"/>
        <v>0</v>
      </c>
      <c r="P31" s="69">
        <f t="shared" si="21"/>
        <v>0</v>
      </c>
      <c r="Q31" s="199"/>
      <c r="R31" s="6"/>
      <c r="S31" s="9">
        <f t="shared" si="11"/>
        <v>0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</row>
    <row r="32" spans="1:159" ht="18" x14ac:dyDescent="0.2">
      <c r="A32" s="118" t="s">
        <v>38</v>
      </c>
      <c r="B32" s="41"/>
      <c r="C32" s="41"/>
      <c r="D32" s="41"/>
      <c r="E32" s="41"/>
      <c r="F32" s="41"/>
      <c r="G32" s="158" t="s">
        <v>39</v>
      </c>
      <c r="H32" s="106" t="s">
        <v>390</v>
      </c>
      <c r="I32" s="106" t="s">
        <v>390</v>
      </c>
      <c r="J32" s="106" t="s">
        <v>390</v>
      </c>
      <c r="K32" s="154" t="s">
        <v>390</v>
      </c>
      <c r="L32" s="30">
        <f t="shared" ref="L32:P32" si="22">+L33</f>
        <v>0</v>
      </c>
      <c r="M32" s="30">
        <f t="shared" si="22"/>
        <v>162</v>
      </c>
      <c r="N32" s="30">
        <f t="shared" si="22"/>
        <v>125</v>
      </c>
      <c r="O32" s="30">
        <f t="shared" si="22"/>
        <v>287</v>
      </c>
      <c r="P32" s="70">
        <f t="shared" si="22"/>
        <v>-287</v>
      </c>
      <c r="Q32" s="198" t="e">
        <f t="shared" ref="Q32:Q33" si="23">ROUND(O32/L32*100,2)</f>
        <v>#DIV/0!</v>
      </c>
      <c r="R32" s="6"/>
      <c r="S32" s="9">
        <f t="shared" si="11"/>
        <v>-162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</row>
    <row r="33" spans="1:159" ht="18" x14ac:dyDescent="0.2">
      <c r="A33" s="118" t="s">
        <v>40</v>
      </c>
      <c r="B33" s="41"/>
      <c r="C33" s="41"/>
      <c r="D33" s="41"/>
      <c r="E33" s="41"/>
      <c r="F33" s="41"/>
      <c r="G33" s="158" t="s">
        <v>41</v>
      </c>
      <c r="H33" s="106" t="s">
        <v>390</v>
      </c>
      <c r="I33" s="106" t="s">
        <v>390</v>
      </c>
      <c r="J33" s="106" t="s">
        <v>390</v>
      </c>
      <c r="K33" s="154" t="s">
        <v>390</v>
      </c>
      <c r="L33" s="30">
        <f>+L34+L37+L35+L36</f>
        <v>0</v>
      </c>
      <c r="M33" s="30">
        <f>+M34+M37+M35+M36</f>
        <v>162</v>
      </c>
      <c r="N33" s="30">
        <f t="shared" ref="N33:O33" si="24">+N34+N37+N35+N36</f>
        <v>125</v>
      </c>
      <c r="O33" s="30">
        <f t="shared" si="24"/>
        <v>287</v>
      </c>
      <c r="P33" s="70">
        <f>+P34+P37+P35+P36</f>
        <v>-287</v>
      </c>
      <c r="Q33" s="198" t="e">
        <f t="shared" si="23"/>
        <v>#DIV/0!</v>
      </c>
      <c r="R33" s="6"/>
      <c r="S33" s="9">
        <f t="shared" si="11"/>
        <v>-162</v>
      </c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</row>
    <row r="34" spans="1:159" ht="18" x14ac:dyDescent="0.2">
      <c r="A34" s="119"/>
      <c r="B34" s="96">
        <v>12</v>
      </c>
      <c r="C34" s="96"/>
      <c r="D34" s="96"/>
      <c r="E34" s="96"/>
      <c r="F34" s="96"/>
      <c r="G34" s="94" t="s">
        <v>42</v>
      </c>
      <c r="H34" s="106" t="s">
        <v>390</v>
      </c>
      <c r="I34" s="106" t="s">
        <v>390</v>
      </c>
      <c r="J34" s="106" t="s">
        <v>390</v>
      </c>
      <c r="K34" s="154" t="s">
        <v>390</v>
      </c>
      <c r="L34" s="31">
        <v>0</v>
      </c>
      <c r="M34" s="31">
        <v>0</v>
      </c>
      <c r="N34" s="31">
        <v>0</v>
      </c>
      <c r="O34" s="44">
        <f t="shared" ref="O34:O37" si="25">+M34+N34</f>
        <v>0</v>
      </c>
      <c r="P34" s="69">
        <f t="shared" ref="P34:P37" si="26">L34-O34</f>
        <v>0</v>
      </c>
      <c r="Q34" s="199"/>
      <c r="R34" s="6"/>
      <c r="S34" s="9">
        <f t="shared" si="11"/>
        <v>0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</row>
    <row r="35" spans="1:159" ht="18" x14ac:dyDescent="0.2">
      <c r="A35" s="119"/>
      <c r="B35" s="96">
        <v>24</v>
      </c>
      <c r="C35" s="96"/>
      <c r="D35" s="96"/>
      <c r="E35" s="96"/>
      <c r="F35" s="96"/>
      <c r="G35" s="94" t="s">
        <v>43</v>
      </c>
      <c r="H35" s="106" t="s">
        <v>390</v>
      </c>
      <c r="I35" s="106" t="s">
        <v>390</v>
      </c>
      <c r="J35" s="106" t="s">
        <v>390</v>
      </c>
      <c r="K35" s="154" t="s">
        <v>390</v>
      </c>
      <c r="L35" s="31">
        <v>0</v>
      </c>
      <c r="M35" s="31">
        <v>0</v>
      </c>
      <c r="N35" s="31">
        <v>0</v>
      </c>
      <c r="O35" s="44">
        <f t="shared" si="25"/>
        <v>0</v>
      </c>
      <c r="P35" s="69">
        <f t="shared" si="26"/>
        <v>0</v>
      </c>
      <c r="Q35" s="199"/>
      <c r="R35" s="6"/>
      <c r="S35" s="9">
        <f t="shared" si="11"/>
        <v>0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</row>
    <row r="36" spans="1:159" ht="18" x14ac:dyDescent="0.2">
      <c r="A36" s="119"/>
      <c r="B36" s="96">
        <v>32</v>
      </c>
      <c r="C36" s="96"/>
      <c r="D36" s="96"/>
      <c r="E36" s="96"/>
      <c r="F36" s="96"/>
      <c r="G36" s="94" t="s">
        <v>44</v>
      </c>
      <c r="H36" s="106" t="s">
        <v>390</v>
      </c>
      <c r="I36" s="106" t="s">
        <v>390</v>
      </c>
      <c r="J36" s="106" t="s">
        <v>390</v>
      </c>
      <c r="K36" s="154" t="s">
        <v>390</v>
      </c>
      <c r="L36" s="31">
        <v>0</v>
      </c>
      <c r="M36" s="31">
        <v>0</v>
      </c>
      <c r="N36" s="31">
        <v>0</v>
      </c>
      <c r="O36" s="44">
        <f t="shared" si="25"/>
        <v>0</v>
      </c>
      <c r="P36" s="69">
        <f t="shared" si="26"/>
        <v>0</v>
      </c>
      <c r="Q36" s="199"/>
      <c r="R36" s="6"/>
      <c r="S36" s="9">
        <f t="shared" si="11"/>
        <v>0</v>
      </c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</row>
    <row r="37" spans="1:159" ht="18" x14ac:dyDescent="0.2">
      <c r="A37" s="119"/>
      <c r="B37" s="96" t="s">
        <v>45</v>
      </c>
      <c r="C37" s="96"/>
      <c r="D37" s="96"/>
      <c r="E37" s="96"/>
      <c r="F37" s="96"/>
      <c r="G37" s="94" t="s">
        <v>46</v>
      </c>
      <c r="H37" s="106" t="s">
        <v>390</v>
      </c>
      <c r="I37" s="106" t="s">
        <v>390</v>
      </c>
      <c r="J37" s="106" t="s">
        <v>390</v>
      </c>
      <c r="K37" s="154" t="s">
        <v>390</v>
      </c>
      <c r="L37" s="31"/>
      <c r="M37" s="31">
        <v>162</v>
      </c>
      <c r="N37" s="31">
        <f>S37</f>
        <v>125</v>
      </c>
      <c r="O37" s="44">
        <f t="shared" si="25"/>
        <v>287</v>
      </c>
      <c r="P37" s="69">
        <f t="shared" si="26"/>
        <v>-287</v>
      </c>
      <c r="Q37" s="199" t="e">
        <f>ROUND(O37/L37*100,2)</f>
        <v>#DIV/0!</v>
      </c>
      <c r="R37" s="6">
        <v>287</v>
      </c>
      <c r="S37" s="9">
        <f t="shared" si="11"/>
        <v>125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</row>
    <row r="38" spans="1:159" ht="33" x14ac:dyDescent="0.2">
      <c r="A38" s="118" t="s">
        <v>47</v>
      </c>
      <c r="B38" s="41"/>
      <c r="C38" s="41"/>
      <c r="D38" s="41"/>
      <c r="E38" s="41"/>
      <c r="F38" s="41"/>
      <c r="G38" s="158" t="s">
        <v>48</v>
      </c>
      <c r="H38" s="106" t="s">
        <v>390</v>
      </c>
      <c r="I38" s="106" t="s">
        <v>390</v>
      </c>
      <c r="J38" s="106" t="s">
        <v>390</v>
      </c>
      <c r="K38" s="154" t="s">
        <v>390</v>
      </c>
      <c r="L38" s="30">
        <f t="shared" ref="L38:P38" si="27">+L39</f>
        <v>0</v>
      </c>
      <c r="M38" s="30">
        <f t="shared" si="27"/>
        <v>0</v>
      </c>
      <c r="N38" s="30">
        <f t="shared" si="27"/>
        <v>0</v>
      </c>
      <c r="O38" s="30">
        <f t="shared" si="27"/>
        <v>0</v>
      </c>
      <c r="P38" s="70">
        <f t="shared" si="27"/>
        <v>0</v>
      </c>
      <c r="Q38" s="198"/>
      <c r="R38" s="6"/>
      <c r="S38" s="9">
        <f t="shared" si="11"/>
        <v>0</v>
      </c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</row>
    <row r="39" spans="1:159" ht="18" x14ac:dyDescent="0.2">
      <c r="A39" s="119"/>
      <c r="B39" s="96" t="s">
        <v>35</v>
      </c>
      <c r="C39" s="96"/>
      <c r="D39" s="96"/>
      <c r="E39" s="96"/>
      <c r="F39" s="96"/>
      <c r="G39" s="94" t="s">
        <v>49</v>
      </c>
      <c r="H39" s="106" t="s">
        <v>390</v>
      </c>
      <c r="I39" s="106" t="s">
        <v>390</v>
      </c>
      <c r="J39" s="106" t="s">
        <v>390</v>
      </c>
      <c r="K39" s="154" t="s">
        <v>390</v>
      </c>
      <c r="L39" s="31">
        <v>0</v>
      </c>
      <c r="M39" s="31">
        <v>0</v>
      </c>
      <c r="N39" s="31">
        <v>0</v>
      </c>
      <c r="O39" s="44">
        <f t="shared" ref="O39:O44" si="28">+M39+N39</f>
        <v>0</v>
      </c>
      <c r="P39" s="69">
        <f t="shared" ref="P39:P44" si="29">L39-O39</f>
        <v>0</v>
      </c>
      <c r="Q39" s="199"/>
      <c r="R39" s="6"/>
      <c r="S39" s="9">
        <f t="shared" si="11"/>
        <v>0</v>
      </c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</row>
    <row r="40" spans="1:159" ht="18" x14ac:dyDescent="0.2">
      <c r="A40" s="119">
        <v>4104</v>
      </c>
      <c r="B40" s="96"/>
      <c r="C40" s="96"/>
      <c r="D40" s="96"/>
      <c r="E40" s="96"/>
      <c r="F40" s="96"/>
      <c r="G40" s="94" t="s">
        <v>50</v>
      </c>
      <c r="H40" s="106" t="s">
        <v>390</v>
      </c>
      <c r="I40" s="106" t="s">
        <v>390</v>
      </c>
      <c r="J40" s="106" t="s">
        <v>390</v>
      </c>
      <c r="K40" s="154" t="s">
        <v>390</v>
      </c>
      <c r="L40" s="31">
        <v>0</v>
      </c>
      <c r="M40" s="31">
        <v>0</v>
      </c>
      <c r="N40" s="31">
        <v>0</v>
      </c>
      <c r="O40" s="44">
        <f t="shared" si="28"/>
        <v>0</v>
      </c>
      <c r="P40" s="69">
        <f t="shared" si="29"/>
        <v>0</v>
      </c>
      <c r="Q40" s="199"/>
      <c r="R40" s="6"/>
      <c r="S40" s="9">
        <f t="shared" si="11"/>
        <v>0</v>
      </c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</row>
    <row r="41" spans="1:159" ht="18" x14ac:dyDescent="0.2">
      <c r="A41" s="119"/>
      <c r="B41" s="96"/>
      <c r="C41" s="96"/>
      <c r="D41" s="96"/>
      <c r="E41" s="96"/>
      <c r="F41" s="96"/>
      <c r="G41" s="94" t="s">
        <v>51</v>
      </c>
      <c r="H41" s="106" t="s">
        <v>390</v>
      </c>
      <c r="I41" s="106" t="s">
        <v>390</v>
      </c>
      <c r="J41" s="106" t="s">
        <v>390</v>
      </c>
      <c r="K41" s="154" t="s">
        <v>390</v>
      </c>
      <c r="L41" s="31">
        <v>0</v>
      </c>
      <c r="M41" s="31">
        <v>0</v>
      </c>
      <c r="N41" s="31">
        <v>0</v>
      </c>
      <c r="O41" s="44">
        <f t="shared" si="28"/>
        <v>0</v>
      </c>
      <c r="P41" s="69">
        <f t="shared" si="29"/>
        <v>0</v>
      </c>
      <c r="Q41" s="199"/>
      <c r="R41" s="6"/>
      <c r="S41" s="9">
        <f t="shared" si="11"/>
        <v>0</v>
      </c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</row>
    <row r="42" spans="1:159" ht="18" x14ac:dyDescent="0.2">
      <c r="A42" s="119">
        <v>4204</v>
      </c>
      <c r="B42" s="96"/>
      <c r="C42" s="96"/>
      <c r="D42" s="96"/>
      <c r="E42" s="96"/>
      <c r="F42" s="96"/>
      <c r="G42" s="94" t="s">
        <v>52</v>
      </c>
      <c r="H42" s="106" t="s">
        <v>390</v>
      </c>
      <c r="I42" s="106" t="s">
        <v>390</v>
      </c>
      <c r="J42" s="106" t="s">
        <v>390</v>
      </c>
      <c r="K42" s="154" t="s">
        <v>390</v>
      </c>
      <c r="L42" s="31">
        <v>0</v>
      </c>
      <c r="M42" s="31">
        <v>0</v>
      </c>
      <c r="N42" s="31">
        <v>0</v>
      </c>
      <c r="O42" s="44">
        <f t="shared" si="28"/>
        <v>0</v>
      </c>
      <c r="P42" s="69">
        <f t="shared" si="29"/>
        <v>0</v>
      </c>
      <c r="Q42" s="199"/>
      <c r="R42" s="6"/>
      <c r="S42" s="9">
        <f t="shared" si="11"/>
        <v>0</v>
      </c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</row>
    <row r="43" spans="1:159" ht="18" x14ac:dyDescent="0.2">
      <c r="A43" s="119"/>
      <c r="B43" s="96"/>
      <c r="C43" s="96"/>
      <c r="D43" s="96"/>
      <c r="E43" s="96"/>
      <c r="F43" s="96"/>
      <c r="G43" s="94" t="s">
        <v>53</v>
      </c>
      <c r="H43" s="106" t="s">
        <v>390</v>
      </c>
      <c r="I43" s="106" t="s">
        <v>390</v>
      </c>
      <c r="J43" s="106" t="s">
        <v>390</v>
      </c>
      <c r="K43" s="154" t="s">
        <v>390</v>
      </c>
      <c r="L43" s="31">
        <v>0</v>
      </c>
      <c r="M43" s="31">
        <v>0</v>
      </c>
      <c r="N43" s="31">
        <v>0</v>
      </c>
      <c r="O43" s="44">
        <f t="shared" si="28"/>
        <v>0</v>
      </c>
      <c r="P43" s="69">
        <f t="shared" si="29"/>
        <v>0</v>
      </c>
      <c r="Q43" s="199"/>
      <c r="R43" s="6"/>
      <c r="S43" s="9">
        <f t="shared" si="11"/>
        <v>0</v>
      </c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</row>
    <row r="44" spans="1:159" ht="18" x14ac:dyDescent="0.2">
      <c r="A44" s="119"/>
      <c r="B44" s="96">
        <v>25</v>
      </c>
      <c r="C44" s="96"/>
      <c r="D44" s="96"/>
      <c r="E44" s="96"/>
      <c r="F44" s="96"/>
      <c r="G44" s="94" t="s">
        <v>54</v>
      </c>
      <c r="H44" s="106" t="s">
        <v>390</v>
      </c>
      <c r="I44" s="106" t="s">
        <v>390</v>
      </c>
      <c r="J44" s="106" t="s">
        <v>390</v>
      </c>
      <c r="K44" s="154" t="s">
        <v>390</v>
      </c>
      <c r="L44" s="31">
        <v>0</v>
      </c>
      <c r="M44" s="31">
        <v>0</v>
      </c>
      <c r="N44" s="31">
        <v>0</v>
      </c>
      <c r="O44" s="44">
        <f t="shared" si="28"/>
        <v>0</v>
      </c>
      <c r="P44" s="69">
        <f t="shared" si="29"/>
        <v>0</v>
      </c>
      <c r="Q44" s="199"/>
      <c r="R44" s="6"/>
      <c r="S44" s="9">
        <f t="shared" si="11"/>
        <v>0</v>
      </c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</row>
    <row r="45" spans="1:159" s="1" customFormat="1" ht="18" x14ac:dyDescent="0.25">
      <c r="A45" s="118">
        <v>4504</v>
      </c>
      <c r="B45" s="41"/>
      <c r="C45" s="41"/>
      <c r="D45" s="41"/>
      <c r="E45" s="41"/>
      <c r="F45" s="41"/>
      <c r="G45" s="158" t="s">
        <v>55</v>
      </c>
      <c r="H45" s="106" t="s">
        <v>390</v>
      </c>
      <c r="I45" s="106" t="s">
        <v>390</v>
      </c>
      <c r="J45" s="106" t="s">
        <v>390</v>
      </c>
      <c r="K45" s="154" t="s">
        <v>390</v>
      </c>
      <c r="L45" s="30">
        <f>+L46+L47</f>
        <v>0</v>
      </c>
      <c r="M45" s="30">
        <f>+M46+M47</f>
        <v>0</v>
      </c>
      <c r="N45" s="30">
        <f>+N46+N47</f>
        <v>0</v>
      </c>
      <c r="O45" s="30">
        <f>O46+O47</f>
        <v>0</v>
      </c>
      <c r="P45" s="70">
        <f>+P46+P47</f>
        <v>0</v>
      </c>
      <c r="Q45" s="198"/>
      <c r="R45" s="9"/>
      <c r="S45" s="9">
        <f t="shared" si="11"/>
        <v>0</v>
      </c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</row>
    <row r="46" spans="1:159" ht="18" x14ac:dyDescent="0.2">
      <c r="A46" s="119"/>
      <c r="B46" s="97" t="s">
        <v>56</v>
      </c>
      <c r="C46" s="96"/>
      <c r="D46" s="96"/>
      <c r="E46" s="96"/>
      <c r="F46" s="96"/>
      <c r="G46" s="94" t="s">
        <v>57</v>
      </c>
      <c r="H46" s="106" t="s">
        <v>390</v>
      </c>
      <c r="I46" s="106" t="s">
        <v>390</v>
      </c>
      <c r="J46" s="106" t="s">
        <v>390</v>
      </c>
      <c r="K46" s="154" t="s">
        <v>390</v>
      </c>
      <c r="L46" s="31">
        <v>0</v>
      </c>
      <c r="M46" s="31">
        <v>0</v>
      </c>
      <c r="N46" s="31">
        <v>0</v>
      </c>
      <c r="O46" s="44">
        <f t="shared" ref="O46:O47" si="30">+M46+N46</f>
        <v>0</v>
      </c>
      <c r="P46" s="69">
        <f t="shared" ref="P46:P47" si="31">L46-O46</f>
        <v>0</v>
      </c>
      <c r="Q46" s="199"/>
      <c r="R46" s="6"/>
      <c r="S46" s="9">
        <f t="shared" si="11"/>
        <v>0</v>
      </c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</row>
    <row r="47" spans="1:159" ht="18" x14ac:dyDescent="0.2">
      <c r="A47" s="119"/>
      <c r="B47" s="97" t="s">
        <v>58</v>
      </c>
      <c r="C47" s="96"/>
      <c r="D47" s="96"/>
      <c r="E47" s="96"/>
      <c r="F47" s="96"/>
      <c r="G47" s="94" t="s">
        <v>59</v>
      </c>
      <c r="H47" s="106" t="s">
        <v>390</v>
      </c>
      <c r="I47" s="106" t="s">
        <v>390</v>
      </c>
      <c r="J47" s="106" t="s">
        <v>390</v>
      </c>
      <c r="K47" s="154" t="s">
        <v>390</v>
      </c>
      <c r="L47" s="31">
        <v>0</v>
      </c>
      <c r="M47" s="31">
        <v>0</v>
      </c>
      <c r="N47" s="31">
        <v>0</v>
      </c>
      <c r="O47" s="44">
        <f t="shared" si="30"/>
        <v>0</v>
      </c>
      <c r="P47" s="69">
        <f t="shared" si="31"/>
        <v>0</v>
      </c>
      <c r="Q47" s="199"/>
      <c r="R47" s="6"/>
      <c r="S47" s="9">
        <f t="shared" si="11"/>
        <v>0</v>
      </c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</row>
    <row r="48" spans="1:159" ht="18" x14ac:dyDescent="0.2">
      <c r="A48" s="234" t="s">
        <v>60</v>
      </c>
      <c r="B48" s="235" t="s">
        <v>20</v>
      </c>
      <c r="C48" s="235"/>
      <c r="D48" s="235"/>
      <c r="E48" s="235"/>
      <c r="F48" s="235"/>
      <c r="G48" s="159" t="s">
        <v>61</v>
      </c>
      <c r="H48" s="105" t="s">
        <v>390</v>
      </c>
      <c r="I48" s="105" t="s">
        <v>390</v>
      </c>
      <c r="J48" s="105" t="s">
        <v>390</v>
      </c>
      <c r="K48" s="151" t="s">
        <v>390</v>
      </c>
      <c r="L48" s="90">
        <f>+L16+L21+L30+L37+L39</f>
        <v>0</v>
      </c>
      <c r="M48" s="90">
        <f>+M16+M21+M30+M37+M39</f>
        <v>3738</v>
      </c>
      <c r="N48" s="90">
        <f>+N16+N21+N30+N37+N39</f>
        <v>3834</v>
      </c>
      <c r="O48" s="90">
        <f>+O16+O21+O30+O37+O39</f>
        <v>7572</v>
      </c>
      <c r="P48" s="90">
        <f>+P16+P21+P30+P37+P39</f>
        <v>-7572</v>
      </c>
      <c r="Q48" s="200" t="e">
        <f t="shared" ref="Q48:Q49" si="32">ROUND(O48/L48*100,2)</f>
        <v>#DIV/0!</v>
      </c>
      <c r="R48" s="6"/>
      <c r="S48" s="9">
        <f t="shared" si="11"/>
        <v>-3738</v>
      </c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</row>
    <row r="49" spans="1:159" ht="18" x14ac:dyDescent="0.2">
      <c r="A49" s="234"/>
      <c r="B49" s="235" t="s">
        <v>18</v>
      </c>
      <c r="C49" s="235"/>
      <c r="D49" s="235"/>
      <c r="E49" s="235"/>
      <c r="F49" s="235"/>
      <c r="G49" s="159" t="s">
        <v>62</v>
      </c>
      <c r="H49" s="105" t="s">
        <v>390</v>
      </c>
      <c r="I49" s="105" t="s">
        <v>390</v>
      </c>
      <c r="J49" s="105" t="s">
        <v>390</v>
      </c>
      <c r="K49" s="151" t="s">
        <v>390</v>
      </c>
      <c r="L49" s="90">
        <f>+L17+L31+L34</f>
        <v>0</v>
      </c>
      <c r="M49" s="90">
        <f>+M17+M31+M34</f>
        <v>2215</v>
      </c>
      <c r="N49" s="90">
        <f>+N17+N31+N34</f>
        <v>1285</v>
      </c>
      <c r="O49" s="90">
        <f>+O17+O31+O34</f>
        <v>3500</v>
      </c>
      <c r="P49" s="90">
        <f>+P17+P31+P34</f>
        <v>-3500</v>
      </c>
      <c r="Q49" s="200" t="e">
        <f t="shared" si="32"/>
        <v>#DIV/0!</v>
      </c>
      <c r="R49" s="6"/>
      <c r="S49" s="9">
        <f t="shared" si="11"/>
        <v>-2215</v>
      </c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</row>
    <row r="50" spans="1:159" ht="18" x14ac:dyDescent="0.2">
      <c r="A50" s="119"/>
      <c r="B50" s="95" t="s">
        <v>63</v>
      </c>
      <c r="C50" s="41"/>
      <c r="D50" s="41"/>
      <c r="E50" s="41"/>
      <c r="F50" s="41"/>
      <c r="G50" s="160" t="s">
        <v>64</v>
      </c>
      <c r="H50" s="106" t="s">
        <v>390</v>
      </c>
      <c r="I50" s="106" t="s">
        <v>390</v>
      </c>
      <c r="J50" s="106" t="s">
        <v>390</v>
      </c>
      <c r="K50" s="154" t="s">
        <v>390</v>
      </c>
      <c r="L50" s="44">
        <v>0</v>
      </c>
      <c r="M50" s="44">
        <v>0</v>
      </c>
      <c r="N50" s="44">
        <v>0</v>
      </c>
      <c r="O50" s="44">
        <f t="shared" ref="O50:P51" si="33">+O51</f>
        <v>0</v>
      </c>
      <c r="P50" s="69">
        <f t="shared" si="33"/>
        <v>0</v>
      </c>
      <c r="Q50" s="199"/>
      <c r="R50" s="6"/>
      <c r="S50" s="9">
        <f t="shared" si="11"/>
        <v>0</v>
      </c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</row>
    <row r="51" spans="1:159" ht="18" x14ac:dyDescent="0.2">
      <c r="A51" s="119"/>
      <c r="B51" s="96"/>
      <c r="C51" s="96"/>
      <c r="D51" s="96"/>
      <c r="E51" s="96"/>
      <c r="F51" s="96"/>
      <c r="G51" s="160" t="s">
        <v>8</v>
      </c>
      <c r="H51" s="106" t="s">
        <v>390</v>
      </c>
      <c r="I51" s="106" t="s">
        <v>390</v>
      </c>
      <c r="J51" s="106" t="s">
        <v>390</v>
      </c>
      <c r="K51" s="154" t="s">
        <v>390</v>
      </c>
      <c r="L51" s="44">
        <v>0</v>
      </c>
      <c r="M51" s="44">
        <v>0</v>
      </c>
      <c r="N51" s="44">
        <v>0</v>
      </c>
      <c r="O51" s="44">
        <f t="shared" si="33"/>
        <v>0</v>
      </c>
      <c r="P51" s="69">
        <f t="shared" si="33"/>
        <v>0</v>
      </c>
      <c r="Q51" s="199"/>
      <c r="R51" s="6"/>
      <c r="S51" s="9">
        <f t="shared" si="11"/>
        <v>0</v>
      </c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</row>
    <row r="52" spans="1:159" ht="33" x14ac:dyDescent="0.2">
      <c r="A52" s="118">
        <v>4808</v>
      </c>
      <c r="B52" s="96"/>
      <c r="C52" s="96"/>
      <c r="D52" s="96"/>
      <c r="E52" s="96"/>
      <c r="F52" s="96"/>
      <c r="G52" s="158" t="s">
        <v>65</v>
      </c>
      <c r="H52" s="106" t="s">
        <v>390</v>
      </c>
      <c r="I52" s="106" t="s">
        <v>390</v>
      </c>
      <c r="J52" s="106" t="s">
        <v>390</v>
      </c>
      <c r="K52" s="154" t="s">
        <v>390</v>
      </c>
      <c r="L52" s="44">
        <v>0</v>
      </c>
      <c r="M52" s="44">
        <v>0</v>
      </c>
      <c r="N52" s="44">
        <v>0</v>
      </c>
      <c r="O52" s="44">
        <f t="shared" ref="O52:O53" si="34">+M52+N52</f>
        <v>0</v>
      </c>
      <c r="P52" s="69">
        <f t="shared" ref="P52:P53" si="35">L52-O52</f>
        <v>0</v>
      </c>
      <c r="Q52" s="199"/>
      <c r="R52" s="6"/>
      <c r="S52" s="9">
        <f t="shared" si="11"/>
        <v>0</v>
      </c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</row>
    <row r="53" spans="1:159" ht="18" x14ac:dyDescent="0.2">
      <c r="A53" s="119"/>
      <c r="B53" s="96">
        <v>15</v>
      </c>
      <c r="C53" s="96"/>
      <c r="D53" s="96"/>
      <c r="E53" s="96"/>
      <c r="F53" s="96"/>
      <c r="G53" s="161" t="s">
        <v>66</v>
      </c>
      <c r="H53" s="106" t="s">
        <v>390</v>
      </c>
      <c r="I53" s="106" t="s">
        <v>390</v>
      </c>
      <c r="J53" s="106" t="s">
        <v>390</v>
      </c>
      <c r="K53" s="154" t="s">
        <v>390</v>
      </c>
      <c r="L53" s="44">
        <v>0</v>
      </c>
      <c r="M53" s="44">
        <v>0</v>
      </c>
      <c r="N53" s="44">
        <v>0</v>
      </c>
      <c r="O53" s="44">
        <f t="shared" si="34"/>
        <v>0</v>
      </c>
      <c r="P53" s="69">
        <f t="shared" si="35"/>
        <v>0</v>
      </c>
      <c r="Q53" s="199"/>
      <c r="R53" s="6"/>
      <c r="S53" s="9">
        <f t="shared" si="11"/>
        <v>0</v>
      </c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</row>
    <row r="54" spans="1:159" ht="9" customHeight="1" x14ac:dyDescent="0.2">
      <c r="A54" s="120"/>
      <c r="B54" s="115"/>
      <c r="C54" s="115"/>
      <c r="D54" s="115"/>
      <c r="E54" s="115"/>
      <c r="F54" s="115"/>
      <c r="G54" s="162"/>
      <c r="H54" s="114"/>
      <c r="I54" s="114"/>
      <c r="J54" s="114"/>
      <c r="K54" s="163"/>
      <c r="L54" s="114"/>
      <c r="M54" s="114"/>
      <c r="N54" s="114"/>
      <c r="O54" s="114"/>
      <c r="P54" s="114"/>
      <c r="Q54" s="201"/>
      <c r="R54" s="6"/>
      <c r="S54" s="9">
        <f t="shared" si="11"/>
        <v>0</v>
      </c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</row>
    <row r="55" spans="1:159" ht="18" x14ac:dyDescent="0.2">
      <c r="A55" s="398" t="s">
        <v>67</v>
      </c>
      <c r="B55" s="399"/>
      <c r="C55" s="399"/>
      <c r="D55" s="399"/>
      <c r="E55" s="399"/>
      <c r="F55" s="399"/>
      <c r="G55" s="150" t="s">
        <v>68</v>
      </c>
      <c r="H55" s="116">
        <f t="shared" ref="H55:J55" si="36">+H56+H67+H69</f>
        <v>9199600</v>
      </c>
      <c r="I55" s="116">
        <f>+I56+I67+I69</f>
        <v>6567764</v>
      </c>
      <c r="J55" s="116">
        <f t="shared" si="36"/>
        <v>1360778</v>
      </c>
      <c r="K55" s="164">
        <f>ROUND(I55/H55*100,2)</f>
        <v>71.39</v>
      </c>
      <c r="L55" s="116">
        <f>+L56+L67+L69</f>
        <v>8296600</v>
      </c>
      <c r="M55" s="116">
        <f>+M56+M67+M69</f>
        <v>3616030</v>
      </c>
      <c r="N55" s="91">
        <f>+N56+N67+N69</f>
        <v>3269287</v>
      </c>
      <c r="O55" s="91">
        <f>+O56+O67+O69</f>
        <v>6885317</v>
      </c>
      <c r="P55" s="91">
        <f>L55-O55</f>
        <v>1411283</v>
      </c>
      <c r="Q55" s="202">
        <f t="shared" ref="Q55:Q93" si="37">ROUND(O55/L55*100,2)</f>
        <v>82.99</v>
      </c>
      <c r="R55" s="12"/>
      <c r="S55" s="9">
        <f t="shared" si="11"/>
        <v>-3616030</v>
      </c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</row>
    <row r="56" spans="1:159" ht="18" x14ac:dyDescent="0.2">
      <c r="A56" s="118"/>
      <c r="B56" s="41"/>
      <c r="C56" s="41"/>
      <c r="D56" s="95" t="s">
        <v>56</v>
      </c>
      <c r="E56" s="41"/>
      <c r="F56" s="41"/>
      <c r="G56" s="158" t="s">
        <v>153</v>
      </c>
      <c r="H56" s="33">
        <f t="shared" ref="H56:J56" si="38">+H57+H58+H59+H60+H61+H62+H63+H64+H65+H66</f>
        <v>9199600</v>
      </c>
      <c r="I56" s="33">
        <f t="shared" si="38"/>
        <v>6567764</v>
      </c>
      <c r="J56" s="33">
        <f t="shared" si="38"/>
        <v>1360778</v>
      </c>
      <c r="K56" s="165">
        <f t="shared" ref="K56:K102" si="39">ROUND(I56/H56*100,2)</f>
        <v>71.39</v>
      </c>
      <c r="L56" s="33">
        <f>+L57+L58+L59+L60+L61+L62+L63+L64+L65+L66</f>
        <v>8296600</v>
      </c>
      <c r="M56" s="33">
        <f>+M57+M58+M59+M60+M61+M62+M63+M64+M65+M66</f>
        <v>3668788</v>
      </c>
      <c r="N56" s="33">
        <f t="shared" ref="N56" si="40">+N57+N58+N59+N60+N61+N62+N63+N64+N65+N66</f>
        <v>3277333</v>
      </c>
      <c r="O56" s="33">
        <f>+O57+O58+O59+O60+O61+O62+O63+O64+O65+O66</f>
        <v>6946121</v>
      </c>
      <c r="P56" s="73">
        <f t="shared" ref="P56:P68" si="41">L56-O56</f>
        <v>1350479</v>
      </c>
      <c r="Q56" s="198">
        <f t="shared" si="37"/>
        <v>83.72</v>
      </c>
      <c r="R56" s="12"/>
      <c r="S56" s="9">
        <f t="shared" si="11"/>
        <v>-3668788</v>
      </c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</row>
    <row r="57" spans="1:159" ht="18" x14ac:dyDescent="0.2">
      <c r="A57" s="118"/>
      <c r="B57" s="41"/>
      <c r="C57" s="41"/>
      <c r="D57" s="95" t="s">
        <v>69</v>
      </c>
      <c r="E57" s="41"/>
      <c r="F57" s="41"/>
      <c r="G57" s="158" t="s">
        <v>273</v>
      </c>
      <c r="H57" s="33">
        <f t="shared" ref="H57:J58" si="42">+H72+H465</f>
        <v>481000</v>
      </c>
      <c r="I57" s="33">
        <f t="shared" si="42"/>
        <v>468035</v>
      </c>
      <c r="J57" s="33">
        <f t="shared" si="42"/>
        <v>12965</v>
      </c>
      <c r="K57" s="165">
        <f t="shared" si="39"/>
        <v>97.3</v>
      </c>
      <c r="L57" s="33">
        <f t="shared" ref="L57:O58" si="43">+L72+L465</f>
        <v>481000</v>
      </c>
      <c r="M57" s="33">
        <f t="shared" si="43"/>
        <v>234919</v>
      </c>
      <c r="N57" s="33">
        <f t="shared" si="43"/>
        <v>233116</v>
      </c>
      <c r="O57" s="33">
        <f t="shared" si="43"/>
        <v>468035</v>
      </c>
      <c r="P57" s="73">
        <f t="shared" si="41"/>
        <v>12965</v>
      </c>
      <c r="Q57" s="198">
        <f t="shared" si="37"/>
        <v>97.3</v>
      </c>
      <c r="R57" s="12"/>
      <c r="S57" s="9">
        <f t="shared" si="11"/>
        <v>-234919</v>
      </c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</row>
    <row r="58" spans="1:159" ht="18" x14ac:dyDescent="0.2">
      <c r="A58" s="118"/>
      <c r="B58" s="41"/>
      <c r="C58" s="41"/>
      <c r="D58" s="95" t="s">
        <v>71</v>
      </c>
      <c r="E58" s="41"/>
      <c r="F58" s="41"/>
      <c r="G58" s="158" t="s">
        <v>274</v>
      </c>
      <c r="H58" s="33">
        <f t="shared" si="42"/>
        <v>207600</v>
      </c>
      <c r="I58" s="33">
        <f t="shared" si="42"/>
        <v>67035</v>
      </c>
      <c r="J58" s="33">
        <f t="shared" si="42"/>
        <v>140565</v>
      </c>
      <c r="K58" s="165">
        <f t="shared" si="39"/>
        <v>32.29</v>
      </c>
      <c r="L58" s="33">
        <f t="shared" si="43"/>
        <v>205600</v>
      </c>
      <c r="M58" s="33">
        <f t="shared" si="43"/>
        <v>30397</v>
      </c>
      <c r="N58" s="33">
        <f t="shared" si="43"/>
        <v>42480</v>
      </c>
      <c r="O58" s="33">
        <f t="shared" si="43"/>
        <v>72877</v>
      </c>
      <c r="P58" s="73">
        <f t="shared" si="41"/>
        <v>132723</v>
      </c>
      <c r="Q58" s="198">
        <f t="shared" si="37"/>
        <v>35.450000000000003</v>
      </c>
      <c r="R58" s="12"/>
      <c r="S58" s="9">
        <f t="shared" si="11"/>
        <v>-30397</v>
      </c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</row>
    <row r="59" spans="1:159" ht="18" x14ac:dyDescent="0.2">
      <c r="A59" s="118"/>
      <c r="B59" s="41"/>
      <c r="C59" s="41"/>
      <c r="D59" s="95" t="s">
        <v>73</v>
      </c>
      <c r="E59" s="41"/>
      <c r="F59" s="41"/>
      <c r="G59" s="158" t="s">
        <v>391</v>
      </c>
      <c r="H59" s="33">
        <f t="shared" ref="H59:J61" si="44">+H74</f>
        <v>0</v>
      </c>
      <c r="I59" s="33">
        <f t="shared" si="44"/>
        <v>0</v>
      </c>
      <c r="J59" s="33">
        <f t="shared" si="44"/>
        <v>0</v>
      </c>
      <c r="K59" s="165" t="e">
        <f t="shared" si="39"/>
        <v>#DIV/0!</v>
      </c>
      <c r="L59" s="33">
        <f t="shared" ref="L59:O61" si="45">+L74</f>
        <v>0</v>
      </c>
      <c r="M59" s="33">
        <f t="shared" si="45"/>
        <v>0</v>
      </c>
      <c r="N59" s="33">
        <f t="shared" si="45"/>
        <v>0</v>
      </c>
      <c r="O59" s="33">
        <f t="shared" si="45"/>
        <v>0</v>
      </c>
      <c r="P59" s="73">
        <f t="shared" si="41"/>
        <v>0</v>
      </c>
      <c r="Q59" s="198"/>
      <c r="R59" s="12"/>
      <c r="S59" s="9">
        <f t="shared" si="11"/>
        <v>0</v>
      </c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</row>
    <row r="60" spans="1:159" ht="18" x14ac:dyDescent="0.2">
      <c r="A60" s="118"/>
      <c r="B60" s="41"/>
      <c r="C60" s="41"/>
      <c r="D60" s="95" t="s">
        <v>75</v>
      </c>
      <c r="E60" s="41"/>
      <c r="F60" s="41"/>
      <c r="G60" s="158" t="s">
        <v>356</v>
      </c>
      <c r="H60" s="33">
        <f t="shared" si="44"/>
        <v>0</v>
      </c>
      <c r="I60" s="33">
        <f t="shared" si="44"/>
        <v>0</v>
      </c>
      <c r="J60" s="33">
        <f t="shared" si="44"/>
        <v>0</v>
      </c>
      <c r="K60" s="165" t="e">
        <f t="shared" si="39"/>
        <v>#DIV/0!</v>
      </c>
      <c r="L60" s="33">
        <f t="shared" si="45"/>
        <v>0</v>
      </c>
      <c r="M60" s="33">
        <f t="shared" si="45"/>
        <v>0</v>
      </c>
      <c r="N60" s="33">
        <f t="shared" si="45"/>
        <v>0</v>
      </c>
      <c r="O60" s="33">
        <f t="shared" si="45"/>
        <v>0</v>
      </c>
      <c r="P60" s="73">
        <f t="shared" si="41"/>
        <v>0</v>
      </c>
      <c r="Q60" s="198"/>
      <c r="R60" s="12"/>
      <c r="S60" s="9">
        <f t="shared" si="11"/>
        <v>0</v>
      </c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</row>
    <row r="61" spans="1:159" ht="33" x14ac:dyDescent="0.2">
      <c r="A61" s="118"/>
      <c r="B61" s="41"/>
      <c r="C61" s="41"/>
      <c r="D61" s="95" t="s">
        <v>76</v>
      </c>
      <c r="E61" s="41"/>
      <c r="F61" s="41"/>
      <c r="G61" s="158" t="s">
        <v>342</v>
      </c>
      <c r="H61" s="33">
        <f t="shared" si="44"/>
        <v>445000</v>
      </c>
      <c r="I61" s="33">
        <f t="shared" si="44"/>
        <v>416579</v>
      </c>
      <c r="J61" s="33">
        <f t="shared" si="44"/>
        <v>28421</v>
      </c>
      <c r="K61" s="165">
        <f t="shared" si="39"/>
        <v>93.61</v>
      </c>
      <c r="L61" s="33">
        <f t="shared" si="45"/>
        <v>445000</v>
      </c>
      <c r="M61" s="33">
        <f t="shared" si="45"/>
        <v>211886</v>
      </c>
      <c r="N61" s="33">
        <f t="shared" si="45"/>
        <v>204693</v>
      </c>
      <c r="O61" s="33">
        <f t="shared" si="45"/>
        <v>416579</v>
      </c>
      <c r="P61" s="73">
        <f t="shared" si="41"/>
        <v>28421</v>
      </c>
      <c r="Q61" s="198">
        <f t="shared" si="37"/>
        <v>93.61</v>
      </c>
      <c r="R61" s="12"/>
      <c r="S61" s="9">
        <f t="shared" si="11"/>
        <v>-211886</v>
      </c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</row>
    <row r="62" spans="1:159" ht="18" x14ac:dyDescent="0.2">
      <c r="A62" s="118"/>
      <c r="B62" s="41"/>
      <c r="C62" s="41"/>
      <c r="D62" s="95" t="s">
        <v>78</v>
      </c>
      <c r="E62" s="41"/>
      <c r="F62" s="41"/>
      <c r="G62" s="158" t="s">
        <v>392</v>
      </c>
      <c r="H62" s="33">
        <f t="shared" ref="H62:J64" si="46">+H83</f>
        <v>0</v>
      </c>
      <c r="I62" s="33">
        <f t="shared" si="46"/>
        <v>0</v>
      </c>
      <c r="J62" s="33">
        <f t="shared" si="46"/>
        <v>0</v>
      </c>
      <c r="K62" s="165" t="e">
        <f t="shared" si="39"/>
        <v>#DIV/0!</v>
      </c>
      <c r="L62" s="33">
        <f t="shared" ref="L62:O64" si="47">+L83</f>
        <v>0</v>
      </c>
      <c r="M62" s="33">
        <f t="shared" si="47"/>
        <v>0</v>
      </c>
      <c r="N62" s="33">
        <f t="shared" si="47"/>
        <v>0</v>
      </c>
      <c r="O62" s="33">
        <f t="shared" si="47"/>
        <v>0</v>
      </c>
      <c r="P62" s="73">
        <f t="shared" si="41"/>
        <v>0</v>
      </c>
      <c r="Q62" s="198"/>
      <c r="R62" s="12"/>
      <c r="S62" s="9">
        <f t="shared" si="11"/>
        <v>0</v>
      </c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</row>
    <row r="63" spans="1:159" ht="33" x14ac:dyDescent="0.2">
      <c r="A63" s="118"/>
      <c r="B63" s="41"/>
      <c r="C63" s="41"/>
      <c r="D63" s="95" t="s">
        <v>79</v>
      </c>
      <c r="E63" s="41"/>
      <c r="F63" s="41"/>
      <c r="G63" s="158" t="s">
        <v>395</v>
      </c>
      <c r="H63" s="33">
        <f t="shared" si="46"/>
        <v>0</v>
      </c>
      <c r="I63" s="33">
        <f t="shared" si="46"/>
        <v>0</v>
      </c>
      <c r="J63" s="33">
        <f t="shared" si="46"/>
        <v>0</v>
      </c>
      <c r="K63" s="165" t="e">
        <f t="shared" si="39"/>
        <v>#DIV/0!</v>
      </c>
      <c r="L63" s="33">
        <f t="shared" si="47"/>
        <v>0</v>
      </c>
      <c r="M63" s="33">
        <f t="shared" si="47"/>
        <v>0</v>
      </c>
      <c r="N63" s="33">
        <f t="shared" si="47"/>
        <v>0</v>
      </c>
      <c r="O63" s="33">
        <f t="shared" si="47"/>
        <v>0</v>
      </c>
      <c r="P63" s="73">
        <f t="shared" si="41"/>
        <v>0</v>
      </c>
      <c r="Q63" s="198"/>
      <c r="R63" s="12"/>
      <c r="S63" s="9">
        <f t="shared" si="11"/>
        <v>0</v>
      </c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</row>
    <row r="64" spans="1:159" ht="18" x14ac:dyDescent="0.2">
      <c r="A64" s="118"/>
      <c r="B64" s="41"/>
      <c r="C64" s="41"/>
      <c r="D64" s="95" t="s">
        <v>81</v>
      </c>
      <c r="E64" s="41"/>
      <c r="F64" s="41"/>
      <c r="G64" s="158" t="s">
        <v>316</v>
      </c>
      <c r="H64" s="33">
        <f t="shared" si="46"/>
        <v>5330000</v>
      </c>
      <c r="I64" s="33">
        <f t="shared" si="46"/>
        <v>4199739</v>
      </c>
      <c r="J64" s="33">
        <f t="shared" si="46"/>
        <v>1137203</v>
      </c>
      <c r="K64" s="165">
        <f t="shared" si="39"/>
        <v>78.790000000000006</v>
      </c>
      <c r="L64" s="33">
        <f t="shared" si="47"/>
        <v>5329000</v>
      </c>
      <c r="M64" s="33">
        <f t="shared" si="47"/>
        <v>2183162</v>
      </c>
      <c r="N64" s="33">
        <f t="shared" si="47"/>
        <v>2016377</v>
      </c>
      <c r="O64" s="33">
        <f t="shared" si="47"/>
        <v>4199539</v>
      </c>
      <c r="P64" s="73">
        <f t="shared" si="41"/>
        <v>1129461</v>
      </c>
      <c r="Q64" s="198">
        <f t="shared" si="37"/>
        <v>78.81</v>
      </c>
      <c r="R64" s="12"/>
      <c r="S64" s="9">
        <f t="shared" si="11"/>
        <v>-2183162</v>
      </c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</row>
    <row r="65" spans="1:159" ht="33" x14ac:dyDescent="0.2">
      <c r="A65" s="118"/>
      <c r="B65" s="41"/>
      <c r="C65" s="41"/>
      <c r="D65" s="95" t="s">
        <v>82</v>
      </c>
      <c r="E65" s="41"/>
      <c r="F65" s="41"/>
      <c r="G65" s="158" t="s">
        <v>83</v>
      </c>
      <c r="H65" s="33">
        <f t="shared" ref="H65:J66" si="48">+H90</f>
        <v>1316000</v>
      </c>
      <c r="I65" s="33">
        <f t="shared" si="48"/>
        <v>1274376</v>
      </c>
      <c r="J65" s="33">
        <f t="shared" si="48"/>
        <v>41624</v>
      </c>
      <c r="K65" s="165">
        <f t="shared" si="39"/>
        <v>96.84</v>
      </c>
      <c r="L65" s="33">
        <f>+L90</f>
        <v>1316000</v>
      </c>
      <c r="M65" s="33">
        <f>+M90</f>
        <v>762848</v>
      </c>
      <c r="N65" s="33">
        <f t="shared" ref="N65:O66" si="49">+N90</f>
        <v>511528</v>
      </c>
      <c r="O65" s="33">
        <f t="shared" si="49"/>
        <v>1274376</v>
      </c>
      <c r="P65" s="73">
        <f t="shared" si="41"/>
        <v>41624</v>
      </c>
      <c r="Q65" s="198"/>
      <c r="R65" s="12"/>
      <c r="S65" s="9">
        <f t="shared" si="11"/>
        <v>-762848</v>
      </c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</row>
    <row r="66" spans="1:159" ht="18" x14ac:dyDescent="0.2">
      <c r="A66" s="118"/>
      <c r="B66" s="41"/>
      <c r="C66" s="41"/>
      <c r="D66" s="95" t="s">
        <v>84</v>
      </c>
      <c r="E66" s="41"/>
      <c r="F66" s="41"/>
      <c r="G66" s="158" t="s">
        <v>161</v>
      </c>
      <c r="H66" s="33">
        <f t="shared" si="48"/>
        <v>1420000</v>
      </c>
      <c r="I66" s="33">
        <f t="shared" si="48"/>
        <v>142000</v>
      </c>
      <c r="J66" s="33">
        <f t="shared" si="48"/>
        <v>0</v>
      </c>
      <c r="K66" s="165">
        <f t="shared" si="39"/>
        <v>10</v>
      </c>
      <c r="L66" s="33">
        <f>+L91</f>
        <v>520000</v>
      </c>
      <c r="M66" s="33">
        <f>+M91</f>
        <v>245576</v>
      </c>
      <c r="N66" s="33">
        <f t="shared" si="49"/>
        <v>269139</v>
      </c>
      <c r="O66" s="33">
        <f t="shared" si="49"/>
        <v>514715</v>
      </c>
      <c r="P66" s="73">
        <f t="shared" si="41"/>
        <v>5285</v>
      </c>
      <c r="Q66" s="198"/>
      <c r="R66" s="12"/>
      <c r="S66" s="9">
        <f t="shared" si="11"/>
        <v>-245576</v>
      </c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</row>
    <row r="67" spans="1:159" ht="18" x14ac:dyDescent="0.2">
      <c r="A67" s="118"/>
      <c r="B67" s="41"/>
      <c r="C67" s="41"/>
      <c r="D67" s="95" t="s">
        <v>85</v>
      </c>
      <c r="E67" s="41"/>
      <c r="F67" s="41"/>
      <c r="G67" s="158" t="s">
        <v>162</v>
      </c>
      <c r="H67" s="33">
        <f>+H68</f>
        <v>0</v>
      </c>
      <c r="I67" s="33">
        <f t="shared" ref="I67:J67" si="50">+I68</f>
        <v>0</v>
      </c>
      <c r="J67" s="33">
        <f t="shared" si="50"/>
        <v>0</v>
      </c>
      <c r="K67" s="165" t="e">
        <f t="shared" si="39"/>
        <v>#DIV/0!</v>
      </c>
      <c r="L67" s="33">
        <f>+L68</f>
        <v>0</v>
      </c>
      <c r="M67" s="33">
        <f>+M68</f>
        <v>0</v>
      </c>
      <c r="N67" s="33">
        <f t="shared" ref="N67:O67" si="51">+N68</f>
        <v>0</v>
      </c>
      <c r="O67" s="33">
        <f t="shared" si="51"/>
        <v>0</v>
      </c>
      <c r="P67" s="73">
        <f t="shared" si="41"/>
        <v>0</v>
      </c>
      <c r="Q67" s="198" t="e">
        <f t="shared" si="37"/>
        <v>#DIV/0!</v>
      </c>
      <c r="R67" s="12"/>
      <c r="S67" s="9">
        <f t="shared" si="11"/>
        <v>0</v>
      </c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</row>
    <row r="68" spans="1:159" ht="18" x14ac:dyDescent="0.2">
      <c r="A68" s="118"/>
      <c r="B68" s="41"/>
      <c r="C68" s="41"/>
      <c r="D68" s="95" t="s">
        <v>86</v>
      </c>
      <c r="E68" s="41"/>
      <c r="F68" s="41"/>
      <c r="G68" s="158" t="s">
        <v>393</v>
      </c>
      <c r="H68" s="33">
        <f>+H93+H467</f>
        <v>0</v>
      </c>
      <c r="I68" s="33">
        <f>+I93+I467</f>
        <v>0</v>
      </c>
      <c r="J68" s="33">
        <f>+J93+J467</f>
        <v>0</v>
      </c>
      <c r="K68" s="165" t="e">
        <f t="shared" si="39"/>
        <v>#DIV/0!</v>
      </c>
      <c r="L68" s="33">
        <f>+L93+L467</f>
        <v>0</v>
      </c>
      <c r="M68" s="33">
        <f>+M93+M467</f>
        <v>0</v>
      </c>
      <c r="N68" s="33">
        <f>+N93+N467</f>
        <v>0</v>
      </c>
      <c r="O68" s="33">
        <f>+O93+O467</f>
        <v>0</v>
      </c>
      <c r="P68" s="73">
        <f t="shared" si="41"/>
        <v>0</v>
      </c>
      <c r="Q68" s="198" t="e">
        <f t="shared" si="37"/>
        <v>#DIV/0!</v>
      </c>
      <c r="R68" s="12"/>
      <c r="S68" s="9">
        <f t="shared" si="11"/>
        <v>0</v>
      </c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</row>
    <row r="69" spans="1:159" ht="18" x14ac:dyDescent="0.2">
      <c r="A69" s="118"/>
      <c r="B69" s="41"/>
      <c r="C69" s="41"/>
      <c r="D69" s="41">
        <v>85</v>
      </c>
      <c r="E69" s="41"/>
      <c r="F69" s="41"/>
      <c r="G69" s="158" t="s">
        <v>87</v>
      </c>
      <c r="H69" s="33">
        <f t="shared" ref="H69:J69" si="52">+H97</f>
        <v>0</v>
      </c>
      <c r="I69" s="33">
        <f t="shared" si="52"/>
        <v>0</v>
      </c>
      <c r="J69" s="33">
        <f t="shared" si="52"/>
        <v>0</v>
      </c>
      <c r="K69" s="165" t="e">
        <f t="shared" si="39"/>
        <v>#DIV/0!</v>
      </c>
      <c r="L69" s="33">
        <f>+L97</f>
        <v>0</v>
      </c>
      <c r="M69" s="33">
        <f>+M97</f>
        <v>-52758</v>
      </c>
      <c r="N69" s="33">
        <f t="shared" ref="N69:O69" si="53">+N97</f>
        <v>-8046</v>
      </c>
      <c r="O69" s="33">
        <f t="shared" si="53"/>
        <v>-60804</v>
      </c>
      <c r="P69" s="73"/>
      <c r="Q69" s="198"/>
      <c r="R69" s="12"/>
      <c r="S69" s="9">
        <f t="shared" si="11"/>
        <v>52758</v>
      </c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</row>
    <row r="70" spans="1:159" ht="18" x14ac:dyDescent="0.2">
      <c r="A70" s="400">
        <v>5004</v>
      </c>
      <c r="B70" s="401"/>
      <c r="C70" s="401"/>
      <c r="D70" s="401"/>
      <c r="E70" s="401"/>
      <c r="F70" s="401"/>
      <c r="G70" s="166" t="s">
        <v>88</v>
      </c>
      <c r="H70" s="90">
        <f t="shared" ref="H70:J70" si="54">+H71+H92+H94+H97</f>
        <v>9199600</v>
      </c>
      <c r="I70" s="90">
        <f t="shared" si="54"/>
        <v>6567764</v>
      </c>
      <c r="J70" s="90">
        <f t="shared" si="54"/>
        <v>1360778</v>
      </c>
      <c r="K70" s="164">
        <f t="shared" si="39"/>
        <v>71.39</v>
      </c>
      <c r="L70" s="90">
        <f>+L71+L92+L94+L97</f>
        <v>8296600</v>
      </c>
      <c r="M70" s="90">
        <f>+M71+M92+M94+M97</f>
        <v>3616030</v>
      </c>
      <c r="N70" s="90">
        <f t="shared" ref="N70" si="55">+N71+N92+N94+N97</f>
        <v>3269287</v>
      </c>
      <c r="O70" s="90">
        <f>+O71+O92+O94+O97</f>
        <v>6885317</v>
      </c>
      <c r="P70" s="55">
        <f>L70-O70</f>
        <v>1411283</v>
      </c>
      <c r="Q70" s="200">
        <f t="shared" si="37"/>
        <v>82.99</v>
      </c>
      <c r="R70" s="6"/>
      <c r="S70" s="9">
        <f t="shared" si="11"/>
        <v>-3616030</v>
      </c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</row>
    <row r="71" spans="1:159" ht="18" x14ac:dyDescent="0.2">
      <c r="A71" s="234"/>
      <c r="B71" s="235"/>
      <c r="C71" s="235"/>
      <c r="D71" s="235" t="s">
        <v>20</v>
      </c>
      <c r="E71" s="235"/>
      <c r="F71" s="235"/>
      <c r="G71" s="159" t="s">
        <v>153</v>
      </c>
      <c r="H71" s="55">
        <f t="shared" ref="H71:J71" si="56">H72+H73+H74+H75+H76+H83+H84+H85+H91+H90</f>
        <v>9199600</v>
      </c>
      <c r="I71" s="55">
        <f t="shared" si="56"/>
        <v>6567764</v>
      </c>
      <c r="J71" s="55">
        <f t="shared" si="56"/>
        <v>1360778</v>
      </c>
      <c r="K71" s="164">
        <f t="shared" si="39"/>
        <v>71.39</v>
      </c>
      <c r="L71" s="55">
        <f>L72+L73+L74+L75+L76+L83+L84+L85+L91+L90</f>
        <v>8296600</v>
      </c>
      <c r="M71" s="55">
        <f>M72+M73+M74+M75+M76+M83+M84+M85+M91+M90</f>
        <v>3668788</v>
      </c>
      <c r="N71" s="55">
        <f t="shared" ref="N71:O71" si="57">N72+N73+N74+N75+N76+N83+N84+N85+N91+N90</f>
        <v>3277333</v>
      </c>
      <c r="O71" s="55">
        <f t="shared" si="57"/>
        <v>6946121</v>
      </c>
      <c r="P71" s="55">
        <f t="shared" ref="P71:P96" si="58">L71-O71</f>
        <v>1350479</v>
      </c>
      <c r="Q71" s="200">
        <f t="shared" si="37"/>
        <v>83.72</v>
      </c>
      <c r="R71" s="6"/>
      <c r="S71" s="9">
        <f t="shared" si="11"/>
        <v>-3668788</v>
      </c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</row>
    <row r="72" spans="1:159" x14ac:dyDescent="0.2">
      <c r="A72" s="118"/>
      <c r="B72" s="41"/>
      <c r="C72" s="41"/>
      <c r="D72" s="41" t="s">
        <v>89</v>
      </c>
      <c r="E72" s="41"/>
      <c r="F72" s="41"/>
      <c r="G72" s="158" t="s">
        <v>273</v>
      </c>
      <c r="H72" s="33">
        <f t="shared" ref="H72:J72" si="59">H100+H175+H261</f>
        <v>481000</v>
      </c>
      <c r="I72" s="33">
        <f t="shared" si="59"/>
        <v>468035</v>
      </c>
      <c r="J72" s="33">
        <f t="shared" si="59"/>
        <v>12965</v>
      </c>
      <c r="K72" s="157"/>
      <c r="L72" s="33">
        <f t="shared" ref="L72:O72" si="60">L100+L175+L261</f>
        <v>481000</v>
      </c>
      <c r="M72" s="33">
        <f t="shared" si="60"/>
        <v>234919</v>
      </c>
      <c r="N72" s="33">
        <f t="shared" si="60"/>
        <v>233116</v>
      </c>
      <c r="O72" s="33">
        <f t="shared" si="60"/>
        <v>468035</v>
      </c>
      <c r="P72" s="73">
        <f t="shared" si="58"/>
        <v>12965</v>
      </c>
      <c r="Q72" s="198">
        <f t="shared" si="37"/>
        <v>97.3</v>
      </c>
      <c r="R72" s="6"/>
      <c r="S72" s="9">
        <f t="shared" si="11"/>
        <v>-234919</v>
      </c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</row>
    <row r="73" spans="1:159" ht="18" x14ac:dyDescent="0.2">
      <c r="A73" s="118"/>
      <c r="B73" s="41"/>
      <c r="C73" s="41"/>
      <c r="D73" s="41" t="s">
        <v>90</v>
      </c>
      <c r="E73" s="41"/>
      <c r="F73" s="41"/>
      <c r="G73" s="158" t="s">
        <v>274</v>
      </c>
      <c r="H73" s="33">
        <f>H129+H201+H298+H394</f>
        <v>207600</v>
      </c>
      <c r="I73" s="33">
        <f>I129+I201+I298+I394</f>
        <v>67035</v>
      </c>
      <c r="J73" s="33">
        <f>J129+J201+J298+J394</f>
        <v>140565</v>
      </c>
      <c r="K73" s="165">
        <f>ROUND(I72/H72*100,2)</f>
        <v>97.3</v>
      </c>
      <c r="L73" s="33">
        <f>L129+L201+L298+L394</f>
        <v>205600</v>
      </c>
      <c r="M73" s="33">
        <f>M129+M201+M298+M394</f>
        <v>30397</v>
      </c>
      <c r="N73" s="33">
        <f>N129+N201+N298+N394</f>
        <v>42480</v>
      </c>
      <c r="O73" s="33">
        <f>O129+O201+O298+O394</f>
        <v>72877</v>
      </c>
      <c r="P73" s="73">
        <f t="shared" si="58"/>
        <v>132723</v>
      </c>
      <c r="Q73" s="198">
        <f t="shared" si="37"/>
        <v>35.450000000000003</v>
      </c>
      <c r="R73" s="6"/>
      <c r="S73" s="9">
        <f t="shared" si="11"/>
        <v>-30397</v>
      </c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</row>
    <row r="74" spans="1:159" ht="18" x14ac:dyDescent="0.2">
      <c r="A74" s="118"/>
      <c r="B74" s="41"/>
      <c r="C74" s="41"/>
      <c r="D74" s="41" t="s">
        <v>91</v>
      </c>
      <c r="E74" s="41"/>
      <c r="F74" s="41"/>
      <c r="G74" s="158" t="s">
        <v>391</v>
      </c>
      <c r="H74" s="33">
        <f t="shared" ref="H74:J74" si="61">H335</f>
        <v>0</v>
      </c>
      <c r="I74" s="33">
        <f t="shared" si="61"/>
        <v>0</v>
      </c>
      <c r="J74" s="33">
        <f t="shared" si="61"/>
        <v>0</v>
      </c>
      <c r="K74" s="165">
        <f>ROUND(I73/H73*100,2)</f>
        <v>32.29</v>
      </c>
      <c r="L74" s="33">
        <f t="shared" ref="L74:O74" si="62">L335</f>
        <v>0</v>
      </c>
      <c r="M74" s="33">
        <f t="shared" si="62"/>
        <v>0</v>
      </c>
      <c r="N74" s="33">
        <f t="shared" si="62"/>
        <v>0</v>
      </c>
      <c r="O74" s="33">
        <f t="shared" si="62"/>
        <v>0</v>
      </c>
      <c r="P74" s="73">
        <f t="shared" si="58"/>
        <v>0</v>
      </c>
      <c r="Q74" s="198"/>
      <c r="R74" s="6"/>
      <c r="S74" s="9">
        <f t="shared" si="11"/>
        <v>0</v>
      </c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</row>
    <row r="75" spans="1:159" ht="18" x14ac:dyDescent="0.2">
      <c r="A75" s="118"/>
      <c r="B75" s="41"/>
      <c r="C75" s="41"/>
      <c r="D75" s="41" t="s">
        <v>92</v>
      </c>
      <c r="E75" s="41"/>
      <c r="F75" s="41"/>
      <c r="G75" s="158" t="s">
        <v>356</v>
      </c>
      <c r="H75" s="33">
        <f>H231+H397</f>
        <v>0</v>
      </c>
      <c r="I75" s="33">
        <f>I231+I397</f>
        <v>0</v>
      </c>
      <c r="J75" s="33">
        <f>J231+J397</f>
        <v>0</v>
      </c>
      <c r="K75" s="165"/>
      <c r="L75" s="33">
        <f>L231+L397</f>
        <v>0</v>
      </c>
      <c r="M75" s="33">
        <f>M231+M397</f>
        <v>0</v>
      </c>
      <c r="N75" s="33">
        <f>N231+N397</f>
        <v>0</v>
      </c>
      <c r="O75" s="33">
        <f>O231+O397</f>
        <v>0</v>
      </c>
      <c r="P75" s="73">
        <f t="shared" si="58"/>
        <v>0</v>
      </c>
      <c r="Q75" s="198"/>
      <c r="R75" s="6"/>
      <c r="S75" s="9">
        <f t="shared" si="11"/>
        <v>0</v>
      </c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</row>
    <row r="76" spans="1:159" ht="33" x14ac:dyDescent="0.2">
      <c r="A76" s="118"/>
      <c r="B76" s="41"/>
      <c r="C76" s="41"/>
      <c r="D76" s="41">
        <v>51</v>
      </c>
      <c r="E76" s="41"/>
      <c r="F76" s="41"/>
      <c r="G76" s="158" t="s">
        <v>342</v>
      </c>
      <c r="H76" s="33">
        <f>H233+H336+H400</f>
        <v>445000</v>
      </c>
      <c r="I76" s="33">
        <f>I233+I336+I400</f>
        <v>416579</v>
      </c>
      <c r="J76" s="33">
        <f>J233+J336+J400</f>
        <v>28421</v>
      </c>
      <c r="K76" s="165" t="e">
        <f>ROUND(I75/H75*100,2)</f>
        <v>#DIV/0!</v>
      </c>
      <c r="L76" s="33">
        <f>L233+L336+L400</f>
        <v>445000</v>
      </c>
      <c r="M76" s="33">
        <f>M233+M336+M400</f>
        <v>211886</v>
      </c>
      <c r="N76" s="33">
        <f>N233+N336+N400</f>
        <v>204693</v>
      </c>
      <c r="O76" s="33">
        <f>O233+O336+O400</f>
        <v>416579</v>
      </c>
      <c r="P76" s="73">
        <f t="shared" si="58"/>
        <v>28421</v>
      </c>
      <c r="Q76" s="198">
        <f t="shared" si="37"/>
        <v>93.61</v>
      </c>
      <c r="R76" s="6"/>
      <c r="S76" s="9">
        <f t="shared" si="11"/>
        <v>-211886</v>
      </c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</row>
    <row r="77" spans="1:159" ht="18" x14ac:dyDescent="0.2">
      <c r="A77" s="118"/>
      <c r="B77" s="41"/>
      <c r="C77" s="41"/>
      <c r="D77" s="41"/>
      <c r="E77" s="41" t="s">
        <v>20</v>
      </c>
      <c r="F77" s="41"/>
      <c r="G77" s="158" t="s">
        <v>343</v>
      </c>
      <c r="H77" s="33">
        <f t="shared" ref="H77:J77" si="63">H78+H79+H80+H81+H82</f>
        <v>445000</v>
      </c>
      <c r="I77" s="33">
        <f t="shared" si="63"/>
        <v>416579</v>
      </c>
      <c r="J77" s="33">
        <f t="shared" si="63"/>
        <v>28421</v>
      </c>
      <c r="K77" s="165">
        <f>ROUND(I76/H76*100,2)</f>
        <v>93.61</v>
      </c>
      <c r="L77" s="33">
        <f t="shared" ref="L77:O77" si="64">L78+L79+L80+L81+L82</f>
        <v>445000</v>
      </c>
      <c r="M77" s="33">
        <f t="shared" si="64"/>
        <v>211886</v>
      </c>
      <c r="N77" s="33">
        <f t="shared" si="64"/>
        <v>204693</v>
      </c>
      <c r="O77" s="33">
        <f t="shared" si="64"/>
        <v>416579</v>
      </c>
      <c r="P77" s="73">
        <f t="shared" si="58"/>
        <v>28421</v>
      </c>
      <c r="Q77" s="198">
        <f t="shared" si="37"/>
        <v>93.61</v>
      </c>
      <c r="R77" s="6"/>
      <c r="S77" s="9">
        <f t="shared" si="11"/>
        <v>-211886</v>
      </c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</row>
    <row r="78" spans="1:159" ht="18" x14ac:dyDescent="0.2">
      <c r="A78" s="118"/>
      <c r="B78" s="41"/>
      <c r="C78" s="41"/>
      <c r="D78" s="41"/>
      <c r="E78" s="41"/>
      <c r="F78" s="41" t="s">
        <v>20</v>
      </c>
      <c r="G78" s="158" t="s">
        <v>396</v>
      </c>
      <c r="H78" s="33">
        <f t="shared" ref="H78:J78" si="65">H233</f>
        <v>0</v>
      </c>
      <c r="I78" s="33">
        <f t="shared" si="65"/>
        <v>0</v>
      </c>
      <c r="J78" s="33">
        <f t="shared" si="65"/>
        <v>0</v>
      </c>
      <c r="K78" s="165">
        <f>ROUND(I77/H77*100,2)</f>
        <v>93.61</v>
      </c>
      <c r="L78" s="33">
        <f t="shared" ref="L78:O78" si="66">L233</f>
        <v>0</v>
      </c>
      <c r="M78" s="33">
        <f t="shared" si="66"/>
        <v>0</v>
      </c>
      <c r="N78" s="33">
        <f t="shared" si="66"/>
        <v>0</v>
      </c>
      <c r="O78" s="33">
        <f t="shared" si="66"/>
        <v>0</v>
      </c>
      <c r="P78" s="73">
        <f t="shared" si="58"/>
        <v>0</v>
      </c>
      <c r="Q78" s="198"/>
      <c r="R78" s="6"/>
      <c r="S78" s="9">
        <f t="shared" si="11"/>
        <v>0</v>
      </c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</row>
    <row r="79" spans="1:159" ht="33" x14ac:dyDescent="0.2">
      <c r="A79" s="118"/>
      <c r="B79" s="41"/>
      <c r="C79" s="41"/>
      <c r="D79" s="41"/>
      <c r="E79" s="41"/>
      <c r="F79" s="41">
        <v>17</v>
      </c>
      <c r="G79" s="158" t="s">
        <v>344</v>
      </c>
      <c r="H79" s="33">
        <f t="shared" ref="H79:J79" si="67">H338</f>
        <v>445000</v>
      </c>
      <c r="I79" s="33">
        <f t="shared" si="67"/>
        <v>416579</v>
      </c>
      <c r="J79" s="33">
        <f t="shared" si="67"/>
        <v>28421</v>
      </c>
      <c r="K79" s="165"/>
      <c r="L79" s="33">
        <f t="shared" ref="L79:O79" si="68">L338</f>
        <v>445000</v>
      </c>
      <c r="M79" s="33">
        <f t="shared" si="68"/>
        <v>211886</v>
      </c>
      <c r="N79" s="33">
        <f t="shared" si="68"/>
        <v>204693</v>
      </c>
      <c r="O79" s="33">
        <f t="shared" si="68"/>
        <v>416579</v>
      </c>
      <c r="P79" s="73">
        <f t="shared" si="58"/>
        <v>28421</v>
      </c>
      <c r="Q79" s="198">
        <f t="shared" si="37"/>
        <v>93.61</v>
      </c>
      <c r="R79" s="6"/>
      <c r="S79" s="9">
        <f t="shared" si="11"/>
        <v>-211886</v>
      </c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</row>
    <row r="80" spans="1:159" ht="49.5" x14ac:dyDescent="0.2">
      <c r="A80" s="118"/>
      <c r="B80" s="41"/>
      <c r="C80" s="41"/>
      <c r="D80" s="41"/>
      <c r="E80" s="41"/>
      <c r="F80" s="41">
        <v>18</v>
      </c>
      <c r="G80" s="158" t="s">
        <v>357</v>
      </c>
      <c r="H80" s="33">
        <f t="shared" ref="H80:J80" si="69">H402</f>
        <v>0</v>
      </c>
      <c r="I80" s="33">
        <f t="shared" si="69"/>
        <v>0</v>
      </c>
      <c r="J80" s="33">
        <f t="shared" si="69"/>
        <v>0</v>
      </c>
      <c r="K80" s="165">
        <f>ROUND(I79/H79*100,2)</f>
        <v>93.61</v>
      </c>
      <c r="L80" s="33">
        <f t="shared" ref="L80:O80" si="70">L402</f>
        <v>0</v>
      </c>
      <c r="M80" s="33">
        <f t="shared" si="70"/>
        <v>0</v>
      </c>
      <c r="N80" s="33">
        <f t="shared" si="70"/>
        <v>0</v>
      </c>
      <c r="O80" s="33">
        <f t="shared" si="70"/>
        <v>0</v>
      </c>
      <c r="P80" s="73">
        <f t="shared" si="58"/>
        <v>0</v>
      </c>
      <c r="Q80" s="198"/>
      <c r="R80" s="6"/>
      <c r="S80" s="9">
        <f t="shared" si="11"/>
        <v>0</v>
      </c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</row>
    <row r="81" spans="1:159" ht="49.5" x14ac:dyDescent="0.2">
      <c r="A81" s="118"/>
      <c r="B81" s="41"/>
      <c r="C81" s="41"/>
      <c r="D81" s="41"/>
      <c r="E81" s="41"/>
      <c r="F81" s="41">
        <v>19</v>
      </c>
      <c r="G81" s="158" t="s">
        <v>345</v>
      </c>
      <c r="H81" s="33">
        <f t="shared" ref="H81:J82" si="71">H339</f>
        <v>0</v>
      </c>
      <c r="I81" s="33">
        <f t="shared" si="71"/>
        <v>0</v>
      </c>
      <c r="J81" s="33">
        <f t="shared" si="71"/>
        <v>0</v>
      </c>
      <c r="K81" s="165" t="e">
        <f>ROUND(I80/H80*100,2)</f>
        <v>#DIV/0!</v>
      </c>
      <c r="L81" s="33">
        <f t="shared" ref="L81:O82" si="72">L339</f>
        <v>0</v>
      </c>
      <c r="M81" s="33">
        <f t="shared" si="72"/>
        <v>0</v>
      </c>
      <c r="N81" s="33">
        <f t="shared" si="72"/>
        <v>0</v>
      </c>
      <c r="O81" s="33">
        <f t="shared" si="72"/>
        <v>0</v>
      </c>
      <c r="P81" s="73">
        <f t="shared" si="58"/>
        <v>0</v>
      </c>
      <c r="Q81" s="198" t="e">
        <f t="shared" si="37"/>
        <v>#DIV/0!</v>
      </c>
      <c r="R81" s="6"/>
      <c r="S81" s="9">
        <f t="shared" ref="S81:S144" si="73">R81-M81</f>
        <v>0</v>
      </c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</row>
    <row r="82" spans="1:159" ht="82.5" x14ac:dyDescent="0.2">
      <c r="A82" s="118"/>
      <c r="B82" s="41"/>
      <c r="C82" s="41"/>
      <c r="D82" s="41"/>
      <c r="E82" s="41"/>
      <c r="F82" s="41" t="s">
        <v>90</v>
      </c>
      <c r="G82" s="158" t="s">
        <v>346</v>
      </c>
      <c r="H82" s="33">
        <f t="shared" si="71"/>
        <v>0</v>
      </c>
      <c r="I82" s="33">
        <f t="shared" si="71"/>
        <v>0</v>
      </c>
      <c r="J82" s="33">
        <f t="shared" si="71"/>
        <v>0</v>
      </c>
      <c r="K82" s="165" t="e">
        <f>ROUND(I81/H81*100,2)</f>
        <v>#DIV/0!</v>
      </c>
      <c r="L82" s="33">
        <f t="shared" si="72"/>
        <v>0</v>
      </c>
      <c r="M82" s="33">
        <f t="shared" si="72"/>
        <v>0</v>
      </c>
      <c r="N82" s="33">
        <f t="shared" si="72"/>
        <v>0</v>
      </c>
      <c r="O82" s="33">
        <f t="shared" si="72"/>
        <v>0</v>
      </c>
      <c r="P82" s="73">
        <f t="shared" si="58"/>
        <v>0</v>
      </c>
      <c r="Q82" s="198" t="e">
        <f t="shared" si="37"/>
        <v>#DIV/0!</v>
      </c>
      <c r="R82" s="6"/>
      <c r="S82" s="9">
        <f t="shared" si="73"/>
        <v>0</v>
      </c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</row>
    <row r="83" spans="1:159" ht="18" x14ac:dyDescent="0.2">
      <c r="A83" s="118"/>
      <c r="B83" s="41"/>
      <c r="C83" s="41"/>
      <c r="D83" s="41">
        <v>55</v>
      </c>
      <c r="E83" s="41"/>
      <c r="F83" s="41"/>
      <c r="G83" s="158" t="s">
        <v>392</v>
      </c>
      <c r="H83" s="33">
        <f t="shared" ref="H83:J83" si="74">H403</f>
        <v>0</v>
      </c>
      <c r="I83" s="33">
        <f t="shared" si="74"/>
        <v>0</v>
      </c>
      <c r="J83" s="33">
        <f t="shared" si="74"/>
        <v>0</v>
      </c>
      <c r="K83" s="165" t="e">
        <f>ROUND(I82/H82*100,2)</f>
        <v>#DIV/0!</v>
      </c>
      <c r="L83" s="33">
        <f t="shared" ref="L83:O83" si="75">L403</f>
        <v>0</v>
      </c>
      <c r="M83" s="33">
        <f t="shared" si="75"/>
        <v>0</v>
      </c>
      <c r="N83" s="33">
        <f t="shared" si="75"/>
        <v>0</v>
      </c>
      <c r="O83" s="33">
        <f t="shared" si="75"/>
        <v>0</v>
      </c>
      <c r="P83" s="73">
        <f t="shared" si="58"/>
        <v>0</v>
      </c>
      <c r="Q83" s="198"/>
      <c r="R83" s="6"/>
      <c r="S83" s="9">
        <f t="shared" si="73"/>
        <v>0</v>
      </c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</row>
    <row r="84" spans="1:159" ht="33" x14ac:dyDescent="0.2">
      <c r="A84" s="118"/>
      <c r="B84" s="41"/>
      <c r="C84" s="41"/>
      <c r="D84" s="41">
        <v>56</v>
      </c>
      <c r="E84" s="41"/>
      <c r="F84" s="41"/>
      <c r="G84" s="158" t="s">
        <v>80</v>
      </c>
      <c r="H84" s="33">
        <f t="shared" ref="H84:J84" si="76">+H409</f>
        <v>0</v>
      </c>
      <c r="I84" s="33">
        <f t="shared" si="76"/>
        <v>0</v>
      </c>
      <c r="J84" s="33">
        <f t="shared" si="76"/>
        <v>0</v>
      </c>
      <c r="K84" s="165"/>
      <c r="L84" s="33">
        <f t="shared" ref="L84:O84" si="77">+L409</f>
        <v>0</v>
      </c>
      <c r="M84" s="33">
        <f t="shared" si="77"/>
        <v>0</v>
      </c>
      <c r="N84" s="33">
        <f t="shared" si="77"/>
        <v>0</v>
      </c>
      <c r="O84" s="33">
        <f t="shared" si="77"/>
        <v>0</v>
      </c>
      <c r="P84" s="73">
        <f t="shared" si="58"/>
        <v>0</v>
      </c>
      <c r="Q84" s="198"/>
      <c r="R84" s="6"/>
      <c r="S84" s="9">
        <f t="shared" si="73"/>
        <v>0</v>
      </c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</row>
    <row r="85" spans="1:159" ht="18" x14ac:dyDescent="0.2">
      <c r="A85" s="118"/>
      <c r="B85" s="41"/>
      <c r="C85" s="41"/>
      <c r="D85" s="41">
        <v>57</v>
      </c>
      <c r="E85" s="41"/>
      <c r="F85" s="41"/>
      <c r="G85" s="158" t="s">
        <v>316</v>
      </c>
      <c r="H85" s="33">
        <f>H238+H341+H416</f>
        <v>5330000</v>
      </c>
      <c r="I85" s="33">
        <f>I238+I341+I416</f>
        <v>4199739</v>
      </c>
      <c r="J85" s="33">
        <f>J238+J341+J416</f>
        <v>1137203</v>
      </c>
      <c r="K85" s="165"/>
      <c r="L85" s="33">
        <f>L238+L341+L416</f>
        <v>5329000</v>
      </c>
      <c r="M85" s="33">
        <f>M238+M341+M416</f>
        <v>2183162</v>
      </c>
      <c r="N85" s="33">
        <f>N238+N341+N416</f>
        <v>2016377</v>
      </c>
      <c r="O85" s="33">
        <f>O238+O341+O416</f>
        <v>4199539</v>
      </c>
      <c r="P85" s="73">
        <f t="shared" si="58"/>
        <v>1129461</v>
      </c>
      <c r="Q85" s="198">
        <f t="shared" si="37"/>
        <v>78.81</v>
      </c>
      <c r="R85" s="6"/>
      <c r="S85" s="9">
        <f t="shared" si="73"/>
        <v>-2183162</v>
      </c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</row>
    <row r="86" spans="1:159" ht="18" x14ac:dyDescent="0.2">
      <c r="A86" s="118"/>
      <c r="B86" s="41"/>
      <c r="C86" s="41"/>
      <c r="D86" s="41"/>
      <c r="E86" s="41" t="s">
        <v>20</v>
      </c>
      <c r="F86" s="41"/>
      <c r="G86" s="158" t="s">
        <v>347</v>
      </c>
      <c r="H86" s="33">
        <f>H239+H342</f>
        <v>1789000</v>
      </c>
      <c r="I86" s="33">
        <f>I239+I342</f>
        <v>1677314</v>
      </c>
      <c r="J86" s="33">
        <f>J239+J342</f>
        <v>118628</v>
      </c>
      <c r="K86" s="165">
        <f t="shared" ref="K86:K94" si="78">ROUND(I85/H85*100,2)</f>
        <v>78.790000000000006</v>
      </c>
      <c r="L86" s="33">
        <f>L239+L342</f>
        <v>1789000</v>
      </c>
      <c r="M86" s="33">
        <f>M239+M342</f>
        <v>857978</v>
      </c>
      <c r="N86" s="33">
        <f>N239+N342</f>
        <v>819336</v>
      </c>
      <c r="O86" s="33">
        <f>O239+O342</f>
        <v>1677314</v>
      </c>
      <c r="P86" s="73">
        <f t="shared" si="58"/>
        <v>111686</v>
      </c>
      <c r="Q86" s="198">
        <f t="shared" si="37"/>
        <v>93.76</v>
      </c>
      <c r="R86" s="6"/>
      <c r="S86" s="9">
        <f t="shared" si="73"/>
        <v>-857978</v>
      </c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</row>
    <row r="87" spans="1:159" ht="18" x14ac:dyDescent="0.2">
      <c r="A87" s="118"/>
      <c r="B87" s="41"/>
      <c r="C87" s="41"/>
      <c r="D87" s="41"/>
      <c r="E87" s="41" t="s">
        <v>18</v>
      </c>
      <c r="F87" s="41"/>
      <c r="G87" s="158" t="s">
        <v>317</v>
      </c>
      <c r="H87" s="33">
        <f t="shared" ref="H87:J87" si="79">H88+H89</f>
        <v>1637000</v>
      </c>
      <c r="I87" s="33">
        <f t="shared" si="79"/>
        <v>1387942</v>
      </c>
      <c r="J87" s="33">
        <f t="shared" si="79"/>
        <v>249058</v>
      </c>
      <c r="K87" s="165">
        <f t="shared" si="78"/>
        <v>93.76</v>
      </c>
      <c r="L87" s="33">
        <f t="shared" ref="L87:O87" si="80">L88+L89</f>
        <v>1636000</v>
      </c>
      <c r="M87" s="33">
        <f t="shared" si="80"/>
        <v>778657</v>
      </c>
      <c r="N87" s="33">
        <f t="shared" si="80"/>
        <v>609085</v>
      </c>
      <c r="O87" s="33">
        <f t="shared" si="80"/>
        <v>1387742</v>
      </c>
      <c r="P87" s="73">
        <f t="shared" si="58"/>
        <v>248258</v>
      </c>
      <c r="Q87" s="198">
        <f t="shared" si="37"/>
        <v>84.83</v>
      </c>
      <c r="R87" s="6"/>
      <c r="S87" s="9">
        <f t="shared" si="73"/>
        <v>-778657</v>
      </c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</row>
    <row r="88" spans="1:159" ht="18" x14ac:dyDescent="0.2">
      <c r="A88" s="118"/>
      <c r="B88" s="41"/>
      <c r="C88" s="41"/>
      <c r="D88" s="41"/>
      <c r="E88" s="41"/>
      <c r="F88" s="41" t="s">
        <v>20</v>
      </c>
      <c r="G88" s="158" t="s">
        <v>350</v>
      </c>
      <c r="H88" s="33">
        <f>H241+H360+H418</f>
        <v>1635000</v>
      </c>
      <c r="I88" s="33">
        <f>I241+I360+I418</f>
        <v>1387742</v>
      </c>
      <c r="J88" s="33">
        <f>J241+J360+J418</f>
        <v>247258</v>
      </c>
      <c r="K88" s="165">
        <f t="shared" si="78"/>
        <v>84.79</v>
      </c>
      <c r="L88" s="33">
        <f>L241+L360+L418</f>
        <v>1635000</v>
      </c>
      <c r="M88" s="33">
        <f>M241+M360+M418</f>
        <v>778657</v>
      </c>
      <c r="N88" s="33">
        <f>N241+N360+N418</f>
        <v>609085</v>
      </c>
      <c r="O88" s="33">
        <f>O241+O360+O418</f>
        <v>1387742</v>
      </c>
      <c r="P88" s="73">
        <f t="shared" si="58"/>
        <v>247258</v>
      </c>
      <c r="Q88" s="198">
        <f t="shared" si="37"/>
        <v>84.88</v>
      </c>
      <c r="R88" s="6"/>
      <c r="S88" s="9">
        <f t="shared" si="73"/>
        <v>-778657</v>
      </c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</row>
    <row r="89" spans="1:159" ht="18" x14ac:dyDescent="0.2">
      <c r="A89" s="118"/>
      <c r="B89" s="41"/>
      <c r="C89" s="41"/>
      <c r="D89" s="41"/>
      <c r="E89" s="41"/>
      <c r="F89" s="41" t="s">
        <v>18</v>
      </c>
      <c r="G89" s="158" t="s">
        <v>318</v>
      </c>
      <c r="H89" s="33">
        <f t="shared" ref="H89:J89" si="81">H242</f>
        <v>2000</v>
      </c>
      <c r="I89" s="33">
        <f t="shared" si="81"/>
        <v>200</v>
      </c>
      <c r="J89" s="33">
        <f t="shared" si="81"/>
        <v>1800</v>
      </c>
      <c r="K89" s="165">
        <f t="shared" si="78"/>
        <v>84.88</v>
      </c>
      <c r="L89" s="33">
        <f>L242</f>
        <v>1000</v>
      </c>
      <c r="M89" s="33">
        <f>M242</f>
        <v>0</v>
      </c>
      <c r="N89" s="33">
        <f t="shared" ref="N89:O89" si="82">N242</f>
        <v>0</v>
      </c>
      <c r="O89" s="33">
        <f t="shared" si="82"/>
        <v>0</v>
      </c>
      <c r="P89" s="73">
        <f t="shared" si="58"/>
        <v>1000</v>
      </c>
      <c r="Q89" s="198">
        <f t="shared" si="37"/>
        <v>0</v>
      </c>
      <c r="R89" s="6"/>
      <c r="S89" s="9">
        <f t="shared" si="73"/>
        <v>0</v>
      </c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</row>
    <row r="90" spans="1:159" ht="33" x14ac:dyDescent="0.2">
      <c r="A90" s="118"/>
      <c r="B90" s="41"/>
      <c r="C90" s="41"/>
      <c r="D90" s="41">
        <v>58</v>
      </c>
      <c r="E90" s="41"/>
      <c r="F90" s="41"/>
      <c r="G90" s="158" t="s">
        <v>83</v>
      </c>
      <c r="H90" s="33">
        <f>+H243+H444</f>
        <v>1316000</v>
      </c>
      <c r="I90" s="33">
        <f>+I243+I444</f>
        <v>1274376</v>
      </c>
      <c r="J90" s="33">
        <f>+J243+J444</f>
        <v>41624</v>
      </c>
      <c r="K90" s="165">
        <f t="shared" si="78"/>
        <v>10</v>
      </c>
      <c r="L90" s="33">
        <f>+L243+L444</f>
        <v>1316000</v>
      </c>
      <c r="M90" s="33">
        <f>+M243+M444</f>
        <v>762848</v>
      </c>
      <c r="N90" s="33">
        <f>+N243+N444</f>
        <v>511528</v>
      </c>
      <c r="O90" s="33">
        <f>+O243+O444</f>
        <v>1274376</v>
      </c>
      <c r="P90" s="73">
        <f t="shared" si="58"/>
        <v>41624</v>
      </c>
      <c r="Q90" s="198"/>
      <c r="R90" s="6"/>
      <c r="S90" s="9">
        <f t="shared" si="73"/>
        <v>-762848</v>
      </c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</row>
    <row r="91" spans="1:159" ht="18" x14ac:dyDescent="0.2">
      <c r="A91" s="118"/>
      <c r="B91" s="41"/>
      <c r="C91" s="41"/>
      <c r="D91" s="41">
        <v>59</v>
      </c>
      <c r="E91" s="41"/>
      <c r="F91" s="41"/>
      <c r="G91" s="158" t="s">
        <v>161</v>
      </c>
      <c r="H91" s="33">
        <f>H147+H369</f>
        <v>1420000</v>
      </c>
      <c r="I91" s="33">
        <f>I147+I369</f>
        <v>142000</v>
      </c>
      <c r="J91" s="33">
        <f>J147+J369</f>
        <v>0</v>
      </c>
      <c r="K91" s="165">
        <f t="shared" si="78"/>
        <v>96.84</v>
      </c>
      <c r="L91" s="33">
        <f>L147+L369</f>
        <v>520000</v>
      </c>
      <c r="M91" s="33">
        <f>M147+M369</f>
        <v>245576</v>
      </c>
      <c r="N91" s="33">
        <f>N147+N369</f>
        <v>269139</v>
      </c>
      <c r="O91" s="33">
        <f>O147+O369</f>
        <v>514715</v>
      </c>
      <c r="P91" s="73">
        <f>P147+P369</f>
        <v>5285</v>
      </c>
      <c r="Q91" s="198"/>
      <c r="R91" s="6"/>
      <c r="S91" s="9">
        <f t="shared" si="73"/>
        <v>-245576</v>
      </c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</row>
    <row r="92" spans="1:159" ht="18" x14ac:dyDescent="0.2">
      <c r="A92" s="118"/>
      <c r="B92" s="41"/>
      <c r="C92" s="41"/>
      <c r="D92" s="41" t="s">
        <v>97</v>
      </c>
      <c r="E92" s="41"/>
      <c r="F92" s="41"/>
      <c r="G92" s="158" t="s">
        <v>162</v>
      </c>
      <c r="H92" s="33">
        <f t="shared" ref="H92:J92" si="83">H93</f>
        <v>0</v>
      </c>
      <c r="I92" s="33">
        <f t="shared" si="83"/>
        <v>0</v>
      </c>
      <c r="J92" s="33">
        <f t="shared" si="83"/>
        <v>0</v>
      </c>
      <c r="K92" s="165">
        <f t="shared" si="78"/>
        <v>10</v>
      </c>
      <c r="L92" s="33">
        <f>L93</f>
        <v>0</v>
      </c>
      <c r="M92" s="33">
        <f t="shared" ref="M92:O92" si="84">M93</f>
        <v>0</v>
      </c>
      <c r="N92" s="33">
        <f t="shared" si="84"/>
        <v>0</v>
      </c>
      <c r="O92" s="33">
        <f t="shared" si="84"/>
        <v>0</v>
      </c>
      <c r="P92" s="73">
        <f t="shared" si="58"/>
        <v>0</v>
      </c>
      <c r="Q92" s="198" t="e">
        <f t="shared" si="37"/>
        <v>#DIV/0!</v>
      </c>
      <c r="R92" s="6"/>
      <c r="S92" s="9">
        <f t="shared" si="73"/>
        <v>0</v>
      </c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</row>
    <row r="93" spans="1:159" ht="18" x14ac:dyDescent="0.2">
      <c r="A93" s="118"/>
      <c r="B93" s="41"/>
      <c r="C93" s="41"/>
      <c r="D93" s="41">
        <v>71</v>
      </c>
      <c r="E93" s="41"/>
      <c r="F93" s="41"/>
      <c r="G93" s="158" t="s">
        <v>393</v>
      </c>
      <c r="H93" s="33">
        <f>H246+H372</f>
        <v>0</v>
      </c>
      <c r="I93" s="33">
        <f>I246+I372</f>
        <v>0</v>
      </c>
      <c r="J93" s="33">
        <f>J246+J372</f>
        <v>0</v>
      </c>
      <c r="K93" s="165" t="e">
        <f t="shared" si="78"/>
        <v>#DIV/0!</v>
      </c>
      <c r="L93" s="33">
        <f>L246+L372</f>
        <v>0</v>
      </c>
      <c r="M93" s="33">
        <f>M246+M372</f>
        <v>0</v>
      </c>
      <c r="N93" s="33">
        <f>N246+N372</f>
        <v>0</v>
      </c>
      <c r="O93" s="33">
        <f>O246+O372</f>
        <v>0</v>
      </c>
      <c r="P93" s="73">
        <f t="shared" si="58"/>
        <v>0</v>
      </c>
      <c r="Q93" s="198" t="e">
        <f t="shared" si="37"/>
        <v>#DIV/0!</v>
      </c>
      <c r="R93" s="6"/>
      <c r="S93" s="9">
        <f t="shared" si="73"/>
        <v>0</v>
      </c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</row>
    <row r="94" spans="1:159" ht="18" x14ac:dyDescent="0.2">
      <c r="A94" s="118"/>
      <c r="B94" s="41"/>
      <c r="C94" s="41"/>
      <c r="D94" s="41">
        <v>79</v>
      </c>
      <c r="E94" s="41"/>
      <c r="F94" s="41"/>
      <c r="G94" s="158" t="s">
        <v>164</v>
      </c>
      <c r="H94" s="33">
        <f t="shared" ref="H94:J94" si="85">H95+H96</f>
        <v>0</v>
      </c>
      <c r="I94" s="33">
        <f t="shared" si="85"/>
        <v>0</v>
      </c>
      <c r="J94" s="33">
        <f t="shared" si="85"/>
        <v>0</v>
      </c>
      <c r="K94" s="165" t="e">
        <f t="shared" si="78"/>
        <v>#DIV/0!</v>
      </c>
      <c r="L94" s="33">
        <f t="shared" ref="L94:O94" si="86">L95+L96</f>
        <v>0</v>
      </c>
      <c r="M94" s="33">
        <f t="shared" si="86"/>
        <v>0</v>
      </c>
      <c r="N94" s="33">
        <f t="shared" si="86"/>
        <v>0</v>
      </c>
      <c r="O94" s="33">
        <f t="shared" si="86"/>
        <v>0</v>
      </c>
      <c r="P94" s="73">
        <f t="shared" si="58"/>
        <v>0</v>
      </c>
      <c r="Q94" s="198"/>
      <c r="R94" s="6"/>
      <c r="S94" s="9">
        <f t="shared" si="73"/>
        <v>0</v>
      </c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</row>
    <row r="95" spans="1:159" ht="18" x14ac:dyDescent="0.2">
      <c r="A95" s="118"/>
      <c r="B95" s="41"/>
      <c r="C95" s="41"/>
      <c r="D95" s="41" t="s">
        <v>98</v>
      </c>
      <c r="E95" s="41"/>
      <c r="F95" s="41"/>
      <c r="G95" s="158" t="s">
        <v>398</v>
      </c>
      <c r="H95" s="33">
        <f t="shared" ref="H95:J95" si="87">H448</f>
        <v>0</v>
      </c>
      <c r="I95" s="33">
        <f t="shared" si="87"/>
        <v>0</v>
      </c>
      <c r="J95" s="33">
        <f t="shared" si="87"/>
        <v>0</v>
      </c>
      <c r="K95" s="165"/>
      <c r="L95" s="33">
        <f t="shared" ref="L95:O95" si="88">L448</f>
        <v>0</v>
      </c>
      <c r="M95" s="33">
        <f t="shared" si="88"/>
        <v>0</v>
      </c>
      <c r="N95" s="33">
        <f t="shared" si="88"/>
        <v>0</v>
      </c>
      <c r="O95" s="33">
        <f t="shared" si="88"/>
        <v>0</v>
      </c>
      <c r="P95" s="73">
        <f t="shared" si="58"/>
        <v>0</v>
      </c>
      <c r="Q95" s="198"/>
      <c r="R95" s="6"/>
      <c r="S95" s="9">
        <f t="shared" si="73"/>
        <v>0</v>
      </c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</row>
    <row r="96" spans="1:159" ht="18" x14ac:dyDescent="0.2">
      <c r="A96" s="118"/>
      <c r="B96" s="41"/>
      <c r="C96" s="41"/>
      <c r="D96" s="41">
        <v>81</v>
      </c>
      <c r="E96" s="41"/>
      <c r="F96" s="41"/>
      <c r="G96" s="158" t="s">
        <v>399</v>
      </c>
      <c r="H96" s="33">
        <f t="shared" ref="H96:J96" si="89">H382</f>
        <v>0</v>
      </c>
      <c r="I96" s="33">
        <f t="shared" si="89"/>
        <v>0</v>
      </c>
      <c r="J96" s="33">
        <f t="shared" si="89"/>
        <v>0</v>
      </c>
      <c r="K96" s="165"/>
      <c r="L96" s="33">
        <f t="shared" ref="L96:O96" si="90">L382</f>
        <v>0</v>
      </c>
      <c r="M96" s="33">
        <f t="shared" si="90"/>
        <v>0</v>
      </c>
      <c r="N96" s="33">
        <f t="shared" si="90"/>
        <v>0</v>
      </c>
      <c r="O96" s="33">
        <f t="shared" si="90"/>
        <v>0</v>
      </c>
      <c r="P96" s="73">
        <f t="shared" si="58"/>
        <v>0</v>
      </c>
      <c r="Q96" s="198"/>
      <c r="R96" s="6"/>
      <c r="S96" s="9">
        <f t="shared" si="73"/>
        <v>0</v>
      </c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</row>
    <row r="97" spans="1:159" ht="18" x14ac:dyDescent="0.2">
      <c r="A97" s="121"/>
      <c r="B97" s="98"/>
      <c r="C97" s="98"/>
      <c r="D97" s="98">
        <v>85</v>
      </c>
      <c r="E97" s="98"/>
      <c r="F97" s="98"/>
      <c r="G97" s="167" t="s">
        <v>87</v>
      </c>
      <c r="H97" s="92">
        <f>+H253+H383+H451</f>
        <v>0</v>
      </c>
      <c r="I97" s="92">
        <f>+I253+I383+I451</f>
        <v>0</v>
      </c>
      <c r="J97" s="92">
        <f>+J253+J383+J451</f>
        <v>0</v>
      </c>
      <c r="K97" s="168"/>
      <c r="L97" s="92">
        <f>+L253+L383+L451</f>
        <v>0</v>
      </c>
      <c r="M97" s="92">
        <f>+M253+M383+M451</f>
        <v>-52758</v>
      </c>
      <c r="N97" s="92">
        <f>+N253+N383+N451</f>
        <v>-8046</v>
      </c>
      <c r="O97" s="92">
        <f>+O253+O383+O451</f>
        <v>-60804</v>
      </c>
      <c r="P97" s="92"/>
      <c r="Q97" s="203"/>
      <c r="R97" s="6"/>
      <c r="S97" s="9">
        <f t="shared" si="73"/>
        <v>52758</v>
      </c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</row>
    <row r="98" spans="1:159" ht="33" x14ac:dyDescent="0.2">
      <c r="A98" s="386" t="s">
        <v>99</v>
      </c>
      <c r="B98" s="387"/>
      <c r="C98" s="387"/>
      <c r="D98" s="387"/>
      <c r="E98" s="387"/>
      <c r="F98" s="387"/>
      <c r="G98" s="159" t="s">
        <v>100</v>
      </c>
      <c r="H98" s="55">
        <f t="shared" ref="H98:J98" si="91">H99+H152</f>
        <v>1420000</v>
      </c>
      <c r="I98" s="117">
        <f t="shared" si="91"/>
        <v>142000</v>
      </c>
      <c r="J98" s="117">
        <f t="shared" si="91"/>
        <v>0</v>
      </c>
      <c r="K98" s="164">
        <f t="shared" si="39"/>
        <v>10</v>
      </c>
      <c r="L98" s="55">
        <f>L99+L152</f>
        <v>520000</v>
      </c>
      <c r="M98" s="55">
        <f>M99+M152</f>
        <v>245576</v>
      </c>
      <c r="N98" s="55">
        <f t="shared" ref="N98:O98" si="92">N99+N152</f>
        <v>269139</v>
      </c>
      <c r="O98" s="55">
        <f t="shared" si="92"/>
        <v>514715</v>
      </c>
      <c r="P98" s="55">
        <f>L98-O98</f>
        <v>5285</v>
      </c>
      <c r="Q98" s="200">
        <f t="shared" ref="Q98:Q149" si="93">ROUND(O98/L98*100,2)</f>
        <v>98.98</v>
      </c>
      <c r="R98" s="6"/>
      <c r="S98" s="9">
        <f t="shared" si="73"/>
        <v>-245576</v>
      </c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</row>
    <row r="99" spans="1:159" ht="18" x14ac:dyDescent="0.2">
      <c r="A99" s="118"/>
      <c r="B99" s="41"/>
      <c r="C99" s="41"/>
      <c r="D99" s="41" t="s">
        <v>20</v>
      </c>
      <c r="E99" s="41"/>
      <c r="F99" s="41"/>
      <c r="G99" s="169" t="s">
        <v>153</v>
      </c>
      <c r="H99" s="33">
        <f>H100+H129+H147</f>
        <v>1420000</v>
      </c>
      <c r="I99" s="33">
        <f t="shared" ref="I99:J99" si="94">I100+I129+I147</f>
        <v>142000</v>
      </c>
      <c r="J99" s="33">
        <f t="shared" si="94"/>
        <v>0</v>
      </c>
      <c r="K99" s="165">
        <f t="shared" si="39"/>
        <v>10</v>
      </c>
      <c r="L99" s="33">
        <f t="shared" ref="L99:O99" si="95">L100+L129+L147</f>
        <v>520000</v>
      </c>
      <c r="M99" s="33">
        <f t="shared" si="95"/>
        <v>245576</v>
      </c>
      <c r="N99" s="33">
        <f t="shared" si="95"/>
        <v>269139</v>
      </c>
      <c r="O99" s="33">
        <f t="shared" si="95"/>
        <v>514715</v>
      </c>
      <c r="P99" s="73">
        <f>L99-O99</f>
        <v>5285</v>
      </c>
      <c r="Q99" s="198">
        <f t="shared" si="93"/>
        <v>98.98</v>
      </c>
      <c r="R99" s="6"/>
      <c r="S99" s="9">
        <f t="shared" si="73"/>
        <v>-245576</v>
      </c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</row>
    <row r="100" spans="1:159" ht="18" x14ac:dyDescent="0.2">
      <c r="A100" s="118"/>
      <c r="B100" s="41"/>
      <c r="C100" s="41"/>
      <c r="D100" s="41" t="s">
        <v>89</v>
      </c>
      <c r="E100" s="41"/>
      <c r="F100" s="41"/>
      <c r="G100" s="169" t="s">
        <v>273</v>
      </c>
      <c r="H100" s="33">
        <f t="shared" ref="H100:J100" si="96">H101+H122+H120</f>
        <v>0</v>
      </c>
      <c r="I100" s="33">
        <f t="shared" si="96"/>
        <v>0</v>
      </c>
      <c r="J100" s="33">
        <f t="shared" si="96"/>
        <v>0</v>
      </c>
      <c r="K100" s="165" t="e">
        <f t="shared" si="39"/>
        <v>#DIV/0!</v>
      </c>
      <c r="L100" s="33">
        <f>L101+L122+L120</f>
        <v>0</v>
      </c>
      <c r="M100" s="33">
        <f t="shared" ref="M100:P100" si="97">M101+M122+M120</f>
        <v>0</v>
      </c>
      <c r="N100" s="33">
        <f t="shared" si="97"/>
        <v>0</v>
      </c>
      <c r="O100" s="33">
        <f t="shared" si="97"/>
        <v>0</v>
      </c>
      <c r="P100" s="73">
        <f t="shared" si="97"/>
        <v>0</v>
      </c>
      <c r="Q100" s="198" t="e">
        <f t="shared" si="93"/>
        <v>#DIV/0!</v>
      </c>
      <c r="R100" s="6"/>
      <c r="S100" s="9">
        <f t="shared" si="73"/>
        <v>0</v>
      </c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</row>
    <row r="101" spans="1:159" ht="18" x14ac:dyDescent="0.2">
      <c r="A101" s="118"/>
      <c r="B101" s="41"/>
      <c r="C101" s="41"/>
      <c r="D101" s="41"/>
      <c r="E101" s="41" t="s">
        <v>20</v>
      </c>
      <c r="F101" s="41"/>
      <c r="G101" s="158" t="s">
        <v>294</v>
      </c>
      <c r="H101" s="33">
        <f t="shared" ref="H101:J101" si="98">SUM(H102:H119)</f>
        <v>0</v>
      </c>
      <c r="I101" s="33">
        <f t="shared" si="98"/>
        <v>0</v>
      </c>
      <c r="J101" s="33">
        <f t="shared" si="98"/>
        <v>0</v>
      </c>
      <c r="K101" s="165" t="e">
        <f t="shared" si="39"/>
        <v>#DIV/0!</v>
      </c>
      <c r="L101" s="33">
        <f t="shared" ref="L101:O101" si="99">SUM(L102:L119)</f>
        <v>0</v>
      </c>
      <c r="M101" s="33">
        <f t="shared" si="99"/>
        <v>0</v>
      </c>
      <c r="N101" s="33">
        <f t="shared" si="99"/>
        <v>0</v>
      </c>
      <c r="O101" s="33">
        <f t="shared" si="99"/>
        <v>0</v>
      </c>
      <c r="P101" s="73">
        <f t="shared" ref="P101:P156" si="100">L101-O101</f>
        <v>0</v>
      </c>
      <c r="Q101" s="198" t="e">
        <f t="shared" si="93"/>
        <v>#DIV/0!</v>
      </c>
      <c r="R101" s="6"/>
      <c r="S101" s="9">
        <f t="shared" si="73"/>
        <v>0</v>
      </c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</row>
    <row r="102" spans="1:159" ht="18" x14ac:dyDescent="0.2">
      <c r="A102" s="119"/>
      <c r="B102" s="96"/>
      <c r="C102" s="96"/>
      <c r="D102" s="96"/>
      <c r="E102" s="96"/>
      <c r="F102" s="96" t="s">
        <v>20</v>
      </c>
      <c r="G102" s="94" t="s">
        <v>295</v>
      </c>
      <c r="H102" s="31"/>
      <c r="I102" s="31"/>
      <c r="J102" s="31">
        <f>H102-I102</f>
        <v>0</v>
      </c>
      <c r="K102" s="165" t="e">
        <f t="shared" si="39"/>
        <v>#DIV/0!</v>
      </c>
      <c r="L102" s="31"/>
      <c r="M102" s="31"/>
      <c r="N102" s="31"/>
      <c r="O102" s="44">
        <f t="shared" ref="O102:O119" si="101">+M102+N102</f>
        <v>0</v>
      </c>
      <c r="P102" s="71">
        <f t="shared" si="100"/>
        <v>0</v>
      </c>
      <c r="Q102" s="199" t="e">
        <f t="shared" si="93"/>
        <v>#DIV/0!</v>
      </c>
      <c r="R102" s="6"/>
      <c r="S102" s="9">
        <f t="shared" si="73"/>
        <v>0</v>
      </c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</row>
    <row r="103" spans="1:159" s="85" customFormat="1" ht="18" x14ac:dyDescent="0.2">
      <c r="A103" s="122"/>
      <c r="B103" s="99"/>
      <c r="C103" s="99"/>
      <c r="D103" s="99"/>
      <c r="E103" s="99"/>
      <c r="F103" s="99"/>
      <c r="G103" s="170" t="s">
        <v>376</v>
      </c>
      <c r="H103" s="81">
        <v>0</v>
      </c>
      <c r="I103" s="81">
        <v>0</v>
      </c>
      <c r="J103" s="81">
        <f t="shared" ref="J103:J128" si="102">H103-I103</f>
        <v>0</v>
      </c>
      <c r="K103" s="171"/>
      <c r="L103" s="81">
        <v>0</v>
      </c>
      <c r="M103" s="81">
        <v>0</v>
      </c>
      <c r="N103" s="81">
        <v>0</v>
      </c>
      <c r="O103" s="172">
        <v>0</v>
      </c>
      <c r="P103" s="173"/>
      <c r="Q103" s="204"/>
      <c r="R103" s="82"/>
      <c r="S103" s="9">
        <f t="shared" si="73"/>
        <v>0</v>
      </c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  <c r="DC103" s="83"/>
      <c r="DD103" s="83"/>
      <c r="DE103" s="83"/>
      <c r="DF103" s="83"/>
      <c r="DG103" s="83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</row>
    <row r="104" spans="1:159" ht="18" x14ac:dyDescent="0.2">
      <c r="A104" s="119"/>
      <c r="B104" s="96"/>
      <c r="C104" s="96"/>
      <c r="D104" s="96"/>
      <c r="E104" s="96"/>
      <c r="F104" s="96" t="s">
        <v>18</v>
      </c>
      <c r="G104" s="94" t="s">
        <v>103</v>
      </c>
      <c r="H104" s="31"/>
      <c r="I104" s="31"/>
      <c r="J104" s="31">
        <f t="shared" si="102"/>
        <v>0</v>
      </c>
      <c r="K104" s="165"/>
      <c r="L104" s="31"/>
      <c r="M104" s="31"/>
      <c r="N104" s="31"/>
      <c r="O104" s="44">
        <f t="shared" si="101"/>
        <v>0</v>
      </c>
      <c r="P104" s="73">
        <f t="shared" si="100"/>
        <v>0</v>
      </c>
      <c r="Q104" s="198"/>
      <c r="R104" s="6"/>
      <c r="S104" s="9">
        <f t="shared" si="73"/>
        <v>0</v>
      </c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</row>
    <row r="105" spans="1:159" ht="18" x14ac:dyDescent="0.2">
      <c r="A105" s="119"/>
      <c r="B105" s="96"/>
      <c r="C105" s="96"/>
      <c r="D105" s="96"/>
      <c r="E105" s="96"/>
      <c r="F105" s="96"/>
      <c r="G105" s="94" t="s">
        <v>104</v>
      </c>
      <c r="H105" s="31"/>
      <c r="I105" s="31"/>
      <c r="J105" s="31">
        <f t="shared" si="102"/>
        <v>0</v>
      </c>
      <c r="K105" s="165"/>
      <c r="L105" s="31"/>
      <c r="M105" s="31"/>
      <c r="N105" s="31"/>
      <c r="O105" s="44">
        <f t="shared" si="101"/>
        <v>0</v>
      </c>
      <c r="P105" s="73">
        <f t="shared" si="100"/>
        <v>0</v>
      </c>
      <c r="Q105" s="198"/>
      <c r="R105" s="6"/>
      <c r="S105" s="9">
        <f t="shared" si="73"/>
        <v>0</v>
      </c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</row>
    <row r="106" spans="1:159" ht="18" x14ac:dyDescent="0.2">
      <c r="A106" s="119"/>
      <c r="B106" s="96"/>
      <c r="C106" s="96"/>
      <c r="D106" s="96"/>
      <c r="E106" s="96"/>
      <c r="F106" s="96" t="s">
        <v>7</v>
      </c>
      <c r="G106" s="94" t="s">
        <v>105</v>
      </c>
      <c r="H106" s="31"/>
      <c r="I106" s="31"/>
      <c r="J106" s="31">
        <f t="shared" si="102"/>
        <v>0</v>
      </c>
      <c r="K106" s="165"/>
      <c r="L106" s="31"/>
      <c r="M106" s="31"/>
      <c r="N106" s="31"/>
      <c r="O106" s="44">
        <f t="shared" si="101"/>
        <v>0</v>
      </c>
      <c r="P106" s="73">
        <f t="shared" si="100"/>
        <v>0</v>
      </c>
      <c r="Q106" s="198"/>
      <c r="R106" s="6"/>
      <c r="S106" s="9">
        <f t="shared" si="73"/>
        <v>0</v>
      </c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</row>
    <row r="107" spans="1:159" ht="18" x14ac:dyDescent="0.2">
      <c r="A107" s="119"/>
      <c r="B107" s="96"/>
      <c r="C107" s="96"/>
      <c r="D107" s="96"/>
      <c r="E107" s="96"/>
      <c r="F107" s="96"/>
      <c r="G107" s="94" t="s">
        <v>106</v>
      </c>
      <c r="H107" s="31"/>
      <c r="I107" s="31"/>
      <c r="J107" s="31">
        <f t="shared" si="102"/>
        <v>0</v>
      </c>
      <c r="K107" s="165"/>
      <c r="L107" s="31"/>
      <c r="M107" s="31"/>
      <c r="N107" s="31"/>
      <c r="O107" s="44">
        <f t="shared" si="101"/>
        <v>0</v>
      </c>
      <c r="P107" s="73">
        <f t="shared" si="100"/>
        <v>0</v>
      </c>
      <c r="Q107" s="198"/>
      <c r="R107" s="6"/>
      <c r="S107" s="9">
        <f t="shared" si="73"/>
        <v>0</v>
      </c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</row>
    <row r="108" spans="1:159" ht="18" x14ac:dyDescent="0.2">
      <c r="A108" s="119"/>
      <c r="B108" s="96"/>
      <c r="C108" s="96"/>
      <c r="D108" s="96"/>
      <c r="E108" s="96"/>
      <c r="F108" s="96"/>
      <c r="G108" s="94" t="s">
        <v>107</v>
      </c>
      <c r="H108" s="31"/>
      <c r="I108" s="31"/>
      <c r="J108" s="31">
        <f t="shared" si="102"/>
        <v>0</v>
      </c>
      <c r="K108" s="165"/>
      <c r="L108" s="31"/>
      <c r="M108" s="31"/>
      <c r="N108" s="31"/>
      <c r="O108" s="44">
        <f t="shared" si="101"/>
        <v>0</v>
      </c>
      <c r="P108" s="73">
        <f t="shared" si="100"/>
        <v>0</v>
      </c>
      <c r="Q108" s="198"/>
      <c r="R108" s="6"/>
      <c r="S108" s="9">
        <f t="shared" si="73"/>
        <v>0</v>
      </c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</row>
    <row r="109" spans="1:159" ht="18" x14ac:dyDescent="0.2">
      <c r="A109" s="119"/>
      <c r="B109" s="96"/>
      <c r="C109" s="96"/>
      <c r="D109" s="96"/>
      <c r="E109" s="96"/>
      <c r="F109" s="96"/>
      <c r="G109" s="94" t="s">
        <v>108</v>
      </c>
      <c r="H109" s="31"/>
      <c r="I109" s="31"/>
      <c r="J109" s="31">
        <f t="shared" si="102"/>
        <v>0</v>
      </c>
      <c r="K109" s="165"/>
      <c r="L109" s="31"/>
      <c r="M109" s="31"/>
      <c r="N109" s="31"/>
      <c r="O109" s="44">
        <f t="shared" si="101"/>
        <v>0</v>
      </c>
      <c r="P109" s="73">
        <f t="shared" si="100"/>
        <v>0</v>
      </c>
      <c r="Q109" s="198"/>
      <c r="R109" s="6"/>
      <c r="S109" s="9">
        <f t="shared" si="73"/>
        <v>0</v>
      </c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</row>
    <row r="110" spans="1:159" ht="18" x14ac:dyDescent="0.2">
      <c r="A110" s="119"/>
      <c r="B110" s="96"/>
      <c r="C110" s="96"/>
      <c r="D110" s="96"/>
      <c r="E110" s="96"/>
      <c r="F110" s="96" t="s">
        <v>109</v>
      </c>
      <c r="G110" s="94" t="s">
        <v>110</v>
      </c>
      <c r="H110" s="31"/>
      <c r="I110" s="31"/>
      <c r="J110" s="31">
        <f t="shared" si="102"/>
        <v>0</v>
      </c>
      <c r="K110" s="165"/>
      <c r="L110" s="31"/>
      <c r="M110" s="31"/>
      <c r="N110" s="31"/>
      <c r="O110" s="44">
        <f t="shared" si="101"/>
        <v>0</v>
      </c>
      <c r="P110" s="73">
        <f t="shared" si="100"/>
        <v>0</v>
      </c>
      <c r="Q110" s="198"/>
      <c r="R110" s="6"/>
      <c r="S110" s="9">
        <f t="shared" si="73"/>
        <v>0</v>
      </c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</row>
    <row r="111" spans="1:159" ht="18" x14ac:dyDescent="0.2">
      <c r="A111" s="119"/>
      <c r="B111" s="96"/>
      <c r="C111" s="96"/>
      <c r="D111" s="96"/>
      <c r="E111" s="96"/>
      <c r="F111" s="96" t="s">
        <v>111</v>
      </c>
      <c r="G111" s="94" t="s">
        <v>112</v>
      </c>
      <c r="H111" s="31"/>
      <c r="I111" s="31"/>
      <c r="J111" s="31">
        <f t="shared" si="102"/>
        <v>0</v>
      </c>
      <c r="K111" s="165"/>
      <c r="L111" s="31"/>
      <c r="M111" s="31"/>
      <c r="N111" s="31"/>
      <c r="O111" s="44">
        <f t="shared" si="101"/>
        <v>0</v>
      </c>
      <c r="P111" s="73">
        <f t="shared" si="100"/>
        <v>0</v>
      </c>
      <c r="Q111" s="198"/>
      <c r="R111" s="6"/>
      <c r="S111" s="9">
        <f t="shared" si="73"/>
        <v>0</v>
      </c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</row>
    <row r="112" spans="1:159" ht="18" x14ac:dyDescent="0.2">
      <c r="A112" s="119"/>
      <c r="B112" s="96"/>
      <c r="C112" s="96"/>
      <c r="D112" s="96"/>
      <c r="E112" s="96"/>
      <c r="F112" s="96"/>
      <c r="G112" s="94" t="s">
        <v>113</v>
      </c>
      <c r="H112" s="31"/>
      <c r="I112" s="31"/>
      <c r="J112" s="31">
        <f t="shared" si="102"/>
        <v>0</v>
      </c>
      <c r="K112" s="165"/>
      <c r="L112" s="31"/>
      <c r="M112" s="31"/>
      <c r="N112" s="31"/>
      <c r="O112" s="44">
        <f t="shared" si="101"/>
        <v>0</v>
      </c>
      <c r="P112" s="73">
        <f t="shared" si="100"/>
        <v>0</v>
      </c>
      <c r="Q112" s="198"/>
      <c r="R112" s="6"/>
      <c r="S112" s="9">
        <f t="shared" si="73"/>
        <v>0</v>
      </c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</row>
    <row r="113" spans="1:159" ht="18" x14ac:dyDescent="0.2">
      <c r="A113" s="119"/>
      <c r="B113" s="96"/>
      <c r="C113" s="96"/>
      <c r="D113" s="96"/>
      <c r="E113" s="96"/>
      <c r="F113" s="96"/>
      <c r="G113" s="94" t="s">
        <v>114</v>
      </c>
      <c r="H113" s="31"/>
      <c r="I113" s="31"/>
      <c r="J113" s="31">
        <f t="shared" si="102"/>
        <v>0</v>
      </c>
      <c r="K113" s="165"/>
      <c r="L113" s="31"/>
      <c r="M113" s="31"/>
      <c r="N113" s="31"/>
      <c r="O113" s="44">
        <f t="shared" si="101"/>
        <v>0</v>
      </c>
      <c r="P113" s="73">
        <f t="shared" si="100"/>
        <v>0</v>
      </c>
      <c r="Q113" s="198"/>
      <c r="R113" s="6"/>
      <c r="S113" s="9">
        <f t="shared" si="73"/>
        <v>0</v>
      </c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</row>
    <row r="114" spans="1:159" ht="33" x14ac:dyDescent="0.2">
      <c r="A114" s="119"/>
      <c r="B114" s="96"/>
      <c r="C114" s="96"/>
      <c r="D114" s="96"/>
      <c r="E114" s="96"/>
      <c r="F114" s="96"/>
      <c r="G114" s="94" t="s">
        <v>115</v>
      </c>
      <c r="H114" s="31"/>
      <c r="I114" s="31"/>
      <c r="J114" s="31">
        <f t="shared" si="102"/>
        <v>0</v>
      </c>
      <c r="K114" s="165"/>
      <c r="L114" s="31"/>
      <c r="M114" s="31"/>
      <c r="N114" s="31"/>
      <c r="O114" s="44">
        <f t="shared" si="101"/>
        <v>0</v>
      </c>
      <c r="P114" s="73">
        <f t="shared" si="100"/>
        <v>0</v>
      </c>
      <c r="Q114" s="198"/>
      <c r="R114" s="6"/>
      <c r="S114" s="9">
        <f t="shared" si="73"/>
        <v>0</v>
      </c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</row>
    <row r="115" spans="1:159" ht="18" x14ac:dyDescent="0.2">
      <c r="A115" s="119"/>
      <c r="B115" s="96"/>
      <c r="C115" s="96"/>
      <c r="D115" s="96"/>
      <c r="E115" s="96"/>
      <c r="F115" s="96">
        <v>13</v>
      </c>
      <c r="G115" s="94" t="s">
        <v>116</v>
      </c>
      <c r="H115" s="31"/>
      <c r="I115" s="31"/>
      <c r="J115" s="31">
        <f t="shared" si="102"/>
        <v>0</v>
      </c>
      <c r="K115" s="165"/>
      <c r="L115" s="31"/>
      <c r="M115" s="31"/>
      <c r="N115" s="31"/>
      <c r="O115" s="44">
        <f t="shared" si="101"/>
        <v>0</v>
      </c>
      <c r="P115" s="73">
        <f t="shared" si="100"/>
        <v>0</v>
      </c>
      <c r="Q115" s="198"/>
      <c r="R115" s="6"/>
      <c r="S115" s="9">
        <f t="shared" si="73"/>
        <v>0</v>
      </c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</row>
    <row r="116" spans="1:159" ht="18" x14ac:dyDescent="0.2">
      <c r="A116" s="119"/>
      <c r="B116" s="96"/>
      <c r="C116" s="96"/>
      <c r="D116" s="96"/>
      <c r="E116" s="96"/>
      <c r="F116" s="96"/>
      <c r="G116" s="94" t="s">
        <v>117</v>
      </c>
      <c r="H116" s="31"/>
      <c r="I116" s="31"/>
      <c r="J116" s="31">
        <f t="shared" si="102"/>
        <v>0</v>
      </c>
      <c r="K116" s="165"/>
      <c r="L116" s="31"/>
      <c r="M116" s="31"/>
      <c r="N116" s="31"/>
      <c r="O116" s="44">
        <f t="shared" si="101"/>
        <v>0</v>
      </c>
      <c r="P116" s="73">
        <f t="shared" si="100"/>
        <v>0</v>
      </c>
      <c r="Q116" s="198"/>
      <c r="R116" s="6"/>
      <c r="S116" s="9">
        <f t="shared" si="73"/>
        <v>0</v>
      </c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</row>
    <row r="117" spans="1:159" ht="33" x14ac:dyDescent="0.2">
      <c r="A117" s="119"/>
      <c r="B117" s="96"/>
      <c r="C117" s="96"/>
      <c r="D117" s="96"/>
      <c r="E117" s="96"/>
      <c r="F117" s="96"/>
      <c r="G117" s="94" t="s">
        <v>118</v>
      </c>
      <c r="H117" s="31"/>
      <c r="I117" s="31"/>
      <c r="J117" s="31">
        <f t="shared" si="102"/>
        <v>0</v>
      </c>
      <c r="K117" s="165"/>
      <c r="L117" s="31"/>
      <c r="M117" s="31"/>
      <c r="N117" s="31"/>
      <c r="O117" s="44">
        <f t="shared" si="101"/>
        <v>0</v>
      </c>
      <c r="P117" s="73">
        <f t="shared" si="100"/>
        <v>0</v>
      </c>
      <c r="Q117" s="198"/>
      <c r="R117" s="6"/>
      <c r="S117" s="9">
        <f t="shared" si="73"/>
        <v>0</v>
      </c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</row>
    <row r="118" spans="1:159" ht="18" x14ac:dyDescent="0.2">
      <c r="A118" s="119"/>
      <c r="B118" s="96"/>
      <c r="C118" s="96"/>
      <c r="D118" s="96"/>
      <c r="E118" s="96"/>
      <c r="F118" s="96"/>
      <c r="G118" s="94" t="s">
        <v>119</v>
      </c>
      <c r="H118" s="31"/>
      <c r="I118" s="31"/>
      <c r="J118" s="31">
        <f t="shared" si="102"/>
        <v>0</v>
      </c>
      <c r="K118" s="165"/>
      <c r="L118" s="31"/>
      <c r="M118" s="31"/>
      <c r="N118" s="31"/>
      <c r="O118" s="44">
        <f t="shared" si="101"/>
        <v>0</v>
      </c>
      <c r="P118" s="73">
        <f t="shared" si="100"/>
        <v>0</v>
      </c>
      <c r="Q118" s="198"/>
      <c r="R118" s="6"/>
      <c r="S118" s="9">
        <f t="shared" si="73"/>
        <v>0</v>
      </c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</row>
    <row r="119" spans="1:159" ht="18" x14ac:dyDescent="0.2">
      <c r="A119" s="119"/>
      <c r="B119" s="96"/>
      <c r="C119" s="96"/>
      <c r="D119" s="96"/>
      <c r="E119" s="96"/>
      <c r="F119" s="96" t="s">
        <v>91</v>
      </c>
      <c r="G119" s="94" t="s">
        <v>120</v>
      </c>
      <c r="H119" s="31"/>
      <c r="I119" s="31"/>
      <c r="J119" s="31">
        <f t="shared" si="102"/>
        <v>0</v>
      </c>
      <c r="K119" s="165"/>
      <c r="L119" s="31"/>
      <c r="M119" s="31"/>
      <c r="N119" s="31"/>
      <c r="O119" s="44">
        <f t="shared" si="101"/>
        <v>0</v>
      </c>
      <c r="P119" s="73">
        <f t="shared" si="100"/>
        <v>0</v>
      </c>
      <c r="Q119" s="198"/>
      <c r="R119" s="6"/>
      <c r="S119" s="9">
        <f t="shared" si="73"/>
        <v>0</v>
      </c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</row>
    <row r="120" spans="1:159" ht="18" x14ac:dyDescent="0.2">
      <c r="A120" s="119"/>
      <c r="B120" s="96"/>
      <c r="C120" s="96"/>
      <c r="D120" s="96"/>
      <c r="E120" s="100" t="s">
        <v>58</v>
      </c>
      <c r="F120" s="41"/>
      <c r="G120" s="158" t="s">
        <v>370</v>
      </c>
      <c r="H120" s="34">
        <f t="shared" ref="H120:J120" si="103">H121</f>
        <v>0</v>
      </c>
      <c r="I120" s="34">
        <f t="shared" si="103"/>
        <v>0</v>
      </c>
      <c r="J120" s="34">
        <f t="shared" si="103"/>
        <v>0</v>
      </c>
      <c r="K120" s="165" t="e">
        <f t="shared" ref="K120:K176" si="104">ROUND(I120/H120*100,2)</f>
        <v>#DIV/0!</v>
      </c>
      <c r="L120" s="34">
        <f>L121</f>
        <v>0</v>
      </c>
      <c r="M120" s="34">
        <f t="shared" ref="M120:Q120" si="105">M121</f>
        <v>0</v>
      </c>
      <c r="N120" s="34">
        <f t="shared" si="105"/>
        <v>0</v>
      </c>
      <c r="O120" s="34">
        <f t="shared" si="105"/>
        <v>0</v>
      </c>
      <c r="P120" s="73">
        <f t="shared" si="105"/>
        <v>0</v>
      </c>
      <c r="Q120" s="123" t="e">
        <f t="shared" si="105"/>
        <v>#DIV/0!</v>
      </c>
      <c r="R120" s="6"/>
      <c r="S120" s="9">
        <f t="shared" si="73"/>
        <v>0</v>
      </c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</row>
    <row r="121" spans="1:159" ht="18" x14ac:dyDescent="0.2">
      <c r="A121" s="119"/>
      <c r="B121" s="96"/>
      <c r="C121" s="96"/>
      <c r="D121" s="96"/>
      <c r="E121" s="96"/>
      <c r="F121" s="101" t="s">
        <v>369</v>
      </c>
      <c r="G121" s="94" t="s">
        <v>371</v>
      </c>
      <c r="H121" s="31"/>
      <c r="I121" s="31"/>
      <c r="J121" s="31">
        <f t="shared" si="102"/>
        <v>0</v>
      </c>
      <c r="K121" s="165" t="e">
        <f t="shared" si="104"/>
        <v>#DIV/0!</v>
      </c>
      <c r="L121" s="31"/>
      <c r="M121" s="31"/>
      <c r="N121" s="31"/>
      <c r="O121" s="44">
        <v>0</v>
      </c>
      <c r="P121" s="71">
        <f t="shared" si="100"/>
        <v>0</v>
      </c>
      <c r="Q121" s="199" t="e">
        <f t="shared" si="93"/>
        <v>#DIV/0!</v>
      </c>
      <c r="R121" s="6"/>
      <c r="S121" s="9">
        <f t="shared" si="73"/>
        <v>0</v>
      </c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</row>
    <row r="122" spans="1:159" ht="18" x14ac:dyDescent="0.2">
      <c r="A122" s="118"/>
      <c r="B122" s="41"/>
      <c r="C122" s="41"/>
      <c r="D122" s="41"/>
      <c r="E122" s="41" t="s">
        <v>35</v>
      </c>
      <c r="F122" s="41"/>
      <c r="G122" s="158" t="s">
        <v>296</v>
      </c>
      <c r="H122" s="33">
        <f t="shared" ref="H122:J122" si="106">H123+H124+H125+H126+H127+H128</f>
        <v>0</v>
      </c>
      <c r="I122" s="33">
        <f t="shared" si="106"/>
        <v>0</v>
      </c>
      <c r="J122" s="33">
        <f t="shared" si="106"/>
        <v>0</v>
      </c>
      <c r="K122" s="165" t="e">
        <f t="shared" si="104"/>
        <v>#DIV/0!</v>
      </c>
      <c r="L122" s="33">
        <f t="shared" ref="L122:O122" si="107">L123+L124+L125+L126+L127+L128</f>
        <v>0</v>
      </c>
      <c r="M122" s="33">
        <f t="shared" si="107"/>
        <v>0</v>
      </c>
      <c r="N122" s="33">
        <f t="shared" si="107"/>
        <v>0</v>
      </c>
      <c r="O122" s="33">
        <f t="shared" si="107"/>
        <v>0</v>
      </c>
      <c r="P122" s="73">
        <f t="shared" si="100"/>
        <v>0</v>
      </c>
      <c r="Q122" s="198" t="e">
        <f t="shared" si="93"/>
        <v>#DIV/0!</v>
      </c>
      <c r="R122" s="6"/>
      <c r="S122" s="9">
        <f t="shared" si="73"/>
        <v>0</v>
      </c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</row>
    <row r="123" spans="1:159" ht="18" x14ac:dyDescent="0.2">
      <c r="A123" s="119"/>
      <c r="B123" s="96"/>
      <c r="C123" s="96"/>
      <c r="D123" s="96"/>
      <c r="E123" s="96"/>
      <c r="F123" s="96" t="s">
        <v>20</v>
      </c>
      <c r="G123" s="94" t="s">
        <v>297</v>
      </c>
      <c r="H123" s="31"/>
      <c r="I123" s="31"/>
      <c r="J123" s="31">
        <f t="shared" si="102"/>
        <v>0</v>
      </c>
      <c r="K123" s="165" t="e">
        <f t="shared" si="104"/>
        <v>#DIV/0!</v>
      </c>
      <c r="L123" s="31"/>
      <c r="M123" s="31"/>
      <c r="N123" s="31"/>
      <c r="O123" s="44">
        <f t="shared" ref="O123:O128" si="108">+M123+N123</f>
        <v>0</v>
      </c>
      <c r="P123" s="71">
        <f t="shared" si="100"/>
        <v>0</v>
      </c>
      <c r="Q123" s="199" t="e">
        <f t="shared" si="93"/>
        <v>#DIV/0!</v>
      </c>
      <c r="R123" s="6"/>
      <c r="S123" s="9">
        <f t="shared" si="73"/>
        <v>0</v>
      </c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</row>
    <row r="124" spans="1:159" ht="18" x14ac:dyDescent="0.2">
      <c r="A124" s="119"/>
      <c r="B124" s="96"/>
      <c r="C124" s="96"/>
      <c r="D124" s="96"/>
      <c r="E124" s="96"/>
      <c r="F124" s="96" t="s">
        <v>18</v>
      </c>
      <c r="G124" s="94" t="s">
        <v>298</v>
      </c>
      <c r="H124" s="31"/>
      <c r="I124" s="31"/>
      <c r="J124" s="31">
        <f t="shared" si="102"/>
        <v>0</v>
      </c>
      <c r="K124" s="165" t="e">
        <f t="shared" si="104"/>
        <v>#DIV/0!</v>
      </c>
      <c r="L124" s="31"/>
      <c r="M124" s="31"/>
      <c r="N124" s="31"/>
      <c r="O124" s="44">
        <f t="shared" si="108"/>
        <v>0</v>
      </c>
      <c r="P124" s="71">
        <f t="shared" si="100"/>
        <v>0</v>
      </c>
      <c r="Q124" s="199" t="e">
        <f t="shared" si="93"/>
        <v>#DIV/0!</v>
      </c>
      <c r="R124" s="6"/>
      <c r="S124" s="9">
        <f t="shared" si="73"/>
        <v>0</v>
      </c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</row>
    <row r="125" spans="1:159" ht="18" x14ac:dyDescent="0.2">
      <c r="A125" s="119"/>
      <c r="B125" s="96"/>
      <c r="C125" s="96"/>
      <c r="D125" s="96"/>
      <c r="E125" s="96"/>
      <c r="F125" s="96" t="s">
        <v>35</v>
      </c>
      <c r="G125" s="94" t="s">
        <v>299</v>
      </c>
      <c r="H125" s="31"/>
      <c r="I125" s="31"/>
      <c r="J125" s="31">
        <f t="shared" si="102"/>
        <v>0</v>
      </c>
      <c r="K125" s="165" t="e">
        <f t="shared" si="104"/>
        <v>#DIV/0!</v>
      </c>
      <c r="L125" s="31"/>
      <c r="M125" s="31"/>
      <c r="N125" s="31"/>
      <c r="O125" s="44">
        <f t="shared" si="108"/>
        <v>0</v>
      </c>
      <c r="P125" s="71">
        <f t="shared" si="100"/>
        <v>0</v>
      </c>
      <c r="Q125" s="199" t="e">
        <f t="shared" si="93"/>
        <v>#DIV/0!</v>
      </c>
      <c r="R125" s="6"/>
      <c r="S125" s="9">
        <f t="shared" si="73"/>
        <v>0</v>
      </c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</row>
    <row r="126" spans="1:159" ht="33" x14ac:dyDescent="0.2">
      <c r="A126" s="119"/>
      <c r="B126" s="96"/>
      <c r="C126" s="96"/>
      <c r="D126" s="96"/>
      <c r="E126" s="96"/>
      <c r="F126" s="96" t="s">
        <v>7</v>
      </c>
      <c r="G126" s="94" t="s">
        <v>300</v>
      </c>
      <c r="H126" s="31"/>
      <c r="I126" s="31"/>
      <c r="J126" s="31">
        <f t="shared" si="102"/>
        <v>0</v>
      </c>
      <c r="K126" s="165" t="e">
        <f t="shared" si="104"/>
        <v>#DIV/0!</v>
      </c>
      <c r="L126" s="31"/>
      <c r="M126" s="31"/>
      <c r="N126" s="31"/>
      <c r="O126" s="44">
        <f t="shared" si="108"/>
        <v>0</v>
      </c>
      <c r="P126" s="71">
        <f t="shared" si="100"/>
        <v>0</v>
      </c>
      <c r="Q126" s="199" t="e">
        <f t="shared" si="93"/>
        <v>#DIV/0!</v>
      </c>
      <c r="R126" s="6"/>
      <c r="S126" s="9">
        <f t="shared" si="73"/>
        <v>0</v>
      </c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</row>
    <row r="127" spans="1:159" ht="18" x14ac:dyDescent="0.2">
      <c r="A127" s="119"/>
      <c r="B127" s="96"/>
      <c r="C127" s="96"/>
      <c r="D127" s="96"/>
      <c r="E127" s="96"/>
      <c r="F127" s="96" t="s">
        <v>22</v>
      </c>
      <c r="G127" s="94" t="s">
        <v>301</v>
      </c>
      <c r="H127" s="31"/>
      <c r="I127" s="31"/>
      <c r="J127" s="31">
        <f t="shared" si="102"/>
        <v>0</v>
      </c>
      <c r="K127" s="165" t="e">
        <f t="shared" si="104"/>
        <v>#DIV/0!</v>
      </c>
      <c r="L127" s="31"/>
      <c r="M127" s="31"/>
      <c r="N127" s="31"/>
      <c r="O127" s="44">
        <f t="shared" si="108"/>
        <v>0</v>
      </c>
      <c r="P127" s="71">
        <f t="shared" si="100"/>
        <v>0</v>
      </c>
      <c r="Q127" s="199" t="e">
        <f t="shared" si="93"/>
        <v>#DIV/0!</v>
      </c>
      <c r="R127" s="6"/>
      <c r="S127" s="9">
        <f t="shared" si="73"/>
        <v>0</v>
      </c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</row>
    <row r="128" spans="1:159" ht="18" x14ac:dyDescent="0.2">
      <c r="A128" s="119"/>
      <c r="B128" s="96"/>
      <c r="C128" s="96"/>
      <c r="D128" s="96"/>
      <c r="E128" s="96"/>
      <c r="F128" s="96" t="s">
        <v>127</v>
      </c>
      <c r="G128" s="94" t="s">
        <v>372</v>
      </c>
      <c r="H128" s="31"/>
      <c r="I128" s="31"/>
      <c r="J128" s="31">
        <f t="shared" si="102"/>
        <v>0</v>
      </c>
      <c r="K128" s="165" t="e">
        <f t="shared" si="104"/>
        <v>#DIV/0!</v>
      </c>
      <c r="L128" s="31"/>
      <c r="M128" s="31"/>
      <c r="N128" s="31"/>
      <c r="O128" s="44">
        <f t="shared" si="108"/>
        <v>0</v>
      </c>
      <c r="P128" s="73">
        <f t="shared" si="100"/>
        <v>0</v>
      </c>
      <c r="Q128" s="198" t="e">
        <f t="shared" si="93"/>
        <v>#DIV/0!</v>
      </c>
      <c r="R128" s="6"/>
      <c r="S128" s="9">
        <f t="shared" si="73"/>
        <v>0</v>
      </c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</row>
    <row r="129" spans="1:159" ht="18" x14ac:dyDescent="0.2">
      <c r="A129" s="118"/>
      <c r="B129" s="41"/>
      <c r="C129" s="41"/>
      <c r="D129" s="41" t="s">
        <v>90</v>
      </c>
      <c r="E129" s="41"/>
      <c r="F129" s="41"/>
      <c r="G129" s="169" t="s">
        <v>72</v>
      </c>
      <c r="H129" s="33">
        <f t="shared" ref="H129:J129" si="109">H130+H137+H141+H142</f>
        <v>0</v>
      </c>
      <c r="I129" s="33">
        <f t="shared" si="109"/>
        <v>0</v>
      </c>
      <c r="J129" s="33">
        <f t="shared" si="109"/>
        <v>0</v>
      </c>
      <c r="K129" s="165" t="e">
        <f t="shared" si="104"/>
        <v>#DIV/0!</v>
      </c>
      <c r="L129" s="33">
        <f t="shared" ref="L129:O129" si="110">L130+L137+L141+L142</f>
        <v>0</v>
      </c>
      <c r="M129" s="33">
        <f t="shared" si="110"/>
        <v>0</v>
      </c>
      <c r="N129" s="33">
        <f t="shared" si="110"/>
        <v>0</v>
      </c>
      <c r="O129" s="33">
        <f t="shared" si="110"/>
        <v>0</v>
      </c>
      <c r="P129" s="73">
        <f t="shared" si="100"/>
        <v>0</v>
      </c>
      <c r="Q129" s="198" t="e">
        <f t="shared" si="93"/>
        <v>#DIV/0!</v>
      </c>
      <c r="R129" s="6"/>
      <c r="S129" s="9">
        <f t="shared" si="73"/>
        <v>0</v>
      </c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</row>
    <row r="130" spans="1:159" ht="18" x14ac:dyDescent="0.2">
      <c r="A130" s="118"/>
      <c r="B130" s="41"/>
      <c r="C130" s="41"/>
      <c r="D130" s="41"/>
      <c r="E130" s="41" t="s">
        <v>20</v>
      </c>
      <c r="F130" s="41"/>
      <c r="G130" s="158" t="s">
        <v>129</v>
      </c>
      <c r="H130" s="33">
        <f t="shared" ref="H130:J130" si="111">SUM(H131:H136)</f>
        <v>0</v>
      </c>
      <c r="I130" s="33">
        <f t="shared" si="111"/>
        <v>0</v>
      </c>
      <c r="J130" s="33">
        <f t="shared" si="111"/>
        <v>0</v>
      </c>
      <c r="K130" s="165" t="e">
        <f t="shared" si="104"/>
        <v>#DIV/0!</v>
      </c>
      <c r="L130" s="33">
        <f t="shared" ref="L130:O130" si="112">SUM(L131:L136)</f>
        <v>0</v>
      </c>
      <c r="M130" s="33">
        <f t="shared" si="112"/>
        <v>0</v>
      </c>
      <c r="N130" s="33">
        <f t="shared" si="112"/>
        <v>0</v>
      </c>
      <c r="O130" s="33">
        <f t="shared" si="112"/>
        <v>0</v>
      </c>
      <c r="P130" s="73">
        <f t="shared" si="100"/>
        <v>0</v>
      </c>
      <c r="Q130" s="198" t="e">
        <f t="shared" si="93"/>
        <v>#DIV/0!</v>
      </c>
      <c r="R130" s="6"/>
      <c r="S130" s="9">
        <f t="shared" si="73"/>
        <v>0</v>
      </c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</row>
    <row r="131" spans="1:159" ht="18" x14ac:dyDescent="0.2">
      <c r="A131" s="119"/>
      <c r="B131" s="96"/>
      <c r="C131" s="96"/>
      <c r="D131" s="96"/>
      <c r="E131" s="96"/>
      <c r="F131" s="96" t="s">
        <v>20</v>
      </c>
      <c r="G131" s="94" t="s">
        <v>130</v>
      </c>
      <c r="H131" s="31"/>
      <c r="I131" s="31"/>
      <c r="J131" s="31">
        <f t="shared" ref="J131:J136" si="113">H131-I131</f>
        <v>0</v>
      </c>
      <c r="K131" s="165"/>
      <c r="L131" s="31"/>
      <c r="M131" s="31"/>
      <c r="N131" s="31"/>
      <c r="O131" s="44">
        <f t="shared" ref="O131:O136" si="114">+M131+N131</f>
        <v>0</v>
      </c>
      <c r="P131" s="73">
        <f t="shared" si="100"/>
        <v>0</v>
      </c>
      <c r="Q131" s="198"/>
      <c r="R131" s="6"/>
      <c r="S131" s="9">
        <f t="shared" si="73"/>
        <v>0</v>
      </c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</row>
    <row r="132" spans="1:159" ht="18" x14ac:dyDescent="0.2">
      <c r="A132" s="119"/>
      <c r="B132" s="96"/>
      <c r="C132" s="96"/>
      <c r="D132" s="96"/>
      <c r="E132" s="96"/>
      <c r="F132" s="96"/>
      <c r="G132" s="94" t="s">
        <v>131</v>
      </c>
      <c r="H132" s="31"/>
      <c r="I132" s="31"/>
      <c r="J132" s="31">
        <f t="shared" si="113"/>
        <v>0</v>
      </c>
      <c r="K132" s="165"/>
      <c r="L132" s="31"/>
      <c r="M132" s="31"/>
      <c r="N132" s="31"/>
      <c r="O132" s="44">
        <f t="shared" si="114"/>
        <v>0</v>
      </c>
      <c r="P132" s="73">
        <f t="shared" si="100"/>
        <v>0</v>
      </c>
      <c r="Q132" s="198"/>
      <c r="R132" s="6"/>
      <c r="S132" s="9">
        <f t="shared" si="73"/>
        <v>0</v>
      </c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</row>
    <row r="133" spans="1:159" ht="18" x14ac:dyDescent="0.2">
      <c r="A133" s="119"/>
      <c r="B133" s="96"/>
      <c r="C133" s="96"/>
      <c r="D133" s="96"/>
      <c r="E133" s="96"/>
      <c r="F133" s="96" t="s">
        <v>35</v>
      </c>
      <c r="G133" s="94" t="s">
        <v>132</v>
      </c>
      <c r="H133" s="31"/>
      <c r="I133" s="31"/>
      <c r="J133" s="31">
        <f t="shared" si="113"/>
        <v>0</v>
      </c>
      <c r="K133" s="165"/>
      <c r="L133" s="31"/>
      <c r="M133" s="31"/>
      <c r="N133" s="31"/>
      <c r="O133" s="44">
        <f t="shared" si="114"/>
        <v>0</v>
      </c>
      <c r="P133" s="73">
        <f t="shared" si="100"/>
        <v>0</v>
      </c>
      <c r="Q133" s="198"/>
      <c r="R133" s="6"/>
      <c r="S133" s="9">
        <f t="shared" si="73"/>
        <v>0</v>
      </c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</row>
    <row r="134" spans="1:159" ht="18" x14ac:dyDescent="0.2">
      <c r="A134" s="119"/>
      <c r="B134" s="96"/>
      <c r="C134" s="96"/>
      <c r="D134" s="96"/>
      <c r="E134" s="96"/>
      <c r="F134" s="96" t="s">
        <v>7</v>
      </c>
      <c r="G134" s="94" t="s">
        <v>133</v>
      </c>
      <c r="H134" s="31"/>
      <c r="I134" s="31"/>
      <c r="J134" s="31">
        <f t="shared" si="113"/>
        <v>0</v>
      </c>
      <c r="K134" s="165"/>
      <c r="L134" s="31"/>
      <c r="M134" s="31"/>
      <c r="N134" s="31"/>
      <c r="O134" s="44">
        <f t="shared" si="114"/>
        <v>0</v>
      </c>
      <c r="P134" s="73">
        <f t="shared" si="100"/>
        <v>0</v>
      </c>
      <c r="Q134" s="198"/>
      <c r="R134" s="6"/>
      <c r="S134" s="9">
        <f t="shared" si="73"/>
        <v>0</v>
      </c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</row>
    <row r="135" spans="1:159" ht="33" x14ac:dyDescent="0.2">
      <c r="A135" s="119"/>
      <c r="B135" s="96"/>
      <c r="C135" s="96"/>
      <c r="D135" s="96"/>
      <c r="E135" s="96"/>
      <c r="F135" s="96" t="s">
        <v>111</v>
      </c>
      <c r="G135" s="94" t="s">
        <v>134</v>
      </c>
      <c r="H135" s="31"/>
      <c r="I135" s="31"/>
      <c r="J135" s="31">
        <f t="shared" si="113"/>
        <v>0</v>
      </c>
      <c r="K135" s="165" t="e">
        <f t="shared" si="104"/>
        <v>#DIV/0!</v>
      </c>
      <c r="L135" s="31"/>
      <c r="M135" s="31"/>
      <c r="N135" s="31"/>
      <c r="O135" s="44">
        <f t="shared" si="114"/>
        <v>0</v>
      </c>
      <c r="P135" s="73">
        <f t="shared" si="100"/>
        <v>0</v>
      </c>
      <c r="Q135" s="198" t="e">
        <f t="shared" si="93"/>
        <v>#DIV/0!</v>
      </c>
      <c r="R135" s="6"/>
      <c r="S135" s="9">
        <f t="shared" si="73"/>
        <v>0</v>
      </c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</row>
    <row r="136" spans="1:159" ht="33" x14ac:dyDescent="0.2">
      <c r="A136" s="119"/>
      <c r="B136" s="96"/>
      <c r="C136" s="96"/>
      <c r="D136" s="96"/>
      <c r="E136" s="96"/>
      <c r="F136" s="96" t="s">
        <v>91</v>
      </c>
      <c r="G136" s="94" t="s">
        <v>135</v>
      </c>
      <c r="H136" s="31"/>
      <c r="I136" s="31"/>
      <c r="J136" s="31">
        <f t="shared" si="113"/>
        <v>0</v>
      </c>
      <c r="K136" s="165"/>
      <c r="L136" s="31"/>
      <c r="M136" s="31"/>
      <c r="N136" s="31"/>
      <c r="O136" s="44">
        <f t="shared" si="114"/>
        <v>0</v>
      </c>
      <c r="P136" s="73">
        <f t="shared" si="100"/>
        <v>0</v>
      </c>
      <c r="Q136" s="198"/>
      <c r="R136" s="6"/>
      <c r="S136" s="9">
        <f t="shared" si="73"/>
        <v>0</v>
      </c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</row>
    <row r="137" spans="1:159" ht="18" x14ac:dyDescent="0.2">
      <c r="A137" s="118"/>
      <c r="B137" s="41"/>
      <c r="C137" s="41"/>
      <c r="D137" s="41"/>
      <c r="E137" s="41" t="s">
        <v>136</v>
      </c>
      <c r="F137" s="41"/>
      <c r="G137" s="169" t="s">
        <v>137</v>
      </c>
      <c r="H137" s="33">
        <f t="shared" ref="H137:J137" si="115">H138+H139+H140</f>
        <v>0</v>
      </c>
      <c r="I137" s="33">
        <f t="shared" si="115"/>
        <v>0</v>
      </c>
      <c r="J137" s="33">
        <f t="shared" si="115"/>
        <v>0</v>
      </c>
      <c r="K137" s="165"/>
      <c r="L137" s="33">
        <f t="shared" ref="L137:O137" si="116">L138+L139+L140</f>
        <v>0</v>
      </c>
      <c r="M137" s="33">
        <f t="shared" si="116"/>
        <v>0</v>
      </c>
      <c r="N137" s="33">
        <f t="shared" si="116"/>
        <v>0</v>
      </c>
      <c r="O137" s="33">
        <f t="shared" si="116"/>
        <v>0</v>
      </c>
      <c r="P137" s="73">
        <f t="shared" si="100"/>
        <v>0</v>
      </c>
      <c r="Q137" s="198"/>
      <c r="R137" s="6"/>
      <c r="S137" s="9">
        <f t="shared" si="73"/>
        <v>0</v>
      </c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</row>
    <row r="138" spans="1:159" ht="18" x14ac:dyDescent="0.2">
      <c r="A138" s="119"/>
      <c r="B138" s="96"/>
      <c r="C138" s="96"/>
      <c r="D138" s="96"/>
      <c r="E138" s="96"/>
      <c r="F138" s="96"/>
      <c r="G138" s="94" t="s">
        <v>138</v>
      </c>
      <c r="H138" s="31"/>
      <c r="I138" s="31"/>
      <c r="J138" s="31">
        <f t="shared" ref="J138:J141" si="117">H138-I138</f>
        <v>0</v>
      </c>
      <c r="K138" s="165"/>
      <c r="L138" s="31"/>
      <c r="M138" s="31"/>
      <c r="N138" s="31"/>
      <c r="O138" s="44">
        <f t="shared" ref="O138:O141" si="118">+M138+N138</f>
        <v>0</v>
      </c>
      <c r="P138" s="73">
        <f t="shared" si="100"/>
        <v>0</v>
      </c>
      <c r="Q138" s="198"/>
      <c r="R138" s="6"/>
      <c r="S138" s="9">
        <f t="shared" si="73"/>
        <v>0</v>
      </c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</row>
    <row r="139" spans="1:159" ht="18" x14ac:dyDescent="0.2">
      <c r="A139" s="119"/>
      <c r="B139" s="96"/>
      <c r="C139" s="96"/>
      <c r="D139" s="96"/>
      <c r="E139" s="96"/>
      <c r="F139" s="96"/>
      <c r="G139" s="94" t="s">
        <v>139</v>
      </c>
      <c r="H139" s="31"/>
      <c r="I139" s="31"/>
      <c r="J139" s="31">
        <f t="shared" si="117"/>
        <v>0</v>
      </c>
      <c r="K139" s="165"/>
      <c r="L139" s="31"/>
      <c r="M139" s="31"/>
      <c r="N139" s="31"/>
      <c r="O139" s="44">
        <f t="shared" si="118"/>
        <v>0</v>
      </c>
      <c r="P139" s="73">
        <f t="shared" si="100"/>
        <v>0</v>
      </c>
      <c r="Q139" s="198"/>
      <c r="R139" s="6"/>
      <c r="S139" s="9">
        <f t="shared" si="73"/>
        <v>0</v>
      </c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</row>
    <row r="140" spans="1:159" ht="18" x14ac:dyDescent="0.2">
      <c r="A140" s="119"/>
      <c r="B140" s="96"/>
      <c r="C140" s="96"/>
      <c r="D140" s="96"/>
      <c r="E140" s="96"/>
      <c r="F140" s="96" t="s">
        <v>91</v>
      </c>
      <c r="G140" s="94" t="s">
        <v>140</v>
      </c>
      <c r="H140" s="31"/>
      <c r="I140" s="31"/>
      <c r="J140" s="31">
        <f t="shared" si="117"/>
        <v>0</v>
      </c>
      <c r="K140" s="165"/>
      <c r="L140" s="31"/>
      <c r="M140" s="31"/>
      <c r="N140" s="31"/>
      <c r="O140" s="44">
        <f t="shared" si="118"/>
        <v>0</v>
      </c>
      <c r="P140" s="73">
        <f t="shared" si="100"/>
        <v>0</v>
      </c>
      <c r="Q140" s="198"/>
      <c r="R140" s="6"/>
      <c r="S140" s="9">
        <f t="shared" si="73"/>
        <v>0</v>
      </c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</row>
    <row r="141" spans="1:159" ht="18" x14ac:dyDescent="0.2">
      <c r="A141" s="119"/>
      <c r="B141" s="96"/>
      <c r="C141" s="96"/>
      <c r="D141" s="96"/>
      <c r="E141" s="96">
        <v>13</v>
      </c>
      <c r="F141" s="96"/>
      <c r="G141" s="94" t="s">
        <v>141</v>
      </c>
      <c r="H141" s="31"/>
      <c r="I141" s="31"/>
      <c r="J141" s="31">
        <f t="shared" si="117"/>
        <v>0</v>
      </c>
      <c r="K141" s="165"/>
      <c r="L141" s="31"/>
      <c r="M141" s="31"/>
      <c r="N141" s="31"/>
      <c r="O141" s="44">
        <f t="shared" si="118"/>
        <v>0</v>
      </c>
      <c r="P141" s="73">
        <f t="shared" si="100"/>
        <v>0</v>
      </c>
      <c r="Q141" s="198"/>
      <c r="R141" s="6"/>
      <c r="S141" s="9">
        <f t="shared" si="73"/>
        <v>0</v>
      </c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</row>
    <row r="142" spans="1:159" ht="18" x14ac:dyDescent="0.2">
      <c r="A142" s="118"/>
      <c r="B142" s="41"/>
      <c r="C142" s="41"/>
      <c r="D142" s="41"/>
      <c r="E142" s="41" t="s">
        <v>91</v>
      </c>
      <c r="F142" s="41"/>
      <c r="G142" s="169" t="s">
        <v>142</v>
      </c>
      <c r="H142" s="33">
        <f t="shared" ref="H142:J142" si="119">H143+H144+H145+H146</f>
        <v>0</v>
      </c>
      <c r="I142" s="33">
        <f t="shared" si="119"/>
        <v>0</v>
      </c>
      <c r="J142" s="33">
        <f t="shared" si="119"/>
        <v>0</v>
      </c>
      <c r="K142" s="165" t="e">
        <f t="shared" si="104"/>
        <v>#DIV/0!</v>
      </c>
      <c r="L142" s="33">
        <f t="shared" ref="L142:O142" si="120">L143+L144+L145+L146</f>
        <v>0</v>
      </c>
      <c r="M142" s="33">
        <f t="shared" si="120"/>
        <v>0</v>
      </c>
      <c r="N142" s="33">
        <f t="shared" si="120"/>
        <v>0</v>
      </c>
      <c r="O142" s="33">
        <f t="shared" si="120"/>
        <v>0</v>
      </c>
      <c r="P142" s="73">
        <f t="shared" si="100"/>
        <v>0</v>
      </c>
      <c r="Q142" s="198" t="e">
        <f t="shared" si="93"/>
        <v>#DIV/0!</v>
      </c>
      <c r="R142" s="6"/>
      <c r="S142" s="9">
        <f t="shared" si="73"/>
        <v>0</v>
      </c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</row>
    <row r="143" spans="1:159" ht="18" x14ac:dyDescent="0.2">
      <c r="A143" s="119"/>
      <c r="B143" s="96"/>
      <c r="C143" s="96"/>
      <c r="D143" s="96"/>
      <c r="E143" s="96"/>
      <c r="F143" s="96"/>
      <c r="G143" s="94" t="s">
        <v>143</v>
      </c>
      <c r="H143" s="31"/>
      <c r="I143" s="31"/>
      <c r="J143" s="31">
        <f t="shared" ref="J143:J146" si="121">H143-I143</f>
        <v>0</v>
      </c>
      <c r="K143" s="165"/>
      <c r="L143" s="31"/>
      <c r="M143" s="31">
        <v>0</v>
      </c>
      <c r="N143" s="31"/>
      <c r="O143" s="44">
        <f t="shared" ref="O143:O146" si="122">+M143+N143</f>
        <v>0</v>
      </c>
      <c r="P143" s="73">
        <f t="shared" si="100"/>
        <v>0</v>
      </c>
      <c r="Q143" s="198"/>
      <c r="R143" s="6"/>
      <c r="S143" s="9">
        <f t="shared" si="73"/>
        <v>0</v>
      </c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</row>
    <row r="144" spans="1:159" ht="18" x14ac:dyDescent="0.2">
      <c r="A144" s="119"/>
      <c r="B144" s="96"/>
      <c r="C144" s="96"/>
      <c r="D144" s="96"/>
      <c r="E144" s="96"/>
      <c r="F144" s="96"/>
      <c r="G144" s="94" t="s">
        <v>144</v>
      </c>
      <c r="H144" s="31"/>
      <c r="I144" s="31"/>
      <c r="J144" s="31">
        <f t="shared" si="121"/>
        <v>0</v>
      </c>
      <c r="K144" s="165"/>
      <c r="L144" s="31"/>
      <c r="M144" s="31"/>
      <c r="N144" s="31"/>
      <c r="O144" s="44">
        <f t="shared" si="122"/>
        <v>0</v>
      </c>
      <c r="P144" s="73">
        <f t="shared" si="100"/>
        <v>0</v>
      </c>
      <c r="Q144" s="198"/>
      <c r="R144" s="6"/>
      <c r="S144" s="9">
        <f t="shared" si="73"/>
        <v>0</v>
      </c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</row>
    <row r="145" spans="1:159" ht="33" x14ac:dyDescent="0.2">
      <c r="A145" s="119"/>
      <c r="B145" s="96"/>
      <c r="C145" s="96"/>
      <c r="D145" s="96"/>
      <c r="E145" s="96"/>
      <c r="F145" s="96" t="s">
        <v>22</v>
      </c>
      <c r="G145" s="94" t="s">
        <v>145</v>
      </c>
      <c r="H145" s="31">
        <v>0</v>
      </c>
      <c r="I145" s="31">
        <v>0</v>
      </c>
      <c r="J145" s="31">
        <f t="shared" si="121"/>
        <v>0</v>
      </c>
      <c r="K145" s="165" t="e">
        <f t="shared" si="104"/>
        <v>#DIV/0!</v>
      </c>
      <c r="L145" s="31">
        <v>0</v>
      </c>
      <c r="M145" s="31">
        <v>0</v>
      </c>
      <c r="N145" s="31">
        <v>0</v>
      </c>
      <c r="O145" s="44">
        <f>+M145+N145</f>
        <v>0</v>
      </c>
      <c r="P145" s="73">
        <f t="shared" si="100"/>
        <v>0</v>
      </c>
      <c r="Q145" s="198"/>
      <c r="R145" s="6"/>
      <c r="S145" s="9">
        <f t="shared" ref="S145:S209" si="123">R145-M145</f>
        <v>0</v>
      </c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</row>
    <row r="146" spans="1:159" ht="18" x14ac:dyDescent="0.2">
      <c r="A146" s="119"/>
      <c r="B146" s="96"/>
      <c r="C146" s="96"/>
      <c r="D146" s="96"/>
      <c r="E146" s="96"/>
      <c r="F146" s="96" t="s">
        <v>91</v>
      </c>
      <c r="G146" s="94" t="s">
        <v>146</v>
      </c>
      <c r="H146" s="31"/>
      <c r="I146" s="31"/>
      <c r="J146" s="31">
        <f t="shared" si="121"/>
        <v>0</v>
      </c>
      <c r="K146" s="165"/>
      <c r="L146" s="31"/>
      <c r="M146" s="31"/>
      <c r="N146" s="31"/>
      <c r="O146" s="44">
        <f t="shared" si="122"/>
        <v>0</v>
      </c>
      <c r="P146" s="73">
        <f t="shared" si="100"/>
        <v>0</v>
      </c>
      <c r="Q146" s="198"/>
      <c r="R146" s="6"/>
      <c r="S146" s="9">
        <f t="shared" si="123"/>
        <v>0</v>
      </c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</row>
    <row r="147" spans="1:159" ht="18" x14ac:dyDescent="0.2">
      <c r="A147" s="118"/>
      <c r="B147" s="41"/>
      <c r="C147" s="41"/>
      <c r="D147" s="41">
        <v>59</v>
      </c>
      <c r="E147" s="41"/>
      <c r="F147" s="41"/>
      <c r="G147" s="169" t="s">
        <v>147</v>
      </c>
      <c r="H147" s="33">
        <f>+H148+H150+H151</f>
        <v>1420000</v>
      </c>
      <c r="I147" s="33">
        <f t="shared" ref="I147:J147" si="124">+I148+I150+I151</f>
        <v>142000</v>
      </c>
      <c r="J147" s="33">
        <f t="shared" si="124"/>
        <v>0</v>
      </c>
      <c r="K147" s="165">
        <f t="shared" si="104"/>
        <v>10</v>
      </c>
      <c r="L147" s="33">
        <f>+L148+L150+L151</f>
        <v>520000</v>
      </c>
      <c r="M147" s="33">
        <f t="shared" ref="M147:N147" si="125">+M148+M150+M151</f>
        <v>245576</v>
      </c>
      <c r="N147" s="33">
        <f t="shared" si="125"/>
        <v>269139</v>
      </c>
      <c r="O147" s="33">
        <f>+O148+O150+O151</f>
        <v>514715</v>
      </c>
      <c r="P147" s="73">
        <f>L147-O147</f>
        <v>5285</v>
      </c>
      <c r="Q147" s="198">
        <f t="shared" si="93"/>
        <v>98.98</v>
      </c>
      <c r="R147" s="6"/>
      <c r="S147" s="9">
        <f t="shared" si="123"/>
        <v>-245576</v>
      </c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</row>
    <row r="148" spans="1:159" ht="18" x14ac:dyDescent="0.2">
      <c r="A148" s="119"/>
      <c r="B148" s="96"/>
      <c r="C148" s="96"/>
      <c r="D148" s="96"/>
      <c r="E148" s="96">
        <v>25</v>
      </c>
      <c r="F148" s="96"/>
      <c r="G148" s="94" t="s">
        <v>148</v>
      </c>
      <c r="H148" s="31"/>
      <c r="I148" s="31">
        <f>O148</f>
        <v>0</v>
      </c>
      <c r="J148" s="31">
        <f t="shared" ref="J148:J150" si="126">H148-I148</f>
        <v>0</v>
      </c>
      <c r="K148" s="165" t="e">
        <f t="shared" si="104"/>
        <v>#DIV/0!</v>
      </c>
      <c r="L148" s="31">
        <f>H148</f>
        <v>0</v>
      </c>
      <c r="M148" s="31"/>
      <c r="N148" s="31"/>
      <c r="O148" s="44">
        <f t="shared" ref="O148" si="127">+M148+N148</f>
        <v>0</v>
      </c>
      <c r="P148" s="73">
        <f t="shared" si="100"/>
        <v>0</v>
      </c>
      <c r="Q148" s="198" t="e">
        <f t="shared" si="93"/>
        <v>#DIV/0!</v>
      </c>
      <c r="R148" s="6">
        <v>31419</v>
      </c>
      <c r="S148" s="9">
        <f>R148-M148</f>
        <v>31419</v>
      </c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</row>
    <row r="149" spans="1:159" ht="18" x14ac:dyDescent="0.2">
      <c r="A149" s="119"/>
      <c r="B149" s="96"/>
      <c r="C149" s="96"/>
      <c r="D149" s="96"/>
      <c r="E149" s="96">
        <v>42</v>
      </c>
      <c r="F149" s="96"/>
      <c r="G149" s="94" t="s">
        <v>149</v>
      </c>
      <c r="H149" s="31">
        <f>H150+H151</f>
        <v>1420000</v>
      </c>
      <c r="I149" s="31">
        <f>I150+I151</f>
        <v>142000</v>
      </c>
      <c r="J149" s="31">
        <f>H149-I149</f>
        <v>1278000</v>
      </c>
      <c r="K149" s="165">
        <f>ROUND(I149/H149*100,2)</f>
        <v>10</v>
      </c>
      <c r="L149" s="31">
        <f>L150+L151</f>
        <v>520000</v>
      </c>
      <c r="M149" s="31">
        <f>M150+M151</f>
        <v>245576</v>
      </c>
      <c r="N149" s="31">
        <f t="shared" ref="N149" si="128">N150+N151</f>
        <v>269139</v>
      </c>
      <c r="O149" s="44">
        <f>+M149+N149</f>
        <v>514715</v>
      </c>
      <c r="P149" s="73">
        <f>L149-O149</f>
        <v>5285</v>
      </c>
      <c r="Q149" s="198">
        <f t="shared" si="93"/>
        <v>98.98</v>
      </c>
      <c r="R149" s="6"/>
      <c r="S149" s="9">
        <f t="shared" si="123"/>
        <v>-245576</v>
      </c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</row>
    <row r="150" spans="1:159" ht="45.75" customHeight="1" x14ac:dyDescent="0.2">
      <c r="A150" s="119"/>
      <c r="B150" s="96"/>
      <c r="C150" s="96"/>
      <c r="D150" s="96"/>
      <c r="E150" s="96"/>
      <c r="F150" s="96"/>
      <c r="G150" s="138" t="s">
        <v>416</v>
      </c>
      <c r="H150" s="31"/>
      <c r="I150" s="31">
        <f>O150</f>
        <v>0</v>
      </c>
      <c r="J150" s="31">
        <f t="shared" si="126"/>
        <v>0</v>
      </c>
      <c r="K150" s="165"/>
      <c r="L150" s="31">
        <f>H150</f>
        <v>0</v>
      </c>
      <c r="M150" s="31"/>
      <c r="N150" s="31"/>
      <c r="O150" s="44">
        <f>+M150+N150</f>
        <v>0</v>
      </c>
      <c r="P150" s="73"/>
      <c r="Q150" s="198"/>
      <c r="R150" s="6">
        <v>1153965</v>
      </c>
      <c r="S150" s="9">
        <f t="shared" si="123"/>
        <v>1153965</v>
      </c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</row>
    <row r="151" spans="1:159" ht="45.75" customHeight="1" x14ac:dyDescent="0.2">
      <c r="A151" s="119"/>
      <c r="B151" s="96"/>
      <c r="C151" s="96"/>
      <c r="D151" s="96"/>
      <c r="E151" s="96"/>
      <c r="F151" s="96"/>
      <c r="G151" s="138" t="s">
        <v>427</v>
      </c>
      <c r="H151" s="31">
        <v>1420000</v>
      </c>
      <c r="I151" s="31">
        <v>142000</v>
      </c>
      <c r="J151" s="31"/>
      <c r="K151" s="165"/>
      <c r="L151" s="31">
        <v>520000</v>
      </c>
      <c r="M151" s="31">
        <v>245576</v>
      </c>
      <c r="N151" s="31">
        <f>S151</f>
        <v>269139</v>
      </c>
      <c r="O151" s="44">
        <f>+M151+N151</f>
        <v>514715</v>
      </c>
      <c r="P151" s="73"/>
      <c r="Q151" s="198"/>
      <c r="R151" s="6">
        <v>514715</v>
      </c>
      <c r="S151" s="9">
        <f t="shared" si="123"/>
        <v>269139</v>
      </c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</row>
    <row r="152" spans="1:159" ht="33" x14ac:dyDescent="0.2">
      <c r="A152" s="124"/>
      <c r="B152" s="102"/>
      <c r="C152" s="102"/>
      <c r="D152" s="98">
        <v>85</v>
      </c>
      <c r="E152" s="102"/>
      <c r="F152" s="102"/>
      <c r="G152" s="174" t="s">
        <v>150</v>
      </c>
      <c r="H152" s="93"/>
      <c r="I152" s="93"/>
      <c r="J152" s="93"/>
      <c r="K152" s="168"/>
      <c r="L152" s="93"/>
      <c r="M152" s="93"/>
      <c r="N152" s="93"/>
      <c r="O152" s="175">
        <f>+M152+N152</f>
        <v>0</v>
      </c>
      <c r="P152" s="175">
        <f t="shared" si="100"/>
        <v>0</v>
      </c>
      <c r="Q152" s="205"/>
      <c r="R152" s="6"/>
      <c r="S152" s="9">
        <f t="shared" si="123"/>
        <v>0</v>
      </c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</row>
    <row r="153" spans="1:159" ht="18" x14ac:dyDescent="0.2">
      <c r="A153" s="234" t="s">
        <v>99</v>
      </c>
      <c r="B153" s="235" t="s">
        <v>20</v>
      </c>
      <c r="C153" s="235"/>
      <c r="D153" s="235"/>
      <c r="E153" s="235"/>
      <c r="F153" s="235"/>
      <c r="G153" s="159" t="s">
        <v>302</v>
      </c>
      <c r="H153" s="55">
        <f t="shared" ref="H153:J153" si="129">H147</f>
        <v>1420000</v>
      </c>
      <c r="I153" s="55">
        <f t="shared" si="129"/>
        <v>142000</v>
      </c>
      <c r="J153" s="55">
        <f t="shared" si="129"/>
        <v>0</v>
      </c>
      <c r="K153" s="176">
        <f t="shared" si="104"/>
        <v>10</v>
      </c>
      <c r="L153" s="55">
        <f t="shared" ref="L153:O153" si="130">L147</f>
        <v>520000</v>
      </c>
      <c r="M153" s="55">
        <f t="shared" si="130"/>
        <v>245576</v>
      </c>
      <c r="N153" s="55">
        <f t="shared" si="130"/>
        <v>269139</v>
      </c>
      <c r="O153" s="55">
        <f t="shared" si="130"/>
        <v>514715</v>
      </c>
      <c r="P153" s="55">
        <f t="shared" si="100"/>
        <v>5285</v>
      </c>
      <c r="Q153" s="200"/>
      <c r="R153" s="6"/>
      <c r="S153" s="9">
        <f t="shared" si="123"/>
        <v>-245576</v>
      </c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</row>
    <row r="154" spans="1:159" ht="33" x14ac:dyDescent="0.2">
      <c r="A154" s="234"/>
      <c r="B154" s="235" t="s">
        <v>18</v>
      </c>
      <c r="C154" s="235"/>
      <c r="D154" s="235"/>
      <c r="E154" s="235"/>
      <c r="F154" s="235"/>
      <c r="G154" s="159" t="s">
        <v>303</v>
      </c>
      <c r="H154" s="55">
        <f t="shared" ref="H154:J154" si="131">H100+H129</f>
        <v>0</v>
      </c>
      <c r="I154" s="55">
        <f t="shared" si="131"/>
        <v>0</v>
      </c>
      <c r="J154" s="55">
        <f t="shared" si="131"/>
        <v>0</v>
      </c>
      <c r="K154" s="176" t="e">
        <f t="shared" si="104"/>
        <v>#DIV/0!</v>
      </c>
      <c r="L154" s="55">
        <f t="shared" ref="L154:O154" si="132">L100+L129</f>
        <v>0</v>
      </c>
      <c r="M154" s="55">
        <f t="shared" si="132"/>
        <v>0</v>
      </c>
      <c r="N154" s="55">
        <f t="shared" si="132"/>
        <v>0</v>
      </c>
      <c r="O154" s="55">
        <f t="shared" si="132"/>
        <v>0</v>
      </c>
      <c r="P154" s="55">
        <f t="shared" si="100"/>
        <v>0</v>
      </c>
      <c r="Q154" s="200" t="e">
        <f t="shared" ref="Q154:Q168" si="133">ROUND(O154/L154*100,2)</f>
        <v>#DIV/0!</v>
      </c>
      <c r="R154" s="6"/>
      <c r="S154" s="9">
        <f t="shared" si="123"/>
        <v>0</v>
      </c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</row>
    <row r="155" spans="1:159" ht="18" x14ac:dyDescent="0.2">
      <c r="A155" s="234"/>
      <c r="B155" s="235"/>
      <c r="C155" s="235" t="s">
        <v>20</v>
      </c>
      <c r="D155" s="235"/>
      <c r="E155" s="235"/>
      <c r="F155" s="235"/>
      <c r="G155" s="159" t="s">
        <v>304</v>
      </c>
      <c r="H155" s="55">
        <f t="shared" ref="H155:J155" si="134">H145</f>
        <v>0</v>
      </c>
      <c r="I155" s="55">
        <f t="shared" si="134"/>
        <v>0</v>
      </c>
      <c r="J155" s="55">
        <f t="shared" si="134"/>
        <v>0</v>
      </c>
      <c r="K155" s="176" t="e">
        <f t="shared" si="104"/>
        <v>#DIV/0!</v>
      </c>
      <c r="L155" s="55">
        <f t="shared" ref="L155:O155" si="135">L145</f>
        <v>0</v>
      </c>
      <c r="M155" s="55">
        <f t="shared" si="135"/>
        <v>0</v>
      </c>
      <c r="N155" s="55">
        <f t="shared" si="135"/>
        <v>0</v>
      </c>
      <c r="O155" s="55">
        <f t="shared" si="135"/>
        <v>0</v>
      </c>
      <c r="P155" s="55">
        <f t="shared" si="100"/>
        <v>0</v>
      </c>
      <c r="Q155" s="200"/>
      <c r="R155" s="6"/>
      <c r="S155" s="9">
        <f t="shared" si="123"/>
        <v>0</v>
      </c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</row>
    <row r="156" spans="1:159" ht="18" x14ac:dyDescent="0.2">
      <c r="A156" s="234"/>
      <c r="B156" s="235"/>
      <c r="C156" s="235" t="s">
        <v>18</v>
      </c>
      <c r="D156" s="235"/>
      <c r="E156" s="235"/>
      <c r="F156" s="235"/>
      <c r="G156" s="159" t="s">
        <v>305</v>
      </c>
      <c r="H156" s="55">
        <f t="shared" ref="H156:J156" si="136">H154-H155</f>
        <v>0</v>
      </c>
      <c r="I156" s="55">
        <f t="shared" si="136"/>
        <v>0</v>
      </c>
      <c r="J156" s="55">
        <f t="shared" si="136"/>
        <v>0</v>
      </c>
      <c r="K156" s="176" t="e">
        <f t="shared" si="104"/>
        <v>#DIV/0!</v>
      </c>
      <c r="L156" s="55">
        <f t="shared" ref="L156:O156" si="137">L154-L155</f>
        <v>0</v>
      </c>
      <c r="M156" s="55">
        <f t="shared" si="137"/>
        <v>0</v>
      </c>
      <c r="N156" s="55">
        <f t="shared" si="137"/>
        <v>0</v>
      </c>
      <c r="O156" s="55">
        <f t="shared" si="137"/>
        <v>0</v>
      </c>
      <c r="P156" s="55">
        <f t="shared" si="100"/>
        <v>0</v>
      </c>
      <c r="Q156" s="200" t="e">
        <f t="shared" si="133"/>
        <v>#DIV/0!</v>
      </c>
      <c r="R156" s="6"/>
      <c r="S156" s="9">
        <f t="shared" si="123"/>
        <v>0</v>
      </c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</row>
    <row r="157" spans="1:159" ht="18" x14ac:dyDescent="0.2">
      <c r="A157" s="118" t="s">
        <v>151</v>
      </c>
      <c r="B157" s="41" t="s">
        <v>7</v>
      </c>
      <c r="C157" s="41"/>
      <c r="D157" s="41"/>
      <c r="E157" s="41"/>
      <c r="F157" s="41"/>
      <c r="G157" s="158" t="s">
        <v>152</v>
      </c>
      <c r="H157" s="33">
        <f t="shared" ref="H157:J157" si="138">+H158+H167+H169+H171</f>
        <v>5141600</v>
      </c>
      <c r="I157" s="33">
        <f t="shared" si="138"/>
        <v>3844002</v>
      </c>
      <c r="J157" s="33">
        <f t="shared" si="138"/>
        <v>1304540</v>
      </c>
      <c r="K157" s="165">
        <f t="shared" si="104"/>
        <v>74.760000000000005</v>
      </c>
      <c r="L157" s="33">
        <f>+L158+L167+L169+L171</f>
        <v>5138600</v>
      </c>
      <c r="M157" s="33">
        <f>+M158+M167+M169+M171</f>
        <v>1868869</v>
      </c>
      <c r="N157" s="33">
        <f t="shared" ref="N157:O157" si="139">+N158+N167+N169+N171</f>
        <v>1921426</v>
      </c>
      <c r="O157" s="33">
        <f t="shared" si="139"/>
        <v>3790295</v>
      </c>
      <c r="P157" s="73">
        <f>+P158+P167+P169+P171</f>
        <v>1295229</v>
      </c>
      <c r="Q157" s="198">
        <f t="shared" si="133"/>
        <v>73.760000000000005</v>
      </c>
      <c r="R157" s="6"/>
      <c r="S157" s="9">
        <f t="shared" si="123"/>
        <v>-1868869</v>
      </c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</row>
    <row r="158" spans="1:159" ht="18" x14ac:dyDescent="0.2">
      <c r="A158" s="118"/>
      <c r="B158" s="41"/>
      <c r="C158" s="41"/>
      <c r="D158" s="41" t="s">
        <v>20</v>
      </c>
      <c r="E158" s="41"/>
      <c r="F158" s="41"/>
      <c r="G158" s="158" t="s">
        <v>153</v>
      </c>
      <c r="H158" s="33">
        <f t="shared" ref="H158:J158" si="140">+H159+H160+H161+H162+H163+H165+H166</f>
        <v>5141600</v>
      </c>
      <c r="I158" s="33">
        <f t="shared" si="140"/>
        <v>3844002</v>
      </c>
      <c r="J158" s="33">
        <f t="shared" si="140"/>
        <v>1304540</v>
      </c>
      <c r="K158" s="165">
        <f t="shared" si="104"/>
        <v>74.760000000000005</v>
      </c>
      <c r="L158" s="33">
        <f>+L159+L160+L161+L162+L163+L165+L166</f>
        <v>5138600</v>
      </c>
      <c r="M158" s="33">
        <f>+M159+M160+M161+M162+M163+M165+M166</f>
        <v>1921627</v>
      </c>
      <c r="N158" s="33">
        <f t="shared" ref="N158:O158" si="141">+N159+N160+N161+N162+N163+N165+N166</f>
        <v>1928017</v>
      </c>
      <c r="O158" s="33">
        <f t="shared" si="141"/>
        <v>3849644</v>
      </c>
      <c r="P158" s="73">
        <f>+P159+P160+P161+P162+P163+P165+P166</f>
        <v>1288956</v>
      </c>
      <c r="Q158" s="198">
        <f t="shared" si="133"/>
        <v>74.92</v>
      </c>
      <c r="R158" s="6"/>
      <c r="S158" s="9">
        <f t="shared" si="123"/>
        <v>-1921627</v>
      </c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</row>
    <row r="159" spans="1:159" ht="18" x14ac:dyDescent="0.2">
      <c r="A159" s="118"/>
      <c r="B159" s="41"/>
      <c r="C159" s="41"/>
      <c r="D159" s="41" t="s">
        <v>89</v>
      </c>
      <c r="E159" s="41"/>
      <c r="F159" s="41"/>
      <c r="G159" s="158" t="s">
        <v>154</v>
      </c>
      <c r="H159" s="33">
        <f t="shared" ref="H159:J159" si="142">+H175+H261</f>
        <v>481000</v>
      </c>
      <c r="I159" s="33">
        <f t="shared" si="142"/>
        <v>468035</v>
      </c>
      <c r="J159" s="33">
        <f t="shared" si="142"/>
        <v>12965</v>
      </c>
      <c r="K159" s="165">
        <f t="shared" si="104"/>
        <v>97.3</v>
      </c>
      <c r="L159" s="33">
        <f t="shared" ref="L159:P159" si="143">+L175+L261</f>
        <v>481000</v>
      </c>
      <c r="M159" s="33">
        <f t="shared" si="143"/>
        <v>234919</v>
      </c>
      <c r="N159" s="33">
        <f t="shared" si="143"/>
        <v>233116</v>
      </c>
      <c r="O159" s="33">
        <f t="shared" si="143"/>
        <v>468035</v>
      </c>
      <c r="P159" s="73">
        <f t="shared" si="143"/>
        <v>12965</v>
      </c>
      <c r="Q159" s="198"/>
      <c r="R159" s="6"/>
      <c r="S159" s="9">
        <f t="shared" si="123"/>
        <v>-234919</v>
      </c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</row>
    <row r="160" spans="1:159" ht="18" x14ac:dyDescent="0.2">
      <c r="A160" s="118"/>
      <c r="B160" s="41"/>
      <c r="C160" s="41"/>
      <c r="D160" s="41" t="s">
        <v>90</v>
      </c>
      <c r="E160" s="41"/>
      <c r="F160" s="41"/>
      <c r="G160" s="158" t="s">
        <v>155</v>
      </c>
      <c r="H160" s="33">
        <f>+H201+H298</f>
        <v>207600</v>
      </c>
      <c r="I160" s="33">
        <f>+I201+I298</f>
        <v>67035</v>
      </c>
      <c r="J160" s="33">
        <f>+J201+J298</f>
        <v>140565</v>
      </c>
      <c r="K160" s="165">
        <f t="shared" si="104"/>
        <v>32.29</v>
      </c>
      <c r="L160" s="33">
        <f>+L201+L298</f>
        <v>205600</v>
      </c>
      <c r="M160" s="33">
        <f>+M201+M298</f>
        <v>30397</v>
      </c>
      <c r="N160" s="33">
        <f>+N201+N298</f>
        <v>42480</v>
      </c>
      <c r="O160" s="33">
        <f>+O201+O298</f>
        <v>72877</v>
      </c>
      <c r="P160" s="73">
        <f>+P201+P298</f>
        <v>132723</v>
      </c>
      <c r="Q160" s="198">
        <f t="shared" si="133"/>
        <v>35.450000000000003</v>
      </c>
      <c r="R160" s="6"/>
      <c r="S160" s="9">
        <f t="shared" si="123"/>
        <v>-30397</v>
      </c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</row>
    <row r="161" spans="1:159" ht="18" x14ac:dyDescent="0.2">
      <c r="A161" s="118"/>
      <c r="B161" s="41"/>
      <c r="C161" s="41"/>
      <c r="D161" s="41" t="s">
        <v>91</v>
      </c>
      <c r="E161" s="41"/>
      <c r="F161" s="41"/>
      <c r="G161" s="158" t="s">
        <v>156</v>
      </c>
      <c r="H161" s="33">
        <f t="shared" ref="H161:J161" si="144">+H333</f>
        <v>0</v>
      </c>
      <c r="I161" s="33">
        <f t="shared" si="144"/>
        <v>0</v>
      </c>
      <c r="J161" s="33">
        <f t="shared" si="144"/>
        <v>0</v>
      </c>
      <c r="K161" s="165"/>
      <c r="L161" s="33">
        <f t="shared" ref="L161:P161" si="145">+L333</f>
        <v>0</v>
      </c>
      <c r="M161" s="33">
        <f t="shared" si="145"/>
        <v>0</v>
      </c>
      <c r="N161" s="33">
        <f t="shared" si="145"/>
        <v>0</v>
      </c>
      <c r="O161" s="33">
        <f t="shared" si="145"/>
        <v>0</v>
      </c>
      <c r="P161" s="73">
        <f t="shared" si="145"/>
        <v>0</v>
      </c>
      <c r="Q161" s="198"/>
      <c r="R161" s="6"/>
      <c r="S161" s="9">
        <f t="shared" si="123"/>
        <v>0</v>
      </c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</row>
    <row r="162" spans="1:159" ht="18" x14ac:dyDescent="0.2">
      <c r="A162" s="118"/>
      <c r="B162" s="41"/>
      <c r="C162" s="41"/>
      <c r="D162" s="41" t="s">
        <v>92</v>
      </c>
      <c r="E162" s="41"/>
      <c r="F162" s="41"/>
      <c r="G162" s="158" t="s">
        <v>157</v>
      </c>
      <c r="H162" s="33">
        <f t="shared" ref="H162:J162" si="146">+H231</f>
        <v>0</v>
      </c>
      <c r="I162" s="33">
        <f t="shared" si="146"/>
        <v>0</v>
      </c>
      <c r="J162" s="33">
        <f t="shared" si="146"/>
        <v>0</v>
      </c>
      <c r="K162" s="165" t="e">
        <f t="shared" si="104"/>
        <v>#DIV/0!</v>
      </c>
      <c r="L162" s="33">
        <f t="shared" ref="L162:P162" si="147">+L231</f>
        <v>0</v>
      </c>
      <c r="M162" s="33">
        <f t="shared" si="147"/>
        <v>0</v>
      </c>
      <c r="N162" s="33">
        <f t="shared" si="147"/>
        <v>0</v>
      </c>
      <c r="O162" s="33">
        <f t="shared" si="147"/>
        <v>0</v>
      </c>
      <c r="P162" s="73">
        <f t="shared" si="147"/>
        <v>0</v>
      </c>
      <c r="Q162" s="198"/>
      <c r="R162" s="6"/>
      <c r="S162" s="9">
        <f t="shared" si="123"/>
        <v>0</v>
      </c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</row>
    <row r="163" spans="1:159" ht="33" x14ac:dyDescent="0.2">
      <c r="A163" s="118"/>
      <c r="B163" s="41"/>
      <c r="C163" s="41"/>
      <c r="D163" s="41">
        <v>51</v>
      </c>
      <c r="E163" s="41"/>
      <c r="F163" s="41"/>
      <c r="G163" s="158" t="s">
        <v>158</v>
      </c>
      <c r="H163" s="33">
        <f>+H233+H336</f>
        <v>445000</v>
      </c>
      <c r="I163" s="33">
        <f>+I233+I336</f>
        <v>416579</v>
      </c>
      <c r="J163" s="33">
        <f>+J233+J336</f>
        <v>28421</v>
      </c>
      <c r="K163" s="165">
        <f t="shared" si="104"/>
        <v>93.61</v>
      </c>
      <c r="L163" s="33">
        <f>+L233+L336</f>
        <v>445000</v>
      </c>
      <c r="M163" s="33">
        <f>+M233+M336</f>
        <v>211886</v>
      </c>
      <c r="N163" s="33">
        <f>+N233+N336</f>
        <v>204693</v>
      </c>
      <c r="O163" s="33">
        <f>+O233+O336</f>
        <v>416579</v>
      </c>
      <c r="P163" s="73">
        <f>+P233+P336</f>
        <v>28421</v>
      </c>
      <c r="Q163" s="198"/>
      <c r="R163" s="6"/>
      <c r="S163" s="9">
        <f t="shared" si="123"/>
        <v>-211886</v>
      </c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</row>
    <row r="164" spans="1:159" ht="33" x14ac:dyDescent="0.2">
      <c r="A164" s="118"/>
      <c r="B164" s="41"/>
      <c r="C164" s="41"/>
      <c r="D164" s="41">
        <v>56</v>
      </c>
      <c r="E164" s="41"/>
      <c r="F164" s="41"/>
      <c r="G164" s="158" t="s">
        <v>397</v>
      </c>
      <c r="H164" s="33"/>
      <c r="I164" s="33"/>
      <c r="J164" s="33"/>
      <c r="K164" s="165"/>
      <c r="L164" s="33"/>
      <c r="M164" s="33"/>
      <c r="N164" s="33"/>
      <c r="O164" s="33"/>
      <c r="P164" s="73"/>
      <c r="Q164" s="198"/>
      <c r="R164" s="6"/>
      <c r="S164" s="9">
        <f t="shared" si="123"/>
        <v>0</v>
      </c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</row>
    <row r="165" spans="1:159" ht="18" x14ac:dyDescent="0.2">
      <c r="A165" s="118"/>
      <c r="B165" s="41"/>
      <c r="C165" s="41"/>
      <c r="D165" s="41">
        <v>57</v>
      </c>
      <c r="E165" s="41"/>
      <c r="F165" s="41"/>
      <c r="G165" s="158" t="s">
        <v>160</v>
      </c>
      <c r="H165" s="33">
        <f>+H238+H341</f>
        <v>4008000</v>
      </c>
      <c r="I165" s="33">
        <f>+I238+I341</f>
        <v>2892353</v>
      </c>
      <c r="J165" s="33">
        <f>+J238+J341</f>
        <v>1122589</v>
      </c>
      <c r="K165" s="165">
        <f t="shared" si="104"/>
        <v>72.16</v>
      </c>
      <c r="L165" s="33">
        <f>+L238+L341</f>
        <v>4007000</v>
      </c>
      <c r="M165" s="33">
        <f>+M238+M341</f>
        <v>1444425</v>
      </c>
      <c r="N165" s="33">
        <f>+N238+N341</f>
        <v>1447728</v>
      </c>
      <c r="O165" s="33">
        <f>+O238+O341</f>
        <v>2892153</v>
      </c>
      <c r="P165" s="73">
        <f>+P238+P341</f>
        <v>1114847</v>
      </c>
      <c r="Q165" s="198">
        <f t="shared" si="133"/>
        <v>72.180000000000007</v>
      </c>
      <c r="R165" s="6"/>
      <c r="S165" s="9">
        <f t="shared" si="123"/>
        <v>-1444425</v>
      </c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</row>
    <row r="166" spans="1:159" ht="18" x14ac:dyDescent="0.2">
      <c r="A166" s="118"/>
      <c r="B166" s="41"/>
      <c r="C166" s="41"/>
      <c r="D166" s="41">
        <v>59</v>
      </c>
      <c r="E166" s="41"/>
      <c r="F166" s="41"/>
      <c r="G166" s="158" t="s">
        <v>161</v>
      </c>
      <c r="H166" s="33">
        <f t="shared" ref="H166:J166" si="148">+H369</f>
        <v>0</v>
      </c>
      <c r="I166" s="33">
        <f t="shared" si="148"/>
        <v>0</v>
      </c>
      <c r="J166" s="33">
        <f t="shared" si="148"/>
        <v>0</v>
      </c>
      <c r="K166" s="165" t="e">
        <f t="shared" si="104"/>
        <v>#DIV/0!</v>
      </c>
      <c r="L166" s="33">
        <f>+L369</f>
        <v>0</v>
      </c>
      <c r="M166" s="33">
        <f>+M369</f>
        <v>0</v>
      </c>
      <c r="N166" s="33">
        <f t="shared" ref="N166:O166" si="149">+N369</f>
        <v>0</v>
      </c>
      <c r="O166" s="33">
        <f t="shared" si="149"/>
        <v>0</v>
      </c>
      <c r="P166" s="73">
        <f>+P369</f>
        <v>0</v>
      </c>
      <c r="Q166" s="198"/>
      <c r="R166" s="6"/>
      <c r="S166" s="9">
        <f t="shared" si="123"/>
        <v>0</v>
      </c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</row>
    <row r="167" spans="1:159" ht="18" x14ac:dyDescent="0.2">
      <c r="A167" s="118"/>
      <c r="B167" s="41"/>
      <c r="C167" s="41"/>
      <c r="D167" s="41" t="s">
        <v>97</v>
      </c>
      <c r="E167" s="41"/>
      <c r="F167" s="41"/>
      <c r="G167" s="158" t="s">
        <v>162</v>
      </c>
      <c r="H167" s="33">
        <f t="shared" ref="H167:J167" si="150">+H168</f>
        <v>0</v>
      </c>
      <c r="I167" s="33">
        <f t="shared" si="150"/>
        <v>0</v>
      </c>
      <c r="J167" s="33">
        <f t="shared" si="150"/>
        <v>0</v>
      </c>
      <c r="K167" s="165" t="e">
        <f t="shared" si="104"/>
        <v>#DIV/0!</v>
      </c>
      <c r="L167" s="33">
        <f t="shared" ref="L167:P167" si="151">+L168</f>
        <v>0</v>
      </c>
      <c r="M167" s="33">
        <f t="shared" si="151"/>
        <v>0</v>
      </c>
      <c r="N167" s="33">
        <f t="shared" si="151"/>
        <v>0</v>
      </c>
      <c r="O167" s="33">
        <f t="shared" si="151"/>
        <v>0</v>
      </c>
      <c r="P167" s="73">
        <f t="shared" si="151"/>
        <v>0</v>
      </c>
      <c r="Q167" s="198" t="e">
        <f t="shared" si="133"/>
        <v>#DIV/0!</v>
      </c>
      <c r="R167" s="6"/>
      <c r="S167" s="9">
        <f t="shared" si="123"/>
        <v>0</v>
      </c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</row>
    <row r="168" spans="1:159" ht="18" x14ac:dyDescent="0.2">
      <c r="A168" s="118"/>
      <c r="B168" s="41"/>
      <c r="C168" s="41"/>
      <c r="D168" s="41">
        <v>71</v>
      </c>
      <c r="E168" s="41"/>
      <c r="F168" s="41"/>
      <c r="G168" s="158" t="s">
        <v>163</v>
      </c>
      <c r="H168" s="33">
        <f>+H245+H371</f>
        <v>0</v>
      </c>
      <c r="I168" s="33">
        <f>+I245+I371</f>
        <v>0</v>
      </c>
      <c r="J168" s="33">
        <f>+J245+J371</f>
        <v>0</v>
      </c>
      <c r="K168" s="165" t="e">
        <f t="shared" si="104"/>
        <v>#DIV/0!</v>
      </c>
      <c r="L168" s="33">
        <f>+L245+L371</f>
        <v>0</v>
      </c>
      <c r="M168" s="33">
        <f>+M245+M371</f>
        <v>0</v>
      </c>
      <c r="N168" s="33">
        <f>+N245+N371</f>
        <v>0</v>
      </c>
      <c r="O168" s="33">
        <f>+O245+O371</f>
        <v>0</v>
      </c>
      <c r="P168" s="73">
        <f>+P245+P371</f>
        <v>0</v>
      </c>
      <c r="Q168" s="198" t="e">
        <f t="shared" si="133"/>
        <v>#DIV/0!</v>
      </c>
      <c r="R168" s="6"/>
      <c r="S168" s="9">
        <f t="shared" si="123"/>
        <v>0</v>
      </c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</row>
    <row r="169" spans="1:159" ht="18" x14ac:dyDescent="0.2">
      <c r="A169" s="118"/>
      <c r="B169" s="41"/>
      <c r="C169" s="41"/>
      <c r="D169" s="41">
        <v>79</v>
      </c>
      <c r="E169" s="41"/>
      <c r="F169" s="41"/>
      <c r="G169" s="158" t="s">
        <v>164</v>
      </c>
      <c r="H169" s="33">
        <f t="shared" ref="H169:J169" si="152">+H170</f>
        <v>0</v>
      </c>
      <c r="I169" s="33">
        <f t="shared" si="152"/>
        <v>0</v>
      </c>
      <c r="J169" s="33">
        <f t="shared" si="152"/>
        <v>0</v>
      </c>
      <c r="K169" s="165"/>
      <c r="L169" s="33">
        <f t="shared" ref="L169:P169" si="153">+L170</f>
        <v>0</v>
      </c>
      <c r="M169" s="33">
        <f t="shared" si="153"/>
        <v>0</v>
      </c>
      <c r="N169" s="33">
        <f t="shared" si="153"/>
        <v>0</v>
      </c>
      <c r="O169" s="33">
        <f t="shared" si="153"/>
        <v>0</v>
      </c>
      <c r="P169" s="73">
        <f t="shared" si="153"/>
        <v>0</v>
      </c>
      <c r="Q169" s="198"/>
      <c r="R169" s="6"/>
      <c r="S169" s="9">
        <f t="shared" si="123"/>
        <v>0</v>
      </c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</row>
    <row r="170" spans="1:159" ht="18" x14ac:dyDescent="0.2">
      <c r="A170" s="118"/>
      <c r="B170" s="41"/>
      <c r="C170" s="41"/>
      <c r="D170" s="41">
        <v>81</v>
      </c>
      <c r="E170" s="41"/>
      <c r="F170" s="41"/>
      <c r="G170" s="158" t="s">
        <v>165</v>
      </c>
      <c r="H170" s="33">
        <f t="shared" ref="H170:J170" si="154">+H379</f>
        <v>0</v>
      </c>
      <c r="I170" s="33">
        <f t="shared" si="154"/>
        <v>0</v>
      </c>
      <c r="J170" s="33">
        <f t="shared" si="154"/>
        <v>0</v>
      </c>
      <c r="K170" s="165"/>
      <c r="L170" s="33">
        <f t="shared" ref="L170:P170" si="155">+L379</f>
        <v>0</v>
      </c>
      <c r="M170" s="33">
        <f t="shared" si="155"/>
        <v>0</v>
      </c>
      <c r="N170" s="33">
        <f t="shared" si="155"/>
        <v>0</v>
      </c>
      <c r="O170" s="33">
        <f t="shared" si="155"/>
        <v>0</v>
      </c>
      <c r="P170" s="73">
        <f t="shared" si="155"/>
        <v>0</v>
      </c>
      <c r="Q170" s="198"/>
      <c r="R170" s="6"/>
      <c r="S170" s="9">
        <f t="shared" si="123"/>
        <v>0</v>
      </c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</row>
    <row r="171" spans="1:159" ht="33" x14ac:dyDescent="0.2">
      <c r="A171" s="118"/>
      <c r="B171" s="41"/>
      <c r="C171" s="41"/>
      <c r="D171" s="41">
        <v>85</v>
      </c>
      <c r="E171" s="41"/>
      <c r="F171" s="41"/>
      <c r="G171" s="158" t="s">
        <v>166</v>
      </c>
      <c r="H171" s="33">
        <f>H253+H383</f>
        <v>0</v>
      </c>
      <c r="I171" s="33">
        <f>I253+I383</f>
        <v>0</v>
      </c>
      <c r="J171" s="33">
        <f>J253+J383</f>
        <v>0</v>
      </c>
      <c r="K171" s="165"/>
      <c r="L171" s="33">
        <f>L253+L383</f>
        <v>0</v>
      </c>
      <c r="M171" s="33">
        <f>M253+M383</f>
        <v>-52758</v>
      </c>
      <c r="N171" s="33">
        <f>N253+N383</f>
        <v>-6591</v>
      </c>
      <c r="O171" s="33">
        <f>O253+O383</f>
        <v>-59349</v>
      </c>
      <c r="P171" s="73">
        <f>P253+P383</f>
        <v>6273</v>
      </c>
      <c r="Q171" s="198"/>
      <c r="R171" s="6"/>
      <c r="S171" s="9">
        <f t="shared" si="123"/>
        <v>52758</v>
      </c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</row>
    <row r="172" spans="1:159" ht="18" x14ac:dyDescent="0.2">
      <c r="A172" s="118"/>
      <c r="B172" s="41"/>
      <c r="C172" s="41"/>
      <c r="D172" s="41"/>
      <c r="E172" s="41"/>
      <c r="F172" s="41"/>
      <c r="G172" s="158"/>
      <c r="H172" s="33"/>
      <c r="I172" s="33"/>
      <c r="J172" s="33"/>
      <c r="K172" s="165"/>
      <c r="L172" s="33"/>
      <c r="M172" s="33"/>
      <c r="N172" s="33"/>
      <c r="O172" s="33"/>
      <c r="P172" s="73"/>
      <c r="Q172" s="198"/>
      <c r="R172" s="6"/>
      <c r="S172" s="9">
        <f t="shared" si="123"/>
        <v>0</v>
      </c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</row>
    <row r="173" spans="1:159" s="1" customFormat="1" ht="18" x14ac:dyDescent="0.25">
      <c r="A173" s="386" t="s">
        <v>167</v>
      </c>
      <c r="B173" s="387"/>
      <c r="C173" s="387"/>
      <c r="D173" s="387"/>
      <c r="E173" s="387"/>
      <c r="F173" s="387"/>
      <c r="G173" s="159" t="s">
        <v>168</v>
      </c>
      <c r="H173" s="55">
        <f t="shared" ref="H173:J173" si="156">H174+H245+H253</f>
        <v>132600</v>
      </c>
      <c r="I173" s="55">
        <f t="shared" si="156"/>
        <v>13260</v>
      </c>
      <c r="J173" s="55">
        <f t="shared" si="156"/>
        <v>119340</v>
      </c>
      <c r="K173" s="176">
        <f t="shared" si="104"/>
        <v>10</v>
      </c>
      <c r="L173" s="55">
        <f t="shared" ref="L173:O173" si="157">L174+L245+L253</f>
        <v>129600</v>
      </c>
      <c r="M173" s="55">
        <f t="shared" si="157"/>
        <v>736</v>
      </c>
      <c r="N173" s="55">
        <f>N174+N245+N253</f>
        <v>11893</v>
      </c>
      <c r="O173" s="55">
        <f t="shared" si="157"/>
        <v>12629</v>
      </c>
      <c r="P173" s="55">
        <f>L173-O173</f>
        <v>116971</v>
      </c>
      <c r="Q173" s="200">
        <f t="shared" ref="Q173:Q236" si="158">ROUND(O173/L173*100,2)</f>
        <v>9.74</v>
      </c>
      <c r="R173" s="13"/>
      <c r="S173" s="9">
        <f t="shared" si="123"/>
        <v>-736</v>
      </c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</row>
    <row r="174" spans="1:159" ht="18" x14ac:dyDescent="0.2">
      <c r="A174" s="118"/>
      <c r="B174" s="41"/>
      <c r="C174" s="41"/>
      <c r="D174" s="41" t="s">
        <v>20</v>
      </c>
      <c r="E174" s="41"/>
      <c r="F174" s="41"/>
      <c r="G174" s="169" t="s">
        <v>153</v>
      </c>
      <c r="H174" s="33">
        <f t="shared" ref="H174:J174" si="159">H175+H201+H231+H233+H238+H243</f>
        <v>132600</v>
      </c>
      <c r="I174" s="33">
        <f t="shared" si="159"/>
        <v>13260</v>
      </c>
      <c r="J174" s="33">
        <f t="shared" si="159"/>
        <v>119340</v>
      </c>
      <c r="K174" s="165">
        <f t="shared" si="104"/>
        <v>10</v>
      </c>
      <c r="L174" s="33">
        <f>L175+L201+L231+L233+L238+L243</f>
        <v>129600</v>
      </c>
      <c r="M174" s="33">
        <f>M175+M201+M231+M233+M238+M243</f>
        <v>7009</v>
      </c>
      <c r="N174" s="33">
        <f t="shared" ref="N174:O174" si="160">N175+N201+N231+N233+N238+N243</f>
        <v>11893</v>
      </c>
      <c r="O174" s="33">
        <f t="shared" si="160"/>
        <v>18902</v>
      </c>
      <c r="P174" s="73">
        <f>L174-O174</f>
        <v>110698</v>
      </c>
      <c r="Q174" s="198">
        <f t="shared" si="158"/>
        <v>14.58</v>
      </c>
      <c r="R174" s="6"/>
      <c r="S174" s="9">
        <f t="shared" si="123"/>
        <v>-7009</v>
      </c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</row>
    <row r="175" spans="1:159" ht="18" x14ac:dyDescent="0.2">
      <c r="A175" s="118"/>
      <c r="B175" s="41"/>
      <c r="C175" s="41"/>
      <c r="D175" s="41" t="s">
        <v>89</v>
      </c>
      <c r="E175" s="41"/>
      <c r="F175" s="41"/>
      <c r="G175" s="169" t="s">
        <v>70</v>
      </c>
      <c r="H175" s="33">
        <f t="shared" ref="H175:J175" si="161">H176+H194</f>
        <v>0</v>
      </c>
      <c r="I175" s="33">
        <f t="shared" si="161"/>
        <v>0</v>
      </c>
      <c r="J175" s="33">
        <f t="shared" si="161"/>
        <v>0</v>
      </c>
      <c r="K175" s="165" t="e">
        <f t="shared" si="104"/>
        <v>#DIV/0!</v>
      </c>
      <c r="L175" s="33">
        <f t="shared" ref="L175:P175" si="162">L176+L194</f>
        <v>0</v>
      </c>
      <c r="M175" s="33">
        <f t="shared" si="162"/>
        <v>0</v>
      </c>
      <c r="N175" s="33">
        <f t="shared" si="162"/>
        <v>0</v>
      </c>
      <c r="O175" s="33">
        <f t="shared" si="162"/>
        <v>0</v>
      </c>
      <c r="P175" s="73">
        <f t="shared" si="162"/>
        <v>0</v>
      </c>
      <c r="Q175" s="198"/>
      <c r="R175" s="6"/>
      <c r="S175" s="9">
        <f t="shared" si="123"/>
        <v>0</v>
      </c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</row>
    <row r="176" spans="1:159" ht="18" x14ac:dyDescent="0.2">
      <c r="A176" s="118"/>
      <c r="B176" s="41"/>
      <c r="C176" s="41"/>
      <c r="D176" s="41"/>
      <c r="E176" s="41" t="s">
        <v>20</v>
      </c>
      <c r="F176" s="41"/>
      <c r="G176" s="158" t="s">
        <v>101</v>
      </c>
      <c r="H176" s="33">
        <f t="shared" ref="H176:J176" si="163">SUM(H177:H193)</f>
        <v>0</v>
      </c>
      <c r="I176" s="33">
        <f t="shared" si="163"/>
        <v>0</v>
      </c>
      <c r="J176" s="33">
        <f t="shared" si="163"/>
        <v>0</v>
      </c>
      <c r="K176" s="165" t="e">
        <f t="shared" si="104"/>
        <v>#DIV/0!</v>
      </c>
      <c r="L176" s="33">
        <f t="shared" ref="L176:P176" si="164">SUM(L177:L193)</f>
        <v>0</v>
      </c>
      <c r="M176" s="33">
        <f t="shared" si="164"/>
        <v>0</v>
      </c>
      <c r="N176" s="33">
        <f t="shared" si="164"/>
        <v>0</v>
      </c>
      <c r="O176" s="33">
        <f t="shared" si="164"/>
        <v>0</v>
      </c>
      <c r="P176" s="73">
        <f t="shared" si="164"/>
        <v>0</v>
      </c>
      <c r="Q176" s="198"/>
      <c r="R176" s="6"/>
      <c r="S176" s="9">
        <f t="shared" si="123"/>
        <v>0</v>
      </c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</row>
    <row r="177" spans="1:159" ht="18" x14ac:dyDescent="0.2">
      <c r="A177" s="119"/>
      <c r="B177" s="96"/>
      <c r="C177" s="96"/>
      <c r="D177" s="96"/>
      <c r="E177" s="96"/>
      <c r="F177" s="96" t="s">
        <v>20</v>
      </c>
      <c r="G177" s="94" t="s">
        <v>102</v>
      </c>
      <c r="H177" s="31"/>
      <c r="I177" s="31"/>
      <c r="J177" s="31">
        <f>H177-I177</f>
        <v>0</v>
      </c>
      <c r="K177" s="165"/>
      <c r="L177" s="31"/>
      <c r="M177" s="31"/>
      <c r="N177" s="31"/>
      <c r="O177" s="44">
        <f t="shared" ref="O177:O193" si="165">+M177+N177</f>
        <v>0</v>
      </c>
      <c r="P177" s="69">
        <f t="shared" ref="P177:P193" si="166">L177-O177</f>
        <v>0</v>
      </c>
      <c r="Q177" s="198"/>
      <c r="R177" s="6"/>
      <c r="S177" s="9">
        <f t="shared" si="123"/>
        <v>0</v>
      </c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</row>
    <row r="178" spans="1:159" ht="18" x14ac:dyDescent="0.2">
      <c r="A178" s="119"/>
      <c r="B178" s="96"/>
      <c r="C178" s="96"/>
      <c r="D178" s="96"/>
      <c r="E178" s="96"/>
      <c r="F178" s="96" t="s">
        <v>18</v>
      </c>
      <c r="G178" s="94" t="s">
        <v>103</v>
      </c>
      <c r="H178" s="31"/>
      <c r="I178" s="31"/>
      <c r="J178" s="31">
        <f t="shared" ref="J178:J193" si="167">H178-I178</f>
        <v>0</v>
      </c>
      <c r="K178" s="165"/>
      <c r="L178" s="31"/>
      <c r="M178" s="31"/>
      <c r="N178" s="31"/>
      <c r="O178" s="44">
        <f t="shared" si="165"/>
        <v>0</v>
      </c>
      <c r="P178" s="69">
        <f t="shared" si="166"/>
        <v>0</v>
      </c>
      <c r="Q178" s="198"/>
      <c r="R178" s="6"/>
      <c r="S178" s="9">
        <f t="shared" si="123"/>
        <v>0</v>
      </c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</row>
    <row r="179" spans="1:159" ht="18" x14ac:dyDescent="0.2">
      <c r="A179" s="119"/>
      <c r="B179" s="96"/>
      <c r="C179" s="96"/>
      <c r="D179" s="96"/>
      <c r="E179" s="96"/>
      <c r="F179" s="96" t="s">
        <v>35</v>
      </c>
      <c r="G179" s="94" t="s">
        <v>104</v>
      </c>
      <c r="H179" s="31"/>
      <c r="I179" s="31"/>
      <c r="J179" s="31">
        <f t="shared" si="167"/>
        <v>0</v>
      </c>
      <c r="K179" s="165"/>
      <c r="L179" s="31"/>
      <c r="M179" s="31"/>
      <c r="N179" s="31"/>
      <c r="O179" s="44">
        <f t="shared" si="165"/>
        <v>0</v>
      </c>
      <c r="P179" s="69">
        <f t="shared" si="166"/>
        <v>0</v>
      </c>
      <c r="Q179" s="198"/>
      <c r="R179" s="6"/>
      <c r="S179" s="9">
        <f t="shared" si="123"/>
        <v>0</v>
      </c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</row>
    <row r="180" spans="1:159" ht="18" x14ac:dyDescent="0.2">
      <c r="A180" s="119"/>
      <c r="B180" s="96"/>
      <c r="C180" s="96"/>
      <c r="D180" s="96"/>
      <c r="E180" s="96"/>
      <c r="F180" s="96" t="s">
        <v>7</v>
      </c>
      <c r="G180" s="94" t="s">
        <v>105</v>
      </c>
      <c r="H180" s="31"/>
      <c r="I180" s="31"/>
      <c r="J180" s="31">
        <f t="shared" si="167"/>
        <v>0</v>
      </c>
      <c r="K180" s="165"/>
      <c r="L180" s="31"/>
      <c r="M180" s="31"/>
      <c r="N180" s="31"/>
      <c r="O180" s="44">
        <f t="shared" si="165"/>
        <v>0</v>
      </c>
      <c r="P180" s="69">
        <f t="shared" si="166"/>
        <v>0</v>
      </c>
      <c r="Q180" s="198"/>
      <c r="R180" s="6"/>
      <c r="S180" s="9">
        <f t="shared" si="123"/>
        <v>0</v>
      </c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</row>
    <row r="181" spans="1:159" ht="18" x14ac:dyDescent="0.2">
      <c r="A181" s="119"/>
      <c r="B181" s="96"/>
      <c r="C181" s="96"/>
      <c r="D181" s="96"/>
      <c r="E181" s="96"/>
      <c r="F181" s="96"/>
      <c r="G181" s="94" t="s">
        <v>106</v>
      </c>
      <c r="H181" s="31"/>
      <c r="I181" s="31"/>
      <c r="J181" s="31">
        <f t="shared" si="167"/>
        <v>0</v>
      </c>
      <c r="K181" s="165"/>
      <c r="L181" s="31"/>
      <c r="M181" s="31"/>
      <c r="N181" s="31"/>
      <c r="O181" s="44">
        <f t="shared" si="165"/>
        <v>0</v>
      </c>
      <c r="P181" s="69">
        <f t="shared" si="166"/>
        <v>0</v>
      </c>
      <c r="Q181" s="198"/>
      <c r="R181" s="6"/>
      <c r="S181" s="9">
        <f t="shared" si="123"/>
        <v>0</v>
      </c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</row>
    <row r="182" spans="1:159" ht="18" x14ac:dyDescent="0.2">
      <c r="A182" s="119"/>
      <c r="B182" s="96"/>
      <c r="C182" s="96"/>
      <c r="D182" s="96"/>
      <c r="E182" s="96"/>
      <c r="F182" s="96" t="s">
        <v>22</v>
      </c>
      <c r="G182" s="94" t="s">
        <v>107</v>
      </c>
      <c r="H182" s="31"/>
      <c r="I182" s="31"/>
      <c r="J182" s="31">
        <f t="shared" si="167"/>
        <v>0</v>
      </c>
      <c r="K182" s="165"/>
      <c r="L182" s="31"/>
      <c r="M182" s="31"/>
      <c r="N182" s="31"/>
      <c r="O182" s="44">
        <f t="shared" si="165"/>
        <v>0</v>
      </c>
      <c r="P182" s="69">
        <f t="shared" si="166"/>
        <v>0</v>
      </c>
      <c r="Q182" s="198"/>
      <c r="R182" s="6"/>
      <c r="S182" s="9">
        <f t="shared" si="123"/>
        <v>0</v>
      </c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</row>
    <row r="183" spans="1:159" ht="18" x14ac:dyDescent="0.2">
      <c r="A183" s="119"/>
      <c r="B183" s="96"/>
      <c r="C183" s="96"/>
      <c r="D183" s="96"/>
      <c r="E183" s="96"/>
      <c r="F183" s="96" t="s">
        <v>127</v>
      </c>
      <c r="G183" s="94" t="s">
        <v>108</v>
      </c>
      <c r="H183" s="31"/>
      <c r="I183" s="31"/>
      <c r="J183" s="31">
        <f t="shared" si="167"/>
        <v>0</v>
      </c>
      <c r="K183" s="165"/>
      <c r="L183" s="31"/>
      <c r="M183" s="31"/>
      <c r="N183" s="31"/>
      <c r="O183" s="44">
        <f t="shared" si="165"/>
        <v>0</v>
      </c>
      <c r="P183" s="69">
        <f t="shared" si="166"/>
        <v>0</v>
      </c>
      <c r="Q183" s="198"/>
      <c r="R183" s="6"/>
      <c r="S183" s="9">
        <f t="shared" si="123"/>
        <v>0</v>
      </c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</row>
    <row r="184" spans="1:159" ht="18" x14ac:dyDescent="0.2">
      <c r="A184" s="119"/>
      <c r="B184" s="96"/>
      <c r="C184" s="96"/>
      <c r="D184" s="96"/>
      <c r="E184" s="96"/>
      <c r="F184" s="96" t="s">
        <v>109</v>
      </c>
      <c r="G184" s="94" t="s">
        <v>110</v>
      </c>
      <c r="H184" s="31"/>
      <c r="I184" s="31"/>
      <c r="J184" s="31">
        <f t="shared" si="167"/>
        <v>0</v>
      </c>
      <c r="K184" s="165"/>
      <c r="L184" s="31"/>
      <c r="M184" s="31"/>
      <c r="N184" s="31"/>
      <c r="O184" s="44">
        <f t="shared" si="165"/>
        <v>0</v>
      </c>
      <c r="P184" s="69">
        <f t="shared" si="166"/>
        <v>0</v>
      </c>
      <c r="Q184" s="198"/>
      <c r="R184" s="6"/>
      <c r="S184" s="9">
        <f t="shared" si="123"/>
        <v>0</v>
      </c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</row>
    <row r="185" spans="1:159" ht="18" x14ac:dyDescent="0.2">
      <c r="A185" s="119"/>
      <c r="B185" s="96"/>
      <c r="C185" s="96"/>
      <c r="D185" s="96"/>
      <c r="E185" s="96"/>
      <c r="F185" s="96" t="s">
        <v>111</v>
      </c>
      <c r="G185" s="94" t="s">
        <v>112</v>
      </c>
      <c r="H185" s="31"/>
      <c r="I185" s="31"/>
      <c r="J185" s="31">
        <f t="shared" si="167"/>
        <v>0</v>
      </c>
      <c r="K185" s="165"/>
      <c r="L185" s="31"/>
      <c r="M185" s="31"/>
      <c r="N185" s="31"/>
      <c r="O185" s="44">
        <f t="shared" si="165"/>
        <v>0</v>
      </c>
      <c r="P185" s="69">
        <f t="shared" si="166"/>
        <v>0</v>
      </c>
      <c r="Q185" s="198"/>
      <c r="R185" s="6"/>
      <c r="S185" s="9">
        <f t="shared" si="123"/>
        <v>0</v>
      </c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</row>
    <row r="186" spans="1:159" ht="18" x14ac:dyDescent="0.2">
      <c r="A186" s="119"/>
      <c r="B186" s="96"/>
      <c r="C186" s="96"/>
      <c r="D186" s="96"/>
      <c r="E186" s="96"/>
      <c r="F186" s="96"/>
      <c r="G186" s="94" t="s">
        <v>113</v>
      </c>
      <c r="H186" s="31"/>
      <c r="I186" s="31"/>
      <c r="J186" s="31">
        <f t="shared" si="167"/>
        <v>0</v>
      </c>
      <c r="K186" s="165"/>
      <c r="L186" s="31"/>
      <c r="M186" s="31"/>
      <c r="N186" s="31"/>
      <c r="O186" s="44">
        <f t="shared" si="165"/>
        <v>0</v>
      </c>
      <c r="P186" s="69">
        <f t="shared" si="166"/>
        <v>0</v>
      </c>
      <c r="Q186" s="198"/>
      <c r="R186" s="6"/>
      <c r="S186" s="9">
        <f t="shared" si="123"/>
        <v>0</v>
      </c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</row>
    <row r="187" spans="1:159" ht="18" x14ac:dyDescent="0.2">
      <c r="A187" s="119"/>
      <c r="B187" s="96"/>
      <c r="C187" s="96"/>
      <c r="D187" s="96"/>
      <c r="E187" s="96"/>
      <c r="F187" s="96"/>
      <c r="G187" s="94" t="s">
        <v>114</v>
      </c>
      <c r="H187" s="31"/>
      <c r="I187" s="31"/>
      <c r="J187" s="31">
        <f t="shared" si="167"/>
        <v>0</v>
      </c>
      <c r="K187" s="165"/>
      <c r="L187" s="31"/>
      <c r="M187" s="31"/>
      <c r="N187" s="31"/>
      <c r="O187" s="44">
        <f t="shared" si="165"/>
        <v>0</v>
      </c>
      <c r="P187" s="69">
        <f t="shared" si="166"/>
        <v>0</v>
      </c>
      <c r="Q187" s="198"/>
      <c r="R187" s="6"/>
      <c r="S187" s="9">
        <f t="shared" si="123"/>
        <v>0</v>
      </c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</row>
    <row r="188" spans="1:159" ht="33" x14ac:dyDescent="0.2">
      <c r="A188" s="119"/>
      <c r="B188" s="96"/>
      <c r="C188" s="96"/>
      <c r="D188" s="96"/>
      <c r="E188" s="96"/>
      <c r="F188" s="96">
        <v>12</v>
      </c>
      <c r="G188" s="94" t="s">
        <v>115</v>
      </c>
      <c r="H188" s="31"/>
      <c r="I188" s="31"/>
      <c r="J188" s="31">
        <f t="shared" si="167"/>
        <v>0</v>
      </c>
      <c r="K188" s="165"/>
      <c r="L188" s="31"/>
      <c r="M188" s="31"/>
      <c r="N188" s="31"/>
      <c r="O188" s="44">
        <f t="shared" si="165"/>
        <v>0</v>
      </c>
      <c r="P188" s="69">
        <f t="shared" si="166"/>
        <v>0</v>
      </c>
      <c r="Q188" s="198"/>
      <c r="R188" s="6"/>
      <c r="S188" s="9">
        <f t="shared" si="123"/>
        <v>0</v>
      </c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</row>
    <row r="189" spans="1:159" ht="18" x14ac:dyDescent="0.2">
      <c r="A189" s="119"/>
      <c r="B189" s="96"/>
      <c r="C189" s="96"/>
      <c r="D189" s="96"/>
      <c r="E189" s="96"/>
      <c r="F189" s="96">
        <v>13</v>
      </c>
      <c r="G189" s="94" t="s">
        <v>116</v>
      </c>
      <c r="H189" s="31"/>
      <c r="I189" s="31"/>
      <c r="J189" s="31">
        <f t="shared" si="167"/>
        <v>0</v>
      </c>
      <c r="K189" s="165"/>
      <c r="L189" s="31"/>
      <c r="M189" s="31"/>
      <c r="N189" s="31"/>
      <c r="O189" s="44">
        <f t="shared" si="165"/>
        <v>0</v>
      </c>
      <c r="P189" s="69">
        <f t="shared" si="166"/>
        <v>0</v>
      </c>
      <c r="Q189" s="198"/>
      <c r="R189" s="6"/>
      <c r="S189" s="9">
        <f t="shared" si="123"/>
        <v>0</v>
      </c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</row>
    <row r="190" spans="1:159" ht="18" x14ac:dyDescent="0.2">
      <c r="A190" s="119"/>
      <c r="B190" s="96"/>
      <c r="C190" s="96"/>
      <c r="D190" s="96"/>
      <c r="E190" s="96"/>
      <c r="F190" s="96"/>
      <c r="G190" s="94" t="s">
        <v>117</v>
      </c>
      <c r="H190" s="31"/>
      <c r="I190" s="31"/>
      <c r="J190" s="31">
        <f t="shared" si="167"/>
        <v>0</v>
      </c>
      <c r="K190" s="165"/>
      <c r="L190" s="31"/>
      <c r="M190" s="31"/>
      <c r="N190" s="31"/>
      <c r="O190" s="44">
        <f t="shared" si="165"/>
        <v>0</v>
      </c>
      <c r="P190" s="69">
        <f t="shared" si="166"/>
        <v>0</v>
      </c>
      <c r="Q190" s="198"/>
      <c r="R190" s="6"/>
      <c r="S190" s="9">
        <f t="shared" si="123"/>
        <v>0</v>
      </c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</row>
    <row r="191" spans="1:159" ht="33" x14ac:dyDescent="0.2">
      <c r="A191" s="119"/>
      <c r="B191" s="96"/>
      <c r="C191" s="96"/>
      <c r="D191" s="96"/>
      <c r="E191" s="96"/>
      <c r="F191" s="96"/>
      <c r="G191" s="94" t="s">
        <v>118</v>
      </c>
      <c r="H191" s="31"/>
      <c r="I191" s="31"/>
      <c r="J191" s="31">
        <f t="shared" si="167"/>
        <v>0</v>
      </c>
      <c r="K191" s="165"/>
      <c r="L191" s="31"/>
      <c r="M191" s="31"/>
      <c r="N191" s="31"/>
      <c r="O191" s="44">
        <f t="shared" si="165"/>
        <v>0</v>
      </c>
      <c r="P191" s="69">
        <f t="shared" si="166"/>
        <v>0</v>
      </c>
      <c r="Q191" s="198"/>
      <c r="R191" s="6"/>
      <c r="S191" s="9">
        <f t="shared" si="123"/>
        <v>0</v>
      </c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</row>
    <row r="192" spans="1:159" ht="18" x14ac:dyDescent="0.2">
      <c r="A192" s="119"/>
      <c r="B192" s="96"/>
      <c r="C192" s="96"/>
      <c r="D192" s="96"/>
      <c r="E192" s="96"/>
      <c r="F192" s="96"/>
      <c r="G192" s="94" t="s">
        <v>119</v>
      </c>
      <c r="H192" s="31"/>
      <c r="I192" s="31"/>
      <c r="J192" s="31">
        <f t="shared" si="167"/>
        <v>0</v>
      </c>
      <c r="K192" s="165"/>
      <c r="L192" s="31"/>
      <c r="M192" s="31"/>
      <c r="N192" s="31"/>
      <c r="O192" s="44">
        <f t="shared" si="165"/>
        <v>0</v>
      </c>
      <c r="P192" s="69">
        <f t="shared" si="166"/>
        <v>0</v>
      </c>
      <c r="Q192" s="198"/>
      <c r="R192" s="6"/>
      <c r="S192" s="9">
        <f t="shared" si="123"/>
        <v>0</v>
      </c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</row>
    <row r="193" spans="1:159" ht="18" x14ac:dyDescent="0.2">
      <c r="A193" s="119"/>
      <c r="B193" s="96"/>
      <c r="C193" s="96"/>
      <c r="D193" s="96"/>
      <c r="E193" s="96"/>
      <c r="F193" s="96" t="s">
        <v>91</v>
      </c>
      <c r="G193" s="94" t="s">
        <v>120</v>
      </c>
      <c r="H193" s="31"/>
      <c r="I193" s="31"/>
      <c r="J193" s="31">
        <f t="shared" si="167"/>
        <v>0</v>
      </c>
      <c r="K193" s="165"/>
      <c r="L193" s="31"/>
      <c r="M193" s="31"/>
      <c r="N193" s="31"/>
      <c r="O193" s="44">
        <f t="shared" si="165"/>
        <v>0</v>
      </c>
      <c r="P193" s="69">
        <f t="shared" si="166"/>
        <v>0</v>
      </c>
      <c r="Q193" s="198"/>
      <c r="R193" s="6"/>
      <c r="S193" s="9">
        <f t="shared" si="123"/>
        <v>0</v>
      </c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</row>
    <row r="194" spans="1:159" ht="18" x14ac:dyDescent="0.2">
      <c r="A194" s="118"/>
      <c r="B194" s="41"/>
      <c r="C194" s="41"/>
      <c r="D194" s="41"/>
      <c r="E194" s="41" t="s">
        <v>35</v>
      </c>
      <c r="F194" s="41"/>
      <c r="G194" s="158" t="s">
        <v>121</v>
      </c>
      <c r="H194" s="33">
        <f t="shared" ref="H194:J194" si="168">H195+H196+H197+H198+H199+H200</f>
        <v>0</v>
      </c>
      <c r="I194" s="33">
        <f t="shared" si="168"/>
        <v>0</v>
      </c>
      <c r="J194" s="33">
        <f t="shared" si="168"/>
        <v>0</v>
      </c>
      <c r="K194" s="165" t="e">
        <f t="shared" ref="K194:K249" si="169">ROUND(I194/H194*100,2)</f>
        <v>#DIV/0!</v>
      </c>
      <c r="L194" s="33">
        <f t="shared" ref="L194:P194" si="170">L195+L196+L197+L198+L199+L200</f>
        <v>0</v>
      </c>
      <c r="M194" s="33">
        <f t="shared" si="170"/>
        <v>0</v>
      </c>
      <c r="N194" s="33">
        <f t="shared" si="170"/>
        <v>0</v>
      </c>
      <c r="O194" s="33">
        <f t="shared" si="170"/>
        <v>0</v>
      </c>
      <c r="P194" s="73">
        <f t="shared" si="170"/>
        <v>0</v>
      </c>
      <c r="Q194" s="198"/>
      <c r="R194" s="6"/>
      <c r="S194" s="9">
        <f t="shared" si="123"/>
        <v>0</v>
      </c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</row>
    <row r="195" spans="1:159" ht="18" x14ac:dyDescent="0.2">
      <c r="A195" s="119"/>
      <c r="B195" s="96"/>
      <c r="C195" s="96"/>
      <c r="D195" s="96"/>
      <c r="E195" s="96"/>
      <c r="F195" s="96" t="s">
        <v>20</v>
      </c>
      <c r="G195" s="94" t="s">
        <v>122</v>
      </c>
      <c r="H195" s="31"/>
      <c r="I195" s="31"/>
      <c r="J195" s="31">
        <f t="shared" ref="J195:J200" si="171">H195-I195</f>
        <v>0</v>
      </c>
      <c r="K195" s="165"/>
      <c r="L195" s="31"/>
      <c r="M195" s="31"/>
      <c r="N195" s="31"/>
      <c r="O195" s="44">
        <f t="shared" ref="O195:O200" si="172">+M195+N195</f>
        <v>0</v>
      </c>
      <c r="P195" s="69">
        <f t="shared" ref="P195:P200" si="173">L195-O195</f>
        <v>0</v>
      </c>
      <c r="Q195" s="198"/>
      <c r="R195" s="6"/>
      <c r="S195" s="9">
        <f t="shared" si="123"/>
        <v>0</v>
      </c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</row>
    <row r="196" spans="1:159" ht="18" x14ac:dyDescent="0.2">
      <c r="A196" s="119"/>
      <c r="B196" s="96"/>
      <c r="C196" s="96"/>
      <c r="D196" s="96"/>
      <c r="E196" s="96"/>
      <c r="F196" s="96" t="s">
        <v>18</v>
      </c>
      <c r="G196" s="94" t="s">
        <v>123</v>
      </c>
      <c r="H196" s="31"/>
      <c r="I196" s="31"/>
      <c r="J196" s="31">
        <f t="shared" si="171"/>
        <v>0</v>
      </c>
      <c r="K196" s="165"/>
      <c r="L196" s="31"/>
      <c r="M196" s="31"/>
      <c r="N196" s="31"/>
      <c r="O196" s="44">
        <f t="shared" si="172"/>
        <v>0</v>
      </c>
      <c r="P196" s="69">
        <f t="shared" si="173"/>
        <v>0</v>
      </c>
      <c r="Q196" s="198"/>
      <c r="R196" s="6"/>
      <c r="S196" s="9">
        <f t="shared" si="123"/>
        <v>0</v>
      </c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</row>
    <row r="197" spans="1:159" ht="18" x14ac:dyDescent="0.2">
      <c r="A197" s="119"/>
      <c r="B197" s="96"/>
      <c r="C197" s="96"/>
      <c r="D197" s="96"/>
      <c r="E197" s="96"/>
      <c r="F197" s="96" t="s">
        <v>35</v>
      </c>
      <c r="G197" s="94" t="s">
        <v>124</v>
      </c>
      <c r="H197" s="31"/>
      <c r="I197" s="31"/>
      <c r="J197" s="31">
        <f t="shared" si="171"/>
        <v>0</v>
      </c>
      <c r="K197" s="165"/>
      <c r="L197" s="31"/>
      <c r="M197" s="31"/>
      <c r="N197" s="31"/>
      <c r="O197" s="44">
        <f t="shared" si="172"/>
        <v>0</v>
      </c>
      <c r="P197" s="69">
        <f t="shared" si="173"/>
        <v>0</v>
      </c>
      <c r="Q197" s="198"/>
      <c r="R197" s="6"/>
      <c r="S197" s="9">
        <f t="shared" si="123"/>
        <v>0</v>
      </c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</row>
    <row r="198" spans="1:159" ht="33" x14ac:dyDescent="0.2">
      <c r="A198" s="119"/>
      <c r="B198" s="96"/>
      <c r="C198" s="96"/>
      <c r="D198" s="96"/>
      <c r="E198" s="96"/>
      <c r="F198" s="96" t="s">
        <v>7</v>
      </c>
      <c r="G198" s="94" t="s">
        <v>125</v>
      </c>
      <c r="H198" s="31"/>
      <c r="I198" s="31"/>
      <c r="J198" s="31">
        <f t="shared" si="171"/>
        <v>0</v>
      </c>
      <c r="K198" s="165"/>
      <c r="L198" s="31"/>
      <c r="M198" s="31"/>
      <c r="N198" s="31"/>
      <c r="O198" s="44">
        <f t="shared" si="172"/>
        <v>0</v>
      </c>
      <c r="P198" s="69">
        <f t="shared" si="173"/>
        <v>0</v>
      </c>
      <c r="Q198" s="198"/>
      <c r="R198" s="6"/>
      <c r="S198" s="9">
        <f t="shared" si="123"/>
        <v>0</v>
      </c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</row>
    <row r="199" spans="1:159" ht="33" x14ac:dyDescent="0.2">
      <c r="A199" s="119"/>
      <c r="B199" s="96"/>
      <c r="C199" s="96"/>
      <c r="D199" s="96"/>
      <c r="E199" s="96"/>
      <c r="F199" s="96" t="s">
        <v>22</v>
      </c>
      <c r="G199" s="94" t="s">
        <v>126</v>
      </c>
      <c r="H199" s="31"/>
      <c r="I199" s="31"/>
      <c r="J199" s="31">
        <f t="shared" si="171"/>
        <v>0</v>
      </c>
      <c r="K199" s="165"/>
      <c r="L199" s="31"/>
      <c r="M199" s="31"/>
      <c r="N199" s="31"/>
      <c r="O199" s="44">
        <f t="shared" si="172"/>
        <v>0</v>
      </c>
      <c r="P199" s="69">
        <f t="shared" si="173"/>
        <v>0</v>
      </c>
      <c r="Q199" s="198"/>
      <c r="R199" s="6"/>
      <c r="S199" s="9">
        <f t="shared" si="123"/>
        <v>0</v>
      </c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</row>
    <row r="200" spans="1:159" ht="33" x14ac:dyDescent="0.2">
      <c r="A200" s="119"/>
      <c r="B200" s="96"/>
      <c r="C200" s="96"/>
      <c r="D200" s="96"/>
      <c r="E200" s="96"/>
      <c r="F200" s="96" t="s">
        <v>127</v>
      </c>
      <c r="G200" s="94" t="s">
        <v>128</v>
      </c>
      <c r="H200" s="31"/>
      <c r="I200" s="31"/>
      <c r="J200" s="31">
        <f t="shared" si="171"/>
        <v>0</v>
      </c>
      <c r="K200" s="165"/>
      <c r="L200" s="31"/>
      <c r="M200" s="31"/>
      <c r="N200" s="31"/>
      <c r="O200" s="44">
        <f t="shared" si="172"/>
        <v>0</v>
      </c>
      <c r="P200" s="69">
        <f t="shared" si="173"/>
        <v>0</v>
      </c>
      <c r="Q200" s="198"/>
      <c r="R200" s="6"/>
      <c r="S200" s="9">
        <f t="shared" si="123"/>
        <v>0</v>
      </c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</row>
    <row r="201" spans="1:159" ht="18" x14ac:dyDescent="0.2">
      <c r="A201" s="118"/>
      <c r="B201" s="41"/>
      <c r="C201" s="41"/>
      <c r="D201" s="41" t="s">
        <v>90</v>
      </c>
      <c r="E201" s="41"/>
      <c r="F201" s="41"/>
      <c r="G201" s="169" t="s">
        <v>274</v>
      </c>
      <c r="H201" s="33">
        <f t="shared" ref="H201:J201" si="174">H202+H213+H214+H218+H221+H222+H223+H224+H226</f>
        <v>130600</v>
      </c>
      <c r="I201" s="33">
        <f t="shared" si="174"/>
        <v>13060</v>
      </c>
      <c r="J201" s="33">
        <f t="shared" si="174"/>
        <v>117540</v>
      </c>
      <c r="K201" s="165">
        <f t="shared" si="169"/>
        <v>10</v>
      </c>
      <c r="L201" s="33">
        <f t="shared" ref="L201:O201" si="175">L202+L213+L214+L218+L221+L222+L223+L224+L226</f>
        <v>128600</v>
      </c>
      <c r="M201" s="33">
        <f t="shared" si="175"/>
        <v>7009</v>
      </c>
      <c r="N201" s="33">
        <f t="shared" si="175"/>
        <v>11893</v>
      </c>
      <c r="O201" s="33">
        <f t="shared" si="175"/>
        <v>18902</v>
      </c>
      <c r="P201" s="73">
        <f>L201-O201</f>
        <v>109698</v>
      </c>
      <c r="Q201" s="198">
        <f t="shared" si="158"/>
        <v>14.7</v>
      </c>
      <c r="R201" s="6"/>
      <c r="S201" s="9">
        <f t="shared" si="123"/>
        <v>-7009</v>
      </c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</row>
    <row r="202" spans="1:159" ht="18" x14ac:dyDescent="0.2">
      <c r="A202" s="118"/>
      <c r="B202" s="41"/>
      <c r="C202" s="41"/>
      <c r="D202" s="41"/>
      <c r="E202" s="41" t="s">
        <v>20</v>
      </c>
      <c r="F202" s="41"/>
      <c r="G202" s="158" t="s">
        <v>306</v>
      </c>
      <c r="H202" s="33">
        <f t="shared" ref="H202:J202" si="176">SUM(H203:H212)</f>
        <v>128600</v>
      </c>
      <c r="I202" s="33">
        <f t="shared" si="176"/>
        <v>12860</v>
      </c>
      <c r="J202" s="33">
        <f t="shared" si="176"/>
        <v>115740</v>
      </c>
      <c r="K202" s="165">
        <f>ROUND(I202/H202*100,2)</f>
        <v>10</v>
      </c>
      <c r="L202" s="33">
        <f t="shared" ref="L202:O202" si="177">SUM(L203:L212)</f>
        <v>128600</v>
      </c>
      <c r="M202" s="33">
        <f t="shared" si="177"/>
        <v>7009</v>
      </c>
      <c r="N202" s="33">
        <f t="shared" si="177"/>
        <v>11893</v>
      </c>
      <c r="O202" s="33">
        <f t="shared" si="177"/>
        <v>18902</v>
      </c>
      <c r="P202" s="73">
        <f t="shared" ref="P202:P253" si="178">L202-O202</f>
        <v>109698</v>
      </c>
      <c r="Q202" s="198">
        <f t="shared" si="158"/>
        <v>14.7</v>
      </c>
      <c r="R202" s="6"/>
      <c r="S202" s="9">
        <f t="shared" si="123"/>
        <v>-7009</v>
      </c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</row>
    <row r="203" spans="1:159" ht="18" x14ac:dyDescent="0.2">
      <c r="A203" s="119"/>
      <c r="B203" s="96"/>
      <c r="C203" s="96"/>
      <c r="D203" s="96"/>
      <c r="E203" s="96"/>
      <c r="F203" s="96" t="s">
        <v>20</v>
      </c>
      <c r="G203" s="94" t="s">
        <v>130</v>
      </c>
      <c r="H203" s="31">
        <v>1100</v>
      </c>
      <c r="I203" s="31">
        <v>110</v>
      </c>
      <c r="J203" s="31">
        <f t="shared" ref="J203:J213" si="179">H203-I203</f>
        <v>990</v>
      </c>
      <c r="K203" s="165"/>
      <c r="L203" s="31">
        <f>H203</f>
        <v>1100</v>
      </c>
      <c r="M203" s="31"/>
      <c r="N203" s="31"/>
      <c r="O203" s="44">
        <f t="shared" ref="O203:O213" si="180">+M203+N203</f>
        <v>0</v>
      </c>
      <c r="P203" s="73">
        <f t="shared" si="178"/>
        <v>1100</v>
      </c>
      <c r="Q203" s="198">
        <f t="shared" si="158"/>
        <v>0</v>
      </c>
      <c r="R203" s="6"/>
      <c r="S203" s="9">
        <f>R203-M203</f>
        <v>0</v>
      </c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</row>
    <row r="204" spans="1:159" ht="18" x14ac:dyDescent="0.2">
      <c r="A204" s="119"/>
      <c r="B204" s="96"/>
      <c r="C204" s="96"/>
      <c r="D204" s="96"/>
      <c r="E204" s="96"/>
      <c r="F204" s="96" t="s">
        <v>18</v>
      </c>
      <c r="G204" s="94" t="s">
        <v>131</v>
      </c>
      <c r="H204" s="31"/>
      <c r="I204" s="31">
        <f t="shared" ref="I204:I209" si="181">O204</f>
        <v>0</v>
      </c>
      <c r="J204" s="31">
        <f t="shared" si="179"/>
        <v>0</v>
      </c>
      <c r="K204" s="165"/>
      <c r="L204" s="31">
        <f t="shared" ref="L204:L212" si="182">H204</f>
        <v>0</v>
      </c>
      <c r="M204" s="31"/>
      <c r="N204" s="31"/>
      <c r="O204" s="44">
        <f t="shared" si="180"/>
        <v>0</v>
      </c>
      <c r="P204" s="73">
        <f t="shared" si="178"/>
        <v>0</v>
      </c>
      <c r="Q204" s="198" t="e">
        <f t="shared" si="158"/>
        <v>#DIV/0!</v>
      </c>
      <c r="R204" s="6"/>
      <c r="S204" s="9">
        <f t="shared" si="123"/>
        <v>0</v>
      </c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</row>
    <row r="205" spans="1:159" ht="18" x14ac:dyDescent="0.2">
      <c r="A205" s="119"/>
      <c r="B205" s="96"/>
      <c r="C205" s="96"/>
      <c r="D205" s="96"/>
      <c r="E205" s="96"/>
      <c r="F205" s="96" t="s">
        <v>35</v>
      </c>
      <c r="G205" s="94" t="s">
        <v>307</v>
      </c>
      <c r="H205" s="31">
        <v>26000</v>
      </c>
      <c r="I205" s="31">
        <v>2600</v>
      </c>
      <c r="J205" s="31">
        <f t="shared" si="179"/>
        <v>23400</v>
      </c>
      <c r="K205" s="165">
        <f>ROUND(I205/H205*100,2)</f>
        <v>10</v>
      </c>
      <c r="L205" s="31">
        <f t="shared" si="182"/>
        <v>26000</v>
      </c>
      <c r="M205" s="31">
        <v>2200</v>
      </c>
      <c r="N205" s="31">
        <v>8000</v>
      </c>
      <c r="O205" s="44">
        <f t="shared" si="180"/>
        <v>10200</v>
      </c>
      <c r="P205" s="71">
        <f t="shared" si="178"/>
        <v>15800</v>
      </c>
      <c r="Q205" s="199">
        <f t="shared" si="158"/>
        <v>39.229999999999997</v>
      </c>
      <c r="R205" s="6"/>
      <c r="S205" s="9">
        <f>R205-M205</f>
        <v>-2200</v>
      </c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</row>
    <row r="206" spans="1:159" ht="18" x14ac:dyDescent="0.2">
      <c r="A206" s="119"/>
      <c r="B206" s="96"/>
      <c r="C206" s="96"/>
      <c r="D206" s="96"/>
      <c r="E206" s="96"/>
      <c r="F206" s="96" t="s">
        <v>7</v>
      </c>
      <c r="G206" s="94" t="s">
        <v>308</v>
      </c>
      <c r="H206" s="31">
        <v>900</v>
      </c>
      <c r="I206" s="31">
        <v>90</v>
      </c>
      <c r="J206" s="31">
        <f t="shared" si="179"/>
        <v>810</v>
      </c>
      <c r="K206" s="165">
        <f>ROUND(I206/H206*100,2)</f>
        <v>10</v>
      </c>
      <c r="L206" s="31">
        <f t="shared" si="182"/>
        <v>900</v>
      </c>
      <c r="M206" s="31">
        <v>0</v>
      </c>
      <c r="N206" s="31">
        <v>0</v>
      </c>
      <c r="O206" s="44">
        <f>'03.2021 '!M2060</f>
        <v>0</v>
      </c>
      <c r="P206" s="71">
        <f t="shared" si="178"/>
        <v>900</v>
      </c>
      <c r="Q206" s="199"/>
      <c r="R206" s="6"/>
      <c r="S206" s="9">
        <f t="shared" si="123"/>
        <v>0</v>
      </c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</row>
    <row r="207" spans="1:159" ht="18" x14ac:dyDescent="0.2">
      <c r="A207" s="119"/>
      <c r="B207" s="96"/>
      <c r="C207" s="96"/>
      <c r="D207" s="96"/>
      <c r="E207" s="96"/>
      <c r="F207" s="96" t="s">
        <v>136</v>
      </c>
      <c r="G207" s="94" t="s">
        <v>169</v>
      </c>
      <c r="H207" s="31"/>
      <c r="I207" s="31">
        <f t="shared" si="181"/>
        <v>0</v>
      </c>
      <c r="J207" s="31">
        <f t="shared" si="179"/>
        <v>0</v>
      </c>
      <c r="K207" s="165"/>
      <c r="L207" s="31">
        <f t="shared" si="182"/>
        <v>0</v>
      </c>
      <c r="M207" s="31"/>
      <c r="N207" s="31"/>
      <c r="O207" s="44">
        <f t="shared" si="180"/>
        <v>0</v>
      </c>
      <c r="P207" s="71">
        <f t="shared" si="178"/>
        <v>0</v>
      </c>
      <c r="Q207" s="199" t="e">
        <f t="shared" si="158"/>
        <v>#DIV/0!</v>
      </c>
      <c r="R207" s="6"/>
      <c r="S207" s="9">
        <f t="shared" si="123"/>
        <v>0</v>
      </c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</row>
    <row r="208" spans="1:159" ht="18" x14ac:dyDescent="0.2">
      <c r="A208" s="119"/>
      <c r="B208" s="96"/>
      <c r="C208" s="96"/>
      <c r="D208" s="96"/>
      <c r="E208" s="96"/>
      <c r="F208" s="96" t="s">
        <v>22</v>
      </c>
      <c r="G208" s="94" t="s">
        <v>170</v>
      </c>
      <c r="H208" s="31"/>
      <c r="I208" s="31">
        <f t="shared" si="181"/>
        <v>0</v>
      </c>
      <c r="J208" s="31">
        <f t="shared" si="179"/>
        <v>0</v>
      </c>
      <c r="K208" s="165"/>
      <c r="L208" s="31">
        <f t="shared" si="182"/>
        <v>0</v>
      </c>
      <c r="M208" s="31"/>
      <c r="N208" s="31"/>
      <c r="O208" s="44">
        <f t="shared" si="180"/>
        <v>0</v>
      </c>
      <c r="P208" s="71">
        <f t="shared" si="178"/>
        <v>0</v>
      </c>
      <c r="Q208" s="199" t="e">
        <f t="shared" si="158"/>
        <v>#DIV/0!</v>
      </c>
      <c r="R208" s="6"/>
      <c r="S208" s="9">
        <f t="shared" si="123"/>
        <v>0</v>
      </c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</row>
    <row r="209" spans="1:159" ht="18" x14ac:dyDescent="0.2">
      <c r="A209" s="119"/>
      <c r="B209" s="96"/>
      <c r="C209" s="96"/>
      <c r="D209" s="96"/>
      <c r="E209" s="96"/>
      <c r="F209" s="96"/>
      <c r="G209" s="94" t="s">
        <v>171</v>
      </c>
      <c r="H209" s="31"/>
      <c r="I209" s="31">
        <f t="shared" si="181"/>
        <v>0</v>
      </c>
      <c r="J209" s="31">
        <f t="shared" si="179"/>
        <v>0</v>
      </c>
      <c r="K209" s="165"/>
      <c r="L209" s="31">
        <f t="shared" si="182"/>
        <v>0</v>
      </c>
      <c r="M209" s="31"/>
      <c r="N209" s="31"/>
      <c r="O209" s="44">
        <f t="shared" si="180"/>
        <v>0</v>
      </c>
      <c r="P209" s="71">
        <f t="shared" si="178"/>
        <v>0</v>
      </c>
      <c r="Q209" s="199" t="e">
        <f t="shared" si="158"/>
        <v>#DIV/0!</v>
      </c>
      <c r="R209" s="6"/>
      <c r="S209" s="9">
        <f t="shared" si="123"/>
        <v>0</v>
      </c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</row>
    <row r="210" spans="1:159" ht="18" x14ac:dyDescent="0.2">
      <c r="A210" s="119"/>
      <c r="B210" s="96"/>
      <c r="C210" s="96"/>
      <c r="D210" s="96"/>
      <c r="E210" s="96"/>
      <c r="F210" s="96" t="s">
        <v>109</v>
      </c>
      <c r="G210" s="94" t="s">
        <v>172</v>
      </c>
      <c r="H210" s="31">
        <v>600</v>
      </c>
      <c r="I210" s="31">
        <v>60</v>
      </c>
      <c r="J210" s="31">
        <f t="shared" si="179"/>
        <v>540</v>
      </c>
      <c r="K210" s="165">
        <f t="shared" ref="K210" si="183">ROUND(I210/H210*100,2)</f>
        <v>10</v>
      </c>
      <c r="L210" s="31">
        <f t="shared" si="182"/>
        <v>600</v>
      </c>
      <c r="M210" s="31"/>
      <c r="N210" s="31"/>
      <c r="O210" s="44">
        <f t="shared" si="180"/>
        <v>0</v>
      </c>
      <c r="P210" s="71">
        <f t="shared" si="178"/>
        <v>600</v>
      </c>
      <c r="Q210" s="199">
        <f t="shared" si="158"/>
        <v>0</v>
      </c>
      <c r="R210" s="6"/>
      <c r="S210" s="9">
        <f t="shared" ref="S210:S273" si="184">R210-M210</f>
        <v>0</v>
      </c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</row>
    <row r="211" spans="1:159" ht="18" x14ac:dyDescent="0.2">
      <c r="A211" s="119"/>
      <c r="B211" s="96"/>
      <c r="C211" s="96"/>
      <c r="D211" s="96"/>
      <c r="E211" s="96"/>
      <c r="F211" s="96" t="s">
        <v>111</v>
      </c>
      <c r="G211" s="94" t="s">
        <v>309</v>
      </c>
      <c r="H211" s="31">
        <v>43000</v>
      </c>
      <c r="I211" s="31">
        <v>4300</v>
      </c>
      <c r="J211" s="31">
        <f t="shared" si="179"/>
        <v>38700</v>
      </c>
      <c r="K211" s="165">
        <f t="shared" si="169"/>
        <v>10</v>
      </c>
      <c r="L211" s="31">
        <f t="shared" si="182"/>
        <v>43000</v>
      </c>
      <c r="M211" s="31"/>
      <c r="N211" s="31"/>
      <c r="O211" s="44">
        <f>+M211+N211</f>
        <v>0</v>
      </c>
      <c r="P211" s="71">
        <f t="shared" si="178"/>
        <v>43000</v>
      </c>
      <c r="Q211" s="199">
        <f t="shared" si="158"/>
        <v>0</v>
      </c>
      <c r="R211" s="6"/>
      <c r="S211" s="9">
        <f t="shared" si="184"/>
        <v>0</v>
      </c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</row>
    <row r="212" spans="1:159" ht="18" x14ac:dyDescent="0.2">
      <c r="A212" s="119"/>
      <c r="B212" s="96"/>
      <c r="C212" s="96"/>
      <c r="D212" s="96"/>
      <c r="E212" s="96"/>
      <c r="F212" s="96" t="s">
        <v>91</v>
      </c>
      <c r="G212" s="94" t="s">
        <v>333</v>
      </c>
      <c r="H212" s="31">
        <v>57000</v>
      </c>
      <c r="I212" s="31">
        <v>5700</v>
      </c>
      <c r="J212" s="31">
        <f t="shared" si="179"/>
        <v>51300</v>
      </c>
      <c r="K212" s="165">
        <f t="shared" si="169"/>
        <v>10</v>
      </c>
      <c r="L212" s="31">
        <f t="shared" si="182"/>
        <v>57000</v>
      </c>
      <c r="M212" s="31">
        <v>4809</v>
      </c>
      <c r="N212" s="31">
        <v>3893</v>
      </c>
      <c r="O212" s="44">
        <f t="shared" si="180"/>
        <v>8702</v>
      </c>
      <c r="P212" s="71">
        <f t="shared" si="178"/>
        <v>48298</v>
      </c>
      <c r="Q212" s="199">
        <f t="shared" si="158"/>
        <v>15.27</v>
      </c>
      <c r="R212" s="6"/>
      <c r="S212" s="9">
        <f t="shared" si="184"/>
        <v>-4809</v>
      </c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</row>
    <row r="213" spans="1:159" ht="18" x14ac:dyDescent="0.2">
      <c r="A213" s="119"/>
      <c r="B213" s="96"/>
      <c r="C213" s="96"/>
      <c r="D213" s="96"/>
      <c r="E213" s="96" t="s">
        <v>18</v>
      </c>
      <c r="F213" s="96"/>
      <c r="G213" s="94" t="s">
        <v>310</v>
      </c>
      <c r="H213" s="31">
        <v>0</v>
      </c>
      <c r="I213" s="31">
        <v>0</v>
      </c>
      <c r="J213" s="31">
        <f t="shared" si="179"/>
        <v>0</v>
      </c>
      <c r="K213" s="165"/>
      <c r="L213" s="31">
        <v>0</v>
      </c>
      <c r="M213" s="31">
        <v>0</v>
      </c>
      <c r="N213" s="31">
        <v>0</v>
      </c>
      <c r="O213" s="44">
        <f t="shared" si="180"/>
        <v>0</v>
      </c>
      <c r="P213" s="71">
        <f t="shared" si="178"/>
        <v>0</v>
      </c>
      <c r="Q213" s="199"/>
      <c r="R213" s="6"/>
      <c r="S213" s="9">
        <f t="shared" si="184"/>
        <v>0</v>
      </c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</row>
    <row r="214" spans="1:159" ht="18" x14ac:dyDescent="0.2">
      <c r="A214" s="118"/>
      <c r="B214" s="41"/>
      <c r="C214" s="41"/>
      <c r="D214" s="41"/>
      <c r="E214" s="41" t="s">
        <v>136</v>
      </c>
      <c r="F214" s="41"/>
      <c r="G214" s="169" t="s">
        <v>311</v>
      </c>
      <c r="H214" s="33">
        <f t="shared" ref="H214:J214" si="185">SUM(H215:H217)</f>
        <v>2000</v>
      </c>
      <c r="I214" s="33">
        <f t="shared" si="185"/>
        <v>200</v>
      </c>
      <c r="J214" s="33">
        <f t="shared" si="185"/>
        <v>1800</v>
      </c>
      <c r="K214" s="165"/>
      <c r="L214" s="33">
        <f t="shared" ref="L214:O214" si="186">SUM(L215:L217)</f>
        <v>0</v>
      </c>
      <c r="M214" s="33">
        <f t="shared" si="186"/>
        <v>0</v>
      </c>
      <c r="N214" s="33">
        <f t="shared" si="186"/>
        <v>0</v>
      </c>
      <c r="O214" s="33">
        <f t="shared" si="186"/>
        <v>0</v>
      </c>
      <c r="P214" s="73">
        <f t="shared" si="178"/>
        <v>0</v>
      </c>
      <c r="Q214" s="198"/>
      <c r="R214" s="6"/>
      <c r="S214" s="9">
        <f t="shared" si="184"/>
        <v>0</v>
      </c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</row>
    <row r="215" spans="1:159" ht="18" x14ac:dyDescent="0.2">
      <c r="A215" s="119"/>
      <c r="B215" s="96"/>
      <c r="C215" s="96"/>
      <c r="D215" s="96"/>
      <c r="E215" s="96"/>
      <c r="F215" s="96"/>
      <c r="G215" s="94" t="s">
        <v>138</v>
      </c>
      <c r="H215" s="31"/>
      <c r="I215" s="31"/>
      <c r="J215" s="31">
        <f t="shared" ref="J215:J216" si="187">H215-I215</f>
        <v>0</v>
      </c>
      <c r="K215" s="165"/>
      <c r="L215" s="31"/>
      <c r="M215" s="31"/>
      <c r="N215" s="31"/>
      <c r="O215" s="44">
        <f t="shared" ref="O215:O217" si="188">+M215+N215</f>
        <v>0</v>
      </c>
      <c r="P215" s="73">
        <f t="shared" si="178"/>
        <v>0</v>
      </c>
      <c r="Q215" s="198" t="e">
        <f t="shared" si="158"/>
        <v>#DIV/0!</v>
      </c>
      <c r="R215" s="6"/>
      <c r="S215" s="9">
        <f t="shared" si="184"/>
        <v>0</v>
      </c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</row>
    <row r="216" spans="1:159" ht="18" x14ac:dyDescent="0.2">
      <c r="A216" s="119"/>
      <c r="B216" s="96"/>
      <c r="C216" s="96"/>
      <c r="D216" s="96"/>
      <c r="E216" s="96"/>
      <c r="F216" s="96"/>
      <c r="G216" s="94" t="s">
        <v>139</v>
      </c>
      <c r="H216" s="31"/>
      <c r="I216" s="31"/>
      <c r="J216" s="31">
        <f t="shared" si="187"/>
        <v>0</v>
      </c>
      <c r="K216" s="165"/>
      <c r="L216" s="31"/>
      <c r="M216" s="31"/>
      <c r="N216" s="31"/>
      <c r="O216" s="44">
        <f t="shared" si="188"/>
        <v>0</v>
      </c>
      <c r="P216" s="73">
        <f t="shared" si="178"/>
        <v>0</v>
      </c>
      <c r="Q216" s="198" t="e">
        <f t="shared" si="158"/>
        <v>#DIV/0!</v>
      </c>
      <c r="R216" s="6"/>
      <c r="S216" s="9">
        <f t="shared" si="184"/>
        <v>0</v>
      </c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</row>
    <row r="217" spans="1:159" ht="18" x14ac:dyDescent="0.2">
      <c r="A217" s="119"/>
      <c r="B217" s="96"/>
      <c r="C217" s="96"/>
      <c r="D217" s="96"/>
      <c r="E217" s="96"/>
      <c r="F217" s="96" t="s">
        <v>91</v>
      </c>
      <c r="G217" s="94" t="s">
        <v>312</v>
      </c>
      <c r="H217" s="31">
        <v>2000</v>
      </c>
      <c r="I217" s="31">
        <v>200</v>
      </c>
      <c r="J217" s="31">
        <f>H217-I217</f>
        <v>1800</v>
      </c>
      <c r="K217" s="165"/>
      <c r="L217" s="31"/>
      <c r="M217" s="31">
        <v>0</v>
      </c>
      <c r="N217" s="31">
        <v>0</v>
      </c>
      <c r="O217" s="44">
        <f t="shared" si="188"/>
        <v>0</v>
      </c>
      <c r="P217" s="71">
        <f t="shared" si="178"/>
        <v>0</v>
      </c>
      <c r="Q217" s="199"/>
      <c r="R217" s="6"/>
      <c r="S217" s="9">
        <f t="shared" si="184"/>
        <v>0</v>
      </c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</row>
    <row r="218" spans="1:159" ht="18" x14ac:dyDescent="0.2">
      <c r="A218" s="118"/>
      <c r="B218" s="41"/>
      <c r="C218" s="41"/>
      <c r="D218" s="41"/>
      <c r="E218" s="41" t="s">
        <v>22</v>
      </c>
      <c r="F218" s="41"/>
      <c r="G218" s="169" t="s">
        <v>173</v>
      </c>
      <c r="H218" s="33">
        <f t="shared" ref="H218:J218" si="189">H219+H220</f>
        <v>0</v>
      </c>
      <c r="I218" s="33">
        <f t="shared" si="189"/>
        <v>0</v>
      </c>
      <c r="J218" s="33">
        <f t="shared" si="189"/>
        <v>0</v>
      </c>
      <c r="K218" s="165"/>
      <c r="L218" s="33">
        <f t="shared" ref="L218:O218" si="190">L219+L220</f>
        <v>0</v>
      </c>
      <c r="M218" s="33">
        <f t="shared" si="190"/>
        <v>0</v>
      </c>
      <c r="N218" s="33">
        <f t="shared" si="190"/>
        <v>0</v>
      </c>
      <c r="O218" s="33">
        <f t="shared" si="190"/>
        <v>0</v>
      </c>
      <c r="P218" s="73">
        <f t="shared" si="178"/>
        <v>0</v>
      </c>
      <c r="Q218" s="198" t="e">
        <f t="shared" si="158"/>
        <v>#DIV/0!</v>
      </c>
      <c r="R218" s="6"/>
      <c r="S218" s="9">
        <f t="shared" si="184"/>
        <v>0</v>
      </c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</row>
    <row r="219" spans="1:159" ht="18" x14ac:dyDescent="0.2">
      <c r="A219" s="119"/>
      <c r="B219" s="96"/>
      <c r="C219" s="96"/>
      <c r="D219" s="96"/>
      <c r="E219" s="96"/>
      <c r="F219" s="96" t="s">
        <v>20</v>
      </c>
      <c r="G219" s="94" t="s">
        <v>174</v>
      </c>
      <c r="H219" s="31"/>
      <c r="I219" s="31"/>
      <c r="J219" s="31">
        <f t="shared" ref="J219:J225" si="191">H219-I219</f>
        <v>0</v>
      </c>
      <c r="K219" s="165"/>
      <c r="L219" s="31"/>
      <c r="M219" s="31"/>
      <c r="N219" s="31"/>
      <c r="O219" s="44">
        <f t="shared" ref="O219:O225" si="192">+M219+N219</f>
        <v>0</v>
      </c>
      <c r="P219" s="73">
        <f t="shared" si="178"/>
        <v>0</v>
      </c>
      <c r="Q219" s="198" t="e">
        <f t="shared" si="158"/>
        <v>#DIV/0!</v>
      </c>
      <c r="R219" s="6"/>
      <c r="S219" s="9">
        <f t="shared" si="184"/>
        <v>0</v>
      </c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</row>
    <row r="220" spans="1:159" ht="18" x14ac:dyDescent="0.2">
      <c r="A220" s="119"/>
      <c r="B220" s="96"/>
      <c r="C220" s="96"/>
      <c r="D220" s="96"/>
      <c r="E220" s="96"/>
      <c r="F220" s="96"/>
      <c r="G220" s="94" t="s">
        <v>175</v>
      </c>
      <c r="H220" s="31"/>
      <c r="I220" s="31"/>
      <c r="J220" s="31">
        <f t="shared" si="191"/>
        <v>0</v>
      </c>
      <c r="K220" s="165"/>
      <c r="L220" s="31"/>
      <c r="M220" s="31"/>
      <c r="N220" s="31"/>
      <c r="O220" s="44">
        <f t="shared" si="192"/>
        <v>0</v>
      </c>
      <c r="P220" s="73">
        <f t="shared" si="178"/>
        <v>0</v>
      </c>
      <c r="Q220" s="198" t="e">
        <f t="shared" si="158"/>
        <v>#DIV/0!</v>
      </c>
      <c r="R220" s="6"/>
      <c r="S220" s="9">
        <f t="shared" si="184"/>
        <v>0</v>
      </c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</row>
    <row r="221" spans="1:159" ht="18" x14ac:dyDescent="0.2">
      <c r="A221" s="119"/>
      <c r="B221" s="96"/>
      <c r="C221" s="96"/>
      <c r="D221" s="96"/>
      <c r="E221" s="96">
        <v>11</v>
      </c>
      <c r="F221" s="96"/>
      <c r="G221" s="94" t="s">
        <v>176</v>
      </c>
      <c r="H221" s="31"/>
      <c r="I221" s="31"/>
      <c r="J221" s="31">
        <f t="shared" si="191"/>
        <v>0</v>
      </c>
      <c r="K221" s="165"/>
      <c r="L221" s="31"/>
      <c r="M221" s="31"/>
      <c r="N221" s="31"/>
      <c r="O221" s="44">
        <f t="shared" si="192"/>
        <v>0</v>
      </c>
      <c r="P221" s="73">
        <f t="shared" si="178"/>
        <v>0</v>
      </c>
      <c r="Q221" s="198" t="e">
        <f t="shared" si="158"/>
        <v>#DIV/0!</v>
      </c>
      <c r="R221" s="6"/>
      <c r="S221" s="9">
        <f t="shared" si="184"/>
        <v>0</v>
      </c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</row>
    <row r="222" spans="1:159" ht="18" x14ac:dyDescent="0.2">
      <c r="A222" s="119"/>
      <c r="B222" s="96"/>
      <c r="C222" s="96"/>
      <c r="D222" s="96"/>
      <c r="E222" s="96">
        <v>13</v>
      </c>
      <c r="F222" s="96"/>
      <c r="G222" s="94" t="s">
        <v>141</v>
      </c>
      <c r="H222" s="31"/>
      <c r="I222" s="31"/>
      <c r="J222" s="31">
        <f t="shared" si="191"/>
        <v>0</v>
      </c>
      <c r="K222" s="165"/>
      <c r="L222" s="31"/>
      <c r="M222" s="31"/>
      <c r="N222" s="31"/>
      <c r="O222" s="44">
        <f t="shared" si="192"/>
        <v>0</v>
      </c>
      <c r="P222" s="73">
        <f t="shared" si="178"/>
        <v>0</v>
      </c>
      <c r="Q222" s="198" t="e">
        <f t="shared" si="158"/>
        <v>#DIV/0!</v>
      </c>
      <c r="R222" s="6"/>
      <c r="S222" s="9">
        <f t="shared" si="184"/>
        <v>0</v>
      </c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</row>
    <row r="223" spans="1:159" ht="18" x14ac:dyDescent="0.2">
      <c r="A223" s="119"/>
      <c r="B223" s="96"/>
      <c r="C223" s="96"/>
      <c r="D223" s="96"/>
      <c r="E223" s="96">
        <v>14</v>
      </c>
      <c r="F223" s="96"/>
      <c r="G223" s="94" t="s">
        <v>177</v>
      </c>
      <c r="H223" s="31"/>
      <c r="I223" s="31"/>
      <c r="J223" s="31">
        <f t="shared" si="191"/>
        <v>0</v>
      </c>
      <c r="K223" s="165"/>
      <c r="L223" s="31"/>
      <c r="M223" s="31"/>
      <c r="N223" s="31"/>
      <c r="O223" s="44">
        <f t="shared" si="192"/>
        <v>0</v>
      </c>
      <c r="P223" s="73">
        <f t="shared" si="178"/>
        <v>0</v>
      </c>
      <c r="Q223" s="198" t="e">
        <f t="shared" si="158"/>
        <v>#DIV/0!</v>
      </c>
      <c r="R223" s="6"/>
      <c r="S223" s="9">
        <f t="shared" si="184"/>
        <v>0</v>
      </c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</row>
    <row r="224" spans="1:159" ht="33" x14ac:dyDescent="0.2">
      <c r="A224" s="119"/>
      <c r="B224" s="96"/>
      <c r="C224" s="96"/>
      <c r="D224" s="96"/>
      <c r="E224" s="96"/>
      <c r="F224" s="96"/>
      <c r="G224" s="94" t="s">
        <v>178</v>
      </c>
      <c r="H224" s="31"/>
      <c r="I224" s="31"/>
      <c r="J224" s="31">
        <f t="shared" si="191"/>
        <v>0</v>
      </c>
      <c r="K224" s="165"/>
      <c r="L224" s="31"/>
      <c r="M224" s="31"/>
      <c r="N224" s="31"/>
      <c r="O224" s="44">
        <f t="shared" si="192"/>
        <v>0</v>
      </c>
      <c r="P224" s="73">
        <f t="shared" si="178"/>
        <v>0</v>
      </c>
      <c r="Q224" s="198" t="e">
        <f t="shared" si="158"/>
        <v>#DIV/0!</v>
      </c>
      <c r="R224" s="6"/>
      <c r="S224" s="9">
        <f t="shared" si="184"/>
        <v>0</v>
      </c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</row>
    <row r="225" spans="1:159" ht="33" x14ac:dyDescent="0.2">
      <c r="A225" s="119"/>
      <c r="B225" s="96"/>
      <c r="C225" s="96"/>
      <c r="D225" s="96"/>
      <c r="E225" s="96"/>
      <c r="F225" s="96"/>
      <c r="G225" s="94" t="s">
        <v>179</v>
      </c>
      <c r="H225" s="31"/>
      <c r="I225" s="31"/>
      <c r="J225" s="31">
        <f t="shared" si="191"/>
        <v>0</v>
      </c>
      <c r="K225" s="165"/>
      <c r="L225" s="31"/>
      <c r="M225" s="31"/>
      <c r="N225" s="31"/>
      <c r="O225" s="44">
        <f t="shared" si="192"/>
        <v>0</v>
      </c>
      <c r="P225" s="73">
        <f t="shared" si="178"/>
        <v>0</v>
      </c>
      <c r="Q225" s="198" t="e">
        <f t="shared" si="158"/>
        <v>#DIV/0!</v>
      </c>
      <c r="R225" s="6"/>
      <c r="S225" s="9">
        <f t="shared" si="184"/>
        <v>0</v>
      </c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</row>
    <row r="226" spans="1:159" ht="18" x14ac:dyDescent="0.2">
      <c r="A226" s="118"/>
      <c r="B226" s="41"/>
      <c r="C226" s="41"/>
      <c r="D226" s="41"/>
      <c r="E226" s="41" t="s">
        <v>91</v>
      </c>
      <c r="F226" s="41"/>
      <c r="G226" s="169" t="s">
        <v>313</v>
      </c>
      <c r="H226" s="33">
        <f t="shared" ref="H226:J226" si="193">H227+H228+H229+H230</f>
        <v>0</v>
      </c>
      <c r="I226" s="33">
        <f t="shared" si="193"/>
        <v>0</v>
      </c>
      <c r="J226" s="33">
        <f t="shared" si="193"/>
        <v>0</v>
      </c>
      <c r="K226" s="165" t="e">
        <f t="shared" si="169"/>
        <v>#DIV/0!</v>
      </c>
      <c r="L226" s="33">
        <f t="shared" ref="L226:O226" si="194">L227+L228+L229+L230</f>
        <v>0</v>
      </c>
      <c r="M226" s="33">
        <f t="shared" si="194"/>
        <v>0</v>
      </c>
      <c r="N226" s="33">
        <f t="shared" si="194"/>
        <v>0</v>
      </c>
      <c r="O226" s="33">
        <f t="shared" si="194"/>
        <v>0</v>
      </c>
      <c r="P226" s="73">
        <f t="shared" si="178"/>
        <v>0</v>
      </c>
      <c r="Q226" s="198" t="e">
        <f t="shared" si="158"/>
        <v>#DIV/0!</v>
      </c>
      <c r="R226" s="6"/>
      <c r="S226" s="9">
        <f t="shared" si="184"/>
        <v>0</v>
      </c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</row>
    <row r="227" spans="1:159" ht="18" x14ac:dyDescent="0.2">
      <c r="A227" s="119"/>
      <c r="B227" s="96"/>
      <c r="C227" s="96"/>
      <c r="D227" s="96"/>
      <c r="E227" s="96"/>
      <c r="F227" s="96"/>
      <c r="G227" s="94" t="s">
        <v>143</v>
      </c>
      <c r="H227" s="31"/>
      <c r="I227" s="31"/>
      <c r="J227" s="31">
        <f t="shared" ref="J227:J230" si="195">H227-I227</f>
        <v>0</v>
      </c>
      <c r="K227" s="165"/>
      <c r="L227" s="31"/>
      <c r="M227" s="31"/>
      <c r="N227" s="31"/>
      <c r="O227" s="44">
        <f t="shared" ref="O227:O230" si="196">+M227+N227</f>
        <v>0</v>
      </c>
      <c r="P227" s="73">
        <f t="shared" si="178"/>
        <v>0</v>
      </c>
      <c r="Q227" s="198" t="e">
        <f t="shared" si="158"/>
        <v>#DIV/0!</v>
      </c>
      <c r="R227" s="6"/>
      <c r="S227" s="9">
        <f t="shared" si="184"/>
        <v>0</v>
      </c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</row>
    <row r="228" spans="1:159" ht="18" x14ac:dyDescent="0.2">
      <c r="A228" s="119"/>
      <c r="B228" s="96"/>
      <c r="C228" s="96"/>
      <c r="D228" s="96"/>
      <c r="E228" s="96"/>
      <c r="F228" s="96" t="s">
        <v>7</v>
      </c>
      <c r="G228" s="94" t="s">
        <v>314</v>
      </c>
      <c r="H228" s="31"/>
      <c r="I228" s="31"/>
      <c r="J228" s="31">
        <f t="shared" si="195"/>
        <v>0</v>
      </c>
      <c r="K228" s="165" t="e">
        <f t="shared" si="169"/>
        <v>#DIV/0!</v>
      </c>
      <c r="L228" s="31"/>
      <c r="M228" s="31"/>
      <c r="N228" s="31"/>
      <c r="O228" s="44">
        <f t="shared" si="196"/>
        <v>0</v>
      </c>
      <c r="P228" s="71">
        <f t="shared" si="178"/>
        <v>0</v>
      </c>
      <c r="Q228" s="199"/>
      <c r="R228" s="6"/>
      <c r="S228" s="9">
        <f t="shared" si="184"/>
        <v>0</v>
      </c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</row>
    <row r="229" spans="1:159" ht="33" x14ac:dyDescent="0.2">
      <c r="A229" s="119"/>
      <c r="B229" s="96"/>
      <c r="C229" s="96"/>
      <c r="D229" s="96"/>
      <c r="E229" s="96"/>
      <c r="F229" s="96"/>
      <c r="G229" s="94" t="s">
        <v>145</v>
      </c>
      <c r="H229" s="31"/>
      <c r="I229" s="31"/>
      <c r="J229" s="31">
        <f t="shared" si="195"/>
        <v>0</v>
      </c>
      <c r="K229" s="165"/>
      <c r="L229" s="31"/>
      <c r="M229" s="31"/>
      <c r="N229" s="31"/>
      <c r="O229" s="44">
        <f t="shared" si="196"/>
        <v>0</v>
      </c>
      <c r="P229" s="71">
        <f t="shared" si="178"/>
        <v>0</v>
      </c>
      <c r="Q229" s="199" t="e">
        <f t="shared" si="158"/>
        <v>#DIV/0!</v>
      </c>
      <c r="R229" s="6"/>
      <c r="S229" s="9">
        <f t="shared" si="184"/>
        <v>0</v>
      </c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</row>
    <row r="230" spans="1:159" ht="18" x14ac:dyDescent="0.2">
      <c r="A230" s="119"/>
      <c r="B230" s="96"/>
      <c r="C230" s="96"/>
      <c r="D230" s="96"/>
      <c r="E230" s="96"/>
      <c r="F230" s="96" t="s">
        <v>91</v>
      </c>
      <c r="G230" s="94" t="s">
        <v>315</v>
      </c>
      <c r="H230" s="31">
        <v>0</v>
      </c>
      <c r="I230" s="31">
        <v>0</v>
      </c>
      <c r="J230" s="31">
        <f t="shared" si="195"/>
        <v>0</v>
      </c>
      <c r="K230" s="165"/>
      <c r="L230" s="31">
        <v>0</v>
      </c>
      <c r="M230" s="31">
        <v>0</v>
      </c>
      <c r="N230" s="31">
        <v>0</v>
      </c>
      <c r="O230" s="44">
        <f t="shared" si="196"/>
        <v>0</v>
      </c>
      <c r="P230" s="71">
        <f t="shared" si="178"/>
        <v>0</v>
      </c>
      <c r="Q230" s="199"/>
      <c r="R230" s="6"/>
      <c r="S230" s="9">
        <f t="shared" si="184"/>
        <v>0</v>
      </c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</row>
    <row r="231" spans="1:159" ht="18" x14ac:dyDescent="0.2">
      <c r="A231" s="118"/>
      <c r="B231" s="41"/>
      <c r="C231" s="41"/>
      <c r="D231" s="41" t="s">
        <v>92</v>
      </c>
      <c r="E231" s="41"/>
      <c r="F231" s="41"/>
      <c r="G231" s="169" t="s">
        <v>180</v>
      </c>
      <c r="H231" s="33">
        <f t="shared" ref="H231:J231" si="197">H232</f>
        <v>0</v>
      </c>
      <c r="I231" s="33">
        <f t="shared" si="197"/>
        <v>0</v>
      </c>
      <c r="J231" s="33">
        <f t="shared" si="197"/>
        <v>0</v>
      </c>
      <c r="K231" s="165" t="e">
        <f t="shared" si="169"/>
        <v>#DIV/0!</v>
      </c>
      <c r="L231" s="33">
        <f t="shared" ref="L231:O231" si="198">L232</f>
        <v>0</v>
      </c>
      <c r="M231" s="33">
        <f t="shared" si="198"/>
        <v>0</v>
      </c>
      <c r="N231" s="33">
        <f t="shared" si="198"/>
        <v>0</v>
      </c>
      <c r="O231" s="33">
        <f t="shared" si="198"/>
        <v>0</v>
      </c>
      <c r="P231" s="73">
        <f t="shared" si="178"/>
        <v>0</v>
      </c>
      <c r="Q231" s="198" t="e">
        <f t="shared" si="158"/>
        <v>#DIV/0!</v>
      </c>
      <c r="R231" s="6"/>
      <c r="S231" s="9">
        <f t="shared" si="184"/>
        <v>0</v>
      </c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</row>
    <row r="232" spans="1:159" ht="33" x14ac:dyDescent="0.2">
      <c r="A232" s="119"/>
      <c r="B232" s="96"/>
      <c r="C232" s="96"/>
      <c r="D232" s="96"/>
      <c r="E232" s="96" t="s">
        <v>111</v>
      </c>
      <c r="F232" s="96"/>
      <c r="G232" s="94" t="s">
        <v>181</v>
      </c>
      <c r="H232" s="31"/>
      <c r="I232" s="31"/>
      <c r="J232" s="31">
        <f>H232-I232</f>
        <v>0</v>
      </c>
      <c r="K232" s="165" t="e">
        <f t="shared" si="169"/>
        <v>#DIV/0!</v>
      </c>
      <c r="L232" s="31"/>
      <c r="M232" s="31"/>
      <c r="N232" s="71"/>
      <c r="O232" s="44">
        <f t="shared" ref="O232" si="199">+M232+N232</f>
        <v>0</v>
      </c>
      <c r="P232" s="73">
        <f t="shared" si="178"/>
        <v>0</v>
      </c>
      <c r="Q232" s="198" t="e">
        <f t="shared" si="158"/>
        <v>#DIV/0!</v>
      </c>
      <c r="R232" s="6"/>
      <c r="S232" s="9">
        <f t="shared" si="184"/>
        <v>0</v>
      </c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</row>
    <row r="233" spans="1:159" ht="33" x14ac:dyDescent="0.2">
      <c r="A233" s="118"/>
      <c r="B233" s="41"/>
      <c r="C233" s="41"/>
      <c r="D233" s="41">
        <v>51</v>
      </c>
      <c r="E233" s="41"/>
      <c r="F233" s="41"/>
      <c r="G233" s="169" t="s">
        <v>77</v>
      </c>
      <c r="H233" s="33">
        <f t="shared" ref="H233:J234" si="200">H234</f>
        <v>0</v>
      </c>
      <c r="I233" s="33">
        <f t="shared" si="200"/>
        <v>0</v>
      </c>
      <c r="J233" s="33">
        <f t="shared" si="200"/>
        <v>0</v>
      </c>
      <c r="K233" s="165"/>
      <c r="L233" s="33">
        <f t="shared" ref="L233:O234" si="201">L234</f>
        <v>0</v>
      </c>
      <c r="M233" s="33">
        <f t="shared" si="201"/>
        <v>0</v>
      </c>
      <c r="N233" s="33">
        <f t="shared" si="201"/>
        <v>0</v>
      </c>
      <c r="O233" s="33">
        <f t="shared" si="201"/>
        <v>0</v>
      </c>
      <c r="P233" s="73">
        <f t="shared" si="178"/>
        <v>0</v>
      </c>
      <c r="Q233" s="198" t="e">
        <f t="shared" si="158"/>
        <v>#DIV/0!</v>
      </c>
      <c r="R233" s="6"/>
      <c r="S233" s="9">
        <f t="shared" si="184"/>
        <v>0</v>
      </c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</row>
    <row r="234" spans="1:159" ht="18" x14ac:dyDescent="0.2">
      <c r="A234" s="118"/>
      <c r="B234" s="41"/>
      <c r="C234" s="41"/>
      <c r="D234" s="41"/>
      <c r="E234" s="41" t="s">
        <v>20</v>
      </c>
      <c r="F234" s="41"/>
      <c r="G234" s="158" t="s">
        <v>93</v>
      </c>
      <c r="H234" s="33">
        <f t="shared" si="200"/>
        <v>0</v>
      </c>
      <c r="I234" s="33">
        <f t="shared" si="200"/>
        <v>0</v>
      </c>
      <c r="J234" s="33">
        <f t="shared" si="200"/>
        <v>0</v>
      </c>
      <c r="K234" s="165"/>
      <c r="L234" s="33">
        <f t="shared" si="201"/>
        <v>0</v>
      </c>
      <c r="M234" s="33">
        <f t="shared" si="201"/>
        <v>0</v>
      </c>
      <c r="N234" s="33">
        <f t="shared" si="201"/>
        <v>0</v>
      </c>
      <c r="O234" s="33">
        <f t="shared" si="201"/>
        <v>0</v>
      </c>
      <c r="P234" s="73">
        <f t="shared" si="178"/>
        <v>0</v>
      </c>
      <c r="Q234" s="198" t="e">
        <f t="shared" si="158"/>
        <v>#DIV/0!</v>
      </c>
      <c r="R234" s="6"/>
      <c r="S234" s="9">
        <f t="shared" si="184"/>
        <v>0</v>
      </c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</row>
    <row r="235" spans="1:159" ht="18" x14ac:dyDescent="0.2">
      <c r="A235" s="119"/>
      <c r="B235" s="96"/>
      <c r="C235" s="96"/>
      <c r="D235" s="96"/>
      <c r="E235" s="96"/>
      <c r="F235" s="96" t="s">
        <v>20</v>
      </c>
      <c r="G235" s="94" t="s">
        <v>94</v>
      </c>
      <c r="H235" s="31"/>
      <c r="I235" s="31"/>
      <c r="J235" s="31">
        <f>H235-I235</f>
        <v>0</v>
      </c>
      <c r="K235" s="165"/>
      <c r="L235" s="31"/>
      <c r="M235" s="31"/>
      <c r="N235" s="31"/>
      <c r="O235" s="44">
        <f t="shared" ref="O235" si="202">+M235+N235</f>
        <v>0</v>
      </c>
      <c r="P235" s="73">
        <f t="shared" si="178"/>
        <v>0</v>
      </c>
      <c r="Q235" s="198" t="e">
        <f t="shared" si="158"/>
        <v>#DIV/0!</v>
      </c>
      <c r="R235" s="6"/>
      <c r="S235" s="9">
        <f t="shared" si="184"/>
        <v>0</v>
      </c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</row>
    <row r="236" spans="1:159" ht="49.5" x14ac:dyDescent="0.2">
      <c r="A236" s="119"/>
      <c r="B236" s="96"/>
      <c r="C236" s="96"/>
      <c r="D236" s="41">
        <v>56</v>
      </c>
      <c r="E236" s="96"/>
      <c r="F236" s="96"/>
      <c r="G236" s="158" t="s">
        <v>159</v>
      </c>
      <c r="H236" s="31">
        <f t="shared" ref="H236:I236" si="203">+H237</f>
        <v>0</v>
      </c>
      <c r="I236" s="31">
        <f t="shared" si="203"/>
        <v>0</v>
      </c>
      <c r="J236" s="31">
        <f>H236-I236</f>
        <v>0</v>
      </c>
      <c r="K236" s="165"/>
      <c r="L236" s="31">
        <f>+L237</f>
        <v>0</v>
      </c>
      <c r="M236" s="31">
        <f>+M237</f>
        <v>0</v>
      </c>
      <c r="N236" s="31">
        <f t="shared" ref="N236:O236" si="204">+N237</f>
        <v>0</v>
      </c>
      <c r="O236" s="31">
        <f t="shared" si="204"/>
        <v>0</v>
      </c>
      <c r="P236" s="73">
        <f t="shared" si="178"/>
        <v>0</v>
      </c>
      <c r="Q236" s="198" t="e">
        <f t="shared" si="158"/>
        <v>#DIV/0!</v>
      </c>
      <c r="R236" s="6"/>
      <c r="S236" s="9">
        <f t="shared" si="184"/>
        <v>0</v>
      </c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</row>
    <row r="237" spans="1:159" ht="18" x14ac:dyDescent="0.2">
      <c r="A237" s="119"/>
      <c r="B237" s="96"/>
      <c r="C237" s="96"/>
      <c r="D237" s="96"/>
      <c r="E237" s="97" t="s">
        <v>58</v>
      </c>
      <c r="F237" s="96"/>
      <c r="G237" s="94" t="s">
        <v>182</v>
      </c>
      <c r="H237" s="31"/>
      <c r="I237" s="31"/>
      <c r="J237" s="31"/>
      <c r="K237" s="165"/>
      <c r="L237" s="31"/>
      <c r="M237" s="31"/>
      <c r="N237" s="31"/>
      <c r="O237" s="44">
        <f t="shared" ref="O237" si="205">+M237+N237</f>
        <v>0</v>
      </c>
      <c r="P237" s="73">
        <f t="shared" si="178"/>
        <v>0</v>
      </c>
      <c r="Q237" s="198" t="e">
        <f t="shared" ref="Q237:Q244" si="206">ROUND(O237/L237*100,2)</f>
        <v>#DIV/0!</v>
      </c>
      <c r="R237" s="6"/>
      <c r="S237" s="9">
        <f t="shared" si="184"/>
        <v>0</v>
      </c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</row>
    <row r="238" spans="1:159" ht="18" x14ac:dyDescent="0.2">
      <c r="A238" s="118"/>
      <c r="B238" s="41"/>
      <c r="C238" s="41"/>
      <c r="D238" s="41">
        <v>57</v>
      </c>
      <c r="E238" s="41"/>
      <c r="F238" s="41"/>
      <c r="G238" s="169" t="s">
        <v>316</v>
      </c>
      <c r="H238" s="33">
        <f t="shared" ref="H238:J238" si="207">H240</f>
        <v>2000</v>
      </c>
      <c r="I238" s="33">
        <f t="shared" si="207"/>
        <v>200</v>
      </c>
      <c r="J238" s="33">
        <f t="shared" si="207"/>
        <v>1800</v>
      </c>
      <c r="K238" s="165">
        <f t="shared" si="169"/>
        <v>10</v>
      </c>
      <c r="L238" s="33">
        <f t="shared" ref="L238:O238" si="208">L240</f>
        <v>1000</v>
      </c>
      <c r="M238" s="33">
        <f t="shared" si="208"/>
        <v>0</v>
      </c>
      <c r="N238" s="33">
        <f t="shared" si="208"/>
        <v>0</v>
      </c>
      <c r="O238" s="33">
        <f t="shared" si="208"/>
        <v>0</v>
      </c>
      <c r="P238" s="73">
        <f t="shared" si="178"/>
        <v>1000</v>
      </c>
      <c r="Q238" s="198">
        <f t="shared" si="206"/>
        <v>0</v>
      </c>
      <c r="R238" s="6"/>
      <c r="S238" s="9">
        <f t="shared" si="184"/>
        <v>0</v>
      </c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</row>
    <row r="239" spans="1:159" ht="18" x14ac:dyDescent="0.2">
      <c r="A239" s="118"/>
      <c r="B239" s="41"/>
      <c r="C239" s="41"/>
      <c r="D239" s="41"/>
      <c r="E239" s="41"/>
      <c r="F239" s="41"/>
      <c r="G239" s="158" t="s">
        <v>95</v>
      </c>
      <c r="H239" s="30"/>
      <c r="I239" s="30"/>
      <c r="J239" s="30"/>
      <c r="K239" s="165"/>
      <c r="L239" s="30"/>
      <c r="M239" s="30"/>
      <c r="N239" s="30"/>
      <c r="O239" s="44">
        <f t="shared" ref="O239" si="209">+M239+N239</f>
        <v>0</v>
      </c>
      <c r="P239" s="73">
        <f t="shared" si="178"/>
        <v>0</v>
      </c>
      <c r="Q239" s="198" t="e">
        <f t="shared" si="206"/>
        <v>#DIV/0!</v>
      </c>
      <c r="R239" s="6"/>
      <c r="S239" s="9">
        <f t="shared" si="184"/>
        <v>0</v>
      </c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</row>
    <row r="240" spans="1:159" ht="18" x14ac:dyDescent="0.2">
      <c r="A240" s="118"/>
      <c r="B240" s="41"/>
      <c r="C240" s="41"/>
      <c r="D240" s="41"/>
      <c r="E240" s="41" t="s">
        <v>18</v>
      </c>
      <c r="F240" s="41"/>
      <c r="G240" s="158" t="s">
        <v>317</v>
      </c>
      <c r="H240" s="33">
        <f t="shared" ref="H240:J240" si="210">H242+H241</f>
        <v>2000</v>
      </c>
      <c r="I240" s="33">
        <f t="shared" si="210"/>
        <v>200</v>
      </c>
      <c r="J240" s="33">
        <f t="shared" si="210"/>
        <v>1800</v>
      </c>
      <c r="K240" s="165">
        <f t="shared" si="169"/>
        <v>10</v>
      </c>
      <c r="L240" s="33">
        <f t="shared" ref="L240:O240" si="211">L242+L241</f>
        <v>1000</v>
      </c>
      <c r="M240" s="33">
        <f t="shared" si="211"/>
        <v>0</v>
      </c>
      <c r="N240" s="33">
        <f t="shared" si="211"/>
        <v>0</v>
      </c>
      <c r="O240" s="33">
        <f t="shared" si="211"/>
        <v>0</v>
      </c>
      <c r="P240" s="73">
        <f t="shared" si="178"/>
        <v>1000</v>
      </c>
      <c r="Q240" s="198">
        <f t="shared" si="206"/>
        <v>0</v>
      </c>
      <c r="R240" s="6"/>
      <c r="S240" s="9">
        <f t="shared" si="184"/>
        <v>0</v>
      </c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</row>
    <row r="241" spans="1:159" ht="18" x14ac:dyDescent="0.2">
      <c r="A241" s="119"/>
      <c r="B241" s="96"/>
      <c r="C241" s="96"/>
      <c r="D241" s="96"/>
      <c r="E241" s="96"/>
      <c r="F241" s="96"/>
      <c r="G241" s="94" t="s">
        <v>96</v>
      </c>
      <c r="H241" s="31"/>
      <c r="I241" s="31"/>
      <c r="J241" s="31"/>
      <c r="K241" s="165"/>
      <c r="L241" s="31"/>
      <c r="M241" s="31"/>
      <c r="N241" s="31"/>
      <c r="O241" s="44">
        <f t="shared" ref="O241:O242" si="212">+M241+N241</f>
        <v>0</v>
      </c>
      <c r="P241" s="73">
        <f t="shared" si="178"/>
        <v>0</v>
      </c>
      <c r="Q241" s="198" t="e">
        <f t="shared" si="206"/>
        <v>#DIV/0!</v>
      </c>
      <c r="R241" s="6"/>
      <c r="S241" s="9">
        <f t="shared" si="184"/>
        <v>0</v>
      </c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</row>
    <row r="242" spans="1:159" ht="18" x14ac:dyDescent="0.2">
      <c r="A242" s="119"/>
      <c r="B242" s="96"/>
      <c r="C242" s="96"/>
      <c r="D242" s="96"/>
      <c r="E242" s="96"/>
      <c r="F242" s="96" t="s">
        <v>18</v>
      </c>
      <c r="G242" s="94" t="s">
        <v>318</v>
      </c>
      <c r="H242" s="31">
        <v>2000</v>
      </c>
      <c r="I242" s="31">
        <v>200</v>
      </c>
      <c r="J242" s="31">
        <f>H242-I242</f>
        <v>1800</v>
      </c>
      <c r="K242" s="165">
        <f t="shared" si="169"/>
        <v>10</v>
      </c>
      <c r="L242" s="31">
        <v>1000</v>
      </c>
      <c r="M242" s="31"/>
      <c r="N242" s="31">
        <v>0</v>
      </c>
      <c r="O242" s="44">
        <f t="shared" si="212"/>
        <v>0</v>
      </c>
      <c r="P242" s="71">
        <f t="shared" si="178"/>
        <v>1000</v>
      </c>
      <c r="Q242" s="199">
        <f t="shared" si="206"/>
        <v>0</v>
      </c>
      <c r="R242" s="6">
        <v>4156</v>
      </c>
      <c r="S242" s="9">
        <f t="shared" si="184"/>
        <v>4156</v>
      </c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</row>
    <row r="243" spans="1:159" ht="49.5" x14ac:dyDescent="0.2">
      <c r="A243" s="119"/>
      <c r="B243" s="96"/>
      <c r="C243" s="96"/>
      <c r="D243" s="41">
        <v>58</v>
      </c>
      <c r="E243" s="96"/>
      <c r="F243" s="96"/>
      <c r="G243" s="158" t="s">
        <v>183</v>
      </c>
      <c r="H243" s="34">
        <f t="shared" ref="H243:J243" si="213">+H244</f>
        <v>0</v>
      </c>
      <c r="I243" s="34">
        <f t="shared" si="213"/>
        <v>0</v>
      </c>
      <c r="J243" s="34">
        <f t="shared" si="213"/>
        <v>0</v>
      </c>
      <c r="K243" s="165"/>
      <c r="L243" s="34">
        <f>+L244</f>
        <v>0</v>
      </c>
      <c r="M243" s="34">
        <f>+M244</f>
        <v>0</v>
      </c>
      <c r="N243" s="34">
        <f t="shared" ref="N243:O243" si="214">+N244</f>
        <v>0</v>
      </c>
      <c r="O243" s="34">
        <f t="shared" si="214"/>
        <v>0</v>
      </c>
      <c r="P243" s="73">
        <f t="shared" si="178"/>
        <v>0</v>
      </c>
      <c r="Q243" s="198" t="e">
        <f t="shared" si="206"/>
        <v>#DIV/0!</v>
      </c>
      <c r="R243" s="6"/>
      <c r="S243" s="9">
        <f t="shared" si="184"/>
        <v>0</v>
      </c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</row>
    <row r="244" spans="1:159" ht="18" x14ac:dyDescent="0.2">
      <c r="A244" s="119"/>
      <c r="B244" s="96"/>
      <c r="C244" s="96"/>
      <c r="D244" s="96"/>
      <c r="E244" s="97" t="s">
        <v>58</v>
      </c>
      <c r="F244" s="96"/>
      <c r="G244" s="94" t="s">
        <v>182</v>
      </c>
      <c r="H244" s="31"/>
      <c r="I244" s="31"/>
      <c r="J244" s="31"/>
      <c r="K244" s="165"/>
      <c r="L244" s="31"/>
      <c r="M244" s="31"/>
      <c r="N244" s="31"/>
      <c r="O244" s="44">
        <f t="shared" ref="O244" si="215">+M244+N244</f>
        <v>0</v>
      </c>
      <c r="P244" s="73">
        <f t="shared" si="178"/>
        <v>0</v>
      </c>
      <c r="Q244" s="198" t="e">
        <f t="shared" si="206"/>
        <v>#DIV/0!</v>
      </c>
      <c r="R244" s="6"/>
      <c r="S244" s="9">
        <f t="shared" si="184"/>
        <v>0</v>
      </c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</row>
    <row r="245" spans="1:159" ht="18" x14ac:dyDescent="0.2">
      <c r="A245" s="118"/>
      <c r="B245" s="41"/>
      <c r="C245" s="41"/>
      <c r="D245" s="41" t="s">
        <v>97</v>
      </c>
      <c r="E245" s="41"/>
      <c r="F245" s="41"/>
      <c r="G245" s="169" t="s">
        <v>162</v>
      </c>
      <c r="H245" s="33">
        <f t="shared" ref="H245:J246" si="216">H246</f>
        <v>0</v>
      </c>
      <c r="I245" s="33">
        <f t="shared" si="216"/>
        <v>0</v>
      </c>
      <c r="J245" s="33">
        <f t="shared" si="216"/>
        <v>0</v>
      </c>
      <c r="K245" s="165" t="e">
        <f t="shared" si="169"/>
        <v>#DIV/0!</v>
      </c>
      <c r="L245" s="33">
        <f>L246</f>
        <v>0</v>
      </c>
      <c r="M245" s="33">
        <f t="shared" ref="M245" si="217">M246</f>
        <v>0</v>
      </c>
      <c r="N245" s="33">
        <f>N246</f>
        <v>0</v>
      </c>
      <c r="O245" s="33">
        <f>M245+N245</f>
        <v>0</v>
      </c>
      <c r="P245" s="73">
        <f>P246</f>
        <v>0</v>
      </c>
      <c r="Q245" s="198"/>
      <c r="R245" s="6"/>
      <c r="S245" s="9">
        <f t="shared" si="184"/>
        <v>0</v>
      </c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</row>
    <row r="246" spans="1:159" ht="18" x14ac:dyDescent="0.2">
      <c r="A246" s="118"/>
      <c r="B246" s="41"/>
      <c r="C246" s="41"/>
      <c r="D246" s="41">
        <v>71</v>
      </c>
      <c r="E246" s="41"/>
      <c r="F246" s="41"/>
      <c r="G246" s="169" t="s">
        <v>319</v>
      </c>
      <c r="H246" s="33">
        <f t="shared" si="216"/>
        <v>0</v>
      </c>
      <c r="I246" s="33">
        <f t="shared" si="216"/>
        <v>0</v>
      </c>
      <c r="J246" s="33">
        <f t="shared" si="216"/>
        <v>0</v>
      </c>
      <c r="K246" s="165" t="e">
        <f t="shared" si="169"/>
        <v>#DIV/0!</v>
      </c>
      <c r="L246" s="33">
        <f>L247</f>
        <v>0</v>
      </c>
      <c r="M246" s="33">
        <f t="shared" ref="M246:O246" si="218">M247+M252</f>
        <v>0</v>
      </c>
      <c r="N246" s="33">
        <f t="shared" si="218"/>
        <v>0</v>
      </c>
      <c r="O246" s="33">
        <f t="shared" si="218"/>
        <v>0</v>
      </c>
      <c r="P246" s="73">
        <f t="shared" si="178"/>
        <v>0</v>
      </c>
      <c r="Q246" s="198"/>
      <c r="R246" s="6"/>
      <c r="S246" s="9">
        <f t="shared" si="184"/>
        <v>0</v>
      </c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</row>
    <row r="247" spans="1:159" ht="18" x14ac:dyDescent="0.2">
      <c r="A247" s="118"/>
      <c r="B247" s="41"/>
      <c r="C247" s="41"/>
      <c r="D247" s="41"/>
      <c r="E247" s="41" t="s">
        <v>20</v>
      </c>
      <c r="F247" s="41"/>
      <c r="G247" s="158" t="s">
        <v>320</v>
      </c>
      <c r="H247" s="33">
        <f t="shared" ref="H247:J247" si="219">H248+H249+H250+H251</f>
        <v>0</v>
      </c>
      <c r="I247" s="33">
        <f t="shared" si="219"/>
        <v>0</v>
      </c>
      <c r="J247" s="33">
        <f t="shared" si="219"/>
        <v>0</v>
      </c>
      <c r="K247" s="165" t="e">
        <f t="shared" si="169"/>
        <v>#DIV/0!</v>
      </c>
      <c r="L247" s="33">
        <f t="shared" ref="L247:O247" si="220">L248+L249+L250+L251</f>
        <v>0</v>
      </c>
      <c r="M247" s="33">
        <f t="shared" si="220"/>
        <v>0</v>
      </c>
      <c r="N247" s="33">
        <f t="shared" si="220"/>
        <v>0</v>
      </c>
      <c r="O247" s="33">
        <f t="shared" si="220"/>
        <v>0</v>
      </c>
      <c r="P247" s="73">
        <f t="shared" si="178"/>
        <v>0</v>
      </c>
      <c r="Q247" s="198"/>
      <c r="R247" s="6"/>
      <c r="S247" s="9">
        <f t="shared" si="184"/>
        <v>0</v>
      </c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</row>
    <row r="248" spans="1:159" ht="18" x14ac:dyDescent="0.2">
      <c r="A248" s="119"/>
      <c r="B248" s="96"/>
      <c r="C248" s="96"/>
      <c r="D248" s="96"/>
      <c r="E248" s="96"/>
      <c r="F248" s="96"/>
      <c r="G248" s="94" t="s">
        <v>186</v>
      </c>
      <c r="H248" s="31"/>
      <c r="I248" s="31"/>
      <c r="J248" s="31">
        <f t="shared" ref="J248:J252" si="221">H248-I248</f>
        <v>0</v>
      </c>
      <c r="K248" s="165"/>
      <c r="L248" s="31"/>
      <c r="M248" s="31"/>
      <c r="N248" s="31"/>
      <c r="O248" s="44">
        <f t="shared" ref="O248:O252" si="222">+M248+N248</f>
        <v>0</v>
      </c>
      <c r="P248" s="73">
        <f t="shared" si="178"/>
        <v>0</v>
      </c>
      <c r="Q248" s="198"/>
      <c r="R248" s="6"/>
      <c r="S248" s="9">
        <f t="shared" si="184"/>
        <v>0</v>
      </c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</row>
    <row r="249" spans="1:159" ht="18" x14ac:dyDescent="0.2">
      <c r="A249" s="119"/>
      <c r="B249" s="96"/>
      <c r="C249" s="96"/>
      <c r="D249" s="96"/>
      <c r="E249" s="96"/>
      <c r="F249" s="96" t="s">
        <v>18</v>
      </c>
      <c r="G249" s="94" t="s">
        <v>373</v>
      </c>
      <c r="H249" s="31"/>
      <c r="I249" s="31"/>
      <c r="J249" s="31">
        <f t="shared" si="221"/>
        <v>0</v>
      </c>
      <c r="K249" s="165" t="e">
        <f t="shared" si="169"/>
        <v>#DIV/0!</v>
      </c>
      <c r="L249" s="31"/>
      <c r="M249" s="31"/>
      <c r="N249" s="31"/>
      <c r="O249" s="44">
        <f t="shared" si="222"/>
        <v>0</v>
      </c>
      <c r="P249" s="73">
        <f t="shared" si="178"/>
        <v>0</v>
      </c>
      <c r="Q249" s="198"/>
      <c r="R249" s="6"/>
      <c r="S249" s="9">
        <f t="shared" si="184"/>
        <v>0</v>
      </c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</row>
    <row r="250" spans="1:159" ht="18" x14ac:dyDescent="0.2">
      <c r="A250" s="119"/>
      <c r="B250" s="96"/>
      <c r="C250" s="96"/>
      <c r="D250" s="96"/>
      <c r="E250" s="96"/>
      <c r="F250" s="96" t="s">
        <v>35</v>
      </c>
      <c r="G250" s="94" t="s">
        <v>321</v>
      </c>
      <c r="H250" s="31"/>
      <c r="I250" s="31"/>
      <c r="J250" s="31">
        <f t="shared" si="221"/>
        <v>0</v>
      </c>
      <c r="K250" s="165"/>
      <c r="L250" s="31">
        <v>0</v>
      </c>
      <c r="M250" s="31">
        <v>0</v>
      </c>
      <c r="N250" s="31">
        <v>0</v>
      </c>
      <c r="O250" s="44">
        <f t="shared" si="222"/>
        <v>0</v>
      </c>
      <c r="P250" s="71">
        <f t="shared" si="178"/>
        <v>0</v>
      </c>
      <c r="Q250" s="199"/>
      <c r="R250" s="6"/>
      <c r="S250" s="9">
        <f t="shared" si="184"/>
        <v>0</v>
      </c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</row>
    <row r="251" spans="1:159" s="80" customFormat="1" ht="18" x14ac:dyDescent="0.2">
      <c r="A251" s="125"/>
      <c r="B251" s="103"/>
      <c r="C251" s="103"/>
      <c r="D251" s="103"/>
      <c r="E251" s="103"/>
      <c r="F251" s="103" t="s">
        <v>91</v>
      </c>
      <c r="G251" s="177" t="s">
        <v>189</v>
      </c>
      <c r="H251" s="71"/>
      <c r="I251" s="71"/>
      <c r="J251" s="31">
        <f t="shared" si="221"/>
        <v>0</v>
      </c>
      <c r="K251" s="165"/>
      <c r="L251" s="71"/>
      <c r="M251" s="71"/>
      <c r="N251" s="71"/>
      <c r="O251" s="69">
        <f t="shared" si="222"/>
        <v>0</v>
      </c>
      <c r="P251" s="69">
        <f t="shared" si="178"/>
        <v>0</v>
      </c>
      <c r="Q251" s="206"/>
      <c r="R251" s="77"/>
      <c r="S251" s="9">
        <f t="shared" si="184"/>
        <v>0</v>
      </c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  <c r="CU251" s="78"/>
      <c r="CV251" s="78"/>
      <c r="CW251" s="78"/>
      <c r="CX251" s="78"/>
      <c r="CY251" s="78"/>
      <c r="CZ251" s="78"/>
      <c r="DA251" s="78"/>
      <c r="DB251" s="78"/>
      <c r="DC251" s="78"/>
      <c r="DD251" s="78"/>
      <c r="DE251" s="78"/>
      <c r="DF251" s="78"/>
      <c r="DG251" s="78"/>
      <c r="DH251" s="79"/>
      <c r="DI251" s="79"/>
      <c r="DJ251" s="79"/>
      <c r="DK251" s="79"/>
      <c r="DL251" s="79"/>
      <c r="DM251" s="79"/>
      <c r="DN251" s="79"/>
      <c r="DO251" s="79"/>
      <c r="DP251" s="79"/>
      <c r="DQ251" s="79"/>
      <c r="DR251" s="79"/>
      <c r="DS251" s="79"/>
      <c r="DT251" s="79"/>
      <c r="DU251" s="79"/>
      <c r="DV251" s="79"/>
      <c r="DW251" s="79"/>
      <c r="DX251" s="79"/>
      <c r="DY251" s="79"/>
      <c r="DZ251" s="79"/>
      <c r="EA251" s="79"/>
      <c r="EB251" s="79"/>
      <c r="EC251" s="79"/>
      <c r="ED251" s="79"/>
      <c r="EE251" s="79"/>
      <c r="EF251" s="79"/>
      <c r="EG251" s="79"/>
      <c r="EH251" s="79"/>
      <c r="EI251" s="79"/>
      <c r="EJ251" s="79"/>
      <c r="EK251" s="79"/>
      <c r="EL251" s="79"/>
      <c r="EM251" s="79"/>
      <c r="EN251" s="79"/>
      <c r="EO251" s="79"/>
      <c r="EP251" s="79"/>
      <c r="EQ251" s="79"/>
      <c r="ER251" s="79"/>
      <c r="ES251" s="79"/>
      <c r="ET251" s="79"/>
      <c r="EU251" s="79"/>
      <c r="EV251" s="79"/>
      <c r="EW251" s="79"/>
      <c r="EX251" s="79"/>
      <c r="EY251" s="79"/>
      <c r="EZ251" s="79"/>
      <c r="FA251" s="79"/>
      <c r="FB251" s="79"/>
      <c r="FC251" s="79"/>
    </row>
    <row r="252" spans="1:159" s="80" customFormat="1" ht="18" x14ac:dyDescent="0.2">
      <c r="A252" s="125"/>
      <c r="B252" s="103"/>
      <c r="C252" s="103"/>
      <c r="D252" s="103"/>
      <c r="E252" s="103" t="s">
        <v>35</v>
      </c>
      <c r="F252" s="103"/>
      <c r="G252" s="177" t="s">
        <v>190</v>
      </c>
      <c r="H252" s="71"/>
      <c r="I252" s="71"/>
      <c r="J252" s="31">
        <f t="shared" si="221"/>
        <v>0</v>
      </c>
      <c r="K252" s="165"/>
      <c r="L252" s="71"/>
      <c r="M252" s="71"/>
      <c r="N252" s="71"/>
      <c r="O252" s="69">
        <f t="shared" si="222"/>
        <v>0</v>
      </c>
      <c r="P252" s="69">
        <f t="shared" si="178"/>
        <v>0</v>
      </c>
      <c r="Q252" s="206"/>
      <c r="R252" s="77"/>
      <c r="S252" s="9">
        <f t="shared" si="184"/>
        <v>0</v>
      </c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78"/>
      <c r="CQ252" s="78"/>
      <c r="CR252" s="78"/>
      <c r="CS252" s="78"/>
      <c r="CT252" s="78"/>
      <c r="CU252" s="78"/>
      <c r="CV252" s="78"/>
      <c r="CW252" s="78"/>
      <c r="CX252" s="78"/>
      <c r="CY252" s="78"/>
      <c r="CZ252" s="78"/>
      <c r="DA252" s="78"/>
      <c r="DB252" s="78"/>
      <c r="DC252" s="78"/>
      <c r="DD252" s="78"/>
      <c r="DE252" s="78"/>
      <c r="DF252" s="78"/>
      <c r="DG252" s="78"/>
      <c r="DH252" s="79"/>
      <c r="DI252" s="79"/>
      <c r="DJ252" s="79"/>
      <c r="DK252" s="79"/>
      <c r="DL252" s="79"/>
      <c r="DM252" s="79"/>
      <c r="DN252" s="79"/>
      <c r="DO252" s="79"/>
      <c r="DP252" s="79"/>
      <c r="DQ252" s="79"/>
      <c r="DR252" s="79"/>
      <c r="DS252" s="79"/>
      <c r="DT252" s="79"/>
      <c r="DU252" s="79"/>
      <c r="DV252" s="79"/>
      <c r="DW252" s="79"/>
      <c r="DX252" s="79"/>
      <c r="DY252" s="79"/>
      <c r="DZ252" s="79"/>
      <c r="EA252" s="79"/>
      <c r="EB252" s="79"/>
      <c r="EC252" s="79"/>
      <c r="ED252" s="79"/>
      <c r="EE252" s="79"/>
      <c r="EF252" s="79"/>
      <c r="EG252" s="79"/>
      <c r="EH252" s="79"/>
      <c r="EI252" s="79"/>
      <c r="EJ252" s="79"/>
      <c r="EK252" s="79"/>
      <c r="EL252" s="79"/>
      <c r="EM252" s="79"/>
      <c r="EN252" s="79"/>
      <c r="EO252" s="79"/>
      <c r="EP252" s="79"/>
      <c r="EQ252" s="79"/>
      <c r="ER252" s="79"/>
      <c r="ES252" s="79"/>
      <c r="ET252" s="79"/>
      <c r="EU252" s="79"/>
      <c r="EV252" s="79"/>
      <c r="EW252" s="79"/>
      <c r="EX252" s="79"/>
      <c r="EY252" s="79"/>
      <c r="EZ252" s="79"/>
      <c r="FA252" s="79"/>
      <c r="FB252" s="79"/>
      <c r="FC252" s="79"/>
    </row>
    <row r="253" spans="1:159" ht="18" x14ac:dyDescent="0.2">
      <c r="A253" s="124"/>
      <c r="B253" s="102"/>
      <c r="C253" s="102"/>
      <c r="D253" s="102">
        <v>85</v>
      </c>
      <c r="E253" s="102"/>
      <c r="F253" s="102"/>
      <c r="G253" s="174" t="s">
        <v>87</v>
      </c>
      <c r="H253" s="93"/>
      <c r="I253" s="93"/>
      <c r="J253" s="93"/>
      <c r="K253" s="168"/>
      <c r="L253" s="93"/>
      <c r="M253" s="93">
        <v>-6273</v>
      </c>
      <c r="N253" s="93">
        <v>0</v>
      </c>
      <c r="O253" s="175">
        <f>+M253+N253</f>
        <v>-6273</v>
      </c>
      <c r="P253" s="175">
        <f t="shared" si="178"/>
        <v>6273</v>
      </c>
      <c r="Q253" s="205"/>
      <c r="R253" s="6"/>
      <c r="S253" s="9">
        <f t="shared" si="184"/>
        <v>6273</v>
      </c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</row>
    <row r="254" spans="1:159" ht="18" x14ac:dyDescent="0.2">
      <c r="A254" s="119"/>
      <c r="B254" s="96"/>
      <c r="C254" s="96"/>
      <c r="D254" s="96"/>
      <c r="E254" s="96"/>
      <c r="F254" s="96"/>
      <c r="G254" s="94" t="s">
        <v>191</v>
      </c>
      <c r="H254" s="31"/>
      <c r="I254" s="31"/>
      <c r="J254" s="31"/>
      <c r="K254" s="165"/>
      <c r="L254" s="31"/>
      <c r="M254" s="31"/>
      <c r="N254" s="31"/>
      <c r="O254" s="31"/>
      <c r="P254" s="71"/>
      <c r="Q254" s="207"/>
      <c r="R254" s="6"/>
      <c r="S254" s="9">
        <f t="shared" si="184"/>
        <v>0</v>
      </c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</row>
    <row r="255" spans="1:159" ht="18" x14ac:dyDescent="0.2">
      <c r="A255" s="234" t="s">
        <v>167</v>
      </c>
      <c r="B255" s="235" t="s">
        <v>127</v>
      </c>
      <c r="C255" s="235"/>
      <c r="D255" s="235"/>
      <c r="E255" s="235"/>
      <c r="F255" s="235"/>
      <c r="G255" s="178" t="s">
        <v>322</v>
      </c>
      <c r="H255" s="55">
        <f t="shared" ref="H255:I255" si="223">H256</f>
        <v>0</v>
      </c>
      <c r="I255" s="55">
        <f t="shared" si="223"/>
        <v>0</v>
      </c>
      <c r="J255" s="55">
        <f>H255-I255</f>
        <v>0</v>
      </c>
      <c r="K255" s="176" t="e">
        <f t="shared" ref="K255:K318" si="224">ROUND(I255/H255*100,2)</f>
        <v>#DIV/0!</v>
      </c>
      <c r="L255" s="55">
        <f t="shared" ref="L255:P255" si="225">L256</f>
        <v>0</v>
      </c>
      <c r="M255" s="55">
        <f t="shared" si="225"/>
        <v>0</v>
      </c>
      <c r="N255" s="55">
        <f t="shared" si="225"/>
        <v>0</v>
      </c>
      <c r="O255" s="55">
        <f t="shared" si="225"/>
        <v>0</v>
      </c>
      <c r="P255" s="55">
        <f t="shared" si="225"/>
        <v>0</v>
      </c>
      <c r="Q255" s="208"/>
      <c r="R255" s="6"/>
      <c r="S255" s="9">
        <f t="shared" si="184"/>
        <v>0</v>
      </c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</row>
    <row r="256" spans="1:159" ht="33" x14ac:dyDescent="0.2">
      <c r="A256" s="234"/>
      <c r="B256" s="235"/>
      <c r="C256" s="235" t="s">
        <v>20</v>
      </c>
      <c r="D256" s="235"/>
      <c r="E256" s="235"/>
      <c r="F256" s="235"/>
      <c r="G256" s="178" t="s">
        <v>323</v>
      </c>
      <c r="H256" s="55">
        <f t="shared" ref="H256:I256" si="226">H233</f>
        <v>0</v>
      </c>
      <c r="I256" s="55">
        <f t="shared" si="226"/>
        <v>0</v>
      </c>
      <c r="J256" s="55">
        <f t="shared" ref="J256:J257" si="227">H256-I256</f>
        <v>0</v>
      </c>
      <c r="K256" s="176" t="e">
        <f t="shared" si="224"/>
        <v>#DIV/0!</v>
      </c>
      <c r="L256" s="55">
        <f t="shared" ref="L256:P256" si="228">L233</f>
        <v>0</v>
      </c>
      <c r="M256" s="55">
        <f t="shared" si="228"/>
        <v>0</v>
      </c>
      <c r="N256" s="55">
        <f t="shared" si="228"/>
        <v>0</v>
      </c>
      <c r="O256" s="55">
        <f t="shared" si="228"/>
        <v>0</v>
      </c>
      <c r="P256" s="55">
        <f t="shared" si="228"/>
        <v>0</v>
      </c>
      <c r="Q256" s="208"/>
      <c r="R256" s="6"/>
      <c r="S256" s="9">
        <f t="shared" si="184"/>
        <v>0</v>
      </c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</row>
    <row r="257" spans="1:159" ht="18" x14ac:dyDescent="0.2">
      <c r="A257" s="234"/>
      <c r="B257" s="235" t="s">
        <v>45</v>
      </c>
      <c r="C257" s="235"/>
      <c r="D257" s="235"/>
      <c r="E257" s="235"/>
      <c r="F257" s="235"/>
      <c r="G257" s="178" t="s">
        <v>324</v>
      </c>
      <c r="H257" s="55">
        <f t="shared" ref="H257:I257" si="229">H173-H256</f>
        <v>132600</v>
      </c>
      <c r="I257" s="55">
        <f t="shared" si="229"/>
        <v>13260</v>
      </c>
      <c r="J257" s="55">
        <f t="shared" si="227"/>
        <v>119340</v>
      </c>
      <c r="K257" s="176">
        <f t="shared" si="224"/>
        <v>10</v>
      </c>
      <c r="L257" s="55">
        <f t="shared" ref="L257:O257" si="230">L173-L256</f>
        <v>129600</v>
      </c>
      <c r="M257" s="55">
        <f t="shared" si="230"/>
        <v>736</v>
      </c>
      <c r="N257" s="55">
        <f t="shared" si="230"/>
        <v>11893</v>
      </c>
      <c r="O257" s="55">
        <f t="shared" si="230"/>
        <v>12629</v>
      </c>
      <c r="P257" s="55">
        <f t="shared" ref="P257" si="231">L257-O257</f>
        <v>116971</v>
      </c>
      <c r="Q257" s="200">
        <f t="shared" ref="Q257:Q262" si="232">ROUND(O257/L257*100,2)</f>
        <v>9.74</v>
      </c>
      <c r="R257" s="6"/>
      <c r="S257" s="9">
        <f t="shared" si="184"/>
        <v>-736</v>
      </c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</row>
    <row r="258" spans="1:159" ht="18" x14ac:dyDescent="0.2">
      <c r="A258" s="118"/>
      <c r="B258" s="41"/>
      <c r="C258" s="41"/>
      <c r="D258" s="41"/>
      <c r="E258" s="41"/>
      <c r="F258" s="41"/>
      <c r="G258" s="169"/>
      <c r="H258" s="33"/>
      <c r="I258" s="33"/>
      <c r="J258" s="33"/>
      <c r="K258" s="165"/>
      <c r="L258" s="33"/>
      <c r="M258" s="33"/>
      <c r="N258" s="33"/>
      <c r="O258" s="33"/>
      <c r="P258" s="73"/>
      <c r="Q258" s="209"/>
      <c r="R258" s="6"/>
      <c r="S258" s="9">
        <f t="shared" si="184"/>
        <v>0</v>
      </c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</row>
    <row r="259" spans="1:159" s="1" customFormat="1" ht="18" x14ac:dyDescent="0.25">
      <c r="A259" s="386" t="s">
        <v>192</v>
      </c>
      <c r="B259" s="387"/>
      <c r="C259" s="387"/>
      <c r="D259" s="387"/>
      <c r="E259" s="387"/>
      <c r="F259" s="387"/>
      <c r="G259" s="159" t="s">
        <v>193</v>
      </c>
      <c r="H259" s="55">
        <f>H260+H371+H379+H383</f>
        <v>5009000</v>
      </c>
      <c r="I259" s="55">
        <f>I260+I371+I379+I383</f>
        <v>3830742</v>
      </c>
      <c r="J259" s="55">
        <f>J260+J371+J379+J383</f>
        <v>1185200</v>
      </c>
      <c r="K259" s="176">
        <f t="shared" si="224"/>
        <v>76.48</v>
      </c>
      <c r="L259" s="55">
        <f>L260+L371+L379+L383</f>
        <v>5009000</v>
      </c>
      <c r="M259" s="55">
        <f>M260+M371+M379+M383</f>
        <v>1868133</v>
      </c>
      <c r="N259" s="55">
        <f>N260+N371+N379+N383</f>
        <v>1909533</v>
      </c>
      <c r="O259" s="55">
        <f>O260+O371+O379+O383</f>
        <v>3777666</v>
      </c>
      <c r="P259" s="55">
        <f>L259-O259</f>
        <v>1231334</v>
      </c>
      <c r="Q259" s="200">
        <f t="shared" si="232"/>
        <v>75.42</v>
      </c>
      <c r="R259" s="13"/>
      <c r="S259" s="9">
        <f t="shared" si="184"/>
        <v>-1868133</v>
      </c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</row>
    <row r="260" spans="1:159" s="1" customFormat="1" ht="18" x14ac:dyDescent="0.25">
      <c r="A260" s="118"/>
      <c r="B260" s="41"/>
      <c r="C260" s="41"/>
      <c r="D260" s="41" t="s">
        <v>20</v>
      </c>
      <c r="E260" s="41"/>
      <c r="F260" s="41"/>
      <c r="G260" s="169" t="s">
        <v>153</v>
      </c>
      <c r="H260" s="33">
        <f>H261+H298+H333+H336+H341+H369</f>
        <v>5009000</v>
      </c>
      <c r="I260" s="33">
        <f>I261+I298+I333+I336+I341+I369</f>
        <v>3830742</v>
      </c>
      <c r="J260" s="33">
        <f>J261+J298+J333+J336+J341+J369</f>
        <v>1185200</v>
      </c>
      <c r="K260" s="165">
        <f t="shared" si="224"/>
        <v>76.48</v>
      </c>
      <c r="L260" s="33">
        <f>L261+L298+L333+L336+L341+L369</f>
        <v>5009000</v>
      </c>
      <c r="M260" s="33">
        <f>M261+M298+M333+M336+M341+M369</f>
        <v>1914618</v>
      </c>
      <c r="N260" s="33">
        <f>N261+N298+N333+N336+N341+N369</f>
        <v>1916124</v>
      </c>
      <c r="O260" s="33">
        <f>O261+O298+O333+O336+O341+O369</f>
        <v>3830742</v>
      </c>
      <c r="P260" s="70">
        <f t="shared" ref="P260:P263" si="233">L260-O260</f>
        <v>1178258</v>
      </c>
      <c r="Q260" s="198">
        <f t="shared" si="232"/>
        <v>76.48</v>
      </c>
      <c r="R260" s="9"/>
      <c r="S260" s="9">
        <f t="shared" si="184"/>
        <v>-1914618</v>
      </c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</row>
    <row r="261" spans="1:159" s="1" customFormat="1" ht="18" x14ac:dyDescent="0.25">
      <c r="A261" s="118"/>
      <c r="B261" s="41"/>
      <c r="C261" s="41"/>
      <c r="D261" s="41" t="s">
        <v>89</v>
      </c>
      <c r="E261" s="41"/>
      <c r="F261" s="41"/>
      <c r="G261" s="169" t="s">
        <v>273</v>
      </c>
      <c r="H261" s="33">
        <f>H262+H282+H291+H289</f>
        <v>481000</v>
      </c>
      <c r="I261" s="33">
        <f>I262+I282+I291+I289</f>
        <v>468035</v>
      </c>
      <c r="J261" s="33">
        <f>J262+J282+J291+J289</f>
        <v>12965</v>
      </c>
      <c r="K261" s="165">
        <f t="shared" si="224"/>
        <v>97.3</v>
      </c>
      <c r="L261" s="33">
        <f>L262+L282+L291+L289</f>
        <v>481000</v>
      </c>
      <c r="M261" s="33">
        <f>M262+M282+M291+M289</f>
        <v>234919</v>
      </c>
      <c r="N261" s="33">
        <f>N262+N282+N291+N289</f>
        <v>233116</v>
      </c>
      <c r="O261" s="33">
        <f>O262+O282+O291+O289</f>
        <v>468035</v>
      </c>
      <c r="P261" s="73">
        <f>P262+P282+P291+P289</f>
        <v>12965</v>
      </c>
      <c r="Q261" s="198">
        <f t="shared" si="232"/>
        <v>97.3</v>
      </c>
      <c r="R261" s="9"/>
      <c r="S261" s="9">
        <f t="shared" si="184"/>
        <v>-234919</v>
      </c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</row>
    <row r="262" spans="1:159" s="1" customFormat="1" ht="18" x14ac:dyDescent="0.25">
      <c r="A262" s="118"/>
      <c r="B262" s="41"/>
      <c r="C262" s="41"/>
      <c r="D262" s="41"/>
      <c r="E262" s="41" t="s">
        <v>20</v>
      </c>
      <c r="F262" s="41"/>
      <c r="G262" s="158" t="s">
        <v>294</v>
      </c>
      <c r="H262" s="33">
        <f>SUM(H263:H281)</f>
        <v>470000</v>
      </c>
      <c r="I262" s="33">
        <f>SUM(I263:I281)</f>
        <v>458374</v>
      </c>
      <c r="J262" s="33">
        <f>SUM(J263:J281)</f>
        <v>11626</v>
      </c>
      <c r="K262" s="165">
        <f t="shared" si="224"/>
        <v>97.53</v>
      </c>
      <c r="L262" s="33">
        <f>SUM(L263:L281)</f>
        <v>470000</v>
      </c>
      <c r="M262" s="33">
        <f>SUM(M263:M281)</f>
        <v>230088</v>
      </c>
      <c r="N262" s="33">
        <f>SUM(N263:N281)</f>
        <v>228286</v>
      </c>
      <c r="O262" s="33">
        <f>SUM(O263:O281)</f>
        <v>458374</v>
      </c>
      <c r="P262" s="70">
        <f t="shared" si="233"/>
        <v>11626</v>
      </c>
      <c r="Q262" s="198">
        <f t="shared" si="232"/>
        <v>97.53</v>
      </c>
      <c r="R262" s="9"/>
      <c r="S262" s="9">
        <f t="shared" si="184"/>
        <v>-230088</v>
      </c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</row>
    <row r="263" spans="1:159" ht="18" x14ac:dyDescent="0.2">
      <c r="A263" s="119"/>
      <c r="B263" s="96"/>
      <c r="C263" s="96"/>
      <c r="D263" s="96"/>
      <c r="E263" s="96"/>
      <c r="F263" s="96" t="s">
        <v>20</v>
      </c>
      <c r="G263" s="94" t="s">
        <v>295</v>
      </c>
      <c r="H263" s="31">
        <v>365500</v>
      </c>
      <c r="I263" s="35">
        <f>O263</f>
        <v>355974</v>
      </c>
      <c r="J263" s="35">
        <f>H263-I263</f>
        <v>9526</v>
      </c>
      <c r="K263" s="179">
        <f t="shared" si="224"/>
        <v>97.39</v>
      </c>
      <c r="L263" s="31">
        <f>H263</f>
        <v>365500</v>
      </c>
      <c r="M263" s="35">
        <v>182257</v>
      </c>
      <c r="N263" s="35">
        <v>173717</v>
      </c>
      <c r="O263" s="44">
        <f>+M263+N263</f>
        <v>355974</v>
      </c>
      <c r="P263" s="69">
        <f t="shared" si="233"/>
        <v>9526</v>
      </c>
      <c r="Q263" s="199">
        <f>ROUND(O263/L263*100,2)</f>
        <v>97.39</v>
      </c>
      <c r="R263" s="6">
        <v>900906</v>
      </c>
      <c r="S263" s="9">
        <f t="shared" si="184"/>
        <v>718649</v>
      </c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</row>
    <row r="264" spans="1:159" ht="18" x14ac:dyDescent="0.2">
      <c r="A264" s="119"/>
      <c r="B264" s="96"/>
      <c r="C264" s="96"/>
      <c r="D264" s="96"/>
      <c r="E264" s="96"/>
      <c r="F264" s="96"/>
      <c r="G264" s="170" t="s">
        <v>376</v>
      </c>
      <c r="H264" s="81">
        <v>11500</v>
      </c>
      <c r="I264" s="137">
        <f>O264</f>
        <v>11304</v>
      </c>
      <c r="J264" s="135">
        <f>H264-I264</f>
        <v>196</v>
      </c>
      <c r="K264" s="179">
        <f t="shared" si="224"/>
        <v>98.3</v>
      </c>
      <c r="L264" s="81">
        <f>H264</f>
        <v>11500</v>
      </c>
      <c r="M264" s="135">
        <v>3439</v>
      </c>
      <c r="N264" s="135">
        <v>7865</v>
      </c>
      <c r="O264" s="172">
        <f>M264+N264</f>
        <v>11304</v>
      </c>
      <c r="P264" s="69"/>
      <c r="Q264" s="199"/>
      <c r="R264" s="6">
        <v>4044</v>
      </c>
      <c r="S264" s="9">
        <f t="shared" si="184"/>
        <v>605</v>
      </c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</row>
    <row r="265" spans="1:159" ht="18" x14ac:dyDescent="0.2">
      <c r="A265" s="119"/>
      <c r="B265" s="96"/>
      <c r="C265" s="96"/>
      <c r="D265" s="96"/>
      <c r="E265" s="96"/>
      <c r="F265" s="96" t="s">
        <v>18</v>
      </c>
      <c r="G265" s="94" t="s">
        <v>103</v>
      </c>
      <c r="H265" s="31"/>
      <c r="I265" s="31"/>
      <c r="J265" s="31">
        <f t="shared" ref="J265:J281" si="234">H265-I265</f>
        <v>0</v>
      </c>
      <c r="K265" s="165" t="e">
        <f t="shared" si="224"/>
        <v>#DIV/0!</v>
      </c>
      <c r="L265" s="31"/>
      <c r="M265" s="31"/>
      <c r="N265" s="31"/>
      <c r="O265" s="44">
        <f t="shared" ref="O265:O281" si="235">+M265+N265</f>
        <v>0</v>
      </c>
      <c r="P265" s="69">
        <f t="shared" ref="P265:P330" si="236">L265-O265</f>
        <v>0</v>
      </c>
      <c r="Q265" s="199" t="e">
        <f t="shared" ref="Q265:Q330" si="237">ROUND(O265/L265*100,2)</f>
        <v>#DIV/0!</v>
      </c>
      <c r="R265" s="6"/>
      <c r="S265" s="9">
        <f t="shared" si="184"/>
        <v>0</v>
      </c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</row>
    <row r="266" spans="1:159" ht="18" x14ac:dyDescent="0.2">
      <c r="A266" s="119"/>
      <c r="B266" s="96"/>
      <c r="C266" s="96"/>
      <c r="D266" s="96"/>
      <c r="E266" s="96"/>
      <c r="F266" s="96" t="s">
        <v>35</v>
      </c>
      <c r="G266" s="94" t="s">
        <v>104</v>
      </c>
      <c r="H266" s="31"/>
      <c r="I266" s="31"/>
      <c r="J266" s="31">
        <f t="shared" si="234"/>
        <v>0</v>
      </c>
      <c r="K266" s="165" t="e">
        <f t="shared" si="224"/>
        <v>#DIV/0!</v>
      </c>
      <c r="L266" s="31"/>
      <c r="M266" s="31"/>
      <c r="N266" s="31"/>
      <c r="O266" s="44">
        <f t="shared" si="235"/>
        <v>0</v>
      </c>
      <c r="P266" s="69">
        <f t="shared" si="236"/>
        <v>0</v>
      </c>
      <c r="Q266" s="199" t="e">
        <f t="shared" si="237"/>
        <v>#DIV/0!</v>
      </c>
      <c r="R266" s="6"/>
      <c r="S266" s="9">
        <f t="shared" si="184"/>
        <v>0</v>
      </c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</row>
    <row r="267" spans="1:159" ht="18" x14ac:dyDescent="0.2">
      <c r="A267" s="119"/>
      <c r="B267" s="96"/>
      <c r="C267" s="96"/>
      <c r="D267" s="96"/>
      <c r="E267" s="96"/>
      <c r="F267" s="96" t="s">
        <v>7</v>
      </c>
      <c r="G267" s="94" t="s">
        <v>105</v>
      </c>
      <c r="H267" s="31"/>
      <c r="I267" s="31"/>
      <c r="J267" s="31">
        <f t="shared" si="234"/>
        <v>0</v>
      </c>
      <c r="K267" s="165" t="e">
        <f t="shared" si="224"/>
        <v>#DIV/0!</v>
      </c>
      <c r="L267" s="31"/>
      <c r="M267" s="31"/>
      <c r="N267" s="31"/>
      <c r="O267" s="44">
        <f t="shared" si="235"/>
        <v>0</v>
      </c>
      <c r="P267" s="69">
        <f t="shared" si="236"/>
        <v>0</v>
      </c>
      <c r="Q267" s="199" t="e">
        <f t="shared" si="237"/>
        <v>#DIV/0!</v>
      </c>
      <c r="R267" s="6"/>
      <c r="S267" s="9">
        <f t="shared" si="184"/>
        <v>0</v>
      </c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</row>
    <row r="268" spans="1:159" ht="18" x14ac:dyDescent="0.2">
      <c r="A268" s="119"/>
      <c r="B268" s="96"/>
      <c r="C268" s="96"/>
      <c r="D268" s="96"/>
      <c r="E268" s="96"/>
      <c r="F268" s="96" t="s">
        <v>136</v>
      </c>
      <c r="G268" s="94" t="s">
        <v>106</v>
      </c>
      <c r="H268" s="31">
        <v>47000</v>
      </c>
      <c r="I268" s="31">
        <f>O268</f>
        <v>46756</v>
      </c>
      <c r="J268" s="31">
        <f t="shared" si="234"/>
        <v>244</v>
      </c>
      <c r="K268" s="165">
        <f t="shared" si="224"/>
        <v>99.48</v>
      </c>
      <c r="L268" s="31">
        <f>H268</f>
        <v>47000</v>
      </c>
      <c r="M268" s="31">
        <v>22558</v>
      </c>
      <c r="N268" s="31">
        <v>24198</v>
      </c>
      <c r="O268" s="44">
        <f t="shared" si="235"/>
        <v>46756</v>
      </c>
      <c r="P268" s="69">
        <f t="shared" si="236"/>
        <v>244</v>
      </c>
      <c r="Q268" s="199">
        <f t="shared" si="237"/>
        <v>99.48</v>
      </c>
      <c r="R268" s="6">
        <v>107690</v>
      </c>
      <c r="S268" s="9">
        <f t="shared" si="184"/>
        <v>85132</v>
      </c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</row>
    <row r="269" spans="1:159" ht="18" x14ac:dyDescent="0.2">
      <c r="A269" s="119"/>
      <c r="B269" s="96"/>
      <c r="C269" s="96"/>
      <c r="D269" s="96"/>
      <c r="E269" s="96"/>
      <c r="F269" s="96" t="s">
        <v>22</v>
      </c>
      <c r="G269" s="94" t="s">
        <v>107</v>
      </c>
      <c r="H269" s="31"/>
      <c r="I269" s="31"/>
      <c r="J269" s="31">
        <f t="shared" si="234"/>
        <v>0</v>
      </c>
      <c r="K269" s="165" t="e">
        <f t="shared" si="224"/>
        <v>#DIV/0!</v>
      </c>
      <c r="L269" s="31"/>
      <c r="M269" s="31"/>
      <c r="N269" s="31"/>
      <c r="O269" s="44">
        <f t="shared" si="235"/>
        <v>0</v>
      </c>
      <c r="P269" s="69">
        <f t="shared" si="236"/>
        <v>0</v>
      </c>
      <c r="Q269" s="199" t="e">
        <f t="shared" si="237"/>
        <v>#DIV/0!</v>
      </c>
      <c r="R269" s="6"/>
      <c r="S269" s="9">
        <f t="shared" si="184"/>
        <v>0</v>
      </c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</row>
    <row r="270" spans="1:159" ht="18" x14ac:dyDescent="0.2">
      <c r="A270" s="119"/>
      <c r="B270" s="96"/>
      <c r="C270" s="96"/>
      <c r="D270" s="96"/>
      <c r="E270" s="96"/>
      <c r="F270" s="96" t="s">
        <v>127</v>
      </c>
      <c r="G270" s="94" t="s">
        <v>108</v>
      </c>
      <c r="H270" s="31"/>
      <c r="I270" s="31"/>
      <c r="J270" s="31">
        <f t="shared" si="234"/>
        <v>0</v>
      </c>
      <c r="K270" s="165" t="e">
        <f t="shared" si="224"/>
        <v>#DIV/0!</v>
      </c>
      <c r="L270" s="31"/>
      <c r="M270" s="31"/>
      <c r="N270" s="31"/>
      <c r="O270" s="44">
        <f t="shared" si="235"/>
        <v>0</v>
      </c>
      <c r="P270" s="69">
        <f t="shared" si="236"/>
        <v>0</v>
      </c>
      <c r="Q270" s="199" t="e">
        <f t="shared" si="237"/>
        <v>#DIV/0!</v>
      </c>
      <c r="R270" s="6"/>
      <c r="S270" s="9">
        <f t="shared" si="184"/>
        <v>0</v>
      </c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</row>
    <row r="271" spans="1:159" ht="18" x14ac:dyDescent="0.2">
      <c r="A271" s="119"/>
      <c r="B271" s="96"/>
      <c r="C271" s="96"/>
      <c r="D271" s="96"/>
      <c r="E271" s="96"/>
      <c r="F271" s="96" t="s">
        <v>109</v>
      </c>
      <c r="G271" s="94" t="s">
        <v>110</v>
      </c>
      <c r="H271" s="31"/>
      <c r="I271" s="31"/>
      <c r="J271" s="31">
        <f t="shared" si="234"/>
        <v>0</v>
      </c>
      <c r="K271" s="165" t="e">
        <f t="shared" si="224"/>
        <v>#DIV/0!</v>
      </c>
      <c r="L271" s="31"/>
      <c r="M271" s="31"/>
      <c r="N271" s="31"/>
      <c r="O271" s="44">
        <f t="shared" si="235"/>
        <v>0</v>
      </c>
      <c r="P271" s="69">
        <f t="shared" si="236"/>
        <v>0</v>
      </c>
      <c r="Q271" s="199" t="e">
        <f t="shared" si="237"/>
        <v>#DIV/0!</v>
      </c>
      <c r="R271" s="6"/>
      <c r="S271" s="9">
        <f t="shared" si="184"/>
        <v>0</v>
      </c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</row>
    <row r="272" spans="1:159" ht="18" x14ac:dyDescent="0.2">
      <c r="A272" s="119"/>
      <c r="B272" s="96"/>
      <c r="C272" s="96"/>
      <c r="D272" s="96"/>
      <c r="E272" s="96"/>
      <c r="F272" s="96" t="s">
        <v>111</v>
      </c>
      <c r="G272" s="94" t="s">
        <v>112</v>
      </c>
      <c r="H272" s="31"/>
      <c r="I272" s="31"/>
      <c r="J272" s="31">
        <f t="shared" si="234"/>
        <v>0</v>
      </c>
      <c r="K272" s="165" t="e">
        <f t="shared" si="224"/>
        <v>#DIV/0!</v>
      </c>
      <c r="L272" s="31"/>
      <c r="M272" s="31"/>
      <c r="N272" s="31"/>
      <c r="O272" s="44">
        <f t="shared" si="235"/>
        <v>0</v>
      </c>
      <c r="P272" s="69">
        <f t="shared" si="236"/>
        <v>0</v>
      </c>
      <c r="Q272" s="199" t="e">
        <f t="shared" si="237"/>
        <v>#DIV/0!</v>
      </c>
      <c r="R272" s="6"/>
      <c r="S272" s="9">
        <f t="shared" si="184"/>
        <v>0</v>
      </c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</row>
    <row r="273" spans="1:159" ht="18" x14ac:dyDescent="0.2">
      <c r="A273" s="119"/>
      <c r="B273" s="96"/>
      <c r="C273" s="96"/>
      <c r="D273" s="96"/>
      <c r="E273" s="96"/>
      <c r="F273" s="96"/>
      <c r="G273" s="94" t="s">
        <v>113</v>
      </c>
      <c r="H273" s="31"/>
      <c r="I273" s="31"/>
      <c r="J273" s="31">
        <f t="shared" si="234"/>
        <v>0</v>
      </c>
      <c r="K273" s="165" t="e">
        <f t="shared" si="224"/>
        <v>#DIV/0!</v>
      </c>
      <c r="L273" s="31"/>
      <c r="M273" s="31"/>
      <c r="N273" s="31"/>
      <c r="O273" s="44">
        <f t="shared" si="235"/>
        <v>0</v>
      </c>
      <c r="P273" s="69">
        <f t="shared" si="236"/>
        <v>0</v>
      </c>
      <c r="Q273" s="199" t="e">
        <f t="shared" si="237"/>
        <v>#DIV/0!</v>
      </c>
      <c r="R273" s="6"/>
      <c r="S273" s="9">
        <f t="shared" si="184"/>
        <v>0</v>
      </c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</row>
    <row r="274" spans="1:159" ht="18" x14ac:dyDescent="0.2">
      <c r="A274" s="119"/>
      <c r="B274" s="96"/>
      <c r="C274" s="96"/>
      <c r="D274" s="96"/>
      <c r="E274" s="96"/>
      <c r="F274" s="96"/>
      <c r="G274" s="94" t="s">
        <v>114</v>
      </c>
      <c r="H274" s="31"/>
      <c r="I274" s="31"/>
      <c r="J274" s="31">
        <f t="shared" si="234"/>
        <v>0</v>
      </c>
      <c r="K274" s="165" t="e">
        <f t="shared" si="224"/>
        <v>#DIV/0!</v>
      </c>
      <c r="L274" s="31"/>
      <c r="M274" s="31"/>
      <c r="N274" s="31"/>
      <c r="O274" s="44">
        <f t="shared" si="235"/>
        <v>0</v>
      </c>
      <c r="P274" s="69">
        <f t="shared" si="236"/>
        <v>0</v>
      </c>
      <c r="Q274" s="199" t="e">
        <f t="shared" si="237"/>
        <v>#DIV/0!</v>
      </c>
      <c r="R274" s="6"/>
      <c r="S274" s="9">
        <f t="shared" ref="S274:S337" si="238">R274-M274</f>
        <v>0</v>
      </c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</row>
    <row r="275" spans="1:159" ht="18" x14ac:dyDescent="0.2">
      <c r="A275" s="119"/>
      <c r="B275" s="96"/>
      <c r="C275" s="96"/>
      <c r="D275" s="96"/>
      <c r="E275" s="96"/>
      <c r="F275" s="96">
        <v>12</v>
      </c>
      <c r="G275" s="94" t="s">
        <v>325</v>
      </c>
      <c r="H275" s="31">
        <v>24000</v>
      </c>
      <c r="I275" s="31">
        <f>O275</f>
        <v>23880</v>
      </c>
      <c r="J275" s="31">
        <f t="shared" si="234"/>
        <v>120</v>
      </c>
      <c r="K275" s="165">
        <f t="shared" si="224"/>
        <v>99.5</v>
      </c>
      <c r="L275" s="31">
        <f t="shared" ref="L275:L279" si="239">H275</f>
        <v>24000</v>
      </c>
      <c r="M275" s="31">
        <v>11940</v>
      </c>
      <c r="N275" s="31">
        <v>11940</v>
      </c>
      <c r="O275" s="44">
        <f t="shared" si="235"/>
        <v>23880</v>
      </c>
      <c r="P275" s="69">
        <f t="shared" si="236"/>
        <v>120</v>
      </c>
      <c r="Q275" s="199">
        <f t="shared" si="237"/>
        <v>99.5</v>
      </c>
      <c r="R275" s="6">
        <v>36983</v>
      </c>
      <c r="S275" s="9">
        <f t="shared" si="238"/>
        <v>25043</v>
      </c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</row>
    <row r="276" spans="1:159" ht="18" x14ac:dyDescent="0.2">
      <c r="A276" s="119"/>
      <c r="B276" s="96"/>
      <c r="C276" s="96"/>
      <c r="D276" s="96"/>
      <c r="E276" s="96"/>
      <c r="F276" s="96">
        <v>13</v>
      </c>
      <c r="G276" s="94" t="s">
        <v>326</v>
      </c>
      <c r="H276" s="31"/>
      <c r="I276" s="31">
        <f t="shared" ref="I276:I278" si="240">O276</f>
        <v>0</v>
      </c>
      <c r="J276" s="31">
        <f t="shared" si="234"/>
        <v>0</v>
      </c>
      <c r="K276" s="165" t="e">
        <f t="shared" si="224"/>
        <v>#DIV/0!</v>
      </c>
      <c r="L276" s="31">
        <f t="shared" si="239"/>
        <v>0</v>
      </c>
      <c r="M276" s="31"/>
      <c r="N276" s="31"/>
      <c r="O276" s="44">
        <f t="shared" si="235"/>
        <v>0</v>
      </c>
      <c r="P276" s="69">
        <f t="shared" si="236"/>
        <v>0</v>
      </c>
      <c r="Q276" s="199" t="e">
        <f t="shared" si="237"/>
        <v>#DIV/0!</v>
      </c>
      <c r="R276" s="6">
        <v>300</v>
      </c>
      <c r="S276" s="9">
        <f t="shared" si="238"/>
        <v>300</v>
      </c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</row>
    <row r="277" spans="1:159" ht="18" x14ac:dyDescent="0.2">
      <c r="A277" s="119"/>
      <c r="B277" s="96"/>
      <c r="C277" s="96"/>
      <c r="D277" s="96"/>
      <c r="E277" s="96"/>
      <c r="F277" s="96"/>
      <c r="G277" s="94" t="s">
        <v>117</v>
      </c>
      <c r="H277" s="31"/>
      <c r="I277" s="31"/>
      <c r="J277" s="31">
        <f>H277-I277</f>
        <v>0</v>
      </c>
      <c r="K277" s="165" t="e">
        <f t="shared" si="224"/>
        <v>#DIV/0!</v>
      </c>
      <c r="L277" s="31">
        <f t="shared" si="239"/>
        <v>0</v>
      </c>
      <c r="M277" s="31"/>
      <c r="N277" s="31"/>
      <c r="O277" s="44">
        <f t="shared" si="235"/>
        <v>0</v>
      </c>
      <c r="P277" s="69">
        <f t="shared" si="236"/>
        <v>0</v>
      </c>
      <c r="Q277" s="199" t="e">
        <f t="shared" si="237"/>
        <v>#DIV/0!</v>
      </c>
      <c r="R277" s="6"/>
      <c r="S277" s="9">
        <f t="shared" si="238"/>
        <v>0</v>
      </c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</row>
    <row r="278" spans="1:159" ht="18" x14ac:dyDescent="0.2">
      <c r="A278" s="119"/>
      <c r="B278" s="96"/>
      <c r="C278" s="96"/>
      <c r="D278" s="96"/>
      <c r="E278" s="96"/>
      <c r="F278" s="96">
        <v>17</v>
      </c>
      <c r="G278" s="94" t="s">
        <v>405</v>
      </c>
      <c r="H278" s="31">
        <v>22000</v>
      </c>
      <c r="I278" s="31">
        <f t="shared" si="240"/>
        <v>20460</v>
      </c>
      <c r="J278" s="31">
        <f>H278-I278</f>
        <v>1540</v>
      </c>
      <c r="K278" s="165">
        <f t="shared" si="224"/>
        <v>93</v>
      </c>
      <c r="L278" s="31">
        <f t="shared" si="239"/>
        <v>22000</v>
      </c>
      <c r="M278" s="31">
        <v>9894</v>
      </c>
      <c r="N278" s="31">
        <v>10566</v>
      </c>
      <c r="O278" s="44">
        <f t="shared" si="235"/>
        <v>20460</v>
      </c>
      <c r="P278" s="69"/>
      <c r="Q278" s="199"/>
      <c r="R278" s="6">
        <v>57758</v>
      </c>
      <c r="S278" s="9">
        <f t="shared" si="238"/>
        <v>47864</v>
      </c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</row>
    <row r="279" spans="1:159" ht="33" x14ac:dyDescent="0.2">
      <c r="A279" s="119"/>
      <c r="B279" s="96"/>
      <c r="C279" s="96"/>
      <c r="D279" s="96"/>
      <c r="E279" s="96"/>
      <c r="F279" s="96"/>
      <c r="G279" s="94" t="s">
        <v>118</v>
      </c>
      <c r="H279" s="31"/>
      <c r="I279" s="31"/>
      <c r="J279" s="31">
        <f t="shared" si="234"/>
        <v>0</v>
      </c>
      <c r="K279" s="165" t="e">
        <f t="shared" si="224"/>
        <v>#DIV/0!</v>
      </c>
      <c r="L279" s="31">
        <f t="shared" si="239"/>
        <v>0</v>
      </c>
      <c r="M279" s="31"/>
      <c r="N279" s="31"/>
      <c r="O279" s="44">
        <f t="shared" si="235"/>
        <v>0</v>
      </c>
      <c r="P279" s="69">
        <f t="shared" si="236"/>
        <v>0</v>
      </c>
      <c r="Q279" s="199" t="e">
        <f t="shared" si="237"/>
        <v>#DIV/0!</v>
      </c>
      <c r="R279" s="6"/>
      <c r="S279" s="9">
        <f t="shared" si="238"/>
        <v>0</v>
      </c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</row>
    <row r="280" spans="1:159" ht="18" x14ac:dyDescent="0.2">
      <c r="A280" s="119"/>
      <c r="B280" s="96"/>
      <c r="C280" s="96"/>
      <c r="D280" s="96"/>
      <c r="E280" s="96"/>
      <c r="F280" s="96"/>
      <c r="G280" s="94" t="s">
        <v>119</v>
      </c>
      <c r="H280" s="31"/>
      <c r="I280" s="31"/>
      <c r="J280" s="31">
        <f t="shared" si="234"/>
        <v>0</v>
      </c>
      <c r="K280" s="165" t="e">
        <f t="shared" si="224"/>
        <v>#DIV/0!</v>
      </c>
      <c r="L280" s="31"/>
      <c r="M280" s="31"/>
      <c r="N280" s="31"/>
      <c r="O280" s="44">
        <f t="shared" si="235"/>
        <v>0</v>
      </c>
      <c r="P280" s="69">
        <f t="shared" si="236"/>
        <v>0</v>
      </c>
      <c r="Q280" s="199" t="e">
        <f t="shared" si="237"/>
        <v>#DIV/0!</v>
      </c>
      <c r="R280" s="6"/>
      <c r="S280" s="9">
        <f t="shared" si="238"/>
        <v>0</v>
      </c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</row>
    <row r="281" spans="1:159" ht="18" x14ac:dyDescent="0.2">
      <c r="A281" s="119"/>
      <c r="B281" s="96"/>
      <c r="C281" s="96"/>
      <c r="D281" s="96"/>
      <c r="E281" s="96"/>
      <c r="F281" s="96" t="s">
        <v>91</v>
      </c>
      <c r="G281" s="94" t="s">
        <v>120</v>
      </c>
      <c r="H281" s="31"/>
      <c r="I281" s="31"/>
      <c r="J281" s="31">
        <f t="shared" si="234"/>
        <v>0</v>
      </c>
      <c r="K281" s="165" t="e">
        <f t="shared" si="224"/>
        <v>#DIV/0!</v>
      </c>
      <c r="L281" s="31"/>
      <c r="M281" s="31"/>
      <c r="N281" s="31"/>
      <c r="O281" s="44">
        <f t="shared" si="235"/>
        <v>0</v>
      </c>
      <c r="P281" s="69">
        <f t="shared" si="236"/>
        <v>0</v>
      </c>
      <c r="Q281" s="199" t="e">
        <f t="shared" si="237"/>
        <v>#DIV/0!</v>
      </c>
      <c r="R281" s="6"/>
      <c r="S281" s="9">
        <f t="shared" si="238"/>
        <v>0</v>
      </c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</row>
    <row r="282" spans="1:159" ht="18" x14ac:dyDescent="0.2">
      <c r="A282" s="118"/>
      <c r="B282" s="41"/>
      <c r="C282" s="41"/>
      <c r="D282" s="41"/>
      <c r="E282" s="41" t="s">
        <v>18</v>
      </c>
      <c r="F282" s="41"/>
      <c r="G282" s="158" t="s">
        <v>194</v>
      </c>
      <c r="H282" s="33"/>
      <c r="I282" s="33">
        <f t="shared" ref="I282:J282" si="241">I286+I287+I283</f>
        <v>0</v>
      </c>
      <c r="J282" s="33">
        <f t="shared" si="241"/>
        <v>0</v>
      </c>
      <c r="K282" s="165" t="e">
        <f t="shared" si="224"/>
        <v>#DIV/0!</v>
      </c>
      <c r="L282" s="33">
        <f t="shared" ref="L282:O282" si="242">L286+L287+L283</f>
        <v>0</v>
      </c>
      <c r="M282" s="33">
        <f t="shared" si="242"/>
        <v>0</v>
      </c>
      <c r="N282" s="33">
        <f t="shared" si="242"/>
        <v>0</v>
      </c>
      <c r="O282" s="33">
        <f t="shared" si="242"/>
        <v>0</v>
      </c>
      <c r="P282" s="69">
        <f t="shared" si="236"/>
        <v>0</v>
      </c>
      <c r="Q282" s="199" t="e">
        <f t="shared" si="237"/>
        <v>#DIV/0!</v>
      </c>
      <c r="R282" s="6"/>
      <c r="S282" s="9">
        <f t="shared" si="238"/>
        <v>0</v>
      </c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</row>
    <row r="283" spans="1:159" ht="18" x14ac:dyDescent="0.2">
      <c r="A283" s="119"/>
      <c r="B283" s="96"/>
      <c r="C283" s="96"/>
      <c r="D283" s="96"/>
      <c r="E283" s="96"/>
      <c r="F283" s="96"/>
      <c r="G283" s="94" t="s">
        <v>195</v>
      </c>
      <c r="H283" s="31"/>
      <c r="I283" s="31"/>
      <c r="J283" s="31">
        <f t="shared" ref="J283:J288" si="243">H283-I283</f>
        <v>0</v>
      </c>
      <c r="K283" s="165" t="e">
        <f t="shared" si="224"/>
        <v>#DIV/0!</v>
      </c>
      <c r="L283" s="31"/>
      <c r="M283" s="31"/>
      <c r="N283" s="31"/>
      <c r="O283" s="44">
        <f t="shared" ref="O283:O288" si="244">+M283+N283</f>
        <v>0</v>
      </c>
      <c r="P283" s="69">
        <f t="shared" si="236"/>
        <v>0</v>
      </c>
      <c r="Q283" s="199" t="e">
        <f t="shared" si="237"/>
        <v>#DIV/0!</v>
      </c>
      <c r="R283" s="6"/>
      <c r="S283" s="9">
        <f t="shared" si="238"/>
        <v>0</v>
      </c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</row>
    <row r="284" spans="1:159" ht="18" x14ac:dyDescent="0.2">
      <c r="A284" s="119"/>
      <c r="B284" s="96"/>
      <c r="C284" s="96"/>
      <c r="D284" s="96"/>
      <c r="E284" s="96"/>
      <c r="F284" s="96"/>
      <c r="G284" s="94" t="s">
        <v>196</v>
      </c>
      <c r="H284" s="31"/>
      <c r="I284" s="31"/>
      <c r="J284" s="31">
        <f t="shared" si="243"/>
        <v>0</v>
      </c>
      <c r="K284" s="165" t="e">
        <f t="shared" si="224"/>
        <v>#DIV/0!</v>
      </c>
      <c r="L284" s="31"/>
      <c r="M284" s="31"/>
      <c r="N284" s="31"/>
      <c r="O284" s="44">
        <f t="shared" si="244"/>
        <v>0</v>
      </c>
      <c r="P284" s="69">
        <f t="shared" si="236"/>
        <v>0</v>
      </c>
      <c r="Q284" s="199" t="e">
        <f t="shared" si="237"/>
        <v>#DIV/0!</v>
      </c>
      <c r="R284" s="6"/>
      <c r="S284" s="9">
        <f t="shared" si="238"/>
        <v>0</v>
      </c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</row>
    <row r="285" spans="1:159" ht="18" x14ac:dyDescent="0.2">
      <c r="A285" s="119"/>
      <c r="B285" s="96"/>
      <c r="C285" s="96"/>
      <c r="D285" s="96"/>
      <c r="E285" s="96"/>
      <c r="F285" s="96"/>
      <c r="G285" s="94" t="s">
        <v>197</v>
      </c>
      <c r="H285" s="31"/>
      <c r="I285" s="31"/>
      <c r="J285" s="31">
        <f t="shared" si="243"/>
        <v>0</v>
      </c>
      <c r="K285" s="165" t="e">
        <f t="shared" si="224"/>
        <v>#DIV/0!</v>
      </c>
      <c r="L285" s="31"/>
      <c r="M285" s="31"/>
      <c r="N285" s="31"/>
      <c r="O285" s="44">
        <f t="shared" si="244"/>
        <v>0</v>
      </c>
      <c r="P285" s="69">
        <f t="shared" si="236"/>
        <v>0</v>
      </c>
      <c r="Q285" s="199" t="e">
        <f t="shared" si="237"/>
        <v>#DIV/0!</v>
      </c>
      <c r="R285" s="6"/>
      <c r="S285" s="9">
        <f t="shared" si="238"/>
        <v>0</v>
      </c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</row>
    <row r="286" spans="1:159" ht="33" x14ac:dyDescent="0.2">
      <c r="A286" s="119"/>
      <c r="B286" s="96"/>
      <c r="C286" s="96"/>
      <c r="D286" s="96"/>
      <c r="E286" s="96"/>
      <c r="F286" s="96" t="s">
        <v>7</v>
      </c>
      <c r="G286" s="94" t="s">
        <v>198</v>
      </c>
      <c r="H286" s="31"/>
      <c r="I286" s="31"/>
      <c r="J286" s="31">
        <f t="shared" si="243"/>
        <v>0</v>
      </c>
      <c r="K286" s="165" t="e">
        <f t="shared" si="224"/>
        <v>#DIV/0!</v>
      </c>
      <c r="L286" s="31"/>
      <c r="M286" s="31"/>
      <c r="N286" s="31"/>
      <c r="O286" s="44">
        <f t="shared" si="244"/>
        <v>0</v>
      </c>
      <c r="P286" s="69">
        <f t="shared" si="236"/>
        <v>0</v>
      </c>
      <c r="Q286" s="199" t="e">
        <f t="shared" si="237"/>
        <v>#DIV/0!</v>
      </c>
      <c r="R286" s="6"/>
      <c r="S286" s="9">
        <f t="shared" si="238"/>
        <v>0</v>
      </c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</row>
    <row r="287" spans="1:159" ht="18" x14ac:dyDescent="0.2">
      <c r="A287" s="119"/>
      <c r="B287" s="96"/>
      <c r="C287" s="96"/>
      <c r="D287" s="96"/>
      <c r="E287" s="96"/>
      <c r="F287" s="96" t="s">
        <v>136</v>
      </c>
      <c r="G287" s="94" t="s">
        <v>199</v>
      </c>
      <c r="H287" s="31"/>
      <c r="I287" s="31"/>
      <c r="J287" s="31">
        <f t="shared" si="243"/>
        <v>0</v>
      </c>
      <c r="K287" s="165" t="e">
        <f t="shared" si="224"/>
        <v>#DIV/0!</v>
      </c>
      <c r="L287" s="31"/>
      <c r="M287" s="31"/>
      <c r="N287" s="31"/>
      <c r="O287" s="44">
        <f t="shared" si="244"/>
        <v>0</v>
      </c>
      <c r="P287" s="69">
        <f t="shared" si="236"/>
        <v>0</v>
      </c>
      <c r="Q287" s="199" t="e">
        <f t="shared" si="237"/>
        <v>#DIV/0!</v>
      </c>
      <c r="R287" s="6"/>
      <c r="S287" s="9">
        <f t="shared" si="238"/>
        <v>0</v>
      </c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</row>
    <row r="288" spans="1:159" ht="18" x14ac:dyDescent="0.2">
      <c r="A288" s="119"/>
      <c r="B288" s="96"/>
      <c r="C288" s="96"/>
      <c r="D288" s="96"/>
      <c r="E288" s="96"/>
      <c r="F288" s="96"/>
      <c r="G288" s="94" t="s">
        <v>200</v>
      </c>
      <c r="H288" s="31"/>
      <c r="I288" s="31"/>
      <c r="J288" s="31">
        <f t="shared" si="243"/>
        <v>0</v>
      </c>
      <c r="K288" s="165" t="e">
        <f t="shared" si="224"/>
        <v>#DIV/0!</v>
      </c>
      <c r="L288" s="31"/>
      <c r="M288" s="31"/>
      <c r="N288" s="31"/>
      <c r="O288" s="44">
        <f t="shared" si="244"/>
        <v>0</v>
      </c>
      <c r="P288" s="69">
        <f t="shared" si="236"/>
        <v>0</v>
      </c>
      <c r="Q288" s="199" t="e">
        <f t="shared" si="237"/>
        <v>#DIV/0!</v>
      </c>
      <c r="R288" s="6"/>
      <c r="S288" s="9">
        <f t="shared" si="238"/>
        <v>0</v>
      </c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</row>
    <row r="289" spans="1:159" s="1" customFormat="1" ht="18" x14ac:dyDescent="0.25">
      <c r="A289" s="118"/>
      <c r="B289" s="41"/>
      <c r="C289" s="41"/>
      <c r="D289" s="41"/>
      <c r="E289" s="100" t="s">
        <v>58</v>
      </c>
      <c r="F289" s="41"/>
      <c r="G289" s="158" t="s">
        <v>370</v>
      </c>
      <c r="H289" s="34">
        <f t="shared" ref="H289:J289" si="245">H290</f>
        <v>0</v>
      </c>
      <c r="I289" s="34">
        <f t="shared" si="245"/>
        <v>0</v>
      </c>
      <c r="J289" s="34">
        <f t="shared" si="245"/>
        <v>0</v>
      </c>
      <c r="K289" s="165" t="e">
        <f t="shared" si="224"/>
        <v>#DIV/0!</v>
      </c>
      <c r="L289" s="34">
        <f>L290</f>
        <v>0</v>
      </c>
      <c r="M289" s="34">
        <f>M290</f>
        <v>0</v>
      </c>
      <c r="N289" s="34">
        <f>N290</f>
        <v>0</v>
      </c>
      <c r="O289" s="30">
        <f>O290</f>
        <v>0</v>
      </c>
      <c r="P289" s="70">
        <f t="shared" si="236"/>
        <v>0</v>
      </c>
      <c r="Q289" s="198"/>
      <c r="R289" s="9"/>
      <c r="S289" s="9">
        <f t="shared" si="238"/>
        <v>0</v>
      </c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</row>
    <row r="290" spans="1:159" ht="18" x14ac:dyDescent="0.2">
      <c r="A290" s="119"/>
      <c r="B290" s="96"/>
      <c r="C290" s="96"/>
      <c r="D290" s="96"/>
      <c r="E290" s="96"/>
      <c r="F290" s="101" t="s">
        <v>369</v>
      </c>
      <c r="G290" s="94" t="s">
        <v>371</v>
      </c>
      <c r="H290" s="31">
        <v>0</v>
      </c>
      <c r="I290" s="31">
        <f>O290</f>
        <v>0</v>
      </c>
      <c r="J290" s="31">
        <f>H290-I290</f>
        <v>0</v>
      </c>
      <c r="K290" s="165" t="e">
        <f t="shared" si="224"/>
        <v>#DIV/0!</v>
      </c>
      <c r="L290" s="31"/>
      <c r="M290" s="31"/>
      <c r="N290" s="31">
        <v>0</v>
      </c>
      <c r="O290" s="44">
        <f>+M290+N290</f>
        <v>0</v>
      </c>
      <c r="P290" s="69">
        <f t="shared" si="236"/>
        <v>0</v>
      </c>
      <c r="Q290" s="199"/>
      <c r="R290" s="6"/>
      <c r="S290" s="9">
        <f t="shared" si="238"/>
        <v>0</v>
      </c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</row>
    <row r="291" spans="1:159" s="1" customFormat="1" ht="18" x14ac:dyDescent="0.25">
      <c r="A291" s="118"/>
      <c r="B291" s="41"/>
      <c r="C291" s="41"/>
      <c r="D291" s="41"/>
      <c r="E291" s="41" t="s">
        <v>35</v>
      </c>
      <c r="F291" s="41"/>
      <c r="G291" s="158" t="s">
        <v>296</v>
      </c>
      <c r="H291" s="33">
        <f t="shared" ref="H291:J291" si="246">SUM(H292+H293+H294+H295+H296+H297)</f>
        <v>11000</v>
      </c>
      <c r="I291" s="33">
        <f t="shared" si="246"/>
        <v>9661</v>
      </c>
      <c r="J291" s="33">
        <f t="shared" si="246"/>
        <v>1339</v>
      </c>
      <c r="K291" s="165">
        <f t="shared" si="224"/>
        <v>87.83</v>
      </c>
      <c r="L291" s="33">
        <f t="shared" ref="L291:M291" si="247">SUM(L292+L293+L294+L295+L296+L297)</f>
        <v>11000</v>
      </c>
      <c r="M291" s="33">
        <f t="shared" si="247"/>
        <v>4831</v>
      </c>
      <c r="N291" s="33">
        <f>SUM(N292+N293+N294+N295+N296+N297)</f>
        <v>4830</v>
      </c>
      <c r="O291" s="33">
        <f>SUM(O292+O293+O294+O295+O296+O297)</f>
        <v>9661</v>
      </c>
      <c r="P291" s="70">
        <f t="shared" si="236"/>
        <v>1339</v>
      </c>
      <c r="Q291" s="198">
        <f t="shared" si="237"/>
        <v>87.83</v>
      </c>
      <c r="R291" s="9"/>
      <c r="S291" s="9">
        <f t="shared" si="238"/>
        <v>-4831</v>
      </c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</row>
    <row r="292" spans="1:159" ht="18" x14ac:dyDescent="0.2">
      <c r="A292" s="119"/>
      <c r="B292" s="96"/>
      <c r="C292" s="96"/>
      <c r="D292" s="96"/>
      <c r="E292" s="96"/>
      <c r="F292" s="96" t="s">
        <v>20</v>
      </c>
      <c r="G292" s="94" t="s">
        <v>297</v>
      </c>
      <c r="H292" s="31"/>
      <c r="I292" s="31"/>
      <c r="J292" s="31">
        <f t="shared" ref="J292:J297" si="248">H292-I292</f>
        <v>0</v>
      </c>
      <c r="K292" s="165" t="e">
        <f t="shared" si="224"/>
        <v>#DIV/0!</v>
      </c>
      <c r="L292" s="31"/>
      <c r="M292" s="31"/>
      <c r="N292" s="31"/>
      <c r="O292" s="44">
        <f t="shared" ref="O292:O296" si="249">+M292+N292</f>
        <v>0</v>
      </c>
      <c r="P292" s="69">
        <f t="shared" si="236"/>
        <v>0</v>
      </c>
      <c r="Q292" s="199" t="e">
        <f t="shared" si="237"/>
        <v>#DIV/0!</v>
      </c>
      <c r="R292" s="6"/>
      <c r="S292" s="9">
        <f t="shared" si="238"/>
        <v>0</v>
      </c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</row>
    <row r="293" spans="1:159" ht="18" x14ac:dyDescent="0.2">
      <c r="A293" s="119"/>
      <c r="B293" s="96"/>
      <c r="C293" s="96"/>
      <c r="D293" s="96"/>
      <c r="E293" s="96"/>
      <c r="F293" s="96" t="s">
        <v>18</v>
      </c>
      <c r="G293" s="94" t="s">
        <v>298</v>
      </c>
      <c r="H293" s="31"/>
      <c r="I293" s="31"/>
      <c r="J293" s="31">
        <f t="shared" si="248"/>
        <v>0</v>
      </c>
      <c r="K293" s="165" t="e">
        <f t="shared" si="224"/>
        <v>#DIV/0!</v>
      </c>
      <c r="L293" s="31"/>
      <c r="M293" s="31"/>
      <c r="N293" s="31"/>
      <c r="O293" s="44">
        <f t="shared" si="249"/>
        <v>0</v>
      </c>
      <c r="P293" s="69">
        <f t="shared" si="236"/>
        <v>0</v>
      </c>
      <c r="Q293" s="199" t="e">
        <f t="shared" si="237"/>
        <v>#DIV/0!</v>
      </c>
      <c r="R293" s="6"/>
      <c r="S293" s="9">
        <f t="shared" si="238"/>
        <v>0</v>
      </c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</row>
    <row r="294" spans="1:159" ht="18" x14ac:dyDescent="0.2">
      <c r="A294" s="119"/>
      <c r="B294" s="96"/>
      <c r="C294" s="96"/>
      <c r="D294" s="96"/>
      <c r="E294" s="96"/>
      <c r="F294" s="96" t="s">
        <v>35</v>
      </c>
      <c r="G294" s="94" t="s">
        <v>299</v>
      </c>
      <c r="H294" s="31"/>
      <c r="I294" s="31"/>
      <c r="J294" s="31">
        <f t="shared" si="248"/>
        <v>0</v>
      </c>
      <c r="K294" s="165" t="e">
        <f t="shared" si="224"/>
        <v>#DIV/0!</v>
      </c>
      <c r="L294" s="31"/>
      <c r="M294" s="31"/>
      <c r="N294" s="31"/>
      <c r="O294" s="44">
        <f t="shared" si="249"/>
        <v>0</v>
      </c>
      <c r="P294" s="69">
        <f t="shared" si="236"/>
        <v>0</v>
      </c>
      <c r="Q294" s="199" t="e">
        <f t="shared" si="237"/>
        <v>#DIV/0!</v>
      </c>
      <c r="R294" s="6"/>
      <c r="S294" s="9">
        <f t="shared" si="238"/>
        <v>0</v>
      </c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</row>
    <row r="295" spans="1:159" ht="33" x14ac:dyDescent="0.2">
      <c r="A295" s="119"/>
      <c r="B295" s="96"/>
      <c r="C295" s="96"/>
      <c r="D295" s="96"/>
      <c r="E295" s="96"/>
      <c r="F295" s="96" t="s">
        <v>7</v>
      </c>
      <c r="G295" s="94" t="s">
        <v>300</v>
      </c>
      <c r="H295" s="31"/>
      <c r="I295" s="31"/>
      <c r="J295" s="31">
        <f t="shared" si="248"/>
        <v>0</v>
      </c>
      <c r="K295" s="165" t="e">
        <f t="shared" si="224"/>
        <v>#DIV/0!</v>
      </c>
      <c r="L295" s="31"/>
      <c r="M295" s="31"/>
      <c r="N295" s="31"/>
      <c r="O295" s="44">
        <f t="shared" si="249"/>
        <v>0</v>
      </c>
      <c r="P295" s="69">
        <f t="shared" si="236"/>
        <v>0</v>
      </c>
      <c r="Q295" s="199" t="e">
        <f t="shared" si="237"/>
        <v>#DIV/0!</v>
      </c>
      <c r="R295" s="6"/>
      <c r="S295" s="9">
        <f t="shared" si="238"/>
        <v>0</v>
      </c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</row>
    <row r="296" spans="1:159" ht="18" x14ac:dyDescent="0.2">
      <c r="A296" s="119"/>
      <c r="B296" s="96"/>
      <c r="C296" s="96"/>
      <c r="D296" s="96"/>
      <c r="E296" s="96"/>
      <c r="F296" s="96" t="s">
        <v>22</v>
      </c>
      <c r="G296" s="94" t="s">
        <v>301</v>
      </c>
      <c r="H296" s="31"/>
      <c r="I296" s="31"/>
      <c r="J296" s="31">
        <f t="shared" si="248"/>
        <v>0</v>
      </c>
      <c r="K296" s="165" t="e">
        <f t="shared" si="224"/>
        <v>#DIV/0!</v>
      </c>
      <c r="L296" s="31"/>
      <c r="M296" s="31"/>
      <c r="N296" s="31"/>
      <c r="O296" s="44">
        <f t="shared" si="249"/>
        <v>0</v>
      </c>
      <c r="P296" s="69">
        <f t="shared" si="236"/>
        <v>0</v>
      </c>
      <c r="Q296" s="199"/>
      <c r="R296" s="6"/>
      <c r="S296" s="9">
        <f t="shared" si="238"/>
        <v>0</v>
      </c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</row>
    <row r="297" spans="1:159" ht="18" x14ac:dyDescent="0.2">
      <c r="A297" s="119"/>
      <c r="B297" s="96"/>
      <c r="C297" s="96"/>
      <c r="D297" s="96"/>
      <c r="E297" s="96"/>
      <c r="F297" s="96" t="s">
        <v>127</v>
      </c>
      <c r="G297" s="94" t="s">
        <v>372</v>
      </c>
      <c r="H297" s="31">
        <v>11000</v>
      </c>
      <c r="I297" s="31">
        <f>O297</f>
        <v>9661</v>
      </c>
      <c r="J297" s="31">
        <f t="shared" si="248"/>
        <v>1339</v>
      </c>
      <c r="K297" s="165">
        <f t="shared" si="224"/>
        <v>87.83</v>
      </c>
      <c r="L297" s="31">
        <v>11000</v>
      </c>
      <c r="M297" s="31">
        <v>4831</v>
      </c>
      <c r="N297" s="31">
        <v>4830</v>
      </c>
      <c r="O297" s="44">
        <f>+M297+N297</f>
        <v>9661</v>
      </c>
      <c r="P297" s="69">
        <f t="shared" si="236"/>
        <v>1339</v>
      </c>
      <c r="Q297" s="199">
        <f t="shared" si="237"/>
        <v>87.83</v>
      </c>
      <c r="R297" s="6">
        <v>24010</v>
      </c>
      <c r="S297" s="9">
        <f t="shared" si="238"/>
        <v>19179</v>
      </c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</row>
    <row r="298" spans="1:159" s="1" customFormat="1" ht="18" x14ac:dyDescent="0.25">
      <c r="A298" s="118"/>
      <c r="B298" s="41"/>
      <c r="C298" s="41"/>
      <c r="D298" s="41" t="s">
        <v>90</v>
      </c>
      <c r="E298" s="41"/>
      <c r="F298" s="41"/>
      <c r="G298" s="169" t="s">
        <v>274</v>
      </c>
      <c r="H298" s="33">
        <f t="shared" ref="H298:J298" si="250">H299+H310+H311+H315+H318+H319+H320+H321+H322+H323+H325+H326</f>
        <v>77000</v>
      </c>
      <c r="I298" s="33">
        <f t="shared" si="250"/>
        <v>53975</v>
      </c>
      <c r="J298" s="33">
        <f t="shared" si="250"/>
        <v>23025</v>
      </c>
      <c r="K298" s="165">
        <f t="shared" si="224"/>
        <v>70.099999999999994</v>
      </c>
      <c r="L298" s="33">
        <f t="shared" ref="L298:O298" si="251">L299+L310+L311+L315+L318+L319+L320+L321+L322+L323+L325+L326</f>
        <v>77000</v>
      </c>
      <c r="M298" s="33">
        <f t="shared" si="251"/>
        <v>23388</v>
      </c>
      <c r="N298" s="33">
        <f t="shared" si="251"/>
        <v>30587</v>
      </c>
      <c r="O298" s="33">
        <f t="shared" si="251"/>
        <v>53975</v>
      </c>
      <c r="P298" s="70">
        <f t="shared" si="236"/>
        <v>23025</v>
      </c>
      <c r="Q298" s="198">
        <f t="shared" si="237"/>
        <v>70.099999999999994</v>
      </c>
      <c r="R298" s="9"/>
      <c r="S298" s="9">
        <f t="shared" si="238"/>
        <v>-23388</v>
      </c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</row>
    <row r="299" spans="1:159" s="1" customFormat="1" ht="18" x14ac:dyDescent="0.25">
      <c r="A299" s="118"/>
      <c r="B299" s="41"/>
      <c r="C299" s="41"/>
      <c r="D299" s="41"/>
      <c r="E299" s="41" t="s">
        <v>20</v>
      </c>
      <c r="F299" s="41"/>
      <c r="G299" s="158" t="s">
        <v>306</v>
      </c>
      <c r="H299" s="33">
        <f t="shared" ref="H299:J299" si="252">SUM(H300:H309)</f>
        <v>47500</v>
      </c>
      <c r="I299" s="33">
        <f t="shared" si="252"/>
        <v>33983</v>
      </c>
      <c r="J299" s="33">
        <f t="shared" si="252"/>
        <v>13517</v>
      </c>
      <c r="K299" s="165">
        <f t="shared" si="224"/>
        <v>71.540000000000006</v>
      </c>
      <c r="L299" s="33">
        <f t="shared" ref="L299:O299" si="253">SUM(L300:L309)</f>
        <v>47500</v>
      </c>
      <c r="M299" s="33">
        <f t="shared" si="253"/>
        <v>13227</v>
      </c>
      <c r="N299" s="33">
        <f t="shared" si="253"/>
        <v>20756</v>
      </c>
      <c r="O299" s="33">
        <f t="shared" si="253"/>
        <v>33983</v>
      </c>
      <c r="P299" s="70">
        <f t="shared" si="236"/>
        <v>13517</v>
      </c>
      <c r="Q299" s="198">
        <f t="shared" si="237"/>
        <v>71.540000000000006</v>
      </c>
      <c r="R299" s="9"/>
      <c r="S299" s="9">
        <f t="shared" si="238"/>
        <v>-13227</v>
      </c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</row>
    <row r="300" spans="1:159" ht="18" x14ac:dyDescent="0.2">
      <c r="A300" s="119"/>
      <c r="B300" s="96"/>
      <c r="C300" s="96"/>
      <c r="D300" s="96"/>
      <c r="E300" s="96"/>
      <c r="F300" s="96" t="s">
        <v>20</v>
      </c>
      <c r="G300" s="94" t="s">
        <v>327</v>
      </c>
      <c r="H300" s="31">
        <v>1500</v>
      </c>
      <c r="I300" s="31">
        <f>O300</f>
        <v>611</v>
      </c>
      <c r="J300" s="31">
        <f t="shared" ref="J300:J309" si="254">H300-I300</f>
        <v>889</v>
      </c>
      <c r="K300" s="165">
        <f t="shared" si="224"/>
        <v>40.729999999999997</v>
      </c>
      <c r="L300" s="31">
        <f>H300</f>
        <v>1500</v>
      </c>
      <c r="M300" s="31"/>
      <c r="N300" s="31">
        <v>611</v>
      </c>
      <c r="O300" s="44">
        <f t="shared" ref="O300:O310" si="255">+M300+N300</f>
        <v>611</v>
      </c>
      <c r="P300" s="69">
        <f t="shared" si="236"/>
        <v>889</v>
      </c>
      <c r="Q300" s="199">
        <f t="shared" si="237"/>
        <v>40.729999999999997</v>
      </c>
      <c r="R300" s="6">
        <v>18999.98</v>
      </c>
      <c r="S300" s="9">
        <f>R300-M300</f>
        <v>18999.98</v>
      </c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</row>
    <row r="301" spans="1:159" ht="18" x14ac:dyDescent="0.2">
      <c r="A301" s="119"/>
      <c r="B301" s="96"/>
      <c r="C301" s="96"/>
      <c r="D301" s="96"/>
      <c r="E301" s="96"/>
      <c r="F301" s="96" t="s">
        <v>18</v>
      </c>
      <c r="G301" s="94" t="s">
        <v>328</v>
      </c>
      <c r="H301" s="31"/>
      <c r="I301" s="31">
        <f t="shared" ref="I301:I310" si="256">O301</f>
        <v>0</v>
      </c>
      <c r="J301" s="31">
        <f t="shared" si="254"/>
        <v>0</v>
      </c>
      <c r="K301" s="165" t="e">
        <f t="shared" si="224"/>
        <v>#DIV/0!</v>
      </c>
      <c r="L301" s="31">
        <f t="shared" ref="L301:L309" si="257">H301</f>
        <v>0</v>
      </c>
      <c r="M301" s="31"/>
      <c r="N301" s="31"/>
      <c r="O301" s="44">
        <f t="shared" si="255"/>
        <v>0</v>
      </c>
      <c r="P301" s="69">
        <f t="shared" si="236"/>
        <v>0</v>
      </c>
      <c r="Q301" s="199" t="e">
        <f t="shared" si="237"/>
        <v>#DIV/0!</v>
      </c>
      <c r="R301" s="6">
        <v>1435.77</v>
      </c>
      <c r="S301" s="9">
        <f t="shared" si="238"/>
        <v>1435.77</v>
      </c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</row>
    <row r="302" spans="1:159" ht="18" x14ac:dyDescent="0.2">
      <c r="A302" s="119"/>
      <c r="B302" s="96"/>
      <c r="C302" s="96"/>
      <c r="D302" s="96"/>
      <c r="E302" s="96"/>
      <c r="F302" s="96" t="s">
        <v>35</v>
      </c>
      <c r="G302" s="94" t="s">
        <v>329</v>
      </c>
      <c r="H302" s="31">
        <v>18700</v>
      </c>
      <c r="I302" s="31">
        <f t="shared" si="256"/>
        <v>15373</v>
      </c>
      <c r="J302" s="31">
        <f t="shared" si="254"/>
        <v>3327</v>
      </c>
      <c r="K302" s="165">
        <f t="shared" si="224"/>
        <v>82.21</v>
      </c>
      <c r="L302" s="31">
        <f t="shared" si="257"/>
        <v>18700</v>
      </c>
      <c r="M302" s="31">
        <v>4324</v>
      </c>
      <c r="N302" s="31">
        <v>11049</v>
      </c>
      <c r="O302" s="44">
        <f t="shared" si="255"/>
        <v>15373</v>
      </c>
      <c r="P302" s="69">
        <f t="shared" si="236"/>
        <v>3327</v>
      </c>
      <c r="Q302" s="199">
        <f t="shared" si="237"/>
        <v>82.21</v>
      </c>
      <c r="R302" s="6">
        <v>84235.36</v>
      </c>
      <c r="S302" s="9">
        <f t="shared" si="238"/>
        <v>79911.360000000001</v>
      </c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</row>
    <row r="303" spans="1:159" ht="18" x14ac:dyDescent="0.2">
      <c r="A303" s="119"/>
      <c r="B303" s="96"/>
      <c r="C303" s="96"/>
      <c r="D303" s="96"/>
      <c r="E303" s="96"/>
      <c r="F303" s="96" t="s">
        <v>7</v>
      </c>
      <c r="G303" s="94" t="s">
        <v>308</v>
      </c>
      <c r="H303" s="31">
        <v>5000</v>
      </c>
      <c r="I303" s="31">
        <f t="shared" si="256"/>
        <v>2683</v>
      </c>
      <c r="J303" s="31">
        <f t="shared" si="254"/>
        <v>2317</v>
      </c>
      <c r="K303" s="165">
        <f t="shared" si="224"/>
        <v>53.66</v>
      </c>
      <c r="L303" s="31">
        <f t="shared" si="257"/>
        <v>5000</v>
      </c>
      <c r="M303" s="31">
        <v>1299</v>
      </c>
      <c r="N303" s="31">
        <v>1384</v>
      </c>
      <c r="O303" s="44">
        <f t="shared" si="255"/>
        <v>2683</v>
      </c>
      <c r="P303" s="69">
        <f t="shared" si="236"/>
        <v>2317</v>
      </c>
      <c r="Q303" s="199">
        <f t="shared" si="237"/>
        <v>53.66</v>
      </c>
      <c r="R303" s="6">
        <v>21051.27</v>
      </c>
      <c r="S303" s="9">
        <f t="shared" si="238"/>
        <v>19752.27</v>
      </c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</row>
    <row r="304" spans="1:159" ht="18" x14ac:dyDescent="0.2">
      <c r="A304" s="119"/>
      <c r="B304" s="96"/>
      <c r="C304" s="96"/>
      <c r="D304" s="96"/>
      <c r="E304" s="96"/>
      <c r="F304" s="96" t="s">
        <v>136</v>
      </c>
      <c r="G304" s="94" t="s">
        <v>330</v>
      </c>
      <c r="H304" s="31"/>
      <c r="I304" s="31">
        <f t="shared" si="256"/>
        <v>0</v>
      </c>
      <c r="J304" s="31">
        <f t="shared" si="254"/>
        <v>0</v>
      </c>
      <c r="K304" s="165" t="e">
        <f>ROUND(I304/H304*100,2)</f>
        <v>#DIV/0!</v>
      </c>
      <c r="L304" s="31">
        <f t="shared" si="257"/>
        <v>0</v>
      </c>
      <c r="M304" s="31"/>
      <c r="N304" s="31"/>
      <c r="O304" s="44">
        <f t="shared" si="255"/>
        <v>0</v>
      </c>
      <c r="P304" s="69">
        <f t="shared" si="236"/>
        <v>0</v>
      </c>
      <c r="Q304" s="199" t="e">
        <f t="shared" si="237"/>
        <v>#DIV/0!</v>
      </c>
      <c r="R304" s="6">
        <v>6000</v>
      </c>
      <c r="S304" s="9">
        <f t="shared" si="238"/>
        <v>6000</v>
      </c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</row>
    <row r="305" spans="1:159" ht="18" x14ac:dyDescent="0.2">
      <c r="A305" s="119"/>
      <c r="B305" s="96"/>
      <c r="C305" s="96"/>
      <c r="D305" s="96"/>
      <c r="E305" s="96"/>
      <c r="F305" s="96" t="s">
        <v>22</v>
      </c>
      <c r="G305" s="94" t="s">
        <v>331</v>
      </c>
      <c r="H305" s="31"/>
      <c r="I305" s="31">
        <f t="shared" si="256"/>
        <v>0</v>
      </c>
      <c r="J305" s="31">
        <f t="shared" si="254"/>
        <v>0</v>
      </c>
      <c r="K305" s="165" t="e">
        <f t="shared" si="224"/>
        <v>#DIV/0!</v>
      </c>
      <c r="L305" s="31">
        <f t="shared" si="257"/>
        <v>0</v>
      </c>
      <c r="M305" s="31"/>
      <c r="N305" s="31"/>
      <c r="O305" s="44">
        <f t="shared" si="255"/>
        <v>0</v>
      </c>
      <c r="P305" s="69">
        <f t="shared" si="236"/>
        <v>0</v>
      </c>
      <c r="Q305" s="199"/>
      <c r="R305" s="6">
        <v>1200</v>
      </c>
      <c r="S305" s="9">
        <f t="shared" si="238"/>
        <v>1200</v>
      </c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</row>
    <row r="306" spans="1:159" ht="18" x14ac:dyDescent="0.2">
      <c r="A306" s="119"/>
      <c r="B306" s="96"/>
      <c r="C306" s="96"/>
      <c r="D306" s="96"/>
      <c r="E306" s="96"/>
      <c r="F306" s="96"/>
      <c r="G306" s="94" t="s">
        <v>171</v>
      </c>
      <c r="H306" s="31"/>
      <c r="I306" s="31">
        <f t="shared" si="256"/>
        <v>0</v>
      </c>
      <c r="J306" s="31">
        <f t="shared" si="254"/>
        <v>0</v>
      </c>
      <c r="K306" s="165" t="e">
        <f t="shared" si="224"/>
        <v>#DIV/0!</v>
      </c>
      <c r="L306" s="31">
        <f t="shared" si="257"/>
        <v>0</v>
      </c>
      <c r="M306" s="31"/>
      <c r="N306" s="31"/>
      <c r="O306" s="44">
        <f t="shared" si="255"/>
        <v>0</v>
      </c>
      <c r="P306" s="69">
        <f t="shared" si="236"/>
        <v>0</v>
      </c>
      <c r="Q306" s="199" t="e">
        <f t="shared" si="237"/>
        <v>#DIV/0!</v>
      </c>
      <c r="R306" s="6"/>
      <c r="S306" s="9">
        <f t="shared" si="238"/>
        <v>0</v>
      </c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</row>
    <row r="307" spans="1:159" ht="18" x14ac:dyDescent="0.2">
      <c r="A307" s="119"/>
      <c r="B307" s="96"/>
      <c r="C307" s="96"/>
      <c r="D307" s="96"/>
      <c r="E307" s="96"/>
      <c r="F307" s="96" t="s">
        <v>109</v>
      </c>
      <c r="G307" s="94" t="s">
        <v>332</v>
      </c>
      <c r="H307" s="31">
        <v>4600</v>
      </c>
      <c r="I307" s="31">
        <f>O307</f>
        <v>2709</v>
      </c>
      <c r="J307" s="31">
        <f t="shared" si="254"/>
        <v>1891</v>
      </c>
      <c r="K307" s="165">
        <f t="shared" si="224"/>
        <v>58.89</v>
      </c>
      <c r="L307" s="31">
        <f t="shared" si="257"/>
        <v>4600</v>
      </c>
      <c r="M307" s="31">
        <v>1346</v>
      </c>
      <c r="N307" s="31">
        <v>1363</v>
      </c>
      <c r="O307" s="44">
        <f t="shared" si="255"/>
        <v>2709</v>
      </c>
      <c r="P307" s="69">
        <f t="shared" si="236"/>
        <v>1891</v>
      </c>
      <c r="Q307" s="199">
        <f t="shared" si="237"/>
        <v>58.89</v>
      </c>
      <c r="R307" s="6">
        <v>16857.02</v>
      </c>
      <c r="S307" s="9">
        <f t="shared" si="238"/>
        <v>15511.02</v>
      </c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</row>
    <row r="308" spans="1:159" ht="18" x14ac:dyDescent="0.2">
      <c r="A308" s="119"/>
      <c r="B308" s="96"/>
      <c r="C308" s="96"/>
      <c r="D308" s="96"/>
      <c r="E308" s="96"/>
      <c r="F308" s="96" t="s">
        <v>111</v>
      </c>
      <c r="G308" s="94" t="s">
        <v>309</v>
      </c>
      <c r="H308" s="31">
        <v>15200</v>
      </c>
      <c r="I308" s="31">
        <f t="shared" ref="I308:I309" si="258">O308</f>
        <v>12103</v>
      </c>
      <c r="J308" s="31">
        <f t="shared" si="254"/>
        <v>3097</v>
      </c>
      <c r="K308" s="165">
        <f t="shared" si="224"/>
        <v>79.63</v>
      </c>
      <c r="L308" s="31">
        <f t="shared" si="257"/>
        <v>15200</v>
      </c>
      <c r="M308" s="31">
        <v>6051</v>
      </c>
      <c r="N308" s="31">
        <v>6052</v>
      </c>
      <c r="O308" s="44">
        <f t="shared" si="255"/>
        <v>12103</v>
      </c>
      <c r="P308" s="69">
        <f t="shared" si="236"/>
        <v>3097</v>
      </c>
      <c r="Q308" s="199">
        <f t="shared" si="237"/>
        <v>79.63</v>
      </c>
      <c r="R308" s="6">
        <v>85204.68</v>
      </c>
      <c r="S308" s="9">
        <f t="shared" si="238"/>
        <v>79153.679999999993</v>
      </c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</row>
    <row r="309" spans="1:159" ht="18" x14ac:dyDescent="0.2">
      <c r="A309" s="119"/>
      <c r="B309" s="96"/>
      <c r="C309" s="96"/>
      <c r="D309" s="96"/>
      <c r="E309" s="96"/>
      <c r="F309" s="96" t="s">
        <v>91</v>
      </c>
      <c r="G309" s="94" t="s">
        <v>333</v>
      </c>
      <c r="H309" s="31">
        <v>2500</v>
      </c>
      <c r="I309" s="31">
        <f t="shared" si="258"/>
        <v>504</v>
      </c>
      <c r="J309" s="31">
        <f t="shared" si="254"/>
        <v>1996</v>
      </c>
      <c r="K309" s="165">
        <f t="shared" si="224"/>
        <v>20.16</v>
      </c>
      <c r="L309" s="31">
        <f t="shared" si="257"/>
        <v>2500</v>
      </c>
      <c r="M309" s="31">
        <v>207</v>
      </c>
      <c r="N309" s="31">
        <v>297</v>
      </c>
      <c r="O309" s="44">
        <f t="shared" si="255"/>
        <v>504</v>
      </c>
      <c r="P309" s="69">
        <f t="shared" si="236"/>
        <v>1996</v>
      </c>
      <c r="Q309" s="199">
        <f t="shared" si="237"/>
        <v>20.16</v>
      </c>
      <c r="R309" s="6">
        <v>13846.08</v>
      </c>
      <c r="S309" s="9">
        <f t="shared" si="238"/>
        <v>13639.08</v>
      </c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</row>
    <row r="310" spans="1:159" ht="18" x14ac:dyDescent="0.2">
      <c r="A310" s="119"/>
      <c r="B310" s="96"/>
      <c r="C310" s="96"/>
      <c r="D310" s="96"/>
      <c r="E310" s="96" t="s">
        <v>18</v>
      </c>
      <c r="F310" s="96"/>
      <c r="G310" s="94" t="s">
        <v>310</v>
      </c>
      <c r="H310" s="31">
        <v>0</v>
      </c>
      <c r="I310" s="31">
        <f t="shared" si="256"/>
        <v>0</v>
      </c>
      <c r="J310" s="31">
        <f>H310-I310</f>
        <v>0</v>
      </c>
      <c r="K310" s="165" t="e">
        <f t="shared" si="224"/>
        <v>#DIV/0!</v>
      </c>
      <c r="L310" s="31"/>
      <c r="M310" s="31"/>
      <c r="N310" s="31"/>
      <c r="O310" s="44">
        <f t="shared" si="255"/>
        <v>0</v>
      </c>
      <c r="P310" s="69">
        <f t="shared" si="236"/>
        <v>0</v>
      </c>
      <c r="Q310" s="199" t="e">
        <f t="shared" si="237"/>
        <v>#DIV/0!</v>
      </c>
      <c r="R310" s="6"/>
      <c r="S310" s="9">
        <f t="shared" si="238"/>
        <v>0</v>
      </c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</row>
    <row r="311" spans="1:159" s="1" customFormat="1" ht="18" x14ac:dyDescent="0.25">
      <c r="A311" s="118"/>
      <c r="B311" s="41"/>
      <c r="C311" s="41"/>
      <c r="D311" s="41"/>
      <c r="E311" s="41" t="s">
        <v>136</v>
      </c>
      <c r="F311" s="41"/>
      <c r="G311" s="158" t="s">
        <v>311</v>
      </c>
      <c r="H311" s="33">
        <f t="shared" ref="H311:J311" si="259">H312+H313+H314</f>
        <v>0</v>
      </c>
      <c r="I311" s="33">
        <f>O311</f>
        <v>0</v>
      </c>
      <c r="J311" s="33">
        <f t="shared" si="259"/>
        <v>0</v>
      </c>
      <c r="K311" s="165" t="e">
        <f t="shared" si="224"/>
        <v>#DIV/0!</v>
      </c>
      <c r="L311" s="33">
        <f t="shared" ref="L311:O311" si="260">L312+L313+L314</f>
        <v>0</v>
      </c>
      <c r="M311" s="33">
        <f t="shared" si="260"/>
        <v>0</v>
      </c>
      <c r="N311" s="33">
        <f>N312+N313+N314</f>
        <v>0</v>
      </c>
      <c r="O311" s="33">
        <f t="shared" si="260"/>
        <v>0</v>
      </c>
      <c r="P311" s="70">
        <f t="shared" si="236"/>
        <v>0</v>
      </c>
      <c r="Q311" s="198"/>
      <c r="R311" s="9"/>
      <c r="S311" s="9">
        <f t="shared" si="238"/>
        <v>0</v>
      </c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</row>
    <row r="312" spans="1:159" ht="18" x14ac:dyDescent="0.2">
      <c r="A312" s="119"/>
      <c r="B312" s="96"/>
      <c r="C312" s="96"/>
      <c r="D312" s="96"/>
      <c r="E312" s="96"/>
      <c r="F312" s="96"/>
      <c r="G312" s="94" t="s">
        <v>138</v>
      </c>
      <c r="H312" s="31">
        <v>0</v>
      </c>
      <c r="I312" s="31"/>
      <c r="J312" s="31">
        <f t="shared" ref="J312:J314" si="261">H312-I312</f>
        <v>0</v>
      </c>
      <c r="K312" s="165" t="e">
        <f t="shared" si="224"/>
        <v>#DIV/0!</v>
      </c>
      <c r="L312" s="31"/>
      <c r="M312" s="31"/>
      <c r="N312" s="31"/>
      <c r="O312" s="44">
        <f t="shared" ref="O312:O314" si="262">+M312+N312</f>
        <v>0</v>
      </c>
      <c r="P312" s="69">
        <f t="shared" si="236"/>
        <v>0</v>
      </c>
      <c r="Q312" s="199"/>
      <c r="R312" s="6"/>
      <c r="S312" s="9">
        <f t="shared" si="238"/>
        <v>0</v>
      </c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</row>
    <row r="313" spans="1:159" ht="18" x14ac:dyDescent="0.2">
      <c r="A313" s="119"/>
      <c r="B313" s="96"/>
      <c r="C313" s="96"/>
      <c r="D313" s="96"/>
      <c r="E313" s="96"/>
      <c r="F313" s="96"/>
      <c r="G313" s="94" t="s">
        <v>139</v>
      </c>
      <c r="H313" s="31">
        <v>0</v>
      </c>
      <c r="I313" s="31"/>
      <c r="J313" s="31">
        <f t="shared" si="261"/>
        <v>0</v>
      </c>
      <c r="K313" s="165" t="e">
        <f t="shared" si="224"/>
        <v>#DIV/0!</v>
      </c>
      <c r="L313" s="31"/>
      <c r="M313" s="31"/>
      <c r="N313" s="31"/>
      <c r="O313" s="44">
        <f t="shared" si="262"/>
        <v>0</v>
      </c>
      <c r="P313" s="69">
        <f t="shared" si="236"/>
        <v>0</v>
      </c>
      <c r="Q313" s="199"/>
      <c r="R313" s="6"/>
      <c r="S313" s="9">
        <f t="shared" si="238"/>
        <v>0</v>
      </c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</row>
    <row r="314" spans="1:159" ht="18" x14ac:dyDescent="0.2">
      <c r="A314" s="119"/>
      <c r="B314" s="96"/>
      <c r="C314" s="96"/>
      <c r="D314" s="96"/>
      <c r="E314" s="96"/>
      <c r="F314" s="96" t="s">
        <v>91</v>
      </c>
      <c r="G314" s="94" t="s">
        <v>334</v>
      </c>
      <c r="H314" s="31"/>
      <c r="I314" s="31">
        <v>0</v>
      </c>
      <c r="J314" s="31">
        <f t="shared" si="261"/>
        <v>0</v>
      </c>
      <c r="K314" s="165" t="e">
        <f t="shared" si="224"/>
        <v>#DIV/0!</v>
      </c>
      <c r="L314" s="31">
        <f>H314</f>
        <v>0</v>
      </c>
      <c r="M314" s="31"/>
      <c r="N314" s="31"/>
      <c r="O314" s="44">
        <f t="shared" si="262"/>
        <v>0</v>
      </c>
      <c r="P314" s="69">
        <f t="shared" si="236"/>
        <v>0</v>
      </c>
      <c r="Q314" s="199"/>
      <c r="R314" s="6"/>
      <c r="S314" s="9">
        <f t="shared" si="238"/>
        <v>0</v>
      </c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</row>
    <row r="315" spans="1:159" s="1" customFormat="1" ht="18" x14ac:dyDescent="0.25">
      <c r="A315" s="118"/>
      <c r="B315" s="41"/>
      <c r="C315" s="41"/>
      <c r="D315" s="41"/>
      <c r="E315" s="41" t="s">
        <v>22</v>
      </c>
      <c r="F315" s="41"/>
      <c r="G315" s="158" t="s">
        <v>335</v>
      </c>
      <c r="H315" s="33">
        <f t="shared" ref="H315:J315" si="263">H316+H317</f>
        <v>1000</v>
      </c>
      <c r="I315" s="33">
        <f t="shared" si="263"/>
        <v>121</v>
      </c>
      <c r="J315" s="33">
        <f t="shared" si="263"/>
        <v>879</v>
      </c>
      <c r="K315" s="165">
        <f t="shared" si="224"/>
        <v>12.1</v>
      </c>
      <c r="L315" s="33">
        <f t="shared" ref="L315" si="264">L316+L317</f>
        <v>1000</v>
      </c>
      <c r="M315" s="33">
        <f>M316</f>
        <v>121</v>
      </c>
      <c r="N315" s="33">
        <f t="shared" ref="N315:O315" si="265">N316+N317</f>
        <v>0</v>
      </c>
      <c r="O315" s="33">
        <f t="shared" si="265"/>
        <v>121</v>
      </c>
      <c r="P315" s="70">
        <f t="shared" si="236"/>
        <v>879</v>
      </c>
      <c r="Q315" s="198">
        <f t="shared" si="237"/>
        <v>12.1</v>
      </c>
      <c r="R315" s="9"/>
      <c r="S315" s="9">
        <f t="shared" si="238"/>
        <v>-121</v>
      </c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</row>
    <row r="316" spans="1:159" ht="18" x14ac:dyDescent="0.2">
      <c r="A316" s="119"/>
      <c r="B316" s="96"/>
      <c r="C316" s="96"/>
      <c r="D316" s="96"/>
      <c r="E316" s="96"/>
      <c r="F316" s="96" t="s">
        <v>20</v>
      </c>
      <c r="G316" s="94" t="s">
        <v>336</v>
      </c>
      <c r="H316" s="71">
        <v>1000</v>
      </c>
      <c r="I316" s="31">
        <f>O316</f>
        <v>121</v>
      </c>
      <c r="J316" s="31">
        <f t="shared" ref="J316:J322" si="266">H316-I316</f>
        <v>879</v>
      </c>
      <c r="K316" s="165">
        <f t="shared" si="224"/>
        <v>12.1</v>
      </c>
      <c r="L316" s="31">
        <f>H316</f>
        <v>1000</v>
      </c>
      <c r="M316" s="31">
        <v>121</v>
      </c>
      <c r="N316" s="31">
        <v>0</v>
      </c>
      <c r="O316" s="44">
        <f t="shared" ref="O316:O322" si="267">+M316+N316</f>
        <v>121</v>
      </c>
      <c r="P316" s="69">
        <f t="shared" si="236"/>
        <v>879</v>
      </c>
      <c r="Q316" s="199">
        <f t="shared" si="237"/>
        <v>12.1</v>
      </c>
      <c r="R316" s="6">
        <v>3793.59</v>
      </c>
      <c r="S316" s="9">
        <f t="shared" si="238"/>
        <v>3672.59</v>
      </c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</row>
    <row r="317" spans="1:159" ht="18" x14ac:dyDescent="0.2">
      <c r="A317" s="119"/>
      <c r="B317" s="96"/>
      <c r="C317" s="96"/>
      <c r="D317" s="96"/>
      <c r="E317" s="96"/>
      <c r="F317" s="96" t="s">
        <v>18</v>
      </c>
      <c r="G317" s="94" t="s">
        <v>175</v>
      </c>
      <c r="H317" s="31">
        <v>0</v>
      </c>
      <c r="I317" s="31">
        <f t="shared" ref="I317:I325" si="268">O317</f>
        <v>0</v>
      </c>
      <c r="J317" s="31">
        <f t="shared" si="266"/>
        <v>0</v>
      </c>
      <c r="K317" s="165" t="e">
        <f t="shared" si="224"/>
        <v>#DIV/0!</v>
      </c>
      <c r="L317" s="31"/>
      <c r="M317" s="31"/>
      <c r="N317" s="31"/>
      <c r="O317" s="44">
        <f t="shared" si="267"/>
        <v>0</v>
      </c>
      <c r="P317" s="69">
        <f t="shared" si="236"/>
        <v>0</v>
      </c>
      <c r="Q317" s="199" t="e">
        <f t="shared" si="237"/>
        <v>#DIV/0!</v>
      </c>
      <c r="R317" s="6"/>
      <c r="S317" s="9">
        <f t="shared" si="238"/>
        <v>0</v>
      </c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</row>
    <row r="318" spans="1:159" ht="18" x14ac:dyDescent="0.2">
      <c r="A318" s="119"/>
      <c r="B318" s="96"/>
      <c r="C318" s="96"/>
      <c r="D318" s="96"/>
      <c r="E318" s="96">
        <v>11</v>
      </c>
      <c r="F318" s="96"/>
      <c r="G318" s="94" t="s">
        <v>337</v>
      </c>
      <c r="H318" s="31">
        <v>0</v>
      </c>
      <c r="I318" s="31">
        <f t="shared" si="268"/>
        <v>0</v>
      </c>
      <c r="J318" s="31">
        <f t="shared" si="266"/>
        <v>0</v>
      </c>
      <c r="K318" s="165" t="e">
        <f t="shared" si="224"/>
        <v>#DIV/0!</v>
      </c>
      <c r="L318" s="31">
        <v>0</v>
      </c>
      <c r="M318" s="31">
        <v>0</v>
      </c>
      <c r="N318" s="31">
        <v>0</v>
      </c>
      <c r="O318" s="44">
        <f t="shared" si="267"/>
        <v>0</v>
      </c>
      <c r="P318" s="69">
        <f t="shared" si="236"/>
        <v>0</v>
      </c>
      <c r="Q318" s="199"/>
      <c r="R318" s="6">
        <v>160</v>
      </c>
      <c r="S318" s="9">
        <f t="shared" si="238"/>
        <v>160</v>
      </c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</row>
    <row r="319" spans="1:159" ht="18" x14ac:dyDescent="0.2">
      <c r="A319" s="119"/>
      <c r="B319" s="96"/>
      <c r="C319" s="96"/>
      <c r="D319" s="96"/>
      <c r="E319" s="96">
        <v>12</v>
      </c>
      <c r="F319" s="96"/>
      <c r="G319" s="94" t="s">
        <v>201</v>
      </c>
      <c r="H319" s="31">
        <v>0</v>
      </c>
      <c r="I319" s="31">
        <f t="shared" si="268"/>
        <v>0</v>
      </c>
      <c r="J319" s="31">
        <f t="shared" si="266"/>
        <v>0</v>
      </c>
      <c r="K319" s="165" t="e">
        <f t="shared" ref="K319:K389" si="269">ROUND(I319/H319*100,2)</f>
        <v>#DIV/0!</v>
      </c>
      <c r="L319" s="31"/>
      <c r="M319" s="31"/>
      <c r="N319" s="31"/>
      <c r="O319" s="44">
        <f t="shared" si="267"/>
        <v>0</v>
      </c>
      <c r="P319" s="69">
        <f t="shared" si="236"/>
        <v>0</v>
      </c>
      <c r="Q319" s="199"/>
      <c r="R319" s="6"/>
      <c r="S319" s="9">
        <f t="shared" si="238"/>
        <v>0</v>
      </c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</row>
    <row r="320" spans="1:159" ht="18" x14ac:dyDescent="0.2">
      <c r="A320" s="119"/>
      <c r="B320" s="96"/>
      <c r="C320" s="96"/>
      <c r="D320" s="96"/>
      <c r="E320" s="96">
        <v>13</v>
      </c>
      <c r="F320" s="96"/>
      <c r="G320" s="94" t="s">
        <v>338</v>
      </c>
      <c r="H320" s="31">
        <v>0</v>
      </c>
      <c r="I320" s="31">
        <f t="shared" si="268"/>
        <v>0</v>
      </c>
      <c r="J320" s="31">
        <f t="shared" si="266"/>
        <v>0</v>
      </c>
      <c r="K320" s="165" t="e">
        <f t="shared" si="269"/>
        <v>#DIV/0!</v>
      </c>
      <c r="L320" s="31"/>
      <c r="M320" s="31"/>
      <c r="N320" s="31"/>
      <c r="O320" s="44">
        <f t="shared" si="267"/>
        <v>0</v>
      </c>
      <c r="P320" s="69">
        <f t="shared" si="236"/>
        <v>0</v>
      </c>
      <c r="Q320" s="199"/>
      <c r="R320" s="6"/>
      <c r="S320" s="9">
        <f>R320-M320</f>
        <v>0</v>
      </c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</row>
    <row r="321" spans="1:159" ht="18" x14ac:dyDescent="0.2">
      <c r="A321" s="119"/>
      <c r="B321" s="96"/>
      <c r="C321" s="96"/>
      <c r="D321" s="96"/>
      <c r="E321" s="96">
        <v>14</v>
      </c>
      <c r="F321" s="96"/>
      <c r="G321" s="94" t="s">
        <v>339</v>
      </c>
      <c r="H321" s="31">
        <v>0</v>
      </c>
      <c r="I321" s="31">
        <f t="shared" si="268"/>
        <v>0</v>
      </c>
      <c r="J321" s="31">
        <f t="shared" si="266"/>
        <v>0</v>
      </c>
      <c r="K321" s="165" t="e">
        <f t="shared" si="269"/>
        <v>#DIV/0!</v>
      </c>
      <c r="L321" s="31"/>
      <c r="M321" s="31"/>
      <c r="N321" s="31"/>
      <c r="O321" s="44">
        <f t="shared" si="267"/>
        <v>0</v>
      </c>
      <c r="P321" s="69">
        <f t="shared" si="236"/>
        <v>0</v>
      </c>
      <c r="Q321" s="199"/>
      <c r="R321" s="6"/>
      <c r="S321" s="9">
        <f t="shared" si="238"/>
        <v>0</v>
      </c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</row>
    <row r="322" spans="1:159" ht="18" x14ac:dyDescent="0.2">
      <c r="A322" s="119"/>
      <c r="B322" s="96"/>
      <c r="C322" s="96"/>
      <c r="D322" s="96"/>
      <c r="E322" s="96">
        <v>16</v>
      </c>
      <c r="F322" s="96"/>
      <c r="G322" s="94" t="s">
        <v>202</v>
      </c>
      <c r="H322" s="31">
        <v>0</v>
      </c>
      <c r="I322" s="31">
        <f t="shared" si="268"/>
        <v>0</v>
      </c>
      <c r="J322" s="31">
        <f t="shared" si="266"/>
        <v>0</v>
      </c>
      <c r="K322" s="165" t="e">
        <f t="shared" si="269"/>
        <v>#DIV/0!</v>
      </c>
      <c r="L322" s="31"/>
      <c r="M322" s="31"/>
      <c r="N322" s="31"/>
      <c r="O322" s="44">
        <f t="shared" si="267"/>
        <v>0</v>
      </c>
      <c r="P322" s="69">
        <f t="shared" si="236"/>
        <v>0</v>
      </c>
      <c r="Q322" s="199" t="e">
        <f t="shared" si="237"/>
        <v>#DIV/0!</v>
      </c>
      <c r="R322" s="6"/>
      <c r="S322" s="9">
        <f t="shared" si="238"/>
        <v>0</v>
      </c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</row>
    <row r="323" spans="1:159" ht="33" x14ac:dyDescent="0.2">
      <c r="A323" s="118"/>
      <c r="B323" s="41"/>
      <c r="C323" s="41"/>
      <c r="D323" s="41"/>
      <c r="E323" s="41"/>
      <c r="F323" s="41"/>
      <c r="G323" s="158" t="s">
        <v>178</v>
      </c>
      <c r="H323" s="33">
        <f t="shared" ref="H323:J323" si="270">+H324</f>
        <v>0</v>
      </c>
      <c r="I323" s="31">
        <f t="shared" si="268"/>
        <v>0</v>
      </c>
      <c r="J323" s="33">
        <f t="shared" si="270"/>
        <v>0</v>
      </c>
      <c r="K323" s="165" t="e">
        <f t="shared" si="269"/>
        <v>#DIV/0!</v>
      </c>
      <c r="L323" s="33">
        <f t="shared" ref="L323:O323" si="271">+L324</f>
        <v>0</v>
      </c>
      <c r="M323" s="33">
        <f t="shared" si="271"/>
        <v>0</v>
      </c>
      <c r="N323" s="33">
        <f t="shared" si="271"/>
        <v>0</v>
      </c>
      <c r="O323" s="33">
        <f t="shared" si="271"/>
        <v>0</v>
      </c>
      <c r="P323" s="69">
        <f t="shared" si="236"/>
        <v>0</v>
      </c>
      <c r="Q323" s="199" t="e">
        <f t="shared" si="237"/>
        <v>#DIV/0!</v>
      </c>
      <c r="R323" s="6"/>
      <c r="S323" s="9">
        <f t="shared" si="238"/>
        <v>0</v>
      </c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</row>
    <row r="324" spans="1:159" ht="33" x14ac:dyDescent="0.2">
      <c r="A324" s="119"/>
      <c r="B324" s="96"/>
      <c r="C324" s="96"/>
      <c r="D324" s="96"/>
      <c r="E324" s="96"/>
      <c r="F324" s="96"/>
      <c r="G324" s="94" t="s">
        <v>179</v>
      </c>
      <c r="H324" s="31">
        <v>0</v>
      </c>
      <c r="I324" s="31">
        <f t="shared" si="268"/>
        <v>0</v>
      </c>
      <c r="J324" s="31">
        <f t="shared" ref="J324:J325" si="272">H324-I324</f>
        <v>0</v>
      </c>
      <c r="K324" s="165" t="e">
        <f t="shared" si="269"/>
        <v>#DIV/0!</v>
      </c>
      <c r="L324" s="31"/>
      <c r="M324" s="31"/>
      <c r="N324" s="31"/>
      <c r="O324" s="44">
        <f t="shared" ref="O324:O325" si="273">+M324+N324</f>
        <v>0</v>
      </c>
      <c r="P324" s="69">
        <f t="shared" si="236"/>
        <v>0</v>
      </c>
      <c r="Q324" s="199" t="e">
        <f t="shared" si="237"/>
        <v>#DIV/0!</v>
      </c>
      <c r="R324" s="6"/>
      <c r="S324" s="9">
        <f t="shared" si="238"/>
        <v>0</v>
      </c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</row>
    <row r="325" spans="1:159" ht="49.5" x14ac:dyDescent="0.2">
      <c r="A325" s="119"/>
      <c r="B325" s="96"/>
      <c r="C325" s="96"/>
      <c r="D325" s="96"/>
      <c r="E325" s="96">
        <v>25</v>
      </c>
      <c r="F325" s="96"/>
      <c r="G325" s="156" t="s">
        <v>203</v>
      </c>
      <c r="H325" s="31">
        <v>0</v>
      </c>
      <c r="I325" s="31">
        <f t="shared" si="268"/>
        <v>0</v>
      </c>
      <c r="J325" s="31">
        <f t="shared" si="272"/>
        <v>0</v>
      </c>
      <c r="K325" s="165" t="e">
        <f t="shared" si="269"/>
        <v>#DIV/0!</v>
      </c>
      <c r="L325" s="31">
        <v>0</v>
      </c>
      <c r="M325" s="31">
        <v>0</v>
      </c>
      <c r="N325" s="31">
        <v>0</v>
      </c>
      <c r="O325" s="44">
        <f t="shared" si="273"/>
        <v>0</v>
      </c>
      <c r="P325" s="69">
        <f t="shared" si="236"/>
        <v>0</v>
      </c>
      <c r="Q325" s="199" t="e">
        <f t="shared" si="237"/>
        <v>#DIV/0!</v>
      </c>
      <c r="R325" s="6">
        <v>40</v>
      </c>
      <c r="S325" s="9">
        <f t="shared" si="238"/>
        <v>40</v>
      </c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</row>
    <row r="326" spans="1:159" s="1" customFormat="1" ht="18" x14ac:dyDescent="0.25">
      <c r="A326" s="118"/>
      <c r="B326" s="41"/>
      <c r="C326" s="41"/>
      <c r="D326" s="41"/>
      <c r="E326" s="41" t="s">
        <v>91</v>
      </c>
      <c r="F326" s="41"/>
      <c r="G326" s="169" t="s">
        <v>340</v>
      </c>
      <c r="H326" s="33">
        <f t="shared" ref="H326:J326" si="274">+H327+H328+H329+H330+H331+H332</f>
        <v>28500</v>
      </c>
      <c r="I326" s="33">
        <f t="shared" si="274"/>
        <v>19871</v>
      </c>
      <c r="J326" s="33">
        <f t="shared" si="274"/>
        <v>8629</v>
      </c>
      <c r="K326" s="165">
        <f t="shared" si="269"/>
        <v>69.72</v>
      </c>
      <c r="L326" s="33">
        <f t="shared" ref="L326:O326" si="275">+L327+L328+L329+L330+L331+L332</f>
        <v>28500</v>
      </c>
      <c r="M326" s="33">
        <f t="shared" si="275"/>
        <v>10040</v>
      </c>
      <c r="N326" s="33">
        <f t="shared" si="275"/>
        <v>9831</v>
      </c>
      <c r="O326" s="33">
        <f t="shared" si="275"/>
        <v>19871</v>
      </c>
      <c r="P326" s="70">
        <f t="shared" si="236"/>
        <v>8629</v>
      </c>
      <c r="Q326" s="198">
        <f t="shared" si="237"/>
        <v>69.72</v>
      </c>
      <c r="R326" s="9"/>
      <c r="S326" s="9">
        <f t="shared" si="238"/>
        <v>-10040</v>
      </c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</row>
    <row r="327" spans="1:159" ht="18" x14ac:dyDescent="0.2">
      <c r="A327" s="119"/>
      <c r="B327" s="96"/>
      <c r="C327" s="96"/>
      <c r="D327" s="96"/>
      <c r="E327" s="96"/>
      <c r="F327" s="96" t="s">
        <v>18</v>
      </c>
      <c r="G327" s="94" t="s">
        <v>143</v>
      </c>
      <c r="H327" s="31">
        <v>0</v>
      </c>
      <c r="I327" s="31">
        <f>O327</f>
        <v>0</v>
      </c>
      <c r="J327" s="31">
        <f t="shared" ref="J327:J331" si="276">H327-I327</f>
        <v>0</v>
      </c>
      <c r="K327" s="165" t="e">
        <f t="shared" si="269"/>
        <v>#DIV/0!</v>
      </c>
      <c r="L327" s="31">
        <f>H327</f>
        <v>0</v>
      </c>
      <c r="M327" s="31"/>
      <c r="N327" s="31"/>
      <c r="O327" s="44">
        <f t="shared" ref="O327:O332" si="277">+M327+N327</f>
        <v>0</v>
      </c>
      <c r="P327" s="69">
        <f t="shared" si="236"/>
        <v>0</v>
      </c>
      <c r="Q327" s="199" t="e">
        <f t="shared" si="237"/>
        <v>#DIV/0!</v>
      </c>
      <c r="R327" s="6"/>
      <c r="S327" s="9">
        <f t="shared" si="238"/>
        <v>0</v>
      </c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</row>
    <row r="328" spans="1:159" ht="18" x14ac:dyDescent="0.2">
      <c r="A328" s="119"/>
      <c r="B328" s="96"/>
      <c r="C328" s="96"/>
      <c r="D328" s="96"/>
      <c r="E328" s="96"/>
      <c r="F328" s="96"/>
      <c r="G328" s="156" t="s">
        <v>204</v>
      </c>
      <c r="H328" s="31">
        <v>0</v>
      </c>
      <c r="I328" s="31">
        <f t="shared" ref="I328:I332" si="278">O328</f>
        <v>0</v>
      </c>
      <c r="J328" s="31">
        <f t="shared" si="276"/>
        <v>0</v>
      </c>
      <c r="K328" s="165" t="e">
        <f t="shared" si="269"/>
        <v>#DIV/0!</v>
      </c>
      <c r="L328" s="31">
        <f t="shared" ref="L328:L332" si="279">H328</f>
        <v>0</v>
      </c>
      <c r="M328" s="31"/>
      <c r="N328" s="31"/>
      <c r="O328" s="44">
        <f t="shared" si="277"/>
        <v>0</v>
      </c>
      <c r="P328" s="69">
        <f t="shared" si="236"/>
        <v>0</v>
      </c>
      <c r="Q328" s="199" t="e">
        <f t="shared" si="237"/>
        <v>#DIV/0!</v>
      </c>
      <c r="R328" s="6"/>
      <c r="S328" s="9">
        <f t="shared" si="238"/>
        <v>0</v>
      </c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</row>
    <row r="329" spans="1:159" ht="18" x14ac:dyDescent="0.2">
      <c r="A329" s="119"/>
      <c r="B329" s="96"/>
      <c r="C329" s="96"/>
      <c r="D329" s="96"/>
      <c r="E329" s="96"/>
      <c r="F329" s="96" t="s">
        <v>7</v>
      </c>
      <c r="G329" s="94" t="s">
        <v>144</v>
      </c>
      <c r="H329" s="31">
        <v>6000</v>
      </c>
      <c r="I329" s="31">
        <f t="shared" si="278"/>
        <v>4834</v>
      </c>
      <c r="J329" s="31">
        <f t="shared" si="276"/>
        <v>1166</v>
      </c>
      <c r="K329" s="165">
        <f t="shared" si="269"/>
        <v>80.569999999999993</v>
      </c>
      <c r="L329" s="31">
        <f t="shared" si="279"/>
        <v>6000</v>
      </c>
      <c r="M329" s="31">
        <v>2368</v>
      </c>
      <c r="N329" s="31">
        <v>2466</v>
      </c>
      <c r="O329" s="44">
        <f t="shared" si="277"/>
        <v>4834</v>
      </c>
      <c r="P329" s="69">
        <f t="shared" si="236"/>
        <v>1166</v>
      </c>
      <c r="Q329" s="199">
        <f t="shared" si="237"/>
        <v>80.569999999999993</v>
      </c>
      <c r="R329" s="6">
        <v>27510.76</v>
      </c>
      <c r="S329" s="9">
        <f t="shared" si="238"/>
        <v>25142.76</v>
      </c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</row>
    <row r="330" spans="1:159" ht="18" x14ac:dyDescent="0.2">
      <c r="A330" s="119"/>
      <c r="B330" s="96"/>
      <c r="C330" s="96"/>
      <c r="D330" s="96"/>
      <c r="E330" s="96"/>
      <c r="F330" s="96" t="s">
        <v>22</v>
      </c>
      <c r="G330" s="94" t="s">
        <v>341</v>
      </c>
      <c r="H330" s="31">
        <v>17000</v>
      </c>
      <c r="I330" s="31">
        <f t="shared" si="278"/>
        <v>15017</v>
      </c>
      <c r="J330" s="31">
        <f t="shared" si="276"/>
        <v>1983</v>
      </c>
      <c r="K330" s="165">
        <f t="shared" si="269"/>
        <v>88.34</v>
      </c>
      <c r="L330" s="31">
        <f t="shared" si="279"/>
        <v>17000</v>
      </c>
      <c r="M330" s="31">
        <v>7672</v>
      </c>
      <c r="N330" s="31">
        <v>7345</v>
      </c>
      <c r="O330" s="44">
        <f t="shared" si="277"/>
        <v>15017</v>
      </c>
      <c r="P330" s="69">
        <f t="shared" si="236"/>
        <v>1983</v>
      </c>
      <c r="Q330" s="199">
        <f t="shared" si="237"/>
        <v>88.34</v>
      </c>
      <c r="R330" s="6">
        <v>75011.960000000006</v>
      </c>
      <c r="S330" s="9">
        <f t="shared" si="238"/>
        <v>67339.960000000006</v>
      </c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</row>
    <row r="331" spans="1:159" ht="18" x14ac:dyDescent="0.2">
      <c r="A331" s="119"/>
      <c r="B331" s="96"/>
      <c r="C331" s="96"/>
      <c r="D331" s="96"/>
      <c r="E331" s="96"/>
      <c r="F331" s="96" t="s">
        <v>111</v>
      </c>
      <c r="G331" s="94" t="s">
        <v>205</v>
      </c>
      <c r="H331" s="31">
        <v>0</v>
      </c>
      <c r="I331" s="31">
        <f t="shared" si="278"/>
        <v>0</v>
      </c>
      <c r="J331" s="31">
        <f t="shared" si="276"/>
        <v>0</v>
      </c>
      <c r="K331" s="165" t="e">
        <f t="shared" si="269"/>
        <v>#DIV/0!</v>
      </c>
      <c r="L331" s="31">
        <f t="shared" si="279"/>
        <v>0</v>
      </c>
      <c r="M331" s="31"/>
      <c r="N331" s="31"/>
      <c r="O331" s="44">
        <f t="shared" si="277"/>
        <v>0</v>
      </c>
      <c r="P331" s="69"/>
      <c r="Q331" s="199"/>
      <c r="R331" s="6">
        <v>16026.1</v>
      </c>
      <c r="S331" s="9">
        <f t="shared" si="238"/>
        <v>16026.1</v>
      </c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</row>
    <row r="332" spans="1:159" ht="18" x14ac:dyDescent="0.2">
      <c r="A332" s="119"/>
      <c r="B332" s="96"/>
      <c r="C332" s="96"/>
      <c r="D332" s="96"/>
      <c r="E332" s="96"/>
      <c r="F332" s="96" t="s">
        <v>91</v>
      </c>
      <c r="G332" s="94" t="s">
        <v>315</v>
      </c>
      <c r="H332" s="31">
        <v>5500</v>
      </c>
      <c r="I332" s="31">
        <f t="shared" si="278"/>
        <v>20</v>
      </c>
      <c r="J332" s="31">
        <f>H332-I332</f>
        <v>5480</v>
      </c>
      <c r="K332" s="165">
        <f t="shared" si="269"/>
        <v>0.36</v>
      </c>
      <c r="L332" s="31">
        <f t="shared" si="279"/>
        <v>5500</v>
      </c>
      <c r="M332" s="31"/>
      <c r="N332" s="31">
        <v>20</v>
      </c>
      <c r="O332" s="44">
        <f t="shared" si="277"/>
        <v>20</v>
      </c>
      <c r="P332" s="69">
        <f t="shared" ref="P332:P371" si="280">L332-O332</f>
        <v>5480</v>
      </c>
      <c r="Q332" s="199">
        <f t="shared" ref="Q332:Q368" si="281">ROUND(O332/L332*100,2)</f>
        <v>0.36</v>
      </c>
      <c r="R332" s="6">
        <v>17474.97</v>
      </c>
      <c r="S332" s="9">
        <f t="shared" si="238"/>
        <v>17474.97</v>
      </c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</row>
    <row r="333" spans="1:159" ht="18" x14ac:dyDescent="0.2">
      <c r="A333" s="118"/>
      <c r="B333" s="41"/>
      <c r="C333" s="41"/>
      <c r="D333" s="41" t="s">
        <v>91</v>
      </c>
      <c r="E333" s="41"/>
      <c r="F333" s="41"/>
      <c r="G333" s="169" t="s">
        <v>74</v>
      </c>
      <c r="H333" s="33">
        <f t="shared" ref="H333:J334" si="282">H334</f>
        <v>0</v>
      </c>
      <c r="I333" s="33">
        <f t="shared" si="282"/>
        <v>0</v>
      </c>
      <c r="J333" s="33">
        <f t="shared" si="282"/>
        <v>0</v>
      </c>
      <c r="K333" s="165" t="e">
        <f t="shared" si="269"/>
        <v>#DIV/0!</v>
      </c>
      <c r="L333" s="33">
        <f t="shared" ref="L333:O334" si="283">L334</f>
        <v>0</v>
      </c>
      <c r="M333" s="33">
        <f t="shared" si="283"/>
        <v>0</v>
      </c>
      <c r="N333" s="33">
        <f t="shared" si="283"/>
        <v>0</v>
      </c>
      <c r="O333" s="33">
        <f t="shared" si="283"/>
        <v>0</v>
      </c>
      <c r="P333" s="69">
        <f t="shared" si="280"/>
        <v>0</v>
      </c>
      <c r="Q333" s="199" t="e">
        <f t="shared" si="281"/>
        <v>#DIV/0!</v>
      </c>
      <c r="R333" s="6"/>
      <c r="S333" s="9">
        <f t="shared" si="238"/>
        <v>0</v>
      </c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</row>
    <row r="334" spans="1:159" ht="18" x14ac:dyDescent="0.2">
      <c r="A334" s="118"/>
      <c r="B334" s="41"/>
      <c r="C334" s="41"/>
      <c r="D334" s="41"/>
      <c r="E334" s="95" t="s">
        <v>12</v>
      </c>
      <c r="F334" s="41"/>
      <c r="G334" s="158" t="s">
        <v>206</v>
      </c>
      <c r="H334" s="33">
        <f t="shared" si="282"/>
        <v>0</v>
      </c>
      <c r="I334" s="33">
        <f t="shared" si="282"/>
        <v>0</v>
      </c>
      <c r="J334" s="33">
        <f t="shared" si="282"/>
        <v>0</v>
      </c>
      <c r="K334" s="165" t="e">
        <f t="shared" si="269"/>
        <v>#DIV/0!</v>
      </c>
      <c r="L334" s="33">
        <f t="shared" si="283"/>
        <v>0</v>
      </c>
      <c r="M334" s="33">
        <f t="shared" si="283"/>
        <v>0</v>
      </c>
      <c r="N334" s="33">
        <f t="shared" si="283"/>
        <v>0</v>
      </c>
      <c r="O334" s="33">
        <f t="shared" si="283"/>
        <v>0</v>
      </c>
      <c r="P334" s="69">
        <f t="shared" si="280"/>
        <v>0</v>
      </c>
      <c r="Q334" s="199" t="e">
        <f t="shared" si="281"/>
        <v>#DIV/0!</v>
      </c>
      <c r="R334" s="6"/>
      <c r="S334" s="9">
        <f t="shared" si="238"/>
        <v>0</v>
      </c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</row>
    <row r="335" spans="1:159" ht="18" x14ac:dyDescent="0.2">
      <c r="A335" s="119"/>
      <c r="B335" s="96"/>
      <c r="C335" s="96"/>
      <c r="D335" s="96"/>
      <c r="E335" s="96"/>
      <c r="F335" s="96" t="s">
        <v>18</v>
      </c>
      <c r="G335" s="94" t="s">
        <v>207</v>
      </c>
      <c r="H335" s="31"/>
      <c r="I335" s="31"/>
      <c r="J335" s="31">
        <f t="shared" ref="J335" si="284">H335-I335</f>
        <v>0</v>
      </c>
      <c r="K335" s="165" t="e">
        <f t="shared" si="269"/>
        <v>#DIV/0!</v>
      </c>
      <c r="L335" s="31"/>
      <c r="M335" s="31"/>
      <c r="N335" s="31"/>
      <c r="O335" s="44">
        <f t="shared" ref="O335" si="285">+M335+N335</f>
        <v>0</v>
      </c>
      <c r="P335" s="69">
        <f t="shared" si="280"/>
        <v>0</v>
      </c>
      <c r="Q335" s="199" t="e">
        <f t="shared" si="281"/>
        <v>#DIV/0!</v>
      </c>
      <c r="R335" s="6"/>
      <c r="S335" s="9">
        <f t="shared" si="238"/>
        <v>0</v>
      </c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</row>
    <row r="336" spans="1:159" s="1" customFormat="1" ht="33" x14ac:dyDescent="0.25">
      <c r="A336" s="118"/>
      <c r="B336" s="41"/>
      <c r="C336" s="41"/>
      <c r="D336" s="41">
        <v>51</v>
      </c>
      <c r="E336" s="41"/>
      <c r="F336" s="41"/>
      <c r="G336" s="169" t="s">
        <v>342</v>
      </c>
      <c r="H336" s="33">
        <f t="shared" ref="H336:J336" si="286">H337</f>
        <v>445000</v>
      </c>
      <c r="I336" s="33">
        <f t="shared" si="286"/>
        <v>416579</v>
      </c>
      <c r="J336" s="33">
        <f t="shared" si="286"/>
        <v>28421</v>
      </c>
      <c r="K336" s="165">
        <f t="shared" si="269"/>
        <v>93.61</v>
      </c>
      <c r="L336" s="33">
        <f t="shared" ref="L336:O336" si="287">L337</f>
        <v>445000</v>
      </c>
      <c r="M336" s="33">
        <f t="shared" si="287"/>
        <v>211886</v>
      </c>
      <c r="N336" s="33">
        <f t="shared" si="287"/>
        <v>204693</v>
      </c>
      <c r="O336" s="33">
        <f t="shared" si="287"/>
        <v>416579</v>
      </c>
      <c r="P336" s="70">
        <f t="shared" si="280"/>
        <v>28421</v>
      </c>
      <c r="Q336" s="198">
        <f t="shared" si="281"/>
        <v>93.61</v>
      </c>
      <c r="R336" s="9"/>
      <c r="S336" s="9">
        <f t="shared" si="238"/>
        <v>-211886</v>
      </c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</row>
    <row r="337" spans="1:159" s="1" customFormat="1" ht="18" x14ac:dyDescent="0.25">
      <c r="A337" s="118"/>
      <c r="B337" s="41"/>
      <c r="C337" s="41"/>
      <c r="D337" s="41"/>
      <c r="E337" s="41" t="s">
        <v>20</v>
      </c>
      <c r="F337" s="41"/>
      <c r="G337" s="158" t="s">
        <v>343</v>
      </c>
      <c r="H337" s="33">
        <f>H338+H339+H340</f>
        <v>445000</v>
      </c>
      <c r="I337" s="33">
        <f t="shared" ref="I337:J337" si="288">I338+I339+I340</f>
        <v>416579</v>
      </c>
      <c r="J337" s="33">
        <f t="shared" si="288"/>
        <v>28421</v>
      </c>
      <c r="K337" s="165">
        <f t="shared" si="269"/>
        <v>93.61</v>
      </c>
      <c r="L337" s="33">
        <f t="shared" ref="L337:O337" si="289">L338+L339+L340</f>
        <v>445000</v>
      </c>
      <c r="M337" s="33">
        <f t="shared" si="289"/>
        <v>211886</v>
      </c>
      <c r="N337" s="33">
        <f t="shared" si="289"/>
        <v>204693</v>
      </c>
      <c r="O337" s="33">
        <f t="shared" si="289"/>
        <v>416579</v>
      </c>
      <c r="P337" s="70">
        <f t="shared" si="280"/>
        <v>28421</v>
      </c>
      <c r="Q337" s="198">
        <f t="shared" si="281"/>
        <v>93.61</v>
      </c>
      <c r="R337" s="9"/>
      <c r="S337" s="9">
        <f t="shared" si="238"/>
        <v>-211886</v>
      </c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</row>
    <row r="338" spans="1:159" ht="33" x14ac:dyDescent="0.2">
      <c r="A338" s="119"/>
      <c r="B338" s="96"/>
      <c r="C338" s="96"/>
      <c r="D338" s="96"/>
      <c r="E338" s="96"/>
      <c r="F338" s="96">
        <v>17</v>
      </c>
      <c r="G338" s="94" t="s">
        <v>344</v>
      </c>
      <c r="H338" s="31">
        <v>445000</v>
      </c>
      <c r="I338" s="31">
        <f>O338</f>
        <v>416579</v>
      </c>
      <c r="J338" s="31">
        <f t="shared" ref="J338:J340" si="290">H338-I338</f>
        <v>28421</v>
      </c>
      <c r="K338" s="165">
        <f t="shared" si="269"/>
        <v>93.61</v>
      </c>
      <c r="L338" s="31">
        <f>H338</f>
        <v>445000</v>
      </c>
      <c r="M338" s="35">
        <v>211886</v>
      </c>
      <c r="N338" s="35">
        <v>204693</v>
      </c>
      <c r="O338" s="44">
        <f>+M338+N338</f>
        <v>416579</v>
      </c>
      <c r="P338" s="69">
        <f t="shared" si="280"/>
        <v>28421</v>
      </c>
      <c r="Q338" s="199">
        <f t="shared" si="281"/>
        <v>93.61</v>
      </c>
      <c r="R338" s="6">
        <v>2064910</v>
      </c>
      <c r="S338" s="9">
        <f t="shared" ref="S338:S360" si="291">R338-M338</f>
        <v>1853024</v>
      </c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</row>
    <row r="339" spans="1:159" ht="49.5" x14ac:dyDescent="0.2">
      <c r="A339" s="119"/>
      <c r="B339" s="96"/>
      <c r="C339" s="96"/>
      <c r="D339" s="96"/>
      <c r="E339" s="96"/>
      <c r="F339" s="96">
        <v>19</v>
      </c>
      <c r="G339" s="94" t="s">
        <v>345</v>
      </c>
      <c r="H339" s="31">
        <v>0</v>
      </c>
      <c r="I339" s="31"/>
      <c r="J339" s="31">
        <f t="shared" si="290"/>
        <v>0</v>
      </c>
      <c r="K339" s="165" t="e">
        <f t="shared" si="269"/>
        <v>#DIV/0!</v>
      </c>
      <c r="L339" s="31">
        <v>0</v>
      </c>
      <c r="M339" s="31"/>
      <c r="N339" s="31"/>
      <c r="O339" s="44">
        <f t="shared" ref="O339:O340" si="292">+M339+N339</f>
        <v>0</v>
      </c>
      <c r="P339" s="69">
        <f t="shared" si="280"/>
        <v>0</v>
      </c>
      <c r="Q339" s="199" t="e">
        <f t="shared" si="281"/>
        <v>#DIV/0!</v>
      </c>
      <c r="R339" s="6"/>
      <c r="S339" s="9">
        <f t="shared" si="291"/>
        <v>0</v>
      </c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</row>
    <row r="340" spans="1:159" ht="66" x14ac:dyDescent="0.2">
      <c r="A340" s="119"/>
      <c r="B340" s="96"/>
      <c r="C340" s="96"/>
      <c r="D340" s="96"/>
      <c r="E340" s="96"/>
      <c r="F340" s="96" t="s">
        <v>90</v>
      </c>
      <c r="G340" s="94" t="s">
        <v>346</v>
      </c>
      <c r="H340" s="31">
        <v>0</v>
      </c>
      <c r="I340" s="31"/>
      <c r="J340" s="31">
        <f t="shared" si="290"/>
        <v>0</v>
      </c>
      <c r="K340" s="165" t="e">
        <f t="shared" si="269"/>
        <v>#DIV/0!</v>
      </c>
      <c r="L340" s="31">
        <v>0</v>
      </c>
      <c r="M340" s="31"/>
      <c r="N340" s="31"/>
      <c r="O340" s="44">
        <f t="shared" si="292"/>
        <v>0</v>
      </c>
      <c r="P340" s="69">
        <f t="shared" si="280"/>
        <v>0</v>
      </c>
      <c r="Q340" s="199" t="e">
        <f t="shared" si="281"/>
        <v>#DIV/0!</v>
      </c>
      <c r="R340" s="6"/>
      <c r="S340" s="9">
        <f t="shared" si="291"/>
        <v>0</v>
      </c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</row>
    <row r="341" spans="1:159" s="1" customFormat="1" ht="18" x14ac:dyDescent="0.25">
      <c r="A341" s="118"/>
      <c r="B341" s="41"/>
      <c r="C341" s="41"/>
      <c r="D341" s="41">
        <v>57</v>
      </c>
      <c r="E341" s="41"/>
      <c r="F341" s="41"/>
      <c r="G341" s="169" t="s">
        <v>316</v>
      </c>
      <c r="H341" s="33">
        <f>H342+H360+H365+H366</f>
        <v>4006000</v>
      </c>
      <c r="I341" s="33">
        <f>I342+I360+I365+I366</f>
        <v>2892153</v>
      </c>
      <c r="J341" s="33">
        <f>J342+J360+J365+J366</f>
        <v>1120789</v>
      </c>
      <c r="K341" s="165">
        <f t="shared" si="269"/>
        <v>72.2</v>
      </c>
      <c r="L341" s="33">
        <f>L342+L360+L365+L366</f>
        <v>4006000</v>
      </c>
      <c r="M341" s="33">
        <f t="shared" ref="M341:N341" si="293">M342+M360+M365+M366</f>
        <v>1444425</v>
      </c>
      <c r="N341" s="33">
        <f t="shared" si="293"/>
        <v>1447728</v>
      </c>
      <c r="O341" s="33">
        <f>M341+N341</f>
        <v>2892153</v>
      </c>
      <c r="P341" s="70">
        <f>L341-O341</f>
        <v>1113847</v>
      </c>
      <c r="Q341" s="198">
        <f t="shared" si="281"/>
        <v>72.2</v>
      </c>
      <c r="R341" s="9"/>
      <c r="S341" s="9">
        <f t="shared" si="291"/>
        <v>-1444425</v>
      </c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</row>
    <row r="342" spans="1:159" s="1" customFormat="1" ht="18" x14ac:dyDescent="0.25">
      <c r="A342" s="118"/>
      <c r="B342" s="41"/>
      <c r="C342" s="41"/>
      <c r="D342" s="41"/>
      <c r="E342" s="41" t="s">
        <v>20</v>
      </c>
      <c r="F342" s="41"/>
      <c r="G342" s="158" t="s">
        <v>347</v>
      </c>
      <c r="H342" s="33">
        <f>H343</f>
        <v>1789000</v>
      </c>
      <c r="I342" s="33">
        <f>I343</f>
        <v>1677314</v>
      </c>
      <c r="J342" s="33">
        <f>+J343+J353+J355</f>
        <v>118628</v>
      </c>
      <c r="K342" s="165">
        <f t="shared" si="269"/>
        <v>93.76</v>
      </c>
      <c r="L342" s="33">
        <f>L343</f>
        <v>1789000</v>
      </c>
      <c r="M342" s="33">
        <f>M343</f>
        <v>857978</v>
      </c>
      <c r="N342" s="33">
        <f>N343</f>
        <v>819336</v>
      </c>
      <c r="O342" s="70">
        <f>+M342+N342</f>
        <v>1677314</v>
      </c>
      <c r="P342" s="70">
        <f t="shared" si="280"/>
        <v>111686</v>
      </c>
      <c r="Q342" s="198">
        <f t="shared" si="281"/>
        <v>93.76</v>
      </c>
      <c r="R342" s="9">
        <v>3485529.26</v>
      </c>
      <c r="S342" s="9">
        <f t="shared" si="291"/>
        <v>2627551.2599999998</v>
      </c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</row>
    <row r="343" spans="1:159" s="80" customFormat="1" ht="18" x14ac:dyDescent="0.2">
      <c r="A343" s="125"/>
      <c r="B343" s="103"/>
      <c r="C343" s="103"/>
      <c r="D343" s="103"/>
      <c r="E343" s="103"/>
      <c r="F343" s="103"/>
      <c r="G343" s="177" t="s">
        <v>348</v>
      </c>
      <c r="H343" s="71">
        <f>H344+H345+H353+H354</f>
        <v>1789000</v>
      </c>
      <c r="I343" s="71">
        <f>O343</f>
        <v>1677314</v>
      </c>
      <c r="J343" s="71">
        <f t="shared" ref="J343" si="294">J344+J345+J353+J354</f>
        <v>111686</v>
      </c>
      <c r="K343" s="165">
        <f t="shared" si="269"/>
        <v>93.76</v>
      </c>
      <c r="L343" s="71">
        <f>H343</f>
        <v>1789000</v>
      </c>
      <c r="M343" s="71">
        <f>M344+M345+M353+M354</f>
        <v>857978</v>
      </c>
      <c r="N343" s="71">
        <f>N344+N345+N353+N354</f>
        <v>819336</v>
      </c>
      <c r="O343" s="69">
        <f>+M343+N343</f>
        <v>1677314</v>
      </c>
      <c r="P343" s="69">
        <f>L343-O343</f>
        <v>111686</v>
      </c>
      <c r="Q343" s="206">
        <f>ROUND(O343/L343*100,2)</f>
        <v>93.76</v>
      </c>
      <c r="R343" s="9">
        <v>2681979</v>
      </c>
      <c r="S343" s="9">
        <f t="shared" si="291"/>
        <v>1824001</v>
      </c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8"/>
      <c r="AY343" s="78"/>
      <c r="AZ343" s="78"/>
      <c r="BA343" s="78"/>
      <c r="BB343" s="78"/>
      <c r="BC343" s="78"/>
      <c r="BD343" s="78"/>
      <c r="BE343" s="78"/>
      <c r="BF343" s="78"/>
      <c r="BG343" s="78"/>
      <c r="BH343" s="78"/>
      <c r="BI343" s="78"/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/>
      <c r="BX343" s="78"/>
      <c r="BY343" s="78"/>
      <c r="BZ343" s="78"/>
      <c r="CA343" s="78"/>
      <c r="CB343" s="78"/>
      <c r="CC343" s="78"/>
      <c r="CD343" s="78"/>
      <c r="CE343" s="78"/>
      <c r="CF343" s="78"/>
      <c r="CG343" s="78"/>
      <c r="CH343" s="78"/>
      <c r="CI343" s="78"/>
      <c r="CJ343" s="78"/>
      <c r="CK343" s="78"/>
      <c r="CL343" s="78"/>
      <c r="CM343" s="78"/>
      <c r="CN343" s="78"/>
      <c r="CO343" s="78"/>
      <c r="CP343" s="78"/>
      <c r="CQ343" s="78"/>
      <c r="CR343" s="78"/>
      <c r="CS343" s="78"/>
      <c r="CT343" s="78"/>
      <c r="CU343" s="78"/>
      <c r="CV343" s="78"/>
      <c r="CW343" s="78"/>
      <c r="CX343" s="78"/>
      <c r="CY343" s="78"/>
      <c r="CZ343" s="78"/>
      <c r="DA343" s="78"/>
      <c r="DB343" s="78"/>
      <c r="DC343" s="78"/>
      <c r="DD343" s="78"/>
      <c r="DE343" s="78"/>
      <c r="DF343" s="78"/>
      <c r="DG343" s="78"/>
      <c r="DH343" s="79"/>
      <c r="DI343" s="79"/>
      <c r="DJ343" s="79"/>
      <c r="DK343" s="79"/>
      <c r="DL343" s="79"/>
      <c r="DM343" s="79"/>
      <c r="DN343" s="79"/>
      <c r="DO343" s="79"/>
      <c r="DP343" s="79"/>
      <c r="DQ343" s="79"/>
      <c r="DR343" s="79"/>
      <c r="DS343" s="79"/>
      <c r="DT343" s="79"/>
      <c r="DU343" s="79"/>
      <c r="DV343" s="79"/>
      <c r="DW343" s="79"/>
      <c r="DX343" s="79"/>
      <c r="DY343" s="79"/>
      <c r="DZ343" s="79"/>
      <c r="EA343" s="79"/>
      <c r="EB343" s="79"/>
      <c r="EC343" s="79"/>
      <c r="ED343" s="79"/>
      <c r="EE343" s="79"/>
      <c r="EF343" s="79"/>
      <c r="EG343" s="79"/>
      <c r="EH343" s="79"/>
      <c r="EI343" s="79"/>
      <c r="EJ343" s="79"/>
      <c r="EK343" s="79"/>
      <c r="EL343" s="79"/>
      <c r="EM343" s="79"/>
      <c r="EN343" s="79"/>
      <c r="EO343" s="79"/>
      <c r="EP343" s="79"/>
      <c r="EQ343" s="79"/>
      <c r="ER343" s="79"/>
      <c r="ES343" s="79"/>
      <c r="ET343" s="79"/>
      <c r="EU343" s="79"/>
      <c r="EV343" s="79"/>
      <c r="EW343" s="79"/>
      <c r="EX343" s="79"/>
      <c r="EY343" s="79"/>
      <c r="EZ343" s="79"/>
      <c r="FA343" s="79"/>
      <c r="FB343" s="79"/>
      <c r="FC343" s="79"/>
    </row>
    <row r="344" spans="1:159" s="80" customFormat="1" ht="18" x14ac:dyDescent="0.2">
      <c r="A344" s="125"/>
      <c r="B344" s="103"/>
      <c r="C344" s="103"/>
      <c r="D344" s="103"/>
      <c r="E344" s="103"/>
      <c r="F344" s="103"/>
      <c r="G344" s="177" t="s">
        <v>375</v>
      </c>
      <c r="H344" s="71">
        <v>1668000</v>
      </c>
      <c r="I344" s="71">
        <f>O344</f>
        <v>1563793</v>
      </c>
      <c r="J344" s="71">
        <f t="shared" ref="J344:J354" si="295">H344-I344</f>
        <v>104207</v>
      </c>
      <c r="K344" s="165">
        <f t="shared" si="269"/>
        <v>93.75</v>
      </c>
      <c r="L344" s="71">
        <f>H344</f>
        <v>1668000</v>
      </c>
      <c r="M344" s="35">
        <v>800692</v>
      </c>
      <c r="N344" s="35">
        <v>763101</v>
      </c>
      <c r="O344" s="69">
        <f>+M344+N344</f>
        <v>1563793</v>
      </c>
      <c r="P344" s="69"/>
      <c r="Q344" s="206"/>
      <c r="R344" s="77"/>
      <c r="S344" s="9">
        <f t="shared" si="291"/>
        <v>-800692</v>
      </c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8"/>
      <c r="AY344" s="78"/>
      <c r="AZ344" s="78"/>
      <c r="BA344" s="78"/>
      <c r="BB344" s="78"/>
      <c r="BC344" s="78"/>
      <c r="BD344" s="78"/>
      <c r="BE344" s="78"/>
      <c r="BF344" s="78"/>
      <c r="BG344" s="78"/>
      <c r="BH344" s="78"/>
      <c r="BI344" s="78"/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/>
      <c r="BX344" s="78"/>
      <c r="BY344" s="78"/>
      <c r="BZ344" s="78"/>
      <c r="CA344" s="78"/>
      <c r="CB344" s="78"/>
      <c r="CC344" s="78"/>
      <c r="CD344" s="78"/>
      <c r="CE344" s="78"/>
      <c r="CF344" s="78"/>
      <c r="CG344" s="78"/>
      <c r="CH344" s="78"/>
      <c r="CI344" s="78"/>
      <c r="CJ344" s="78"/>
      <c r="CK344" s="78"/>
      <c r="CL344" s="78"/>
      <c r="CM344" s="78"/>
      <c r="CN344" s="78"/>
      <c r="CO344" s="78"/>
      <c r="CP344" s="78"/>
      <c r="CQ344" s="78"/>
      <c r="CR344" s="78"/>
      <c r="CS344" s="78"/>
      <c r="CT344" s="78"/>
      <c r="CU344" s="78"/>
      <c r="CV344" s="78"/>
      <c r="CW344" s="78"/>
      <c r="CX344" s="78"/>
      <c r="CY344" s="78"/>
      <c r="CZ344" s="78"/>
      <c r="DA344" s="78"/>
      <c r="DB344" s="78"/>
      <c r="DC344" s="78"/>
      <c r="DD344" s="78"/>
      <c r="DE344" s="78"/>
      <c r="DF344" s="78"/>
      <c r="DG344" s="78"/>
      <c r="DH344" s="79"/>
      <c r="DI344" s="79"/>
      <c r="DJ344" s="79"/>
      <c r="DK344" s="79"/>
      <c r="DL344" s="79"/>
      <c r="DM344" s="79"/>
      <c r="DN344" s="79"/>
      <c r="DO344" s="79"/>
      <c r="DP344" s="79"/>
      <c r="DQ344" s="79"/>
      <c r="DR344" s="79"/>
      <c r="DS344" s="79"/>
      <c r="DT344" s="79"/>
      <c r="DU344" s="79"/>
      <c r="DV344" s="79"/>
      <c r="DW344" s="79"/>
      <c r="DX344" s="79"/>
      <c r="DY344" s="79"/>
      <c r="DZ344" s="79"/>
      <c r="EA344" s="79"/>
      <c r="EB344" s="79"/>
      <c r="EC344" s="79"/>
      <c r="ED344" s="79"/>
      <c r="EE344" s="79"/>
      <c r="EF344" s="79"/>
      <c r="EG344" s="79"/>
      <c r="EH344" s="79"/>
      <c r="EI344" s="79"/>
      <c r="EJ344" s="79"/>
      <c r="EK344" s="79"/>
      <c r="EL344" s="79"/>
      <c r="EM344" s="79"/>
      <c r="EN344" s="79"/>
      <c r="EO344" s="79"/>
      <c r="EP344" s="79"/>
      <c r="EQ344" s="79"/>
      <c r="ER344" s="79"/>
      <c r="ES344" s="79"/>
      <c r="ET344" s="79"/>
      <c r="EU344" s="79"/>
      <c r="EV344" s="79"/>
      <c r="EW344" s="79"/>
      <c r="EX344" s="79"/>
      <c r="EY344" s="79"/>
      <c r="EZ344" s="79"/>
      <c r="FA344" s="79"/>
      <c r="FB344" s="79"/>
      <c r="FC344" s="79"/>
    </row>
    <row r="345" spans="1:159" ht="18" x14ac:dyDescent="0.2">
      <c r="A345" s="119"/>
      <c r="B345" s="96"/>
      <c r="C345" s="96"/>
      <c r="D345" s="96"/>
      <c r="E345" s="96"/>
      <c r="F345" s="96"/>
      <c r="G345" s="94" t="s">
        <v>208</v>
      </c>
      <c r="H345" s="31"/>
      <c r="I345" s="71">
        <f>O345</f>
        <v>0</v>
      </c>
      <c r="J345" s="31">
        <f t="shared" si="295"/>
        <v>0</v>
      </c>
      <c r="K345" s="165" t="e">
        <f t="shared" si="269"/>
        <v>#DIV/0!</v>
      </c>
      <c r="L345" s="71"/>
      <c r="M345" s="31"/>
      <c r="N345" s="31"/>
      <c r="O345" s="44">
        <f>+M345+N345</f>
        <v>0</v>
      </c>
      <c r="P345" s="69"/>
      <c r="Q345" s="199"/>
      <c r="R345" s="6"/>
      <c r="S345" s="9">
        <f t="shared" si="291"/>
        <v>0</v>
      </c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</row>
    <row r="346" spans="1:159" ht="18" x14ac:dyDescent="0.2">
      <c r="A346" s="119"/>
      <c r="B346" s="96"/>
      <c r="C346" s="96"/>
      <c r="D346" s="96"/>
      <c r="E346" s="96"/>
      <c r="F346" s="96"/>
      <c r="G346" s="94" t="s">
        <v>209</v>
      </c>
      <c r="H346" s="31"/>
      <c r="I346" s="71"/>
      <c r="J346" s="31">
        <f t="shared" si="295"/>
        <v>0</v>
      </c>
      <c r="K346" s="165" t="e">
        <f t="shared" si="269"/>
        <v>#DIV/0!</v>
      </c>
      <c r="L346" s="71"/>
      <c r="M346" s="31"/>
      <c r="N346" s="31"/>
      <c r="O346" s="44">
        <f t="shared" ref="O346:O354" si="296">+M346+N346</f>
        <v>0</v>
      </c>
      <c r="P346" s="69"/>
      <c r="Q346" s="199"/>
      <c r="R346" s="6"/>
      <c r="S346" s="9">
        <f t="shared" si="291"/>
        <v>0</v>
      </c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</row>
    <row r="347" spans="1:159" ht="18" x14ac:dyDescent="0.2">
      <c r="A347" s="119"/>
      <c r="B347" s="96"/>
      <c r="C347" s="96"/>
      <c r="D347" s="96"/>
      <c r="E347" s="96"/>
      <c r="F347" s="96"/>
      <c r="G347" s="94" t="s">
        <v>210</v>
      </c>
      <c r="H347" s="31"/>
      <c r="I347" s="71"/>
      <c r="J347" s="31">
        <f t="shared" si="295"/>
        <v>0</v>
      </c>
      <c r="K347" s="165" t="e">
        <f t="shared" si="269"/>
        <v>#DIV/0!</v>
      </c>
      <c r="L347" s="71"/>
      <c r="M347" s="31"/>
      <c r="N347" s="31"/>
      <c r="O347" s="44">
        <f t="shared" si="296"/>
        <v>0</v>
      </c>
      <c r="P347" s="69"/>
      <c r="Q347" s="199"/>
      <c r="R347" s="6"/>
      <c r="S347" s="9">
        <f t="shared" si="291"/>
        <v>0</v>
      </c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</row>
    <row r="348" spans="1:159" ht="18" x14ac:dyDescent="0.2">
      <c r="A348" s="119"/>
      <c r="B348" s="96"/>
      <c r="C348" s="96"/>
      <c r="D348" s="96"/>
      <c r="E348" s="96"/>
      <c r="F348" s="96"/>
      <c r="G348" s="94" t="s">
        <v>211</v>
      </c>
      <c r="H348" s="31"/>
      <c r="I348" s="71"/>
      <c r="J348" s="31">
        <f t="shared" si="295"/>
        <v>0</v>
      </c>
      <c r="K348" s="165" t="e">
        <f t="shared" si="269"/>
        <v>#DIV/0!</v>
      </c>
      <c r="L348" s="71"/>
      <c r="M348" s="31"/>
      <c r="N348" s="31"/>
      <c r="O348" s="44">
        <f t="shared" si="296"/>
        <v>0</v>
      </c>
      <c r="P348" s="69"/>
      <c r="Q348" s="199"/>
      <c r="R348" s="6"/>
      <c r="S348" s="9">
        <f t="shared" si="291"/>
        <v>0</v>
      </c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</row>
    <row r="349" spans="1:159" ht="18" x14ac:dyDescent="0.2">
      <c r="A349" s="119"/>
      <c r="B349" s="96"/>
      <c r="C349" s="96"/>
      <c r="D349" s="96"/>
      <c r="E349" s="96"/>
      <c r="F349" s="96"/>
      <c r="G349" s="94" t="s">
        <v>212</v>
      </c>
      <c r="H349" s="31"/>
      <c r="I349" s="71"/>
      <c r="J349" s="31">
        <f t="shared" si="295"/>
        <v>0</v>
      </c>
      <c r="K349" s="165" t="e">
        <f t="shared" si="269"/>
        <v>#DIV/0!</v>
      </c>
      <c r="L349" s="71"/>
      <c r="M349" s="31"/>
      <c r="N349" s="31"/>
      <c r="O349" s="44">
        <f t="shared" si="296"/>
        <v>0</v>
      </c>
      <c r="P349" s="69"/>
      <c r="Q349" s="199"/>
      <c r="R349" s="6"/>
      <c r="S349" s="9">
        <f t="shared" si="291"/>
        <v>0</v>
      </c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</row>
    <row r="350" spans="1:159" ht="18" x14ac:dyDescent="0.2">
      <c r="A350" s="119"/>
      <c r="B350" s="96"/>
      <c r="C350" s="96"/>
      <c r="D350" s="96"/>
      <c r="E350" s="96"/>
      <c r="F350" s="96"/>
      <c r="G350" s="94" t="s">
        <v>213</v>
      </c>
      <c r="H350" s="31"/>
      <c r="I350" s="71"/>
      <c r="J350" s="31">
        <f t="shared" si="295"/>
        <v>0</v>
      </c>
      <c r="K350" s="165" t="e">
        <f t="shared" si="269"/>
        <v>#DIV/0!</v>
      </c>
      <c r="L350" s="71"/>
      <c r="M350" s="31"/>
      <c r="N350" s="31"/>
      <c r="O350" s="44">
        <f t="shared" si="296"/>
        <v>0</v>
      </c>
      <c r="P350" s="69"/>
      <c r="Q350" s="199"/>
      <c r="R350" s="6"/>
      <c r="S350" s="9">
        <f t="shared" si="291"/>
        <v>0</v>
      </c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</row>
    <row r="351" spans="1:159" ht="18" x14ac:dyDescent="0.2">
      <c r="A351" s="119"/>
      <c r="B351" s="96"/>
      <c r="C351" s="96"/>
      <c r="D351" s="96"/>
      <c r="E351" s="96"/>
      <c r="F351" s="96"/>
      <c r="G351" s="180" t="s">
        <v>214</v>
      </c>
      <c r="H351" s="31"/>
      <c r="I351" s="71"/>
      <c r="J351" s="31">
        <f t="shared" si="295"/>
        <v>0</v>
      </c>
      <c r="K351" s="165" t="e">
        <f t="shared" si="269"/>
        <v>#DIV/0!</v>
      </c>
      <c r="L351" s="71"/>
      <c r="M351" s="31"/>
      <c r="N351" s="31"/>
      <c r="O351" s="44">
        <f t="shared" si="296"/>
        <v>0</v>
      </c>
      <c r="P351" s="69"/>
      <c r="Q351" s="199"/>
      <c r="R351" s="6"/>
      <c r="S351" s="9">
        <f t="shared" si="291"/>
        <v>0</v>
      </c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</row>
    <row r="352" spans="1:159" ht="18" x14ac:dyDescent="0.2">
      <c r="A352" s="119"/>
      <c r="B352" s="96"/>
      <c r="C352" s="96"/>
      <c r="D352" s="96"/>
      <c r="E352" s="96"/>
      <c r="F352" s="96"/>
      <c r="G352" s="180" t="s">
        <v>215</v>
      </c>
      <c r="H352" s="31"/>
      <c r="I352" s="71"/>
      <c r="J352" s="31">
        <f t="shared" si="295"/>
        <v>0</v>
      </c>
      <c r="K352" s="165" t="e">
        <f t="shared" si="269"/>
        <v>#DIV/0!</v>
      </c>
      <c r="L352" s="71"/>
      <c r="M352" s="31"/>
      <c r="N352" s="31"/>
      <c r="O352" s="44">
        <f t="shared" si="296"/>
        <v>0</v>
      </c>
      <c r="P352" s="69"/>
      <c r="Q352" s="199"/>
      <c r="R352" s="6"/>
      <c r="S352" s="9">
        <f t="shared" si="291"/>
        <v>0</v>
      </c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</row>
    <row r="353" spans="1:159" ht="18" x14ac:dyDescent="0.2">
      <c r="A353" s="119"/>
      <c r="B353" s="96"/>
      <c r="C353" s="96"/>
      <c r="D353" s="96"/>
      <c r="E353" s="96"/>
      <c r="F353" s="96"/>
      <c r="G353" s="94" t="s">
        <v>349</v>
      </c>
      <c r="H353" s="31">
        <v>120000</v>
      </c>
      <c r="I353" s="71">
        <f t="shared" ref="I353:I354" si="297">O353</f>
        <v>113058</v>
      </c>
      <c r="J353" s="31">
        <f t="shared" si="295"/>
        <v>6942</v>
      </c>
      <c r="K353" s="165">
        <f t="shared" si="269"/>
        <v>94.22</v>
      </c>
      <c r="L353" s="71">
        <v>120000</v>
      </c>
      <c r="M353" s="31">
        <v>57098</v>
      </c>
      <c r="N353" s="31">
        <v>55960</v>
      </c>
      <c r="O353" s="44">
        <f t="shared" si="296"/>
        <v>113058</v>
      </c>
      <c r="P353" s="69"/>
      <c r="Q353" s="199"/>
      <c r="R353" s="6"/>
      <c r="S353" s="9">
        <f t="shared" si="291"/>
        <v>-57098</v>
      </c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</row>
    <row r="354" spans="1:159" s="85" customFormat="1" ht="18" x14ac:dyDescent="0.2">
      <c r="A354" s="122"/>
      <c r="B354" s="99"/>
      <c r="C354" s="99"/>
      <c r="D354" s="99"/>
      <c r="E354" s="99"/>
      <c r="F354" s="99"/>
      <c r="G354" s="170" t="s">
        <v>374</v>
      </c>
      <c r="H354" s="81">
        <v>1000</v>
      </c>
      <c r="I354" s="136">
        <f t="shared" si="297"/>
        <v>463</v>
      </c>
      <c r="J354" s="81">
        <f t="shared" si="295"/>
        <v>537</v>
      </c>
      <c r="K354" s="171">
        <f t="shared" si="269"/>
        <v>46.3</v>
      </c>
      <c r="L354" s="81">
        <v>1000</v>
      </c>
      <c r="M354" s="135">
        <v>188</v>
      </c>
      <c r="N354" s="135">
        <v>275</v>
      </c>
      <c r="O354" s="172">
        <f t="shared" si="296"/>
        <v>463</v>
      </c>
      <c r="P354" s="181"/>
      <c r="Q354" s="204"/>
      <c r="R354" s="82"/>
      <c r="S354" s="9">
        <f t="shared" si="291"/>
        <v>-188</v>
      </c>
      <c r="T354" s="82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4"/>
      <c r="DI354" s="84"/>
      <c r="DJ354" s="84"/>
      <c r="DK354" s="84"/>
      <c r="DL354" s="84"/>
      <c r="DM354" s="84"/>
      <c r="DN354" s="84"/>
      <c r="DO354" s="84"/>
      <c r="DP354" s="84"/>
      <c r="DQ354" s="84"/>
      <c r="DR354" s="84"/>
      <c r="DS354" s="84"/>
      <c r="DT354" s="84"/>
      <c r="DU354" s="84"/>
      <c r="DV354" s="84"/>
      <c r="DW354" s="84"/>
      <c r="DX354" s="84"/>
      <c r="DY354" s="84"/>
      <c r="DZ354" s="84"/>
      <c r="EA354" s="84"/>
      <c r="EB354" s="84"/>
      <c r="EC354" s="84"/>
      <c r="ED354" s="84"/>
      <c r="EE354" s="84"/>
      <c r="EF354" s="84"/>
      <c r="EG354" s="84"/>
      <c r="EH354" s="84"/>
      <c r="EI354" s="84"/>
      <c r="EJ354" s="84"/>
      <c r="EK354" s="84"/>
      <c r="EL354" s="84"/>
      <c r="EM354" s="84"/>
      <c r="EN354" s="84"/>
      <c r="EO354" s="84"/>
      <c r="EP354" s="84"/>
      <c r="EQ354" s="84"/>
      <c r="ER354" s="84"/>
      <c r="ES354" s="84"/>
      <c r="ET354" s="84"/>
      <c r="EU354" s="84"/>
      <c r="EV354" s="84"/>
      <c r="EW354" s="84"/>
      <c r="EX354" s="84"/>
      <c r="EY354" s="84"/>
      <c r="EZ354" s="84"/>
      <c r="FA354" s="84"/>
      <c r="FB354" s="84"/>
      <c r="FC354" s="84"/>
    </row>
    <row r="355" spans="1:159" ht="18" x14ac:dyDescent="0.2">
      <c r="A355" s="118"/>
      <c r="B355" s="41"/>
      <c r="C355" s="41"/>
      <c r="D355" s="41"/>
      <c r="E355" s="41"/>
      <c r="F355" s="41"/>
      <c r="G355" s="158" t="s">
        <v>216</v>
      </c>
      <c r="H355" s="33">
        <f t="shared" ref="H355:J355" si="298">+H356+H357+H358+H359</f>
        <v>0</v>
      </c>
      <c r="I355" s="33">
        <f t="shared" si="298"/>
        <v>0</v>
      </c>
      <c r="J355" s="33">
        <f t="shared" si="298"/>
        <v>0</v>
      </c>
      <c r="K355" s="165" t="e">
        <f t="shared" si="269"/>
        <v>#DIV/0!</v>
      </c>
      <c r="L355" s="33">
        <f t="shared" ref="L355:O355" si="299">+L356+L357+L358+L359</f>
        <v>0</v>
      </c>
      <c r="M355" s="33">
        <f t="shared" si="299"/>
        <v>0</v>
      </c>
      <c r="N355" s="33">
        <f>+N356+N357+N358+N359</f>
        <v>0</v>
      </c>
      <c r="O355" s="33">
        <f t="shared" si="299"/>
        <v>0</v>
      </c>
      <c r="P355" s="69">
        <f t="shared" si="280"/>
        <v>0</v>
      </c>
      <c r="Q355" s="199" t="e">
        <f t="shared" si="281"/>
        <v>#DIV/0!</v>
      </c>
      <c r="R355" s="6"/>
      <c r="S355" s="9">
        <f t="shared" si="291"/>
        <v>0</v>
      </c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</row>
    <row r="356" spans="1:159" ht="18" x14ac:dyDescent="0.2">
      <c r="A356" s="119"/>
      <c r="B356" s="96"/>
      <c r="C356" s="96"/>
      <c r="D356" s="96"/>
      <c r="E356" s="96"/>
      <c r="F356" s="96"/>
      <c r="G356" s="94" t="s">
        <v>217</v>
      </c>
      <c r="H356" s="31"/>
      <c r="I356" s="31"/>
      <c r="J356" s="31">
        <f t="shared" ref="J356:J359" si="300">H356-I356</f>
        <v>0</v>
      </c>
      <c r="K356" s="165" t="e">
        <f t="shared" si="269"/>
        <v>#DIV/0!</v>
      </c>
      <c r="L356" s="31"/>
      <c r="M356" s="31"/>
      <c r="N356" s="31"/>
      <c r="O356" s="44">
        <f t="shared" ref="O356:O359" si="301">+M356+N356</f>
        <v>0</v>
      </c>
      <c r="P356" s="69">
        <f t="shared" si="280"/>
        <v>0</v>
      </c>
      <c r="Q356" s="199" t="e">
        <f t="shared" si="281"/>
        <v>#DIV/0!</v>
      </c>
      <c r="R356" s="6"/>
      <c r="S356" s="9">
        <f t="shared" si="291"/>
        <v>0</v>
      </c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</row>
    <row r="357" spans="1:159" ht="18" x14ac:dyDescent="0.2">
      <c r="A357" s="119"/>
      <c r="B357" s="96"/>
      <c r="C357" s="96"/>
      <c r="D357" s="96"/>
      <c r="E357" s="96"/>
      <c r="F357" s="96"/>
      <c r="G357" s="94" t="s">
        <v>218</v>
      </c>
      <c r="H357" s="31"/>
      <c r="I357" s="31"/>
      <c r="J357" s="31">
        <f t="shared" si="300"/>
        <v>0</v>
      </c>
      <c r="K357" s="165" t="e">
        <f t="shared" si="269"/>
        <v>#DIV/0!</v>
      </c>
      <c r="L357" s="31"/>
      <c r="M357" s="31"/>
      <c r="N357" s="31"/>
      <c r="O357" s="44">
        <f t="shared" si="301"/>
        <v>0</v>
      </c>
      <c r="P357" s="69">
        <f t="shared" si="280"/>
        <v>0</v>
      </c>
      <c r="Q357" s="199" t="e">
        <f t="shared" si="281"/>
        <v>#DIV/0!</v>
      </c>
      <c r="R357" s="6"/>
      <c r="S357" s="9">
        <f t="shared" si="291"/>
        <v>0</v>
      </c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</row>
    <row r="358" spans="1:159" ht="18" x14ac:dyDescent="0.2">
      <c r="A358" s="119"/>
      <c r="B358" s="96"/>
      <c r="C358" s="96"/>
      <c r="D358" s="96"/>
      <c r="E358" s="96"/>
      <c r="F358" s="96"/>
      <c r="G358" s="94" t="s">
        <v>219</v>
      </c>
      <c r="H358" s="31"/>
      <c r="I358" s="31"/>
      <c r="J358" s="31">
        <f t="shared" si="300"/>
        <v>0</v>
      </c>
      <c r="K358" s="165" t="e">
        <f t="shared" si="269"/>
        <v>#DIV/0!</v>
      </c>
      <c r="L358" s="31"/>
      <c r="M358" s="31"/>
      <c r="N358" s="31"/>
      <c r="O358" s="44">
        <f t="shared" si="301"/>
        <v>0</v>
      </c>
      <c r="P358" s="69">
        <f t="shared" si="280"/>
        <v>0</v>
      </c>
      <c r="Q358" s="199" t="e">
        <f t="shared" si="281"/>
        <v>#DIV/0!</v>
      </c>
      <c r="R358" s="6"/>
      <c r="S358" s="9">
        <f t="shared" si="291"/>
        <v>0</v>
      </c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</row>
    <row r="359" spans="1:159" ht="18" x14ac:dyDescent="0.2">
      <c r="A359" s="119"/>
      <c r="B359" s="96"/>
      <c r="C359" s="96"/>
      <c r="D359" s="96"/>
      <c r="E359" s="96"/>
      <c r="F359" s="96"/>
      <c r="G359" s="94" t="s">
        <v>220</v>
      </c>
      <c r="H359" s="31"/>
      <c r="I359" s="31"/>
      <c r="J359" s="31">
        <f t="shared" si="300"/>
        <v>0</v>
      </c>
      <c r="K359" s="165" t="e">
        <f t="shared" si="269"/>
        <v>#DIV/0!</v>
      </c>
      <c r="L359" s="31"/>
      <c r="M359" s="31"/>
      <c r="N359" s="31"/>
      <c r="O359" s="44">
        <f t="shared" si="301"/>
        <v>0</v>
      </c>
      <c r="P359" s="69">
        <f t="shared" si="280"/>
        <v>0</v>
      </c>
      <c r="Q359" s="199" t="e">
        <f t="shared" si="281"/>
        <v>#DIV/0!</v>
      </c>
      <c r="R359" s="6"/>
      <c r="S359" s="9">
        <f t="shared" si="291"/>
        <v>0</v>
      </c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</row>
    <row r="360" spans="1:159" ht="18" x14ac:dyDescent="0.2">
      <c r="A360" s="118"/>
      <c r="B360" s="41"/>
      <c r="C360" s="41"/>
      <c r="D360" s="41"/>
      <c r="E360" s="41" t="s">
        <v>18</v>
      </c>
      <c r="F360" s="41"/>
      <c r="G360" s="158" t="s">
        <v>317</v>
      </c>
      <c r="H360" s="33">
        <f>H361</f>
        <v>416000</v>
      </c>
      <c r="I360" s="33">
        <f t="shared" ref="I360:J360" si="302">I361</f>
        <v>177342</v>
      </c>
      <c r="J360" s="33">
        <f t="shared" si="302"/>
        <v>238658</v>
      </c>
      <c r="K360" s="165">
        <f>ROUND(I360/H360*100,2)</f>
        <v>42.63</v>
      </c>
      <c r="L360" s="33">
        <f>L361</f>
        <v>416000</v>
      </c>
      <c r="M360" s="33">
        <f>M361</f>
        <v>81494</v>
      </c>
      <c r="N360" s="33">
        <f t="shared" ref="N360" si="303">N361</f>
        <v>95848</v>
      </c>
      <c r="O360" s="33">
        <f>M360+N360</f>
        <v>177342</v>
      </c>
      <c r="P360" s="69">
        <f>L360-O360</f>
        <v>238658</v>
      </c>
      <c r="Q360" s="199">
        <f t="shared" si="281"/>
        <v>42.63</v>
      </c>
      <c r="R360" s="6"/>
      <c r="S360" s="9">
        <f t="shared" si="291"/>
        <v>-81494</v>
      </c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</row>
    <row r="361" spans="1:159" ht="18" x14ac:dyDescent="0.2">
      <c r="A361" s="118"/>
      <c r="B361" s="41"/>
      <c r="C361" s="41"/>
      <c r="D361" s="41"/>
      <c r="E361" s="41"/>
      <c r="F361" s="144" t="s">
        <v>20</v>
      </c>
      <c r="G361" s="94" t="s">
        <v>350</v>
      </c>
      <c r="H361" s="33">
        <f>H362+H363+H364</f>
        <v>416000</v>
      </c>
      <c r="I361" s="33">
        <f>I362+I363+I364</f>
        <v>177342</v>
      </c>
      <c r="J361" s="33">
        <f>H361-I361</f>
        <v>238658</v>
      </c>
      <c r="K361" s="165">
        <f t="shared" ref="K361:K365" si="304">ROUND(I361/H361*100,2)</f>
        <v>42.63</v>
      </c>
      <c r="L361" s="31">
        <f>+L363+L364+L362</f>
        <v>416000</v>
      </c>
      <c r="M361" s="31">
        <f t="shared" ref="M361:N361" si="305">+M363+M364+M362</f>
        <v>81494</v>
      </c>
      <c r="N361" s="31">
        <f t="shared" si="305"/>
        <v>95848</v>
      </c>
      <c r="O361" s="35">
        <f>M361+N361</f>
        <v>177342</v>
      </c>
      <c r="P361" s="69">
        <f>L361-O361</f>
        <v>238658</v>
      </c>
      <c r="Q361" s="199">
        <f t="shared" si="281"/>
        <v>42.63</v>
      </c>
      <c r="R361" s="6"/>
      <c r="S361" s="9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</row>
    <row r="362" spans="1:159" ht="18" x14ac:dyDescent="0.2">
      <c r="A362" s="119"/>
      <c r="B362" s="96"/>
      <c r="C362" s="96"/>
      <c r="D362" s="96"/>
      <c r="E362" s="96"/>
      <c r="F362" s="143"/>
      <c r="G362" s="94" t="s">
        <v>421</v>
      </c>
      <c r="H362" s="31">
        <v>16000</v>
      </c>
      <c r="I362" s="35">
        <f>O362</f>
        <v>16000</v>
      </c>
      <c r="J362" s="31">
        <f>H362-I362</f>
        <v>0</v>
      </c>
      <c r="K362" s="165">
        <f t="shared" si="304"/>
        <v>100</v>
      </c>
      <c r="L362" s="31">
        <f>H362</f>
        <v>16000</v>
      </c>
      <c r="M362" s="31">
        <v>8000</v>
      </c>
      <c r="N362" s="31">
        <v>8000</v>
      </c>
      <c r="O362" s="44">
        <f>+M362+N362</f>
        <v>16000</v>
      </c>
      <c r="P362" s="69">
        <f t="shared" ref="P362:P364" si="306">L362-O362</f>
        <v>0</v>
      </c>
      <c r="Q362" s="199">
        <f t="shared" si="281"/>
        <v>100</v>
      </c>
      <c r="R362" s="6">
        <v>8899782</v>
      </c>
      <c r="S362" s="9">
        <f>R362-M362</f>
        <v>8891782</v>
      </c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</row>
    <row r="363" spans="1:159" ht="18" customHeight="1" x14ac:dyDescent="0.3">
      <c r="A363" s="119"/>
      <c r="B363" s="96"/>
      <c r="C363" s="96"/>
      <c r="D363" s="96"/>
      <c r="E363" s="96"/>
      <c r="F363" s="96"/>
      <c r="G363" s="141" t="s">
        <v>418</v>
      </c>
      <c r="H363" s="31">
        <v>350000</v>
      </c>
      <c r="I363" s="35">
        <f>O363</f>
        <v>161342</v>
      </c>
      <c r="J363" s="31">
        <f t="shared" ref="J363:J364" si="307">H363-I363</f>
        <v>188658</v>
      </c>
      <c r="K363" s="165">
        <f t="shared" si="304"/>
        <v>46.1</v>
      </c>
      <c r="L363" s="31">
        <f t="shared" ref="L363:L364" si="308">H363</f>
        <v>350000</v>
      </c>
      <c r="M363" s="31">
        <v>73494</v>
      </c>
      <c r="N363" s="31">
        <v>87848</v>
      </c>
      <c r="O363" s="44">
        <f t="shared" ref="O363" si="309">+M363+N363</f>
        <v>161342</v>
      </c>
      <c r="P363" s="69">
        <f t="shared" si="306"/>
        <v>188658</v>
      </c>
      <c r="Q363" s="199">
        <f t="shared" si="281"/>
        <v>46.1</v>
      </c>
      <c r="R363" s="6"/>
      <c r="S363" s="9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</row>
    <row r="364" spans="1:159" ht="18" x14ac:dyDescent="0.2">
      <c r="A364" s="119"/>
      <c r="B364" s="96"/>
      <c r="C364" s="96"/>
      <c r="D364" s="96"/>
      <c r="E364" s="96"/>
      <c r="F364" s="96"/>
      <c r="G364" s="142" t="s">
        <v>419</v>
      </c>
      <c r="H364" s="31">
        <v>50000</v>
      </c>
      <c r="I364" s="35">
        <f t="shared" ref="I364" si="310">O364</f>
        <v>0</v>
      </c>
      <c r="J364" s="31">
        <f t="shared" si="307"/>
        <v>50000</v>
      </c>
      <c r="K364" s="165">
        <f t="shared" si="304"/>
        <v>0</v>
      </c>
      <c r="L364" s="31">
        <f t="shared" si="308"/>
        <v>50000</v>
      </c>
      <c r="M364" s="31"/>
      <c r="N364" s="31">
        <v>0</v>
      </c>
      <c r="O364" s="44">
        <f>+M364+N364</f>
        <v>0</v>
      </c>
      <c r="P364" s="69">
        <f t="shared" si="306"/>
        <v>50000</v>
      </c>
      <c r="Q364" s="199">
        <f t="shared" si="281"/>
        <v>0</v>
      </c>
      <c r="R364" s="6"/>
      <c r="S364" s="9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</row>
    <row r="365" spans="1:159" s="1" customFormat="1" ht="49.5" x14ac:dyDescent="0.3">
      <c r="A365" s="118"/>
      <c r="B365" s="41"/>
      <c r="C365" s="41"/>
      <c r="D365" s="41"/>
      <c r="E365" s="41" t="s">
        <v>7</v>
      </c>
      <c r="F365" s="41"/>
      <c r="G365" s="139" t="s">
        <v>417</v>
      </c>
      <c r="H365" s="34">
        <v>1751000</v>
      </c>
      <c r="I365" s="73">
        <f>O365</f>
        <v>1029134</v>
      </c>
      <c r="J365" s="34">
        <f>H365-I365</f>
        <v>721866</v>
      </c>
      <c r="K365" s="165">
        <f t="shared" si="304"/>
        <v>58.77</v>
      </c>
      <c r="L365" s="34">
        <f>H365</f>
        <v>1751000</v>
      </c>
      <c r="M365" s="34">
        <v>496590</v>
      </c>
      <c r="N365" s="34">
        <v>532544</v>
      </c>
      <c r="O365" s="30">
        <f>+M365+N365</f>
        <v>1029134</v>
      </c>
      <c r="P365" s="70">
        <f>L365-O365</f>
        <v>721866</v>
      </c>
      <c r="Q365" s="198">
        <f t="shared" si="281"/>
        <v>58.77</v>
      </c>
      <c r="R365" s="9">
        <v>41960065</v>
      </c>
      <c r="S365" s="9">
        <f t="shared" ref="S365:S382" si="311">R365-M365</f>
        <v>41463475</v>
      </c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</row>
    <row r="366" spans="1:159" s="1" customFormat="1" ht="33" x14ac:dyDescent="0.3">
      <c r="A366" s="118"/>
      <c r="B366" s="41"/>
      <c r="C366" s="41"/>
      <c r="D366" s="41"/>
      <c r="E366" s="41" t="s">
        <v>22</v>
      </c>
      <c r="F366" s="41"/>
      <c r="G366" s="141" t="s">
        <v>428</v>
      </c>
      <c r="H366" s="34">
        <f>H367+H368</f>
        <v>50000</v>
      </c>
      <c r="I366" s="73">
        <f>O366</f>
        <v>8363</v>
      </c>
      <c r="J366" s="34">
        <f>H366-I366</f>
        <v>41637</v>
      </c>
      <c r="K366" s="165">
        <f>ROUND(I366/H366*100,2)</f>
        <v>16.73</v>
      </c>
      <c r="L366" s="34">
        <f>L367+L368</f>
        <v>50000</v>
      </c>
      <c r="M366" s="34">
        <f>M367+M368</f>
        <v>8363</v>
      </c>
      <c r="N366" s="34">
        <f t="shared" ref="N366" si="312">N367+N368</f>
        <v>0</v>
      </c>
      <c r="O366" s="30">
        <f>+M366+N366</f>
        <v>8363</v>
      </c>
      <c r="P366" s="70">
        <f>L366-O366</f>
        <v>41637</v>
      </c>
      <c r="Q366" s="198">
        <f t="shared" si="281"/>
        <v>16.73</v>
      </c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</row>
    <row r="367" spans="1:159" s="1" customFormat="1" ht="18" x14ac:dyDescent="0.3">
      <c r="A367" s="118"/>
      <c r="B367" s="41"/>
      <c r="C367" s="41"/>
      <c r="D367" s="41"/>
      <c r="E367" s="41"/>
      <c r="F367" s="41"/>
      <c r="G367" s="141" t="s">
        <v>420</v>
      </c>
      <c r="H367" s="31"/>
      <c r="I367" s="71"/>
      <c r="J367" s="31">
        <f t="shared" ref="J367:J368" si="313">H367-I367</f>
        <v>0</v>
      </c>
      <c r="K367" s="191" t="e">
        <f>ROUND(I367/H367*100,2)</f>
        <v>#DIV/0!</v>
      </c>
      <c r="L367" s="31"/>
      <c r="M367" s="31"/>
      <c r="N367" s="31"/>
      <c r="O367" s="30">
        <f t="shared" ref="O367:O370" si="314">+M367+N367</f>
        <v>0</v>
      </c>
      <c r="P367" s="69">
        <f t="shared" ref="P367:P368" si="315">L367-O367</f>
        <v>0</v>
      </c>
      <c r="Q367" s="198" t="e">
        <f t="shared" si="281"/>
        <v>#DIV/0!</v>
      </c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</row>
    <row r="368" spans="1:159" s="1" customFormat="1" ht="18" x14ac:dyDescent="0.25">
      <c r="A368" s="118"/>
      <c r="B368" s="41"/>
      <c r="C368" s="41"/>
      <c r="D368" s="41"/>
      <c r="E368" s="41"/>
      <c r="F368" s="41"/>
      <c r="G368" s="142" t="s">
        <v>424</v>
      </c>
      <c r="H368" s="31">
        <v>50000</v>
      </c>
      <c r="I368" s="71"/>
      <c r="J368" s="31">
        <f t="shared" si="313"/>
        <v>50000</v>
      </c>
      <c r="K368" s="191">
        <f t="shared" ref="K368" si="316">ROUND(I368/H368*100,2)</f>
        <v>0</v>
      </c>
      <c r="L368" s="31">
        <v>50000</v>
      </c>
      <c r="M368" s="31">
        <v>8363</v>
      </c>
      <c r="N368" s="31">
        <v>0</v>
      </c>
      <c r="O368" s="30">
        <f t="shared" si="314"/>
        <v>8363</v>
      </c>
      <c r="P368" s="69">
        <f t="shared" si="315"/>
        <v>41637</v>
      </c>
      <c r="Q368" s="198">
        <f t="shared" si="281"/>
        <v>16.73</v>
      </c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</row>
    <row r="369" spans="1:159" s="1" customFormat="1" ht="18" x14ac:dyDescent="0.25">
      <c r="A369" s="118"/>
      <c r="B369" s="41"/>
      <c r="C369" s="41"/>
      <c r="D369" s="41">
        <v>59</v>
      </c>
      <c r="E369" s="41"/>
      <c r="F369" s="41"/>
      <c r="G369" s="169" t="s">
        <v>161</v>
      </c>
      <c r="H369" s="34">
        <f>+H370</f>
        <v>0</v>
      </c>
      <c r="I369" s="34">
        <f t="shared" ref="I369" si="317">+I370</f>
        <v>0</v>
      </c>
      <c r="J369" s="34">
        <f>+J370</f>
        <v>0</v>
      </c>
      <c r="K369" s="165" t="e">
        <f>ROUND(I369/H369*100,2)</f>
        <v>#DIV/0!</v>
      </c>
      <c r="L369" s="34">
        <f>+L370</f>
        <v>0</v>
      </c>
      <c r="M369" s="34">
        <f>+M370</f>
        <v>0</v>
      </c>
      <c r="N369" s="34">
        <f t="shared" ref="N369" si="318">+N370</f>
        <v>0</v>
      </c>
      <c r="O369" s="30">
        <f t="shared" si="314"/>
        <v>0</v>
      </c>
      <c r="P369" s="70">
        <f>L369-O369</f>
        <v>0</v>
      </c>
      <c r="Q369" s="198" t="e">
        <f>ROUND(O369/L369*100,2)</f>
        <v>#DIV/0!</v>
      </c>
      <c r="R369" s="9"/>
      <c r="S369" s="9">
        <f t="shared" si="311"/>
        <v>0</v>
      </c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</row>
    <row r="370" spans="1:159" ht="18" x14ac:dyDescent="0.2">
      <c r="A370" s="119"/>
      <c r="B370" s="96"/>
      <c r="C370" s="96"/>
      <c r="D370" s="96"/>
      <c r="E370" s="96">
        <v>17</v>
      </c>
      <c r="F370" s="96"/>
      <c r="G370" s="94" t="s">
        <v>221</v>
      </c>
      <c r="H370" s="31"/>
      <c r="I370" s="31"/>
      <c r="J370" s="31">
        <f>H370-I370</f>
        <v>0</v>
      </c>
      <c r="K370" s="165" t="e">
        <f t="shared" si="269"/>
        <v>#DIV/0!</v>
      </c>
      <c r="L370" s="31">
        <f>H370</f>
        <v>0</v>
      </c>
      <c r="M370" s="31">
        <v>0</v>
      </c>
      <c r="N370" s="31">
        <v>0</v>
      </c>
      <c r="O370" s="44">
        <f t="shared" si="314"/>
        <v>0</v>
      </c>
      <c r="P370" s="69">
        <f t="shared" ref="P370" si="319">L370-O370</f>
        <v>0</v>
      </c>
      <c r="Q370" s="199" t="e">
        <f t="shared" ref="Q370" si="320">ROUND(O370/L370*100,2)</f>
        <v>#DIV/0!</v>
      </c>
      <c r="R370" s="6"/>
      <c r="S370" s="9">
        <f t="shared" si="311"/>
        <v>0</v>
      </c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</row>
    <row r="371" spans="1:159" ht="18" x14ac:dyDescent="0.2">
      <c r="A371" s="118"/>
      <c r="B371" s="41"/>
      <c r="C371" s="41"/>
      <c r="D371" s="41" t="s">
        <v>97</v>
      </c>
      <c r="E371" s="41"/>
      <c r="F371" s="41"/>
      <c r="G371" s="169" t="s">
        <v>162</v>
      </c>
      <c r="H371" s="33">
        <f t="shared" ref="H371:J371" si="321">H372</f>
        <v>0</v>
      </c>
      <c r="I371" s="33">
        <f t="shared" si="321"/>
        <v>0</v>
      </c>
      <c r="J371" s="33">
        <f t="shared" si="321"/>
        <v>0</v>
      </c>
      <c r="K371" s="165" t="e">
        <f t="shared" si="269"/>
        <v>#DIV/0!</v>
      </c>
      <c r="L371" s="33">
        <f t="shared" ref="L371:O371" si="322">L372</f>
        <v>0</v>
      </c>
      <c r="M371" s="33">
        <f t="shared" si="322"/>
        <v>0</v>
      </c>
      <c r="N371" s="33">
        <f>N372</f>
        <v>0</v>
      </c>
      <c r="O371" s="33">
        <f t="shared" si="322"/>
        <v>0</v>
      </c>
      <c r="P371" s="69">
        <f t="shared" si="280"/>
        <v>0</v>
      </c>
      <c r="Q371" s="199"/>
      <c r="R371" s="6"/>
      <c r="S371" s="9">
        <f t="shared" si="311"/>
        <v>0</v>
      </c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</row>
    <row r="372" spans="1:159" ht="18" x14ac:dyDescent="0.2">
      <c r="A372" s="118"/>
      <c r="B372" s="41"/>
      <c r="C372" s="41"/>
      <c r="D372" s="41">
        <v>71</v>
      </c>
      <c r="E372" s="41"/>
      <c r="F372" s="41"/>
      <c r="G372" s="169" t="s">
        <v>184</v>
      </c>
      <c r="H372" s="33">
        <f t="shared" ref="H372:J372" si="323">H373+H378</f>
        <v>0</v>
      </c>
      <c r="I372" s="33">
        <f t="shared" si="323"/>
        <v>0</v>
      </c>
      <c r="J372" s="33">
        <f t="shared" si="323"/>
        <v>0</v>
      </c>
      <c r="K372" s="165" t="e">
        <f t="shared" si="269"/>
        <v>#DIV/0!</v>
      </c>
      <c r="L372" s="33">
        <f t="shared" ref="L372:Q372" si="324">L373+L378</f>
        <v>0</v>
      </c>
      <c r="M372" s="33">
        <f t="shared" si="324"/>
        <v>0</v>
      </c>
      <c r="N372" s="33">
        <f>N373+N378</f>
        <v>0</v>
      </c>
      <c r="O372" s="33">
        <f t="shared" si="324"/>
        <v>0</v>
      </c>
      <c r="P372" s="73">
        <f t="shared" si="324"/>
        <v>0</v>
      </c>
      <c r="Q372" s="209">
        <f t="shared" si="324"/>
        <v>0</v>
      </c>
      <c r="R372" s="6"/>
      <c r="S372" s="9">
        <f t="shared" si="311"/>
        <v>0</v>
      </c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</row>
    <row r="373" spans="1:159" ht="18" x14ac:dyDescent="0.2">
      <c r="A373" s="118"/>
      <c r="B373" s="41"/>
      <c r="C373" s="41"/>
      <c r="D373" s="41"/>
      <c r="E373" s="41" t="s">
        <v>20</v>
      </c>
      <c r="F373" s="41"/>
      <c r="G373" s="158" t="s">
        <v>185</v>
      </c>
      <c r="H373" s="33">
        <f t="shared" ref="H373:J373" si="325">H374+H375+H376+H377</f>
        <v>0</v>
      </c>
      <c r="I373" s="33">
        <f>I374+I375+I376+I377</f>
        <v>0</v>
      </c>
      <c r="J373" s="33">
        <f t="shared" si="325"/>
        <v>0</v>
      </c>
      <c r="K373" s="165" t="e">
        <f t="shared" si="269"/>
        <v>#DIV/0!</v>
      </c>
      <c r="L373" s="33">
        <f t="shared" ref="L373:Q373" si="326">L374+L375+L376+L377</f>
        <v>0</v>
      </c>
      <c r="M373" s="33">
        <f t="shared" si="326"/>
        <v>0</v>
      </c>
      <c r="N373" s="33">
        <f>N374+N375+N376+N377</f>
        <v>0</v>
      </c>
      <c r="O373" s="33">
        <f t="shared" si="326"/>
        <v>0</v>
      </c>
      <c r="P373" s="73">
        <f t="shared" si="326"/>
        <v>0</v>
      </c>
      <c r="Q373" s="209">
        <f t="shared" si="326"/>
        <v>0</v>
      </c>
      <c r="R373" s="6"/>
      <c r="S373" s="9">
        <f t="shared" si="311"/>
        <v>0</v>
      </c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</row>
    <row r="374" spans="1:159" ht="18" x14ac:dyDescent="0.2">
      <c r="A374" s="119"/>
      <c r="B374" s="96"/>
      <c r="C374" s="96"/>
      <c r="D374" s="96"/>
      <c r="E374" s="96"/>
      <c r="F374" s="96" t="s">
        <v>20</v>
      </c>
      <c r="G374" s="94" t="s">
        <v>186</v>
      </c>
      <c r="H374" s="31"/>
      <c r="I374" s="31"/>
      <c r="J374" s="31">
        <f t="shared" ref="J374:J378" si="327">H374-I374</f>
        <v>0</v>
      </c>
      <c r="K374" s="165" t="e">
        <f t="shared" si="269"/>
        <v>#DIV/0!</v>
      </c>
      <c r="L374" s="31"/>
      <c r="M374" s="31"/>
      <c r="N374" s="31"/>
      <c r="O374" s="44">
        <f t="shared" ref="O374:O378" si="328">+M374+N374</f>
        <v>0</v>
      </c>
      <c r="P374" s="69">
        <f t="shared" ref="P374:P378" si="329">L374-O374</f>
        <v>0</v>
      </c>
      <c r="Q374" s="199"/>
      <c r="R374" s="6"/>
      <c r="S374" s="9">
        <f t="shared" si="311"/>
        <v>0</v>
      </c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</row>
    <row r="375" spans="1:159" ht="33" x14ac:dyDescent="0.2">
      <c r="A375" s="119"/>
      <c r="B375" s="96"/>
      <c r="C375" s="96"/>
      <c r="D375" s="96"/>
      <c r="E375" s="96"/>
      <c r="F375" s="96" t="s">
        <v>18</v>
      </c>
      <c r="G375" s="94" t="s">
        <v>187</v>
      </c>
      <c r="H375" s="31"/>
      <c r="I375" s="31">
        <f>O375</f>
        <v>0</v>
      </c>
      <c r="J375" s="31">
        <f t="shared" si="327"/>
        <v>0</v>
      </c>
      <c r="K375" s="165" t="e">
        <f t="shared" si="269"/>
        <v>#DIV/0!</v>
      </c>
      <c r="L375" s="31"/>
      <c r="M375" s="31"/>
      <c r="N375" s="31"/>
      <c r="O375" s="44">
        <f t="shared" si="328"/>
        <v>0</v>
      </c>
      <c r="P375" s="69">
        <f t="shared" si="329"/>
        <v>0</v>
      </c>
      <c r="Q375" s="199"/>
      <c r="R375" s="6"/>
      <c r="S375" s="9">
        <f t="shared" si="311"/>
        <v>0</v>
      </c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</row>
    <row r="376" spans="1:159" ht="33" x14ac:dyDescent="0.2">
      <c r="A376" s="119"/>
      <c r="B376" s="96"/>
      <c r="C376" s="96"/>
      <c r="D376" s="96"/>
      <c r="E376" s="96"/>
      <c r="F376" s="96" t="s">
        <v>35</v>
      </c>
      <c r="G376" s="94" t="s">
        <v>188</v>
      </c>
      <c r="H376" s="31"/>
      <c r="I376" s="31">
        <f>O376</f>
        <v>0</v>
      </c>
      <c r="J376" s="31">
        <f t="shared" si="327"/>
        <v>0</v>
      </c>
      <c r="K376" s="165" t="e">
        <f t="shared" si="269"/>
        <v>#DIV/0!</v>
      </c>
      <c r="L376" s="31"/>
      <c r="M376" s="31"/>
      <c r="N376" s="31"/>
      <c r="O376" s="44">
        <f t="shared" si="328"/>
        <v>0</v>
      </c>
      <c r="P376" s="69">
        <f t="shared" si="329"/>
        <v>0</v>
      </c>
      <c r="Q376" s="199"/>
      <c r="R376" s="6"/>
      <c r="S376" s="9">
        <f t="shared" si="311"/>
        <v>0</v>
      </c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</row>
    <row r="377" spans="1:159" ht="18" x14ac:dyDescent="0.2">
      <c r="A377" s="119"/>
      <c r="B377" s="96"/>
      <c r="C377" s="96"/>
      <c r="D377" s="96"/>
      <c r="E377" s="96"/>
      <c r="F377" s="96" t="s">
        <v>91</v>
      </c>
      <c r="G377" s="94" t="s">
        <v>189</v>
      </c>
      <c r="H377" s="31"/>
      <c r="I377" s="31"/>
      <c r="J377" s="31">
        <f t="shared" si="327"/>
        <v>0</v>
      </c>
      <c r="K377" s="165" t="e">
        <f t="shared" si="269"/>
        <v>#DIV/0!</v>
      </c>
      <c r="L377" s="31"/>
      <c r="M377" s="31"/>
      <c r="N377" s="31"/>
      <c r="O377" s="44">
        <f t="shared" si="328"/>
        <v>0</v>
      </c>
      <c r="P377" s="69">
        <f t="shared" si="329"/>
        <v>0</v>
      </c>
      <c r="Q377" s="199"/>
      <c r="R377" s="6"/>
      <c r="S377" s="9">
        <f t="shared" si="311"/>
        <v>0</v>
      </c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</row>
    <row r="378" spans="1:159" ht="18" x14ac:dyDescent="0.2">
      <c r="A378" s="119"/>
      <c r="B378" s="96"/>
      <c r="C378" s="96"/>
      <c r="D378" s="96"/>
      <c r="E378" s="96" t="s">
        <v>35</v>
      </c>
      <c r="F378" s="96"/>
      <c r="G378" s="94" t="s">
        <v>190</v>
      </c>
      <c r="H378" s="31"/>
      <c r="I378" s="31"/>
      <c r="J378" s="31">
        <f t="shared" si="327"/>
        <v>0</v>
      </c>
      <c r="K378" s="165" t="e">
        <f t="shared" si="269"/>
        <v>#DIV/0!</v>
      </c>
      <c r="L378" s="31"/>
      <c r="M378" s="31"/>
      <c r="N378" s="31"/>
      <c r="O378" s="44">
        <f t="shared" si="328"/>
        <v>0</v>
      </c>
      <c r="P378" s="69">
        <f t="shared" si="329"/>
        <v>0</v>
      </c>
      <c r="Q378" s="199"/>
      <c r="R378" s="6"/>
      <c r="S378" s="9">
        <f t="shared" si="311"/>
        <v>0</v>
      </c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</row>
    <row r="379" spans="1:159" ht="18" x14ac:dyDescent="0.2">
      <c r="A379" s="118"/>
      <c r="B379" s="41"/>
      <c r="C379" s="41"/>
      <c r="D379" s="41">
        <v>79</v>
      </c>
      <c r="E379" s="41"/>
      <c r="F379" s="41"/>
      <c r="G379" s="169" t="s">
        <v>222</v>
      </c>
      <c r="H379" s="33">
        <f t="shared" ref="H379:J381" si="330">H380</f>
        <v>0</v>
      </c>
      <c r="I379" s="33">
        <f t="shared" si="330"/>
        <v>0</v>
      </c>
      <c r="J379" s="33">
        <f t="shared" si="330"/>
        <v>0</v>
      </c>
      <c r="K379" s="165" t="e">
        <f t="shared" si="269"/>
        <v>#DIV/0!</v>
      </c>
      <c r="L379" s="33">
        <f t="shared" ref="L379:Q381" si="331">L380</f>
        <v>0</v>
      </c>
      <c r="M379" s="33">
        <f t="shared" si="331"/>
        <v>0</v>
      </c>
      <c r="N379" s="33">
        <f t="shared" si="331"/>
        <v>0</v>
      </c>
      <c r="O379" s="33">
        <f t="shared" si="331"/>
        <v>0</v>
      </c>
      <c r="P379" s="73">
        <f t="shared" si="331"/>
        <v>0</v>
      </c>
      <c r="Q379" s="209">
        <f t="shared" si="331"/>
        <v>0</v>
      </c>
      <c r="R379" s="6"/>
      <c r="S379" s="9">
        <f t="shared" si="311"/>
        <v>0</v>
      </c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</row>
    <row r="380" spans="1:159" ht="18" x14ac:dyDescent="0.2">
      <c r="A380" s="118"/>
      <c r="B380" s="41"/>
      <c r="C380" s="41"/>
      <c r="D380" s="41">
        <v>81</v>
      </c>
      <c r="E380" s="41"/>
      <c r="F380" s="41"/>
      <c r="G380" s="169" t="s">
        <v>223</v>
      </c>
      <c r="H380" s="33">
        <f t="shared" si="330"/>
        <v>0</v>
      </c>
      <c r="I380" s="33">
        <f t="shared" si="330"/>
        <v>0</v>
      </c>
      <c r="J380" s="33">
        <f t="shared" si="330"/>
        <v>0</v>
      </c>
      <c r="K380" s="165" t="e">
        <f t="shared" si="269"/>
        <v>#DIV/0!</v>
      </c>
      <c r="L380" s="33">
        <f t="shared" si="331"/>
        <v>0</v>
      </c>
      <c r="M380" s="33">
        <f t="shared" si="331"/>
        <v>0</v>
      </c>
      <c r="N380" s="33">
        <f t="shared" si="331"/>
        <v>0</v>
      </c>
      <c r="O380" s="33">
        <f t="shared" si="331"/>
        <v>0</v>
      </c>
      <c r="P380" s="73">
        <f t="shared" si="331"/>
        <v>0</v>
      </c>
      <c r="Q380" s="209">
        <f t="shared" si="331"/>
        <v>0</v>
      </c>
      <c r="R380" s="6"/>
      <c r="S380" s="9">
        <f t="shared" si="311"/>
        <v>0</v>
      </c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</row>
    <row r="381" spans="1:159" ht="18" x14ac:dyDescent="0.2">
      <c r="A381" s="118"/>
      <c r="B381" s="41"/>
      <c r="C381" s="41"/>
      <c r="D381" s="41"/>
      <c r="E381" s="41" t="s">
        <v>20</v>
      </c>
      <c r="F381" s="41"/>
      <c r="G381" s="158" t="s">
        <v>224</v>
      </c>
      <c r="H381" s="33">
        <f t="shared" si="330"/>
        <v>0</v>
      </c>
      <c r="I381" s="33">
        <f t="shared" si="330"/>
        <v>0</v>
      </c>
      <c r="J381" s="33">
        <f t="shared" si="330"/>
        <v>0</v>
      </c>
      <c r="K381" s="165" t="e">
        <f t="shared" si="269"/>
        <v>#DIV/0!</v>
      </c>
      <c r="L381" s="33">
        <f t="shared" si="331"/>
        <v>0</v>
      </c>
      <c r="M381" s="33">
        <f t="shared" si="331"/>
        <v>0</v>
      </c>
      <c r="N381" s="33">
        <f t="shared" si="331"/>
        <v>0</v>
      </c>
      <c r="O381" s="33">
        <f t="shared" si="331"/>
        <v>0</v>
      </c>
      <c r="P381" s="73">
        <f t="shared" si="331"/>
        <v>0</v>
      </c>
      <c r="Q381" s="209">
        <f t="shared" si="331"/>
        <v>0</v>
      </c>
      <c r="R381" s="6"/>
      <c r="S381" s="9">
        <f t="shared" si="311"/>
        <v>0</v>
      </c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</row>
    <row r="382" spans="1:159" ht="33" x14ac:dyDescent="0.2">
      <c r="A382" s="119"/>
      <c r="B382" s="96"/>
      <c r="C382" s="96"/>
      <c r="D382" s="96"/>
      <c r="E382" s="96"/>
      <c r="F382" s="96" t="s">
        <v>20</v>
      </c>
      <c r="G382" s="94" t="s">
        <v>225</v>
      </c>
      <c r="H382" s="31"/>
      <c r="I382" s="31"/>
      <c r="J382" s="31"/>
      <c r="K382" s="165"/>
      <c r="L382" s="31"/>
      <c r="M382" s="31"/>
      <c r="N382" s="31"/>
      <c r="O382" s="44">
        <f t="shared" ref="O382:O383" si="332">+M382+N382</f>
        <v>0</v>
      </c>
      <c r="P382" s="69">
        <f t="shared" ref="P382" si="333">L382-O382</f>
        <v>0</v>
      </c>
      <c r="Q382" s="199"/>
      <c r="R382" s="6"/>
      <c r="S382" s="9">
        <f t="shared" si="311"/>
        <v>0</v>
      </c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</row>
    <row r="383" spans="1:159" ht="18" x14ac:dyDescent="0.2">
      <c r="A383" s="124"/>
      <c r="B383" s="102"/>
      <c r="C383" s="102"/>
      <c r="D383" s="102">
        <v>85</v>
      </c>
      <c r="E383" s="102"/>
      <c r="F383" s="102"/>
      <c r="G383" s="174" t="s">
        <v>87</v>
      </c>
      <c r="H383" s="93"/>
      <c r="I383" s="93"/>
      <c r="J383" s="93"/>
      <c r="K383" s="168"/>
      <c r="L383" s="93"/>
      <c r="M383" s="93">
        <v>-46485</v>
      </c>
      <c r="N383" s="93">
        <f>-S383</f>
        <v>-6591</v>
      </c>
      <c r="O383" s="175">
        <f t="shared" si="332"/>
        <v>-53076</v>
      </c>
      <c r="P383" s="175"/>
      <c r="Q383" s="205"/>
      <c r="R383" s="6">
        <v>53076</v>
      </c>
      <c r="S383" s="9">
        <f>R383+M383</f>
        <v>6591</v>
      </c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</row>
    <row r="384" spans="1:159" ht="18" x14ac:dyDescent="0.2">
      <c r="A384" s="119"/>
      <c r="B384" s="96"/>
      <c r="C384" s="96"/>
      <c r="D384" s="96"/>
      <c r="E384" s="96"/>
      <c r="F384" s="96"/>
      <c r="G384" s="94" t="s">
        <v>149</v>
      </c>
      <c r="H384" s="31"/>
      <c r="I384" s="31"/>
      <c r="J384" s="31"/>
      <c r="K384" s="165"/>
      <c r="L384" s="31"/>
      <c r="M384" s="31"/>
      <c r="N384" s="31"/>
      <c r="O384" s="31"/>
      <c r="P384" s="71"/>
      <c r="Q384" s="207"/>
      <c r="R384" s="6"/>
      <c r="S384" s="9">
        <f t="shared" ref="S384:S431" si="334">R384-M384</f>
        <v>0</v>
      </c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</row>
    <row r="385" spans="1:159" ht="18" x14ac:dyDescent="0.2">
      <c r="A385" s="234" t="s">
        <v>192</v>
      </c>
      <c r="B385" s="235" t="s">
        <v>127</v>
      </c>
      <c r="C385" s="235"/>
      <c r="D385" s="235"/>
      <c r="E385" s="235"/>
      <c r="F385" s="235"/>
      <c r="G385" s="178" t="s">
        <v>351</v>
      </c>
      <c r="H385" s="55">
        <f>H337+H342</f>
        <v>2234000</v>
      </c>
      <c r="I385" s="55">
        <f>I337+I342</f>
        <v>2093893</v>
      </c>
      <c r="J385" s="55">
        <f>H385-I385</f>
        <v>140107</v>
      </c>
      <c r="K385" s="176">
        <f t="shared" si="269"/>
        <v>93.73</v>
      </c>
      <c r="L385" s="55">
        <f>L337+L342</f>
        <v>2234000</v>
      </c>
      <c r="M385" s="55">
        <f>M337+M342</f>
        <v>1069864</v>
      </c>
      <c r="N385" s="55">
        <f>N337+N342</f>
        <v>1024029</v>
      </c>
      <c r="O385" s="55">
        <f>O337+O342</f>
        <v>2093893</v>
      </c>
      <c r="P385" s="55">
        <f t="shared" ref="P385:P390" si="335">L385-O385</f>
        <v>140107</v>
      </c>
      <c r="Q385" s="200">
        <f t="shared" ref="Q385:Q390" si="336">ROUND(O385/L385*100,2)</f>
        <v>93.73</v>
      </c>
      <c r="R385" s="6"/>
      <c r="S385" s="9">
        <f t="shared" si="334"/>
        <v>-1069864</v>
      </c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</row>
    <row r="386" spans="1:159" ht="18" x14ac:dyDescent="0.2">
      <c r="A386" s="234"/>
      <c r="B386" s="235">
        <v>15</v>
      </c>
      <c r="C386" s="235"/>
      <c r="D386" s="235"/>
      <c r="E386" s="235"/>
      <c r="F386" s="235"/>
      <c r="G386" s="178" t="s">
        <v>352</v>
      </c>
      <c r="H386" s="55">
        <f t="shared" ref="H386:I386" si="337">H387</f>
        <v>416000</v>
      </c>
      <c r="I386" s="55">
        <f t="shared" si="337"/>
        <v>177342</v>
      </c>
      <c r="J386" s="55">
        <f t="shared" ref="J386:J390" si="338">H386-I386</f>
        <v>238658</v>
      </c>
      <c r="K386" s="176">
        <f t="shared" si="269"/>
        <v>42.63</v>
      </c>
      <c r="L386" s="55">
        <f t="shared" ref="L386:O386" si="339">L387</f>
        <v>416000</v>
      </c>
      <c r="M386" s="55">
        <f t="shared" si="339"/>
        <v>81494</v>
      </c>
      <c r="N386" s="55">
        <f t="shared" si="339"/>
        <v>95848</v>
      </c>
      <c r="O386" s="55">
        <f t="shared" si="339"/>
        <v>177342</v>
      </c>
      <c r="P386" s="55">
        <f t="shared" si="335"/>
        <v>238658</v>
      </c>
      <c r="Q386" s="200">
        <f t="shared" si="336"/>
        <v>42.63</v>
      </c>
      <c r="R386" s="6"/>
      <c r="S386" s="9">
        <f t="shared" si="334"/>
        <v>-81494</v>
      </c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</row>
    <row r="387" spans="1:159" ht="33" x14ac:dyDescent="0.2">
      <c r="A387" s="234"/>
      <c r="B387" s="235"/>
      <c r="C387" s="235" t="s">
        <v>45</v>
      </c>
      <c r="D387" s="235"/>
      <c r="E387" s="235"/>
      <c r="F387" s="235"/>
      <c r="G387" s="178" t="s">
        <v>353</v>
      </c>
      <c r="H387" s="55">
        <f>H360</f>
        <v>416000</v>
      </c>
      <c r="I387" s="55">
        <f>I360</f>
        <v>177342</v>
      </c>
      <c r="J387" s="55">
        <f t="shared" si="338"/>
        <v>238658</v>
      </c>
      <c r="K387" s="176">
        <f t="shared" si="269"/>
        <v>42.63</v>
      </c>
      <c r="L387" s="55">
        <f>L360</f>
        <v>416000</v>
      </c>
      <c r="M387" s="55">
        <f>M360</f>
        <v>81494</v>
      </c>
      <c r="N387" s="55">
        <f>N360</f>
        <v>95848</v>
      </c>
      <c r="O387" s="55">
        <f>O360</f>
        <v>177342</v>
      </c>
      <c r="P387" s="55">
        <f t="shared" si="335"/>
        <v>238658</v>
      </c>
      <c r="Q387" s="200">
        <f t="shared" si="336"/>
        <v>42.63</v>
      </c>
      <c r="R387" s="6"/>
      <c r="S387" s="9">
        <f t="shared" si="334"/>
        <v>-81494</v>
      </c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</row>
    <row r="388" spans="1:159" ht="33" x14ac:dyDescent="0.2">
      <c r="A388" s="234"/>
      <c r="B388" s="235" t="s">
        <v>45</v>
      </c>
      <c r="C388" s="235"/>
      <c r="D388" s="235"/>
      <c r="E388" s="235"/>
      <c r="F388" s="235"/>
      <c r="G388" s="178" t="s">
        <v>354</v>
      </c>
      <c r="H388" s="55">
        <f t="shared" ref="H388:I388" si="340">H389+H390</f>
        <v>2359000</v>
      </c>
      <c r="I388" s="55">
        <f t="shared" si="340"/>
        <v>1559507</v>
      </c>
      <c r="J388" s="55">
        <f t="shared" si="338"/>
        <v>799493</v>
      </c>
      <c r="K388" s="176">
        <f t="shared" si="269"/>
        <v>66.11</v>
      </c>
      <c r="L388" s="55">
        <f t="shared" ref="L388:O388" si="341">L389+L390</f>
        <v>2359000</v>
      </c>
      <c r="M388" s="55">
        <f t="shared" si="341"/>
        <v>716775</v>
      </c>
      <c r="N388" s="55">
        <f t="shared" si="341"/>
        <v>789656</v>
      </c>
      <c r="O388" s="55">
        <f t="shared" si="341"/>
        <v>1506431</v>
      </c>
      <c r="P388" s="55">
        <f t="shared" si="335"/>
        <v>852569</v>
      </c>
      <c r="Q388" s="200">
        <f t="shared" si="336"/>
        <v>63.86</v>
      </c>
      <c r="R388" s="6"/>
      <c r="S388" s="9">
        <f t="shared" si="334"/>
        <v>-716775</v>
      </c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</row>
    <row r="389" spans="1:159" ht="18" x14ac:dyDescent="0.2">
      <c r="A389" s="234"/>
      <c r="B389" s="235"/>
      <c r="C389" s="235" t="s">
        <v>18</v>
      </c>
      <c r="D389" s="235"/>
      <c r="E389" s="235"/>
      <c r="F389" s="235"/>
      <c r="G389" s="178" t="s">
        <v>304</v>
      </c>
      <c r="H389" s="55">
        <f>+H330</f>
        <v>17000</v>
      </c>
      <c r="I389" s="55">
        <f>+I330</f>
        <v>15017</v>
      </c>
      <c r="J389" s="55">
        <f t="shared" si="338"/>
        <v>1983</v>
      </c>
      <c r="K389" s="176">
        <f t="shared" si="269"/>
        <v>88.34</v>
      </c>
      <c r="L389" s="55">
        <f>+L330</f>
        <v>17000</v>
      </c>
      <c r="M389" s="55">
        <f>+M330</f>
        <v>7672</v>
      </c>
      <c r="N389" s="55">
        <f>+N330</f>
        <v>7345</v>
      </c>
      <c r="O389" s="55">
        <f>+O330</f>
        <v>15017</v>
      </c>
      <c r="P389" s="55">
        <f t="shared" si="335"/>
        <v>1983</v>
      </c>
      <c r="Q389" s="200">
        <f t="shared" si="336"/>
        <v>88.34</v>
      </c>
      <c r="R389" s="6"/>
      <c r="S389" s="9">
        <f t="shared" si="334"/>
        <v>-7672</v>
      </c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</row>
    <row r="390" spans="1:159" ht="18" x14ac:dyDescent="0.2">
      <c r="A390" s="234"/>
      <c r="B390" s="235"/>
      <c r="C390" s="235" t="s">
        <v>35</v>
      </c>
      <c r="D390" s="235"/>
      <c r="E390" s="235"/>
      <c r="F390" s="235"/>
      <c r="G390" s="178" t="s">
        <v>355</v>
      </c>
      <c r="H390" s="55">
        <f>H259-H385-H386-H389</f>
        <v>2342000</v>
      </c>
      <c r="I390" s="55">
        <f>I259-I385-I386-I389</f>
        <v>1544490</v>
      </c>
      <c r="J390" s="55">
        <f t="shared" si="338"/>
        <v>797510</v>
      </c>
      <c r="K390" s="176">
        <f t="shared" ref="K390:K450" si="342">ROUND(I390/H390*100,2)</f>
        <v>65.95</v>
      </c>
      <c r="L390" s="55">
        <f>L259-L385-L386-L389</f>
        <v>2342000</v>
      </c>
      <c r="M390" s="55">
        <f>M259-M385-M386-M389</f>
        <v>709103</v>
      </c>
      <c r="N390" s="55">
        <f>N259-N385-N386-N389</f>
        <v>782311</v>
      </c>
      <c r="O390" s="55">
        <f>O259-O385-O386-O389</f>
        <v>1491414</v>
      </c>
      <c r="P390" s="55">
        <f t="shared" si="335"/>
        <v>850586</v>
      </c>
      <c r="Q390" s="200">
        <f t="shared" si="336"/>
        <v>63.68</v>
      </c>
      <c r="R390" s="6"/>
      <c r="S390" s="9">
        <f t="shared" si="334"/>
        <v>-709103</v>
      </c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</row>
    <row r="391" spans="1:159" ht="18" x14ac:dyDescent="0.2">
      <c r="A391" s="126"/>
      <c r="B391" s="104"/>
      <c r="C391" s="104"/>
      <c r="D391" s="104"/>
      <c r="E391" s="104"/>
      <c r="F391" s="104"/>
      <c r="G391" s="182"/>
      <c r="H391" s="73"/>
      <c r="I391" s="73"/>
      <c r="J391" s="73"/>
      <c r="K391" s="165"/>
      <c r="L391" s="73"/>
      <c r="M391" s="73"/>
      <c r="N391" s="73"/>
      <c r="O391" s="73"/>
      <c r="P391" s="73"/>
      <c r="Q391" s="210"/>
      <c r="R391" s="6"/>
      <c r="S391" s="9">
        <f t="shared" si="334"/>
        <v>0</v>
      </c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</row>
    <row r="392" spans="1:159" s="1" customFormat="1" ht="33" x14ac:dyDescent="0.25">
      <c r="A392" s="386" t="s">
        <v>226</v>
      </c>
      <c r="B392" s="387"/>
      <c r="C392" s="387"/>
      <c r="D392" s="387"/>
      <c r="E392" s="387"/>
      <c r="F392" s="387"/>
      <c r="G392" s="159" t="s">
        <v>227</v>
      </c>
      <c r="H392" s="55">
        <f t="shared" ref="H392:J392" si="343">+H393</f>
        <v>2638000</v>
      </c>
      <c r="I392" s="55">
        <f t="shared" si="343"/>
        <v>2581762</v>
      </c>
      <c r="J392" s="55">
        <f t="shared" si="343"/>
        <v>56238</v>
      </c>
      <c r="K392" s="176">
        <f t="shared" si="342"/>
        <v>97.87</v>
      </c>
      <c r="L392" s="55">
        <f>+L393</f>
        <v>2638000</v>
      </c>
      <c r="M392" s="55">
        <f>+M393+M451</f>
        <v>1501585</v>
      </c>
      <c r="N392" s="55">
        <f>+N393+N451</f>
        <v>1078722</v>
      </c>
      <c r="O392" s="55">
        <f>+O393+O451</f>
        <v>2580307</v>
      </c>
      <c r="P392" s="55">
        <f t="shared" ref="P392:P402" si="344">L392-O392</f>
        <v>57693</v>
      </c>
      <c r="Q392" s="200">
        <f t="shared" ref="Q392:Q402" si="345">ROUND(O392/L392*100,2)</f>
        <v>97.81</v>
      </c>
      <c r="R392" s="13"/>
      <c r="S392" s="9">
        <f t="shared" si="334"/>
        <v>-1501585</v>
      </c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</row>
    <row r="393" spans="1:159" ht="18" x14ac:dyDescent="0.2">
      <c r="A393" s="118"/>
      <c r="B393" s="41"/>
      <c r="C393" s="41"/>
      <c r="D393" s="41" t="s">
        <v>20</v>
      </c>
      <c r="E393" s="41"/>
      <c r="F393" s="41"/>
      <c r="G393" s="169" t="s">
        <v>153</v>
      </c>
      <c r="H393" s="33">
        <f>H394+H397+H400+H403+H409+H416+H444</f>
        <v>2638000</v>
      </c>
      <c r="I393" s="33">
        <f>I394+I397+I400+I403+I409+I416+I444</f>
        <v>2581762</v>
      </c>
      <c r="J393" s="33">
        <f>J394+J397+J400+J403+J409+J416+J444</f>
        <v>56238</v>
      </c>
      <c r="K393" s="165">
        <f t="shared" si="342"/>
        <v>97.87</v>
      </c>
      <c r="L393" s="33">
        <f>L394+L397+L400+L403+L409+L416+L444</f>
        <v>2638000</v>
      </c>
      <c r="M393" s="33">
        <f>M394+M397+M400+M403+M409+M416+M444</f>
        <v>1501585</v>
      </c>
      <c r="N393" s="33">
        <f>N394+N397+N400+N403+N409+N416+N444</f>
        <v>1080177</v>
      </c>
      <c r="O393" s="33">
        <f>O394+O397+O400+O403+O409+O416+O444</f>
        <v>2581762</v>
      </c>
      <c r="P393" s="73">
        <f t="shared" si="344"/>
        <v>56238</v>
      </c>
      <c r="Q393" s="198">
        <f t="shared" si="345"/>
        <v>97.87</v>
      </c>
      <c r="R393" s="6"/>
      <c r="S393" s="9">
        <f t="shared" si="334"/>
        <v>-1501585</v>
      </c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</row>
    <row r="394" spans="1:159" ht="18" x14ac:dyDescent="0.2">
      <c r="A394" s="118"/>
      <c r="B394" s="41"/>
      <c r="C394" s="41"/>
      <c r="D394" s="41" t="s">
        <v>90</v>
      </c>
      <c r="E394" s="41"/>
      <c r="F394" s="41"/>
      <c r="G394" s="169" t="s">
        <v>274</v>
      </c>
      <c r="H394" s="33">
        <f t="shared" ref="H394:J395" si="346">H395</f>
        <v>0</v>
      </c>
      <c r="I394" s="33">
        <f t="shared" si="346"/>
        <v>0</v>
      </c>
      <c r="J394" s="33">
        <f t="shared" si="346"/>
        <v>0</v>
      </c>
      <c r="K394" s="165" t="e">
        <f t="shared" si="342"/>
        <v>#DIV/0!</v>
      </c>
      <c r="L394" s="33">
        <f t="shared" ref="L394:O395" si="347">L395</f>
        <v>0</v>
      </c>
      <c r="M394" s="33">
        <f t="shared" si="347"/>
        <v>0</v>
      </c>
      <c r="N394" s="33">
        <f t="shared" si="347"/>
        <v>0</v>
      </c>
      <c r="O394" s="33">
        <f t="shared" si="347"/>
        <v>0</v>
      </c>
      <c r="P394" s="73">
        <f t="shared" si="344"/>
        <v>0</v>
      </c>
      <c r="Q394" s="198"/>
      <c r="R394" s="6"/>
      <c r="S394" s="9">
        <f t="shared" si="334"/>
        <v>0</v>
      </c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</row>
    <row r="395" spans="1:159" ht="18" x14ac:dyDescent="0.2">
      <c r="A395" s="118"/>
      <c r="B395" s="41"/>
      <c r="C395" s="41"/>
      <c r="D395" s="41"/>
      <c r="E395" s="41" t="s">
        <v>91</v>
      </c>
      <c r="F395" s="41"/>
      <c r="G395" s="158" t="s">
        <v>340</v>
      </c>
      <c r="H395" s="33">
        <f t="shared" si="346"/>
        <v>0</v>
      </c>
      <c r="I395" s="33">
        <f t="shared" si="346"/>
        <v>0</v>
      </c>
      <c r="J395" s="33">
        <f t="shared" si="346"/>
        <v>0</v>
      </c>
      <c r="K395" s="165" t="e">
        <f t="shared" si="342"/>
        <v>#DIV/0!</v>
      </c>
      <c r="L395" s="33">
        <f t="shared" si="347"/>
        <v>0</v>
      </c>
      <c r="M395" s="33">
        <f t="shared" si="347"/>
        <v>0</v>
      </c>
      <c r="N395" s="33">
        <f t="shared" si="347"/>
        <v>0</v>
      </c>
      <c r="O395" s="33">
        <f t="shared" si="347"/>
        <v>0</v>
      </c>
      <c r="P395" s="73">
        <f t="shared" si="344"/>
        <v>0</v>
      </c>
      <c r="Q395" s="198"/>
      <c r="R395" s="6"/>
      <c r="S395" s="9">
        <f t="shared" si="334"/>
        <v>0</v>
      </c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</row>
    <row r="396" spans="1:159" ht="18" x14ac:dyDescent="0.2">
      <c r="A396" s="119"/>
      <c r="B396" s="96"/>
      <c r="C396" s="96"/>
      <c r="D396" s="96"/>
      <c r="E396" s="96"/>
      <c r="F396" s="96" t="s">
        <v>91</v>
      </c>
      <c r="G396" s="94" t="s">
        <v>315</v>
      </c>
      <c r="H396" s="31">
        <v>0</v>
      </c>
      <c r="I396" s="31">
        <f>O396</f>
        <v>0</v>
      </c>
      <c r="J396" s="31">
        <f>H396-I396</f>
        <v>0</v>
      </c>
      <c r="K396" s="165" t="e">
        <f t="shared" si="342"/>
        <v>#DIV/0!</v>
      </c>
      <c r="L396" s="31">
        <v>0</v>
      </c>
      <c r="M396" s="31"/>
      <c r="N396" s="31">
        <v>0</v>
      </c>
      <c r="O396" s="44">
        <f t="shared" ref="O396" si="348">+M396+N396</f>
        <v>0</v>
      </c>
      <c r="P396" s="71">
        <f t="shared" si="344"/>
        <v>0</v>
      </c>
      <c r="Q396" s="199"/>
      <c r="R396" s="6"/>
      <c r="S396" s="9">
        <f t="shared" si="334"/>
        <v>0</v>
      </c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</row>
    <row r="397" spans="1:159" ht="18" x14ac:dyDescent="0.2">
      <c r="A397" s="118"/>
      <c r="B397" s="41"/>
      <c r="C397" s="41"/>
      <c r="D397" s="41" t="s">
        <v>92</v>
      </c>
      <c r="E397" s="41"/>
      <c r="F397" s="41"/>
      <c r="G397" s="169" t="s">
        <v>356</v>
      </c>
      <c r="H397" s="33">
        <f t="shared" ref="H397:J397" si="349">H398+H399</f>
        <v>0</v>
      </c>
      <c r="I397" s="33">
        <f t="shared" si="349"/>
        <v>0</v>
      </c>
      <c r="J397" s="33">
        <f t="shared" si="349"/>
        <v>0</v>
      </c>
      <c r="K397" s="165" t="e">
        <f t="shared" si="342"/>
        <v>#DIV/0!</v>
      </c>
      <c r="L397" s="33">
        <f t="shared" ref="L397:O397" si="350">L398+L399</f>
        <v>0</v>
      </c>
      <c r="M397" s="33">
        <f t="shared" si="350"/>
        <v>0</v>
      </c>
      <c r="N397" s="33">
        <f t="shared" si="350"/>
        <v>0</v>
      </c>
      <c r="O397" s="33">
        <f t="shared" si="350"/>
        <v>0</v>
      </c>
      <c r="P397" s="73">
        <f t="shared" si="344"/>
        <v>0</v>
      </c>
      <c r="Q397" s="198"/>
      <c r="R397" s="6"/>
      <c r="S397" s="9">
        <f t="shared" si="334"/>
        <v>0</v>
      </c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</row>
    <row r="398" spans="1:159" ht="33" x14ac:dyDescent="0.2">
      <c r="A398" s="119"/>
      <c r="B398" s="96"/>
      <c r="C398" s="96"/>
      <c r="D398" s="96"/>
      <c r="E398" s="96"/>
      <c r="F398" s="96"/>
      <c r="G398" s="94" t="s">
        <v>228</v>
      </c>
      <c r="H398" s="31"/>
      <c r="I398" s="31"/>
      <c r="J398" s="31">
        <f t="shared" ref="J398:J399" si="351">H398-I398</f>
        <v>0</v>
      </c>
      <c r="K398" s="165" t="e">
        <f t="shared" si="342"/>
        <v>#DIV/0!</v>
      </c>
      <c r="L398" s="31"/>
      <c r="M398" s="31"/>
      <c r="N398" s="31"/>
      <c r="O398" s="44">
        <f t="shared" ref="O398:O399" si="352">+M398+N398</f>
        <v>0</v>
      </c>
      <c r="P398" s="73">
        <f t="shared" si="344"/>
        <v>0</v>
      </c>
      <c r="Q398" s="198" t="e">
        <f t="shared" si="345"/>
        <v>#DIV/0!</v>
      </c>
      <c r="R398" s="6"/>
      <c r="S398" s="9">
        <f t="shared" si="334"/>
        <v>0</v>
      </c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</row>
    <row r="399" spans="1:159" ht="33" x14ac:dyDescent="0.2">
      <c r="A399" s="119"/>
      <c r="B399" s="96"/>
      <c r="C399" s="96"/>
      <c r="D399" s="96"/>
      <c r="E399" s="96">
        <v>19</v>
      </c>
      <c r="F399" s="96"/>
      <c r="G399" s="94" t="s">
        <v>229</v>
      </c>
      <c r="H399" s="31"/>
      <c r="I399" s="31"/>
      <c r="J399" s="31">
        <f t="shared" si="351"/>
        <v>0</v>
      </c>
      <c r="K399" s="165" t="e">
        <f t="shared" si="342"/>
        <v>#DIV/0!</v>
      </c>
      <c r="L399" s="31"/>
      <c r="M399" s="31"/>
      <c r="N399" s="31"/>
      <c r="O399" s="44">
        <f t="shared" si="352"/>
        <v>0</v>
      </c>
      <c r="P399" s="73">
        <f t="shared" si="344"/>
        <v>0</v>
      </c>
      <c r="Q399" s="198" t="e">
        <f t="shared" si="345"/>
        <v>#DIV/0!</v>
      </c>
      <c r="R399" s="6"/>
      <c r="S399" s="9">
        <f t="shared" si="334"/>
        <v>0</v>
      </c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</row>
    <row r="400" spans="1:159" ht="33" x14ac:dyDescent="0.2">
      <c r="A400" s="118"/>
      <c r="B400" s="41"/>
      <c r="C400" s="41"/>
      <c r="D400" s="41">
        <v>51</v>
      </c>
      <c r="E400" s="41"/>
      <c r="F400" s="41"/>
      <c r="G400" s="169" t="s">
        <v>342</v>
      </c>
      <c r="H400" s="33">
        <f t="shared" ref="H400:J401" si="353">H401</f>
        <v>0</v>
      </c>
      <c r="I400" s="33">
        <f t="shared" si="353"/>
        <v>0</v>
      </c>
      <c r="J400" s="33">
        <f t="shared" si="353"/>
        <v>0</v>
      </c>
      <c r="K400" s="165" t="e">
        <f t="shared" si="342"/>
        <v>#DIV/0!</v>
      </c>
      <c r="L400" s="33">
        <f t="shared" ref="L400:O401" si="354">L401</f>
        <v>0</v>
      </c>
      <c r="M400" s="33">
        <f t="shared" si="354"/>
        <v>0</v>
      </c>
      <c r="N400" s="33">
        <f t="shared" si="354"/>
        <v>0</v>
      </c>
      <c r="O400" s="33">
        <f t="shared" si="354"/>
        <v>0</v>
      </c>
      <c r="P400" s="73">
        <f t="shared" si="344"/>
        <v>0</v>
      </c>
      <c r="Q400" s="198" t="e">
        <f t="shared" si="345"/>
        <v>#DIV/0!</v>
      </c>
      <c r="R400" s="6"/>
      <c r="S400" s="9">
        <f t="shared" si="334"/>
        <v>0</v>
      </c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</row>
    <row r="401" spans="1:159" ht="18" x14ac:dyDescent="0.2">
      <c r="A401" s="118"/>
      <c r="B401" s="41"/>
      <c r="C401" s="41"/>
      <c r="D401" s="41"/>
      <c r="E401" s="41"/>
      <c r="F401" s="41"/>
      <c r="G401" s="158" t="s">
        <v>343</v>
      </c>
      <c r="H401" s="33">
        <f t="shared" si="353"/>
        <v>0</v>
      </c>
      <c r="I401" s="33">
        <f t="shared" si="353"/>
        <v>0</v>
      </c>
      <c r="J401" s="33">
        <f t="shared" si="353"/>
        <v>0</v>
      </c>
      <c r="K401" s="165" t="e">
        <f t="shared" si="342"/>
        <v>#DIV/0!</v>
      </c>
      <c r="L401" s="33">
        <f t="shared" si="354"/>
        <v>0</v>
      </c>
      <c r="M401" s="33">
        <f t="shared" si="354"/>
        <v>0</v>
      </c>
      <c r="N401" s="33">
        <f t="shared" si="354"/>
        <v>0</v>
      </c>
      <c r="O401" s="33">
        <f t="shared" si="354"/>
        <v>0</v>
      </c>
      <c r="P401" s="73">
        <f t="shared" si="344"/>
        <v>0</v>
      </c>
      <c r="Q401" s="198" t="e">
        <f t="shared" si="345"/>
        <v>#DIV/0!</v>
      </c>
      <c r="R401" s="6"/>
      <c r="S401" s="9">
        <f t="shared" si="334"/>
        <v>0</v>
      </c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</row>
    <row r="402" spans="1:159" ht="49.5" x14ac:dyDescent="0.2">
      <c r="A402" s="119"/>
      <c r="B402" s="96"/>
      <c r="C402" s="96"/>
      <c r="D402" s="96"/>
      <c r="E402" s="96" t="s">
        <v>20</v>
      </c>
      <c r="F402" s="96">
        <v>18</v>
      </c>
      <c r="G402" s="94" t="s">
        <v>357</v>
      </c>
      <c r="H402" s="31"/>
      <c r="I402" s="31">
        <v>0</v>
      </c>
      <c r="J402" s="31">
        <f>H402-I402</f>
        <v>0</v>
      </c>
      <c r="K402" s="165" t="e">
        <f t="shared" si="342"/>
        <v>#DIV/0!</v>
      </c>
      <c r="L402" s="31"/>
      <c r="M402" s="31">
        <v>0</v>
      </c>
      <c r="N402" s="31">
        <v>0</v>
      </c>
      <c r="O402" s="44">
        <f t="shared" ref="O402" si="355">+M402+N402</f>
        <v>0</v>
      </c>
      <c r="P402" s="71">
        <f t="shared" si="344"/>
        <v>0</v>
      </c>
      <c r="Q402" s="199" t="e">
        <f t="shared" si="345"/>
        <v>#DIV/0!</v>
      </c>
      <c r="R402" s="6"/>
      <c r="S402" s="9">
        <f t="shared" si="334"/>
        <v>0</v>
      </c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</row>
    <row r="403" spans="1:159" ht="18" x14ac:dyDescent="0.2">
      <c r="A403" s="118"/>
      <c r="B403" s="41"/>
      <c r="C403" s="41"/>
      <c r="D403" s="41">
        <v>55</v>
      </c>
      <c r="E403" s="41"/>
      <c r="F403" s="41"/>
      <c r="G403" s="169" t="s">
        <v>230</v>
      </c>
      <c r="H403" s="33">
        <f t="shared" ref="H403:J403" si="356">H404+H407</f>
        <v>0</v>
      </c>
      <c r="I403" s="33">
        <f t="shared" si="356"/>
        <v>0</v>
      </c>
      <c r="J403" s="33">
        <f t="shared" si="356"/>
        <v>0</v>
      </c>
      <c r="K403" s="165" t="e">
        <f t="shared" si="342"/>
        <v>#DIV/0!</v>
      </c>
      <c r="L403" s="33">
        <f t="shared" ref="L403:Q403" si="357">L404+L407</f>
        <v>0</v>
      </c>
      <c r="M403" s="33">
        <f t="shared" si="357"/>
        <v>0</v>
      </c>
      <c r="N403" s="33">
        <f>N404+N407</f>
        <v>0</v>
      </c>
      <c r="O403" s="33">
        <f t="shared" si="357"/>
        <v>0</v>
      </c>
      <c r="P403" s="73">
        <f t="shared" si="357"/>
        <v>0</v>
      </c>
      <c r="Q403" s="209">
        <f t="shared" si="357"/>
        <v>0</v>
      </c>
      <c r="R403" s="6"/>
      <c r="S403" s="9">
        <f t="shared" si="334"/>
        <v>0</v>
      </c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</row>
    <row r="404" spans="1:159" ht="18" x14ac:dyDescent="0.2">
      <c r="A404" s="118"/>
      <c r="B404" s="41"/>
      <c r="C404" s="41"/>
      <c r="D404" s="41"/>
      <c r="E404" s="41" t="s">
        <v>20</v>
      </c>
      <c r="F404" s="41"/>
      <c r="G404" s="169" t="s">
        <v>231</v>
      </c>
      <c r="H404" s="33">
        <f t="shared" ref="H404:J404" si="358">H405+H406</f>
        <v>0</v>
      </c>
      <c r="I404" s="33">
        <f t="shared" si="358"/>
        <v>0</v>
      </c>
      <c r="J404" s="33">
        <f t="shared" si="358"/>
        <v>0</v>
      </c>
      <c r="K404" s="165" t="e">
        <f t="shared" si="342"/>
        <v>#DIV/0!</v>
      </c>
      <c r="L404" s="33">
        <f t="shared" ref="L404:Q404" si="359">L405+L406</f>
        <v>0</v>
      </c>
      <c r="M404" s="33">
        <f t="shared" si="359"/>
        <v>0</v>
      </c>
      <c r="N404" s="33">
        <f>N405+N406</f>
        <v>0</v>
      </c>
      <c r="O404" s="33">
        <f t="shared" si="359"/>
        <v>0</v>
      </c>
      <c r="P404" s="73">
        <f t="shared" si="359"/>
        <v>0</v>
      </c>
      <c r="Q404" s="209">
        <f t="shared" si="359"/>
        <v>0</v>
      </c>
      <c r="R404" s="6"/>
      <c r="S404" s="9">
        <f t="shared" si="334"/>
        <v>0</v>
      </c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</row>
    <row r="405" spans="1:159" ht="33" x14ac:dyDescent="0.2">
      <c r="A405" s="119"/>
      <c r="B405" s="96"/>
      <c r="C405" s="96"/>
      <c r="D405" s="96"/>
      <c r="E405" s="96"/>
      <c r="F405" s="96" t="s">
        <v>109</v>
      </c>
      <c r="G405" s="94" t="s">
        <v>232</v>
      </c>
      <c r="H405" s="31"/>
      <c r="I405" s="31"/>
      <c r="J405" s="31"/>
      <c r="K405" s="165" t="e">
        <f t="shared" si="342"/>
        <v>#DIV/0!</v>
      </c>
      <c r="L405" s="31"/>
      <c r="M405" s="31"/>
      <c r="N405" s="31"/>
      <c r="O405" s="44">
        <f t="shared" ref="O405:O406" si="360">+M405+N405</f>
        <v>0</v>
      </c>
      <c r="P405" s="69">
        <f t="shared" ref="P405:P406" si="361">L405-O405</f>
        <v>0</v>
      </c>
      <c r="Q405" s="199"/>
      <c r="R405" s="6"/>
      <c r="S405" s="9">
        <f t="shared" si="334"/>
        <v>0</v>
      </c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</row>
    <row r="406" spans="1:159" ht="49.5" x14ac:dyDescent="0.2">
      <c r="A406" s="119"/>
      <c r="B406" s="96"/>
      <c r="C406" s="96"/>
      <c r="D406" s="96"/>
      <c r="E406" s="96"/>
      <c r="F406" s="96">
        <v>11</v>
      </c>
      <c r="G406" s="94" t="s">
        <v>233</v>
      </c>
      <c r="H406" s="31"/>
      <c r="I406" s="31"/>
      <c r="J406" s="31"/>
      <c r="K406" s="165" t="e">
        <f t="shared" si="342"/>
        <v>#DIV/0!</v>
      </c>
      <c r="L406" s="31"/>
      <c r="M406" s="31"/>
      <c r="N406" s="31"/>
      <c r="O406" s="44">
        <f t="shared" si="360"/>
        <v>0</v>
      </c>
      <c r="P406" s="69">
        <f t="shared" si="361"/>
        <v>0</v>
      </c>
      <c r="Q406" s="199"/>
      <c r="R406" s="6"/>
      <c r="S406" s="9">
        <f t="shared" si="334"/>
        <v>0</v>
      </c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</row>
    <row r="407" spans="1:159" ht="33" x14ac:dyDescent="0.2">
      <c r="A407" s="118"/>
      <c r="B407" s="41"/>
      <c r="C407" s="41"/>
      <c r="D407" s="41"/>
      <c r="E407" s="41" t="s">
        <v>18</v>
      </c>
      <c r="F407" s="41"/>
      <c r="G407" s="158" t="s">
        <v>234</v>
      </c>
      <c r="H407" s="33">
        <f t="shared" ref="H407:J407" si="362">H408</f>
        <v>0</v>
      </c>
      <c r="I407" s="33">
        <f t="shared" si="362"/>
        <v>0</v>
      </c>
      <c r="J407" s="33">
        <f t="shared" si="362"/>
        <v>0</v>
      </c>
      <c r="K407" s="165" t="e">
        <f t="shared" si="342"/>
        <v>#DIV/0!</v>
      </c>
      <c r="L407" s="33">
        <f t="shared" ref="L407:Q407" si="363">L408</f>
        <v>0</v>
      </c>
      <c r="M407" s="33">
        <f t="shared" si="363"/>
        <v>0</v>
      </c>
      <c r="N407" s="33">
        <f t="shared" si="363"/>
        <v>0</v>
      </c>
      <c r="O407" s="33">
        <f t="shared" si="363"/>
        <v>0</v>
      </c>
      <c r="P407" s="73">
        <f t="shared" si="363"/>
        <v>0</v>
      </c>
      <c r="Q407" s="209">
        <f t="shared" si="363"/>
        <v>0</v>
      </c>
      <c r="R407" s="6"/>
      <c r="S407" s="9">
        <f t="shared" si="334"/>
        <v>0</v>
      </c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</row>
    <row r="408" spans="1:159" ht="33" x14ac:dyDescent="0.2">
      <c r="A408" s="119"/>
      <c r="B408" s="96"/>
      <c r="C408" s="96"/>
      <c r="D408" s="96"/>
      <c r="E408" s="96"/>
      <c r="F408" s="96" t="s">
        <v>20</v>
      </c>
      <c r="G408" s="94" t="s">
        <v>235</v>
      </c>
      <c r="H408" s="31"/>
      <c r="I408" s="31"/>
      <c r="J408" s="31"/>
      <c r="K408" s="165" t="e">
        <f t="shared" si="342"/>
        <v>#DIV/0!</v>
      </c>
      <c r="L408" s="31"/>
      <c r="M408" s="31"/>
      <c r="N408" s="31"/>
      <c r="O408" s="44">
        <f t="shared" ref="O408" si="364">+M408+N408</f>
        <v>0</v>
      </c>
      <c r="P408" s="69">
        <f t="shared" ref="P408" si="365">L408-O408</f>
        <v>0</v>
      </c>
      <c r="Q408" s="199"/>
      <c r="R408" s="6"/>
      <c r="S408" s="9">
        <f t="shared" si="334"/>
        <v>0</v>
      </c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</row>
    <row r="409" spans="1:159" ht="49.5" x14ac:dyDescent="0.2">
      <c r="A409" s="118"/>
      <c r="B409" s="41"/>
      <c r="C409" s="41"/>
      <c r="D409" s="41">
        <v>56</v>
      </c>
      <c r="E409" s="41"/>
      <c r="F409" s="41"/>
      <c r="G409" s="158" t="s">
        <v>159</v>
      </c>
      <c r="H409" s="33">
        <f t="shared" ref="H409:J409" si="366">+H410+H411+H412+H413+H414+H415</f>
        <v>0</v>
      </c>
      <c r="I409" s="33">
        <f t="shared" si="366"/>
        <v>0</v>
      </c>
      <c r="J409" s="33">
        <f t="shared" si="366"/>
        <v>0</v>
      </c>
      <c r="K409" s="165" t="e">
        <f t="shared" si="342"/>
        <v>#DIV/0!</v>
      </c>
      <c r="L409" s="33">
        <f>+L410+L411+L412+L413+L414+L415</f>
        <v>0</v>
      </c>
      <c r="M409" s="33">
        <f>+M410+M411+M412+M413+M414+M415</f>
        <v>0</v>
      </c>
      <c r="N409" s="33">
        <f t="shared" ref="N409:O409" si="367">+N410+N411+N412+N413+N414+N415</f>
        <v>0</v>
      </c>
      <c r="O409" s="33">
        <f t="shared" si="367"/>
        <v>0</v>
      </c>
      <c r="P409" s="73">
        <f>+P410+P411+P412+P413+P414+P415</f>
        <v>0</v>
      </c>
      <c r="Q409" s="209">
        <f>+Q410+Q411+Q412+Q413+Q414+Q415</f>
        <v>0</v>
      </c>
      <c r="R409" s="6"/>
      <c r="S409" s="9">
        <f t="shared" si="334"/>
        <v>0</v>
      </c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</row>
    <row r="410" spans="1:159" ht="33" x14ac:dyDescent="0.2">
      <c r="A410" s="119"/>
      <c r="B410" s="96"/>
      <c r="C410" s="96"/>
      <c r="D410" s="96"/>
      <c r="E410" s="97" t="s">
        <v>56</v>
      </c>
      <c r="F410" s="96"/>
      <c r="G410" s="94" t="s">
        <v>236</v>
      </c>
      <c r="H410" s="35"/>
      <c r="I410" s="35"/>
      <c r="J410" s="35"/>
      <c r="K410" s="165" t="e">
        <f t="shared" si="342"/>
        <v>#DIV/0!</v>
      </c>
      <c r="L410" s="35"/>
      <c r="M410" s="35"/>
      <c r="N410" s="35"/>
      <c r="O410" s="44">
        <f t="shared" ref="O410:O415" si="368">+M410+N410</f>
        <v>0</v>
      </c>
      <c r="P410" s="69">
        <f t="shared" ref="P410:P415" si="369">L410-O410</f>
        <v>0</v>
      </c>
      <c r="Q410" s="199"/>
      <c r="R410" s="6"/>
      <c r="S410" s="9">
        <f t="shared" si="334"/>
        <v>0</v>
      </c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</row>
    <row r="411" spans="1:159" ht="18" x14ac:dyDescent="0.2">
      <c r="A411" s="119"/>
      <c r="B411" s="96"/>
      <c r="C411" s="96"/>
      <c r="D411" s="96"/>
      <c r="E411" s="97" t="s">
        <v>58</v>
      </c>
      <c r="F411" s="96"/>
      <c r="G411" s="94" t="s">
        <v>182</v>
      </c>
      <c r="H411" s="31"/>
      <c r="I411" s="31"/>
      <c r="J411" s="31"/>
      <c r="K411" s="165" t="e">
        <f t="shared" si="342"/>
        <v>#DIV/0!</v>
      </c>
      <c r="L411" s="31"/>
      <c r="M411" s="31"/>
      <c r="N411" s="31"/>
      <c r="O411" s="44">
        <f t="shared" si="368"/>
        <v>0</v>
      </c>
      <c r="P411" s="69">
        <f t="shared" si="369"/>
        <v>0</v>
      </c>
      <c r="Q411" s="199"/>
      <c r="R411" s="6"/>
      <c r="S411" s="9">
        <f t="shared" si="334"/>
        <v>0</v>
      </c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</row>
    <row r="412" spans="1:159" ht="33" x14ac:dyDescent="0.2">
      <c r="A412" s="119"/>
      <c r="B412" s="96"/>
      <c r="C412" s="96"/>
      <c r="D412" s="96"/>
      <c r="E412" s="97" t="s">
        <v>63</v>
      </c>
      <c r="F412" s="96"/>
      <c r="G412" s="94" t="s">
        <v>237</v>
      </c>
      <c r="H412" s="31"/>
      <c r="I412" s="31"/>
      <c r="J412" s="31"/>
      <c r="K412" s="165" t="e">
        <f t="shared" si="342"/>
        <v>#DIV/0!</v>
      </c>
      <c r="L412" s="31"/>
      <c r="M412" s="31"/>
      <c r="N412" s="31"/>
      <c r="O412" s="44">
        <f t="shared" si="368"/>
        <v>0</v>
      </c>
      <c r="P412" s="69">
        <f t="shared" si="369"/>
        <v>0</v>
      </c>
      <c r="Q412" s="199"/>
      <c r="R412" s="6"/>
      <c r="S412" s="9">
        <f t="shared" si="334"/>
        <v>0</v>
      </c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</row>
    <row r="413" spans="1:159" ht="33" x14ac:dyDescent="0.2">
      <c r="A413" s="119"/>
      <c r="B413" s="96"/>
      <c r="C413" s="96"/>
      <c r="D413" s="96"/>
      <c r="E413" s="97" t="s">
        <v>238</v>
      </c>
      <c r="F413" s="96"/>
      <c r="G413" s="94" t="s">
        <v>239</v>
      </c>
      <c r="H413" s="31"/>
      <c r="I413" s="31"/>
      <c r="J413" s="31"/>
      <c r="K413" s="165" t="e">
        <f t="shared" si="342"/>
        <v>#DIV/0!</v>
      </c>
      <c r="L413" s="31"/>
      <c r="M413" s="31"/>
      <c r="N413" s="31"/>
      <c r="O413" s="44">
        <f t="shared" si="368"/>
        <v>0</v>
      </c>
      <c r="P413" s="69">
        <f t="shared" si="369"/>
        <v>0</v>
      </c>
      <c r="Q413" s="199"/>
      <c r="R413" s="6"/>
      <c r="S413" s="9">
        <f t="shared" si="334"/>
        <v>0</v>
      </c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</row>
    <row r="414" spans="1:159" ht="18" x14ac:dyDescent="0.2">
      <c r="A414" s="119"/>
      <c r="B414" s="96"/>
      <c r="C414" s="96"/>
      <c r="D414" s="96"/>
      <c r="E414" s="97" t="s">
        <v>240</v>
      </c>
      <c r="F414" s="96"/>
      <c r="G414" s="94" t="s">
        <v>241</v>
      </c>
      <c r="H414" s="31"/>
      <c r="I414" s="31"/>
      <c r="J414" s="31"/>
      <c r="K414" s="165" t="e">
        <f t="shared" si="342"/>
        <v>#DIV/0!</v>
      </c>
      <c r="L414" s="31"/>
      <c r="M414" s="31"/>
      <c r="N414" s="31"/>
      <c r="O414" s="44">
        <f t="shared" si="368"/>
        <v>0</v>
      </c>
      <c r="P414" s="69">
        <f t="shared" si="369"/>
        <v>0</v>
      </c>
      <c r="Q414" s="199"/>
      <c r="R414" s="6"/>
      <c r="S414" s="9">
        <f t="shared" si="334"/>
        <v>0</v>
      </c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</row>
    <row r="415" spans="1:159" ht="18" x14ac:dyDescent="0.2">
      <c r="A415" s="119"/>
      <c r="B415" s="96"/>
      <c r="C415" s="96"/>
      <c r="D415" s="96"/>
      <c r="E415" s="97" t="s">
        <v>242</v>
      </c>
      <c r="F415" s="96"/>
      <c r="G415" s="94" t="s">
        <v>243</v>
      </c>
      <c r="H415" s="31"/>
      <c r="I415" s="31"/>
      <c r="J415" s="31"/>
      <c r="K415" s="165" t="e">
        <f t="shared" si="342"/>
        <v>#DIV/0!</v>
      </c>
      <c r="L415" s="31"/>
      <c r="M415" s="31"/>
      <c r="N415" s="31"/>
      <c r="O415" s="44">
        <f t="shared" si="368"/>
        <v>0</v>
      </c>
      <c r="P415" s="69">
        <f t="shared" si="369"/>
        <v>0</v>
      </c>
      <c r="Q415" s="199"/>
      <c r="R415" s="6"/>
      <c r="S415" s="9">
        <f t="shared" si="334"/>
        <v>0</v>
      </c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</row>
    <row r="416" spans="1:159" ht="18" x14ac:dyDescent="0.2">
      <c r="A416" s="118"/>
      <c r="B416" s="41"/>
      <c r="C416" s="41"/>
      <c r="D416" s="41">
        <v>57</v>
      </c>
      <c r="E416" s="41"/>
      <c r="F416" s="41"/>
      <c r="G416" s="158" t="s">
        <v>316</v>
      </c>
      <c r="H416" s="33">
        <f>H417+H442</f>
        <v>1322000</v>
      </c>
      <c r="I416" s="33">
        <f t="shared" ref="I416:J416" si="370">I417+I442</f>
        <v>1307386</v>
      </c>
      <c r="J416" s="33">
        <f t="shared" si="370"/>
        <v>14614</v>
      </c>
      <c r="K416" s="165">
        <f t="shared" si="342"/>
        <v>98.89</v>
      </c>
      <c r="L416" s="33">
        <f>L417+L442</f>
        <v>1322000</v>
      </c>
      <c r="M416" s="33">
        <f t="shared" ref="M416:N416" si="371">M417+M442</f>
        <v>738737</v>
      </c>
      <c r="N416" s="33">
        <f t="shared" si="371"/>
        <v>568649</v>
      </c>
      <c r="O416" s="33">
        <f>O417+O442</f>
        <v>1307386</v>
      </c>
      <c r="P416" s="73">
        <f>L416-O416</f>
        <v>14614</v>
      </c>
      <c r="Q416" s="198">
        <f>ROUND(O416/L416*100,2)</f>
        <v>98.89</v>
      </c>
      <c r="R416" s="12"/>
      <c r="S416" s="9">
        <f t="shared" si="334"/>
        <v>-738737</v>
      </c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</row>
    <row r="417" spans="1:159" ht="18" x14ac:dyDescent="0.2">
      <c r="A417" s="118"/>
      <c r="B417" s="41"/>
      <c r="C417" s="41"/>
      <c r="D417" s="41"/>
      <c r="E417" s="41" t="s">
        <v>18</v>
      </c>
      <c r="F417" s="41"/>
      <c r="G417" s="158" t="s">
        <v>358</v>
      </c>
      <c r="H417" s="33">
        <f>+H418</f>
        <v>1219000</v>
      </c>
      <c r="I417" s="33">
        <f>+I418</f>
        <v>1210400</v>
      </c>
      <c r="J417" s="33">
        <f t="shared" ref="J417" si="372">+J418</f>
        <v>8600</v>
      </c>
      <c r="K417" s="165">
        <f t="shared" si="342"/>
        <v>99.29</v>
      </c>
      <c r="L417" s="33">
        <f>+L418</f>
        <v>1219000</v>
      </c>
      <c r="M417" s="33">
        <f t="shared" ref="M417" si="373">+M418</f>
        <v>697163</v>
      </c>
      <c r="N417" s="33">
        <f>+N418</f>
        <v>513237</v>
      </c>
      <c r="O417" s="33">
        <f t="shared" ref="O417:O444" si="374">+M417+N417</f>
        <v>1210400</v>
      </c>
      <c r="P417" s="73">
        <f t="shared" ref="P417:P418" si="375">L417-O417</f>
        <v>8600</v>
      </c>
      <c r="Q417" s="198">
        <f t="shared" ref="Q417:Q446" si="376">ROUND(O417/L417*100,2)</f>
        <v>99.29</v>
      </c>
      <c r="R417" s="12"/>
      <c r="S417" s="9">
        <f t="shared" si="334"/>
        <v>-697163</v>
      </c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</row>
    <row r="418" spans="1:159" ht="18" x14ac:dyDescent="0.2">
      <c r="A418" s="118"/>
      <c r="B418" s="41"/>
      <c r="C418" s="41"/>
      <c r="D418" s="41"/>
      <c r="E418" s="41"/>
      <c r="F418" s="41" t="s">
        <v>20</v>
      </c>
      <c r="G418" s="158" t="s">
        <v>350</v>
      </c>
      <c r="H418" s="33">
        <f>H419+H429+H431+H433+H436+H438+H439+H440</f>
        <v>1219000</v>
      </c>
      <c r="I418" s="33">
        <f>I419+I429+I431+I433+I436+I438+I439+I440</f>
        <v>1210400</v>
      </c>
      <c r="J418" s="34">
        <f>H418-I418</f>
        <v>8600</v>
      </c>
      <c r="K418" s="165">
        <f t="shared" si="342"/>
        <v>99.29</v>
      </c>
      <c r="L418" s="33">
        <f>+L419+L429+L431+L436+L437+L438+L439+L440+L441+L433</f>
        <v>1219000</v>
      </c>
      <c r="M418" s="33">
        <f>+M419+M429+M431+M436+M437+M438+M439+M440+M441+M433</f>
        <v>697163</v>
      </c>
      <c r="N418" s="33">
        <f>+N419+N429+N431+N436+N437+N438+N439+N440+N441+N433</f>
        <v>513237</v>
      </c>
      <c r="O418" s="33">
        <f>+M418+N418</f>
        <v>1210400</v>
      </c>
      <c r="P418" s="73">
        <f t="shared" si="375"/>
        <v>8600</v>
      </c>
      <c r="Q418" s="198">
        <f t="shared" si="376"/>
        <v>99.29</v>
      </c>
      <c r="R418" s="12"/>
      <c r="S418" s="9">
        <f t="shared" si="334"/>
        <v>-697163</v>
      </c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</row>
    <row r="419" spans="1:159" s="1" customFormat="1" ht="18" x14ac:dyDescent="0.25">
      <c r="A419" s="118"/>
      <c r="B419" s="41"/>
      <c r="C419" s="41"/>
      <c r="D419" s="41"/>
      <c r="E419" s="41"/>
      <c r="F419" s="41"/>
      <c r="G419" s="158" t="s">
        <v>359</v>
      </c>
      <c r="H419" s="73">
        <f>H420+H421</f>
        <v>0</v>
      </c>
      <c r="I419" s="73">
        <f>I420+I421</f>
        <v>0</v>
      </c>
      <c r="J419" s="34">
        <f>H419-I419</f>
        <v>0</v>
      </c>
      <c r="K419" s="165" t="e">
        <f t="shared" si="342"/>
        <v>#DIV/0!</v>
      </c>
      <c r="L419" s="33">
        <f>L420+L421</f>
        <v>0</v>
      </c>
      <c r="M419" s="33">
        <f>M420+M421</f>
        <v>0</v>
      </c>
      <c r="N419" s="33">
        <f>+N420+N421</f>
        <v>0</v>
      </c>
      <c r="O419" s="33">
        <f>+M419+N419</f>
        <v>0</v>
      </c>
      <c r="P419" s="73"/>
      <c r="Q419" s="198"/>
      <c r="R419" s="13"/>
      <c r="S419" s="9">
        <f t="shared" si="334"/>
        <v>0</v>
      </c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</row>
    <row r="420" spans="1:159" s="80" customFormat="1" ht="18" x14ac:dyDescent="0.2">
      <c r="A420" s="125"/>
      <c r="B420" s="103"/>
      <c r="C420" s="103"/>
      <c r="D420" s="103"/>
      <c r="E420" s="103"/>
      <c r="F420" s="103"/>
      <c r="G420" s="177" t="s">
        <v>244</v>
      </c>
      <c r="H420" s="71"/>
      <c r="I420" s="71">
        <f>O420</f>
        <v>0</v>
      </c>
      <c r="J420" s="34">
        <f>H420-I420</f>
        <v>0</v>
      </c>
      <c r="K420" s="165" t="e">
        <f t="shared" si="342"/>
        <v>#DIV/0!</v>
      </c>
      <c r="L420" s="71">
        <f>H420</f>
        <v>0</v>
      </c>
      <c r="M420" s="71"/>
      <c r="N420" s="71"/>
      <c r="O420" s="69">
        <f t="shared" si="374"/>
        <v>0</v>
      </c>
      <c r="P420" s="69"/>
      <c r="Q420" s="198"/>
      <c r="R420" s="134"/>
      <c r="S420" s="9">
        <f t="shared" si="334"/>
        <v>0</v>
      </c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  <c r="AE420" s="134"/>
      <c r="AF420" s="134"/>
      <c r="AG420" s="134"/>
      <c r="AH420" s="134"/>
      <c r="AI420" s="134"/>
      <c r="AJ420" s="134"/>
      <c r="AK420" s="134"/>
      <c r="AL420" s="134"/>
      <c r="AM420" s="134"/>
      <c r="AN420" s="134"/>
      <c r="AO420" s="134"/>
      <c r="AP420" s="134"/>
      <c r="AQ420" s="134"/>
      <c r="AR420" s="134"/>
      <c r="AS420" s="134"/>
      <c r="AT420" s="134"/>
      <c r="AU420" s="134"/>
      <c r="AV420" s="134"/>
      <c r="AW420" s="134"/>
      <c r="AX420" s="79"/>
      <c r="AY420" s="79"/>
      <c r="AZ420" s="79"/>
      <c r="BA420" s="79"/>
      <c r="BB420" s="79"/>
      <c r="BC420" s="79"/>
      <c r="BD420" s="79"/>
      <c r="BE420" s="79"/>
      <c r="BF420" s="79"/>
      <c r="BG420" s="79"/>
      <c r="BH420" s="79"/>
      <c r="BI420" s="79"/>
      <c r="BJ420" s="79"/>
      <c r="BK420" s="79"/>
      <c r="BL420" s="79"/>
      <c r="BM420" s="79"/>
      <c r="BN420" s="79"/>
      <c r="BO420" s="79"/>
      <c r="BP420" s="79"/>
      <c r="BQ420" s="79"/>
      <c r="BR420" s="79"/>
      <c r="BS420" s="79"/>
      <c r="BT420" s="79"/>
      <c r="BU420" s="79"/>
      <c r="BV420" s="79"/>
      <c r="BW420" s="79"/>
      <c r="BX420" s="79"/>
      <c r="BY420" s="79"/>
      <c r="BZ420" s="79"/>
      <c r="CA420" s="79"/>
      <c r="CB420" s="79"/>
      <c r="CC420" s="79"/>
      <c r="CD420" s="79"/>
      <c r="CE420" s="79"/>
      <c r="CF420" s="79"/>
      <c r="CG420" s="79"/>
      <c r="CH420" s="79"/>
      <c r="CI420" s="79"/>
      <c r="CJ420" s="79"/>
      <c r="CK420" s="79"/>
      <c r="CL420" s="79"/>
      <c r="CM420" s="79"/>
      <c r="CN420" s="79"/>
      <c r="CO420" s="79"/>
      <c r="CP420" s="79"/>
      <c r="CQ420" s="79"/>
      <c r="CR420" s="79"/>
      <c r="CS420" s="79"/>
      <c r="CT420" s="79"/>
      <c r="CU420" s="79"/>
      <c r="CV420" s="79"/>
      <c r="CW420" s="79"/>
      <c r="CX420" s="79"/>
      <c r="CY420" s="79"/>
      <c r="CZ420" s="79"/>
      <c r="DA420" s="79"/>
      <c r="DB420" s="79"/>
      <c r="DC420" s="79"/>
      <c r="DD420" s="79"/>
      <c r="DE420" s="79"/>
      <c r="DF420" s="79"/>
      <c r="DG420" s="79"/>
      <c r="DH420" s="79"/>
      <c r="DI420" s="79"/>
      <c r="DJ420" s="79"/>
      <c r="DK420" s="79"/>
      <c r="DL420" s="79"/>
      <c r="DM420" s="79"/>
      <c r="DN420" s="79"/>
      <c r="DO420" s="79"/>
      <c r="DP420" s="79"/>
      <c r="DQ420" s="79"/>
      <c r="DR420" s="79"/>
      <c r="DS420" s="79"/>
      <c r="DT420" s="79"/>
      <c r="DU420" s="79"/>
      <c r="DV420" s="79"/>
      <c r="DW420" s="79"/>
      <c r="DX420" s="79"/>
      <c r="DY420" s="79"/>
      <c r="DZ420" s="79"/>
      <c r="EA420" s="79"/>
      <c r="EB420" s="79"/>
      <c r="EC420" s="79"/>
      <c r="ED420" s="79"/>
      <c r="EE420" s="79"/>
      <c r="EF420" s="79"/>
      <c r="EG420" s="79"/>
      <c r="EH420" s="79"/>
      <c r="EI420" s="79"/>
      <c r="EJ420" s="79"/>
      <c r="EK420" s="79"/>
      <c r="EL420" s="79"/>
      <c r="EM420" s="79"/>
      <c r="EN420" s="79"/>
      <c r="EO420" s="79"/>
      <c r="EP420" s="79"/>
      <c r="EQ420" s="79"/>
      <c r="ER420" s="79"/>
      <c r="ES420" s="79"/>
      <c r="ET420" s="79"/>
      <c r="EU420" s="79"/>
      <c r="EV420" s="79"/>
      <c r="EW420" s="79"/>
      <c r="EX420" s="79"/>
      <c r="EY420" s="79"/>
      <c r="EZ420" s="79"/>
      <c r="FA420" s="79"/>
      <c r="FB420" s="79"/>
      <c r="FC420" s="79"/>
    </row>
    <row r="421" spans="1:159" ht="18" x14ac:dyDescent="0.2">
      <c r="A421" s="119"/>
      <c r="B421" s="96"/>
      <c r="C421" s="96"/>
      <c r="D421" s="96"/>
      <c r="E421" s="96"/>
      <c r="F421" s="96"/>
      <c r="G421" s="94" t="s">
        <v>245</v>
      </c>
      <c r="H421" s="183">
        <f>H422+H423+H424+H425</f>
        <v>0</v>
      </c>
      <c r="I421" s="183">
        <f>I422+I423+I424+I425</f>
        <v>0</v>
      </c>
      <c r="J421" s="34">
        <f>H421-I421</f>
        <v>0</v>
      </c>
      <c r="K421" s="165" t="e">
        <f t="shared" si="342"/>
        <v>#DIV/0!</v>
      </c>
      <c r="L421" s="183">
        <f>L422+L425</f>
        <v>0</v>
      </c>
      <c r="M421" s="183">
        <f>M422+M425</f>
        <v>0</v>
      </c>
      <c r="N421" s="183">
        <f t="shared" ref="N421" si="377">N422+N425</f>
        <v>0</v>
      </c>
      <c r="O421" s="184">
        <f t="shared" si="374"/>
        <v>0</v>
      </c>
      <c r="P421" s="71"/>
      <c r="Q421" s="198"/>
      <c r="R421" s="12"/>
      <c r="S421" s="9">
        <f t="shared" si="334"/>
        <v>0</v>
      </c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</row>
    <row r="422" spans="1:159" ht="18" x14ac:dyDescent="0.2">
      <c r="A422" s="119"/>
      <c r="B422" s="96"/>
      <c r="C422" s="96"/>
      <c r="D422" s="96"/>
      <c r="E422" s="96"/>
      <c r="F422" s="96"/>
      <c r="G422" s="94" t="s">
        <v>246</v>
      </c>
      <c r="H422" s="31">
        <v>0</v>
      </c>
      <c r="I422" s="31">
        <f>O422</f>
        <v>0</v>
      </c>
      <c r="J422" s="34">
        <f t="shared" ref="J422:J442" si="378">H422-I422</f>
        <v>0</v>
      </c>
      <c r="K422" s="165" t="e">
        <f t="shared" si="342"/>
        <v>#DIV/0!</v>
      </c>
      <c r="L422" s="31">
        <f>H422</f>
        <v>0</v>
      </c>
      <c r="M422" s="31">
        <v>0</v>
      </c>
      <c r="N422" s="31">
        <v>0</v>
      </c>
      <c r="O422" s="44">
        <f t="shared" si="374"/>
        <v>0</v>
      </c>
      <c r="P422" s="69"/>
      <c r="Q422" s="198"/>
      <c r="R422" s="12"/>
      <c r="S422" s="9">
        <f t="shared" si="334"/>
        <v>0</v>
      </c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</row>
    <row r="423" spans="1:159" ht="18" x14ac:dyDescent="0.2">
      <c r="A423" s="119"/>
      <c r="B423" s="96"/>
      <c r="C423" s="96"/>
      <c r="D423" s="96"/>
      <c r="E423" s="96"/>
      <c r="F423" s="96"/>
      <c r="G423" s="94" t="s">
        <v>247</v>
      </c>
      <c r="H423" s="31"/>
      <c r="I423" s="31"/>
      <c r="J423" s="34">
        <f t="shared" si="378"/>
        <v>0</v>
      </c>
      <c r="K423" s="165" t="e">
        <f t="shared" si="342"/>
        <v>#DIV/0!</v>
      </c>
      <c r="L423" s="31"/>
      <c r="M423" s="31"/>
      <c r="N423" s="31"/>
      <c r="O423" s="44">
        <f t="shared" si="374"/>
        <v>0</v>
      </c>
      <c r="P423" s="69"/>
      <c r="Q423" s="198"/>
      <c r="R423" s="12"/>
      <c r="S423" s="9">
        <f t="shared" si="334"/>
        <v>0</v>
      </c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</row>
    <row r="424" spans="1:159" ht="18" x14ac:dyDescent="0.2">
      <c r="A424" s="119"/>
      <c r="B424" s="96"/>
      <c r="C424" s="96"/>
      <c r="D424" s="96"/>
      <c r="E424" s="96"/>
      <c r="F424" s="96"/>
      <c r="G424" s="94" t="s">
        <v>248</v>
      </c>
      <c r="H424" s="31"/>
      <c r="I424" s="31"/>
      <c r="J424" s="34">
        <f t="shared" si="378"/>
        <v>0</v>
      </c>
      <c r="K424" s="165" t="e">
        <f t="shared" si="342"/>
        <v>#DIV/0!</v>
      </c>
      <c r="L424" s="31"/>
      <c r="M424" s="31"/>
      <c r="N424" s="31"/>
      <c r="O424" s="44">
        <f t="shared" si="374"/>
        <v>0</v>
      </c>
      <c r="P424" s="69"/>
      <c r="Q424" s="198"/>
      <c r="R424" s="12"/>
      <c r="S424" s="9">
        <f t="shared" si="334"/>
        <v>0</v>
      </c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</row>
    <row r="425" spans="1:159" ht="18" x14ac:dyDescent="0.2">
      <c r="A425" s="119"/>
      <c r="B425" s="96"/>
      <c r="C425" s="96"/>
      <c r="D425" s="96"/>
      <c r="E425" s="96"/>
      <c r="F425" s="96"/>
      <c r="G425" s="94" t="s">
        <v>249</v>
      </c>
      <c r="H425" s="31"/>
      <c r="I425" s="31"/>
      <c r="J425" s="34">
        <f t="shared" si="378"/>
        <v>0</v>
      </c>
      <c r="K425" s="165" t="e">
        <f t="shared" si="342"/>
        <v>#DIV/0!</v>
      </c>
      <c r="L425" s="31"/>
      <c r="M425" s="31"/>
      <c r="N425" s="31"/>
      <c r="O425" s="33">
        <f t="shared" si="374"/>
        <v>0</v>
      </c>
      <c r="P425" s="71"/>
      <c r="Q425" s="198"/>
      <c r="R425" s="12"/>
      <c r="S425" s="9">
        <f t="shared" si="334"/>
        <v>0</v>
      </c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</row>
    <row r="426" spans="1:159" ht="18" x14ac:dyDescent="0.2">
      <c r="A426" s="119"/>
      <c r="B426" s="96"/>
      <c r="C426" s="96"/>
      <c r="D426" s="96"/>
      <c r="E426" s="96"/>
      <c r="F426" s="96"/>
      <c r="G426" s="94" t="s">
        <v>250</v>
      </c>
      <c r="H426" s="31"/>
      <c r="I426" s="31"/>
      <c r="J426" s="34">
        <f t="shared" si="378"/>
        <v>0</v>
      </c>
      <c r="K426" s="165" t="e">
        <f t="shared" si="342"/>
        <v>#DIV/0!</v>
      </c>
      <c r="L426" s="31"/>
      <c r="M426" s="31"/>
      <c r="N426" s="31"/>
      <c r="O426" s="44">
        <f t="shared" si="374"/>
        <v>0</v>
      </c>
      <c r="P426" s="69"/>
      <c r="Q426" s="198"/>
      <c r="R426" s="12"/>
      <c r="S426" s="9">
        <f t="shared" si="334"/>
        <v>0</v>
      </c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</row>
    <row r="427" spans="1:159" ht="18" x14ac:dyDescent="0.2">
      <c r="A427" s="119"/>
      <c r="B427" s="96"/>
      <c r="C427" s="96"/>
      <c r="D427" s="96"/>
      <c r="E427" s="96"/>
      <c r="F427" s="96"/>
      <c r="G427" s="94" t="s">
        <v>251</v>
      </c>
      <c r="H427" s="31"/>
      <c r="I427" s="31"/>
      <c r="J427" s="34">
        <f t="shared" si="378"/>
        <v>0</v>
      </c>
      <c r="K427" s="165" t="e">
        <f t="shared" si="342"/>
        <v>#DIV/0!</v>
      </c>
      <c r="L427" s="31"/>
      <c r="M427" s="31"/>
      <c r="N427" s="31"/>
      <c r="O427" s="44">
        <f t="shared" si="374"/>
        <v>0</v>
      </c>
      <c r="P427" s="69"/>
      <c r="Q427" s="198"/>
      <c r="R427" s="12"/>
      <c r="S427" s="9">
        <f t="shared" si="334"/>
        <v>0</v>
      </c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</row>
    <row r="428" spans="1:159" ht="18" x14ac:dyDescent="0.2">
      <c r="A428" s="119"/>
      <c r="B428" s="96"/>
      <c r="C428" s="96"/>
      <c r="D428" s="96"/>
      <c r="E428" s="96"/>
      <c r="F428" s="96"/>
      <c r="G428" s="94" t="s">
        <v>252</v>
      </c>
      <c r="H428" s="31"/>
      <c r="I428" s="31"/>
      <c r="J428" s="34">
        <f t="shared" si="378"/>
        <v>0</v>
      </c>
      <c r="K428" s="165" t="e">
        <f t="shared" si="342"/>
        <v>#DIV/0!</v>
      </c>
      <c r="L428" s="31"/>
      <c r="M428" s="31"/>
      <c r="N428" s="31"/>
      <c r="O428" s="44">
        <f t="shared" si="374"/>
        <v>0</v>
      </c>
      <c r="P428" s="69"/>
      <c r="Q428" s="198"/>
      <c r="R428" s="12"/>
      <c r="S428" s="9">
        <f t="shared" si="334"/>
        <v>0</v>
      </c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</row>
    <row r="429" spans="1:159" ht="33" x14ac:dyDescent="0.2">
      <c r="A429" s="118"/>
      <c r="B429" s="41"/>
      <c r="C429" s="41"/>
      <c r="D429" s="41"/>
      <c r="E429" s="41"/>
      <c r="F429" s="41"/>
      <c r="G429" s="158" t="s">
        <v>360</v>
      </c>
      <c r="H429" s="33">
        <f>H430</f>
        <v>21000</v>
      </c>
      <c r="I429" s="33">
        <f>I430</f>
        <v>20364</v>
      </c>
      <c r="J429" s="34">
        <f>H429-I429</f>
        <v>636</v>
      </c>
      <c r="K429" s="165">
        <f t="shared" si="342"/>
        <v>96.97</v>
      </c>
      <c r="L429" s="33">
        <f>L430</f>
        <v>21000</v>
      </c>
      <c r="M429" s="33">
        <f>M430</f>
        <v>6864</v>
      </c>
      <c r="N429" s="33">
        <f>N430</f>
        <v>13500</v>
      </c>
      <c r="O429" s="30">
        <f>+M429+N429</f>
        <v>20364</v>
      </c>
      <c r="P429" s="69"/>
      <c r="Q429" s="198"/>
      <c r="R429" s="12"/>
      <c r="S429" s="9">
        <f t="shared" si="334"/>
        <v>-6864</v>
      </c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</row>
    <row r="430" spans="1:159" ht="18" x14ac:dyDescent="0.2">
      <c r="A430" s="119"/>
      <c r="B430" s="96"/>
      <c r="C430" s="96"/>
      <c r="D430" s="96"/>
      <c r="E430" s="96"/>
      <c r="F430" s="96"/>
      <c r="G430" s="185" t="s">
        <v>253</v>
      </c>
      <c r="H430" s="31">
        <v>21000</v>
      </c>
      <c r="I430" s="31">
        <f>O430</f>
        <v>20364</v>
      </c>
      <c r="J430" s="34">
        <f t="shared" si="378"/>
        <v>636</v>
      </c>
      <c r="K430" s="165">
        <f t="shared" si="342"/>
        <v>96.97</v>
      </c>
      <c r="L430" s="31">
        <v>21000</v>
      </c>
      <c r="M430" s="71">
        <v>6864</v>
      </c>
      <c r="N430" s="71">
        <v>13500</v>
      </c>
      <c r="O430" s="44">
        <f t="shared" si="374"/>
        <v>20364</v>
      </c>
      <c r="P430" s="69"/>
      <c r="Q430" s="198"/>
      <c r="R430" s="12"/>
      <c r="S430" s="9">
        <f t="shared" si="334"/>
        <v>-6864</v>
      </c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</row>
    <row r="431" spans="1:159" ht="49.5" x14ac:dyDescent="0.2">
      <c r="A431" s="118"/>
      <c r="B431" s="41"/>
      <c r="C431" s="41"/>
      <c r="D431" s="41"/>
      <c r="E431" s="41"/>
      <c r="F431" s="41"/>
      <c r="G431" s="158" t="s">
        <v>361</v>
      </c>
      <c r="H431" s="183">
        <v>1129700</v>
      </c>
      <c r="I431" s="184">
        <f>O431</f>
        <v>1123102</v>
      </c>
      <c r="J431" s="34">
        <f>H431-I431</f>
        <v>6598</v>
      </c>
      <c r="K431" s="165">
        <f t="shared" si="342"/>
        <v>99.42</v>
      </c>
      <c r="L431" s="183">
        <v>1129700</v>
      </c>
      <c r="M431" s="73">
        <v>650407</v>
      </c>
      <c r="N431" s="73">
        <v>472695</v>
      </c>
      <c r="O431" s="30">
        <f>+M431+N431</f>
        <v>1123102</v>
      </c>
      <c r="P431" s="69"/>
      <c r="Q431" s="198"/>
      <c r="R431" s="12"/>
      <c r="S431" s="9">
        <f t="shared" si="334"/>
        <v>-650407</v>
      </c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</row>
    <row r="432" spans="1:159" ht="18" x14ac:dyDescent="0.2">
      <c r="A432" s="119"/>
      <c r="B432" s="96"/>
      <c r="C432" s="96"/>
      <c r="D432" s="96"/>
      <c r="E432" s="96"/>
      <c r="F432" s="96"/>
      <c r="G432" s="185" t="s">
        <v>254</v>
      </c>
      <c r="H432" s="31">
        <v>1123700</v>
      </c>
      <c r="I432" s="35">
        <f>O432</f>
        <v>1118602</v>
      </c>
      <c r="J432" s="34">
        <f t="shared" si="378"/>
        <v>5098</v>
      </c>
      <c r="K432" s="165">
        <f t="shared" si="342"/>
        <v>99.55</v>
      </c>
      <c r="L432" s="31">
        <v>1123700</v>
      </c>
      <c r="M432" s="71">
        <v>648157</v>
      </c>
      <c r="N432" s="71">
        <v>470445</v>
      </c>
      <c r="O432" s="44">
        <f>+M432+N432</f>
        <v>1118602</v>
      </c>
      <c r="P432" s="69"/>
      <c r="Q432" s="198"/>
      <c r="R432" s="220"/>
      <c r="S432" s="221" t="s">
        <v>423</v>
      </c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</row>
    <row r="433" spans="1:159" ht="18" x14ac:dyDescent="0.2">
      <c r="A433" s="119"/>
      <c r="B433" s="96"/>
      <c r="C433" s="96"/>
      <c r="D433" s="96"/>
      <c r="E433" s="96"/>
      <c r="F433" s="96"/>
      <c r="G433" s="158" t="s">
        <v>255</v>
      </c>
      <c r="H433" s="34">
        <f>+H434+H435</f>
        <v>2300</v>
      </c>
      <c r="I433" s="34">
        <f>I434+I435</f>
        <v>2250</v>
      </c>
      <c r="J433" s="34">
        <f>H433-I433</f>
        <v>50</v>
      </c>
      <c r="K433" s="165">
        <f t="shared" si="342"/>
        <v>97.83</v>
      </c>
      <c r="L433" s="34">
        <f>+L434+L435</f>
        <v>2300</v>
      </c>
      <c r="M433" s="34">
        <f>+M434+M435</f>
        <v>2250</v>
      </c>
      <c r="N433" s="34">
        <f t="shared" ref="N433" si="379">+N434+N435</f>
        <v>0</v>
      </c>
      <c r="O433" s="33">
        <f t="shared" si="374"/>
        <v>2250</v>
      </c>
      <c r="P433" s="71"/>
      <c r="Q433" s="198"/>
      <c r="R433" s="12"/>
      <c r="S433" s="9">
        <f t="shared" ref="S433:S441" si="380">R433-M433</f>
        <v>-2250</v>
      </c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</row>
    <row r="434" spans="1:159" ht="18" x14ac:dyDescent="0.2">
      <c r="A434" s="119"/>
      <c r="B434" s="96"/>
      <c r="C434" s="96"/>
      <c r="D434" s="96"/>
      <c r="E434" s="96"/>
      <c r="F434" s="96"/>
      <c r="G434" s="94" t="s">
        <v>256</v>
      </c>
      <c r="H434" s="31">
        <f>D434</f>
        <v>0</v>
      </c>
      <c r="I434" s="31">
        <f>O434</f>
        <v>0</v>
      </c>
      <c r="J434" s="34">
        <f t="shared" si="378"/>
        <v>0</v>
      </c>
      <c r="K434" s="165" t="e">
        <f t="shared" si="342"/>
        <v>#DIV/0!</v>
      </c>
      <c r="L434" s="31">
        <f>H434</f>
        <v>0</v>
      </c>
      <c r="M434" s="35"/>
      <c r="N434" s="35"/>
      <c r="O434" s="44">
        <f t="shared" si="374"/>
        <v>0</v>
      </c>
      <c r="P434" s="69"/>
      <c r="Q434" s="198"/>
      <c r="R434" s="12"/>
      <c r="S434" s="9">
        <f t="shared" si="380"/>
        <v>0</v>
      </c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</row>
    <row r="435" spans="1:159" ht="18" x14ac:dyDescent="0.2">
      <c r="A435" s="119"/>
      <c r="B435" s="96"/>
      <c r="C435" s="96"/>
      <c r="D435" s="96"/>
      <c r="E435" s="96"/>
      <c r="F435" s="96"/>
      <c r="G435" s="94" t="s">
        <v>257</v>
      </c>
      <c r="H435" s="31">
        <v>2300</v>
      </c>
      <c r="I435" s="31">
        <f>O435</f>
        <v>2250</v>
      </c>
      <c r="J435" s="34">
        <f t="shared" si="378"/>
        <v>50</v>
      </c>
      <c r="K435" s="165">
        <f t="shared" si="342"/>
        <v>97.83</v>
      </c>
      <c r="L435" s="31">
        <v>2300</v>
      </c>
      <c r="M435" s="31">
        <v>2250</v>
      </c>
      <c r="N435" s="31"/>
      <c r="O435" s="44">
        <f t="shared" si="374"/>
        <v>2250</v>
      </c>
      <c r="P435" s="69"/>
      <c r="Q435" s="198"/>
      <c r="R435" s="12"/>
      <c r="S435" s="9">
        <f t="shared" si="380"/>
        <v>-2250</v>
      </c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</row>
    <row r="436" spans="1:159" s="1" customFormat="1" ht="18" x14ac:dyDescent="0.25">
      <c r="A436" s="118"/>
      <c r="B436" s="41"/>
      <c r="C436" s="41"/>
      <c r="D436" s="41"/>
      <c r="E436" s="41"/>
      <c r="F436" s="41"/>
      <c r="G436" s="158" t="s">
        <v>258</v>
      </c>
      <c r="H436" s="34">
        <v>0</v>
      </c>
      <c r="I436" s="34"/>
      <c r="J436" s="34">
        <f t="shared" si="378"/>
        <v>0</v>
      </c>
      <c r="K436" s="165" t="e">
        <f t="shared" si="342"/>
        <v>#DIV/0!</v>
      </c>
      <c r="L436" s="34">
        <v>0</v>
      </c>
      <c r="M436" s="35"/>
      <c r="N436" s="34"/>
      <c r="O436" s="30">
        <f t="shared" si="374"/>
        <v>0</v>
      </c>
      <c r="P436" s="70"/>
      <c r="Q436" s="198"/>
      <c r="R436" s="13"/>
      <c r="S436" s="9">
        <f t="shared" si="380"/>
        <v>0</v>
      </c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</row>
    <row r="437" spans="1:159" s="1" customFormat="1" ht="33" x14ac:dyDescent="0.25">
      <c r="A437" s="118"/>
      <c r="B437" s="41"/>
      <c r="C437" s="41"/>
      <c r="D437" s="41"/>
      <c r="E437" s="41"/>
      <c r="F437" s="41"/>
      <c r="G437" s="158" t="s">
        <v>259</v>
      </c>
      <c r="H437" s="34"/>
      <c r="I437" s="34"/>
      <c r="J437" s="34">
        <f t="shared" si="378"/>
        <v>0</v>
      </c>
      <c r="K437" s="165" t="e">
        <f t="shared" si="342"/>
        <v>#DIV/0!</v>
      </c>
      <c r="L437" s="34"/>
      <c r="M437" s="35"/>
      <c r="N437" s="34"/>
      <c r="O437" s="30">
        <f t="shared" si="374"/>
        <v>0</v>
      </c>
      <c r="P437" s="70"/>
      <c r="Q437" s="198"/>
      <c r="R437" s="13"/>
      <c r="S437" s="9">
        <f t="shared" si="380"/>
        <v>0</v>
      </c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</row>
    <row r="438" spans="1:159" s="1" customFormat="1" ht="18" x14ac:dyDescent="0.25">
      <c r="A438" s="118"/>
      <c r="B438" s="41"/>
      <c r="C438" s="41"/>
      <c r="D438" s="41"/>
      <c r="E438" s="41"/>
      <c r="F438" s="41"/>
      <c r="G438" s="158" t="s">
        <v>260</v>
      </c>
      <c r="H438" s="34">
        <v>3000</v>
      </c>
      <c r="I438" s="34">
        <f>O438</f>
        <v>2500</v>
      </c>
      <c r="J438" s="34">
        <f t="shared" si="378"/>
        <v>500</v>
      </c>
      <c r="K438" s="165">
        <f t="shared" si="342"/>
        <v>83.33</v>
      </c>
      <c r="L438" s="34">
        <v>3000</v>
      </c>
      <c r="M438" s="31">
        <v>1500</v>
      </c>
      <c r="N438" s="31">
        <v>1000</v>
      </c>
      <c r="O438" s="30">
        <f t="shared" si="374"/>
        <v>2500</v>
      </c>
      <c r="P438" s="70"/>
      <c r="Q438" s="198"/>
      <c r="R438" s="13"/>
      <c r="S438" s="9">
        <f t="shared" si="380"/>
        <v>-1500</v>
      </c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</row>
    <row r="439" spans="1:159" s="1" customFormat="1" ht="18" x14ac:dyDescent="0.25">
      <c r="A439" s="118"/>
      <c r="B439" s="41"/>
      <c r="C439" s="41"/>
      <c r="D439" s="41"/>
      <c r="E439" s="41"/>
      <c r="F439" s="41"/>
      <c r="G439" s="158" t="s">
        <v>261</v>
      </c>
      <c r="H439" s="34">
        <v>15000</v>
      </c>
      <c r="I439" s="34">
        <f t="shared" ref="I439:I440" si="381">O439</f>
        <v>14987</v>
      </c>
      <c r="J439" s="34">
        <f t="shared" si="378"/>
        <v>13</v>
      </c>
      <c r="K439" s="165">
        <f t="shared" si="342"/>
        <v>99.91</v>
      </c>
      <c r="L439" s="34">
        <v>15000</v>
      </c>
      <c r="M439" s="31">
        <v>9887</v>
      </c>
      <c r="N439" s="31">
        <v>5100</v>
      </c>
      <c r="O439" s="30">
        <f t="shared" si="374"/>
        <v>14987</v>
      </c>
      <c r="P439" s="70"/>
      <c r="Q439" s="198"/>
      <c r="R439" s="13"/>
      <c r="S439" s="9">
        <f t="shared" si="380"/>
        <v>-9887</v>
      </c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</row>
    <row r="440" spans="1:159" s="1" customFormat="1" ht="33" x14ac:dyDescent="0.25">
      <c r="A440" s="118"/>
      <c r="B440" s="41"/>
      <c r="C440" s="41"/>
      <c r="D440" s="41"/>
      <c r="E440" s="41"/>
      <c r="F440" s="41"/>
      <c r="G440" s="158" t="s">
        <v>412</v>
      </c>
      <c r="H440" s="34">
        <v>48000</v>
      </c>
      <c r="I440" s="34">
        <f t="shared" si="381"/>
        <v>47197</v>
      </c>
      <c r="J440" s="34">
        <f t="shared" si="378"/>
        <v>803</v>
      </c>
      <c r="K440" s="165">
        <f t="shared" si="342"/>
        <v>98.33</v>
      </c>
      <c r="L440" s="34">
        <v>48000</v>
      </c>
      <c r="M440" s="31">
        <v>26255</v>
      </c>
      <c r="N440" s="31">
        <v>20942</v>
      </c>
      <c r="O440" s="30">
        <f>+M440+N440</f>
        <v>47197</v>
      </c>
      <c r="P440" s="70"/>
      <c r="Q440" s="198"/>
      <c r="R440" s="13"/>
      <c r="S440" s="9">
        <f t="shared" si="380"/>
        <v>-26255</v>
      </c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</row>
    <row r="441" spans="1:159" ht="18" x14ac:dyDescent="0.2">
      <c r="A441" s="119"/>
      <c r="B441" s="96"/>
      <c r="C441" s="96"/>
      <c r="D441" s="96"/>
      <c r="E441" s="96"/>
      <c r="F441" s="96"/>
      <c r="G441" s="94" t="s">
        <v>262</v>
      </c>
      <c r="H441" s="31"/>
      <c r="I441" s="31"/>
      <c r="J441" s="34">
        <f t="shared" si="378"/>
        <v>0</v>
      </c>
      <c r="K441" s="165" t="e">
        <f t="shared" si="342"/>
        <v>#DIV/0!</v>
      </c>
      <c r="L441" s="31"/>
      <c r="M441" s="31"/>
      <c r="N441" s="31"/>
      <c r="O441" s="44">
        <f t="shared" si="374"/>
        <v>0</v>
      </c>
      <c r="P441" s="69">
        <f t="shared" ref="P441" si="382">L441-O441</f>
        <v>0</v>
      </c>
      <c r="Q441" s="198"/>
      <c r="R441" s="12"/>
      <c r="S441" s="9">
        <f t="shared" si="380"/>
        <v>0</v>
      </c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</row>
    <row r="442" spans="1:159" ht="33" x14ac:dyDescent="0.2">
      <c r="A442" s="119"/>
      <c r="B442" s="96"/>
      <c r="C442" s="96"/>
      <c r="D442" s="96"/>
      <c r="E442" s="41" t="s">
        <v>127</v>
      </c>
      <c r="F442" s="96"/>
      <c r="G442" s="158" t="s">
        <v>422</v>
      </c>
      <c r="H442" s="34">
        <f>H443</f>
        <v>103000</v>
      </c>
      <c r="I442" s="34">
        <f>I443</f>
        <v>96986</v>
      </c>
      <c r="J442" s="34">
        <f t="shared" si="378"/>
        <v>6014</v>
      </c>
      <c r="K442" s="165">
        <f t="shared" si="342"/>
        <v>94.16</v>
      </c>
      <c r="L442" s="34">
        <f>H442</f>
        <v>103000</v>
      </c>
      <c r="M442" s="34">
        <f>M443</f>
        <v>41574</v>
      </c>
      <c r="N442" s="34">
        <f>N443</f>
        <v>55412</v>
      </c>
      <c r="O442" s="30">
        <f t="shared" si="374"/>
        <v>96986</v>
      </c>
      <c r="P442" s="70"/>
      <c r="Q442" s="198"/>
      <c r="R442" s="12"/>
      <c r="S442" s="9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</row>
    <row r="443" spans="1:159" ht="18" x14ac:dyDescent="0.2">
      <c r="A443" s="119"/>
      <c r="B443" s="96"/>
      <c r="C443" s="96"/>
      <c r="D443" s="96"/>
      <c r="E443" s="41"/>
      <c r="F443" s="96"/>
      <c r="G443" s="158" t="s">
        <v>425</v>
      </c>
      <c r="H443" s="31">
        <v>103000</v>
      </c>
      <c r="I443" s="31">
        <f>O443</f>
        <v>96986</v>
      </c>
      <c r="J443" s="31"/>
      <c r="K443" s="191"/>
      <c r="L443" s="31">
        <v>103000</v>
      </c>
      <c r="M443" s="31">
        <v>41574</v>
      </c>
      <c r="N443" s="31">
        <v>55412</v>
      </c>
      <c r="O443" s="44">
        <f t="shared" si="374"/>
        <v>96986</v>
      </c>
      <c r="P443" s="70"/>
      <c r="Q443" s="198"/>
      <c r="R443" s="12"/>
      <c r="S443" s="9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</row>
    <row r="444" spans="1:159" ht="49.5" x14ac:dyDescent="0.2">
      <c r="A444" s="119"/>
      <c r="B444" s="96"/>
      <c r="C444" s="96"/>
      <c r="D444" s="41">
        <v>58</v>
      </c>
      <c r="E444" s="96"/>
      <c r="F444" s="96"/>
      <c r="G444" s="158" t="s">
        <v>366</v>
      </c>
      <c r="H444" s="34">
        <f t="shared" ref="H444:J444" si="383">+H445+H446</f>
        <v>1316000</v>
      </c>
      <c r="I444" s="34">
        <f t="shared" si="383"/>
        <v>1274376</v>
      </c>
      <c r="J444" s="34">
        <f t="shared" si="383"/>
        <v>41624</v>
      </c>
      <c r="K444" s="165">
        <f t="shared" si="342"/>
        <v>96.84</v>
      </c>
      <c r="L444" s="34">
        <f>+L445+L446</f>
        <v>1316000</v>
      </c>
      <c r="M444" s="34">
        <f>+M445+M446</f>
        <v>762848</v>
      </c>
      <c r="N444" s="34">
        <f t="shared" ref="N444" si="384">+N445+N446</f>
        <v>511528</v>
      </c>
      <c r="O444" s="33">
        <f t="shared" si="374"/>
        <v>1274376</v>
      </c>
      <c r="P444" s="73">
        <f>+P445+P446</f>
        <v>41624</v>
      </c>
      <c r="Q444" s="198">
        <f t="shared" si="376"/>
        <v>96.84</v>
      </c>
      <c r="R444" s="12"/>
      <c r="S444" s="9">
        <f t="shared" ref="S444:S450" si="385">R444-M444</f>
        <v>-762848</v>
      </c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</row>
    <row r="445" spans="1:159" ht="18" x14ac:dyDescent="0.2">
      <c r="A445" s="119"/>
      <c r="B445" s="96"/>
      <c r="C445" s="96"/>
      <c r="D445" s="96"/>
      <c r="E445" s="97" t="s">
        <v>56</v>
      </c>
      <c r="F445" s="96"/>
      <c r="G445" s="94" t="s">
        <v>377</v>
      </c>
      <c r="H445" s="31">
        <v>205000</v>
      </c>
      <c r="I445" s="35">
        <f>O445</f>
        <v>195320</v>
      </c>
      <c r="J445" s="31">
        <f t="shared" ref="J445:J446" si="386">H445-I445</f>
        <v>9680</v>
      </c>
      <c r="K445" s="165">
        <f t="shared" si="342"/>
        <v>95.28</v>
      </c>
      <c r="L445" s="31">
        <f>H445</f>
        <v>205000</v>
      </c>
      <c r="M445" s="31">
        <v>117132</v>
      </c>
      <c r="N445" s="31">
        <v>78188</v>
      </c>
      <c r="O445" s="44">
        <f>+M445+N445</f>
        <v>195320</v>
      </c>
      <c r="P445" s="69">
        <f t="shared" ref="P445:P446" si="387">L445-O445</f>
        <v>9680</v>
      </c>
      <c r="Q445" s="198">
        <f t="shared" si="376"/>
        <v>95.28</v>
      </c>
      <c r="R445" s="12">
        <v>1568908.87</v>
      </c>
      <c r="S445" s="9">
        <f>R445-M445</f>
        <v>1451776.87</v>
      </c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</row>
    <row r="446" spans="1:159" ht="18" x14ac:dyDescent="0.2">
      <c r="A446" s="119"/>
      <c r="B446" s="96"/>
      <c r="C446" s="96"/>
      <c r="D446" s="96"/>
      <c r="E446" s="97" t="s">
        <v>58</v>
      </c>
      <c r="F446" s="96"/>
      <c r="G446" s="94" t="s">
        <v>378</v>
      </c>
      <c r="H446" s="31">
        <v>1111000</v>
      </c>
      <c r="I446" s="35">
        <f>O446</f>
        <v>1079056</v>
      </c>
      <c r="J446" s="31">
        <f t="shared" si="386"/>
        <v>31944</v>
      </c>
      <c r="K446" s="165">
        <f t="shared" si="342"/>
        <v>97.12</v>
      </c>
      <c r="L446" s="31">
        <f>H446</f>
        <v>1111000</v>
      </c>
      <c r="M446" s="31">
        <v>645716</v>
      </c>
      <c r="N446" s="31">
        <v>433340</v>
      </c>
      <c r="O446" s="44">
        <f>+M446+N446</f>
        <v>1079056</v>
      </c>
      <c r="P446" s="69">
        <f t="shared" si="387"/>
        <v>31944</v>
      </c>
      <c r="Q446" s="198">
        <f t="shared" si="376"/>
        <v>97.12</v>
      </c>
      <c r="R446" s="12">
        <v>8727616.6199999992</v>
      </c>
      <c r="S446" s="9">
        <f t="shared" si="385"/>
        <v>8081900.6199999992</v>
      </c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</row>
    <row r="447" spans="1:159" ht="18" x14ac:dyDescent="0.2">
      <c r="A447" s="118"/>
      <c r="B447" s="41"/>
      <c r="C447" s="41"/>
      <c r="D447" s="41">
        <v>79</v>
      </c>
      <c r="E447" s="41"/>
      <c r="F447" s="41"/>
      <c r="G447" s="169" t="s">
        <v>263</v>
      </c>
      <c r="H447" s="33">
        <f t="shared" ref="H447:J447" si="388">H448</f>
        <v>0</v>
      </c>
      <c r="I447" s="33">
        <f t="shared" si="388"/>
        <v>0</v>
      </c>
      <c r="J447" s="33">
        <f t="shared" si="388"/>
        <v>0</v>
      </c>
      <c r="K447" s="165" t="e">
        <f t="shared" si="342"/>
        <v>#DIV/0!</v>
      </c>
      <c r="L447" s="33">
        <f t="shared" ref="L447:P447" si="389">L448</f>
        <v>0</v>
      </c>
      <c r="M447" s="33">
        <f t="shared" si="389"/>
        <v>0</v>
      </c>
      <c r="N447" s="33">
        <f>N448</f>
        <v>0</v>
      </c>
      <c r="O447" s="33">
        <f t="shared" si="389"/>
        <v>0</v>
      </c>
      <c r="P447" s="73">
        <f t="shared" si="389"/>
        <v>0</v>
      </c>
      <c r="Q447" s="198"/>
      <c r="R447" s="6"/>
      <c r="S447" s="9">
        <f t="shared" si="385"/>
        <v>0</v>
      </c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</row>
    <row r="448" spans="1:159" ht="18" x14ac:dyDescent="0.2">
      <c r="A448" s="118"/>
      <c r="B448" s="41"/>
      <c r="C448" s="41"/>
      <c r="D448" s="41">
        <v>80</v>
      </c>
      <c r="E448" s="41"/>
      <c r="F448" s="41"/>
      <c r="G448" s="169" t="s">
        <v>264</v>
      </c>
      <c r="H448" s="33">
        <f t="shared" ref="H448:J448" si="390">H449+H450</f>
        <v>0</v>
      </c>
      <c r="I448" s="33">
        <f t="shared" si="390"/>
        <v>0</v>
      </c>
      <c r="J448" s="33">
        <f t="shared" si="390"/>
        <v>0</v>
      </c>
      <c r="K448" s="165" t="e">
        <f t="shared" si="342"/>
        <v>#DIV/0!</v>
      </c>
      <c r="L448" s="33">
        <f t="shared" ref="L448:P448" si="391">L449+L450</f>
        <v>0</v>
      </c>
      <c r="M448" s="33">
        <f t="shared" si="391"/>
        <v>0</v>
      </c>
      <c r="N448" s="33">
        <f>N449+N450</f>
        <v>0</v>
      </c>
      <c r="O448" s="33">
        <f t="shared" si="391"/>
        <v>0</v>
      </c>
      <c r="P448" s="73">
        <f t="shared" si="391"/>
        <v>0</v>
      </c>
      <c r="Q448" s="198"/>
      <c r="R448" s="6"/>
      <c r="S448" s="9">
        <f t="shared" si="385"/>
        <v>0</v>
      </c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</row>
    <row r="449" spans="1:159" ht="33" x14ac:dyDescent="0.2">
      <c r="A449" s="119"/>
      <c r="B449" s="96"/>
      <c r="C449" s="96"/>
      <c r="D449" s="96"/>
      <c r="E449" s="96" t="s">
        <v>7</v>
      </c>
      <c r="F449" s="96"/>
      <c r="G449" s="94" t="s">
        <v>265</v>
      </c>
      <c r="H449" s="31"/>
      <c r="I449" s="31"/>
      <c r="J449" s="31"/>
      <c r="K449" s="165" t="e">
        <f t="shared" si="342"/>
        <v>#DIV/0!</v>
      </c>
      <c r="L449" s="31"/>
      <c r="M449" s="31"/>
      <c r="N449" s="31"/>
      <c r="O449" s="31">
        <f>M449+N449</f>
        <v>0</v>
      </c>
      <c r="P449" s="71"/>
      <c r="Q449" s="207"/>
      <c r="R449" s="6"/>
      <c r="S449" s="9">
        <f t="shared" si="385"/>
        <v>0</v>
      </c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</row>
    <row r="450" spans="1:159" ht="33" x14ac:dyDescent="0.2">
      <c r="A450" s="119"/>
      <c r="B450" s="96"/>
      <c r="C450" s="96"/>
      <c r="D450" s="96"/>
      <c r="E450" s="96" t="s">
        <v>111</v>
      </c>
      <c r="F450" s="96"/>
      <c r="G450" s="94" t="s">
        <v>266</v>
      </c>
      <c r="H450" s="31"/>
      <c r="I450" s="31"/>
      <c r="J450" s="31"/>
      <c r="K450" s="165" t="e">
        <f t="shared" si="342"/>
        <v>#DIV/0!</v>
      </c>
      <c r="L450" s="31"/>
      <c r="M450" s="31"/>
      <c r="N450" s="31"/>
      <c r="O450" s="31">
        <f>M450+N450</f>
        <v>0</v>
      </c>
      <c r="P450" s="71"/>
      <c r="Q450" s="207"/>
      <c r="R450" s="6"/>
      <c r="S450" s="9">
        <f t="shared" si="385"/>
        <v>0</v>
      </c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</row>
    <row r="451" spans="1:159" ht="18" x14ac:dyDescent="0.2">
      <c r="A451" s="124"/>
      <c r="B451" s="102"/>
      <c r="C451" s="102"/>
      <c r="D451" s="102">
        <v>85</v>
      </c>
      <c r="E451" s="102"/>
      <c r="F451" s="102"/>
      <c r="G451" s="174" t="s">
        <v>87</v>
      </c>
      <c r="H451" s="93"/>
      <c r="I451" s="93"/>
      <c r="J451" s="93"/>
      <c r="K451" s="168"/>
      <c r="L451" s="93"/>
      <c r="M451" s="93">
        <v>0</v>
      </c>
      <c r="N451" s="93">
        <v>-1455</v>
      </c>
      <c r="O451" s="93">
        <f>M451+N451</f>
        <v>-1455</v>
      </c>
      <c r="P451" s="93"/>
      <c r="Q451" s="211"/>
      <c r="R451" s="6"/>
      <c r="S451" s="9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</row>
    <row r="452" spans="1:159" ht="18" x14ac:dyDescent="0.2">
      <c r="A452" s="119"/>
      <c r="B452" s="96"/>
      <c r="C452" s="96"/>
      <c r="D452" s="96"/>
      <c r="E452" s="96"/>
      <c r="F452" s="96"/>
      <c r="G452" s="94" t="s">
        <v>149</v>
      </c>
      <c r="H452" s="31"/>
      <c r="I452" s="31"/>
      <c r="J452" s="31"/>
      <c r="K452" s="165"/>
      <c r="L452" s="31"/>
      <c r="M452" s="31"/>
      <c r="N452" s="31"/>
      <c r="O452" s="31"/>
      <c r="P452" s="71"/>
      <c r="Q452" s="207"/>
      <c r="R452" s="6"/>
      <c r="S452" s="9">
        <f t="shared" ref="S452:S502" si="392">R452-M452</f>
        <v>0</v>
      </c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</row>
    <row r="453" spans="1:159" ht="18" x14ac:dyDescent="0.2">
      <c r="A453" s="234" t="s">
        <v>226</v>
      </c>
      <c r="B453" s="235" t="s">
        <v>18</v>
      </c>
      <c r="C453" s="235"/>
      <c r="D453" s="235"/>
      <c r="E453" s="235"/>
      <c r="F453" s="235"/>
      <c r="G453" s="159" t="s">
        <v>362</v>
      </c>
      <c r="H453" s="55">
        <f t="shared" ref="H453:I453" si="393">SUM(H454:H456)</f>
        <v>2638000</v>
      </c>
      <c r="I453" s="55">
        <f t="shared" si="393"/>
        <v>2581762</v>
      </c>
      <c r="J453" s="129">
        <f t="shared" ref="J453:J458" si="394">H453-I453</f>
        <v>56238</v>
      </c>
      <c r="K453" s="176">
        <f t="shared" ref="K453:K482" si="395">ROUND(I453/H453*100,2)</f>
        <v>97.87</v>
      </c>
      <c r="L453" s="55">
        <f t="shared" ref="L453" si="396">SUM(L454:L456)</f>
        <v>2638000</v>
      </c>
      <c r="M453" s="55">
        <f t="shared" ref="M453:O453" si="397">SUM(M454:M456)</f>
        <v>1501585</v>
      </c>
      <c r="N453" s="55">
        <f t="shared" si="397"/>
        <v>1078722</v>
      </c>
      <c r="O453" s="55">
        <f t="shared" si="397"/>
        <v>2580307</v>
      </c>
      <c r="P453" s="55">
        <f t="shared" ref="P453:P458" si="398">L453-O453</f>
        <v>57693</v>
      </c>
      <c r="Q453" s="200">
        <f t="shared" ref="Q453:Q458" si="399">ROUND(O453/L453*100,2)</f>
        <v>97.81</v>
      </c>
      <c r="R453" s="6"/>
      <c r="S453" s="9">
        <f t="shared" si="392"/>
        <v>-1501585</v>
      </c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</row>
    <row r="454" spans="1:159" ht="18" x14ac:dyDescent="0.2">
      <c r="A454" s="234"/>
      <c r="B454" s="235"/>
      <c r="C454" s="235" t="s">
        <v>7</v>
      </c>
      <c r="D454" s="235"/>
      <c r="E454" s="235"/>
      <c r="F454" s="235"/>
      <c r="G454" s="159" t="s">
        <v>363</v>
      </c>
      <c r="H454" s="55">
        <f>H394+H400</f>
        <v>0</v>
      </c>
      <c r="I454" s="55">
        <f>I394+I400</f>
        <v>0</v>
      </c>
      <c r="J454" s="129">
        <f t="shared" si="394"/>
        <v>0</v>
      </c>
      <c r="K454" s="176" t="e">
        <f t="shared" si="395"/>
        <v>#DIV/0!</v>
      </c>
      <c r="L454" s="55">
        <f>L394+L400</f>
        <v>0</v>
      </c>
      <c r="M454" s="55">
        <f>M394+M400</f>
        <v>0</v>
      </c>
      <c r="N454" s="55">
        <f>N394+N400</f>
        <v>0</v>
      </c>
      <c r="O454" s="55">
        <f>O394+O400</f>
        <v>0</v>
      </c>
      <c r="P454" s="55">
        <f t="shared" si="398"/>
        <v>0</v>
      </c>
      <c r="Q454" s="200" t="e">
        <f t="shared" si="399"/>
        <v>#DIV/0!</v>
      </c>
      <c r="R454" s="6"/>
      <c r="S454" s="9">
        <f t="shared" si="392"/>
        <v>0</v>
      </c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</row>
    <row r="455" spans="1:159" ht="18" x14ac:dyDescent="0.2">
      <c r="A455" s="234"/>
      <c r="B455" s="235"/>
      <c r="C455" s="235" t="s">
        <v>136</v>
      </c>
      <c r="D455" s="235"/>
      <c r="E455" s="235"/>
      <c r="F455" s="235"/>
      <c r="G455" s="159" t="s">
        <v>364</v>
      </c>
      <c r="H455" s="55">
        <f>H397+H416</f>
        <v>1322000</v>
      </c>
      <c r="I455" s="55">
        <f>I397+I416</f>
        <v>1307386</v>
      </c>
      <c r="J455" s="129">
        <f t="shared" si="394"/>
        <v>14614</v>
      </c>
      <c r="K455" s="176">
        <f t="shared" si="395"/>
        <v>98.89</v>
      </c>
      <c r="L455" s="55">
        <f>L397+L416</f>
        <v>1322000</v>
      </c>
      <c r="M455" s="55">
        <f>M397+M416</f>
        <v>738737</v>
      </c>
      <c r="N455" s="55">
        <f>N397+N416</f>
        <v>568649</v>
      </c>
      <c r="O455" s="55">
        <f>O397+O416</f>
        <v>1307386</v>
      </c>
      <c r="P455" s="55">
        <f t="shared" si="398"/>
        <v>14614</v>
      </c>
      <c r="Q455" s="200">
        <f t="shared" si="399"/>
        <v>98.89</v>
      </c>
      <c r="R455" s="6"/>
      <c r="S455" s="9">
        <f t="shared" si="392"/>
        <v>-738737</v>
      </c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</row>
    <row r="456" spans="1:159" ht="18" x14ac:dyDescent="0.2">
      <c r="A456" s="234"/>
      <c r="B456" s="235"/>
      <c r="C456" s="235" t="s">
        <v>91</v>
      </c>
      <c r="D456" s="235"/>
      <c r="E456" s="235"/>
      <c r="F456" s="235"/>
      <c r="G456" s="159" t="s">
        <v>365</v>
      </c>
      <c r="H456" s="55">
        <f>H392-H454-H455</f>
        <v>1316000</v>
      </c>
      <c r="I456" s="55">
        <f>I392-I454-I455</f>
        <v>1274376</v>
      </c>
      <c r="J456" s="129">
        <f t="shared" si="394"/>
        <v>41624</v>
      </c>
      <c r="K456" s="176">
        <f t="shared" si="395"/>
        <v>96.84</v>
      </c>
      <c r="L456" s="55">
        <f>L392-L454-L455</f>
        <v>1316000</v>
      </c>
      <c r="M456" s="55">
        <f>M392-M454-M455</f>
        <v>762848</v>
      </c>
      <c r="N456" s="55">
        <f>N392-N454-N455</f>
        <v>510073</v>
      </c>
      <c r="O456" s="55">
        <f>O392-O454-O455</f>
        <v>1272921</v>
      </c>
      <c r="P456" s="55">
        <f t="shared" si="398"/>
        <v>43079</v>
      </c>
      <c r="Q456" s="200">
        <f t="shared" si="399"/>
        <v>96.73</v>
      </c>
      <c r="R456" s="6"/>
      <c r="S456" s="9">
        <f t="shared" si="392"/>
        <v>-762848</v>
      </c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</row>
    <row r="457" spans="1:159" ht="18" x14ac:dyDescent="0.2">
      <c r="A457" s="234">
        <v>8904</v>
      </c>
      <c r="B457" s="235" t="s">
        <v>20</v>
      </c>
      <c r="C457" s="235"/>
      <c r="D457" s="235"/>
      <c r="E457" s="235"/>
      <c r="F457" s="235"/>
      <c r="G457" s="159" t="s">
        <v>267</v>
      </c>
      <c r="H457" s="55">
        <f>+H157+H392</f>
        <v>7779600</v>
      </c>
      <c r="I457" s="55">
        <f>+I157+I392</f>
        <v>6425764</v>
      </c>
      <c r="J457" s="129">
        <f t="shared" si="394"/>
        <v>1353836</v>
      </c>
      <c r="K457" s="176">
        <f t="shared" si="395"/>
        <v>82.6</v>
      </c>
      <c r="L457" s="55">
        <f>+L157+L392</f>
        <v>7776600</v>
      </c>
      <c r="M457" s="55">
        <f>+M157+M392</f>
        <v>3370454</v>
      </c>
      <c r="N457" s="55">
        <f>+N157+N392</f>
        <v>3000148</v>
      </c>
      <c r="O457" s="55">
        <f>+O157+O392</f>
        <v>6370602</v>
      </c>
      <c r="P457" s="55">
        <f t="shared" si="398"/>
        <v>1405998</v>
      </c>
      <c r="Q457" s="200">
        <f t="shared" si="399"/>
        <v>81.92</v>
      </c>
      <c r="R457" s="6"/>
      <c r="S457" s="9">
        <f t="shared" si="392"/>
        <v>-3370454</v>
      </c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</row>
    <row r="458" spans="1:159" ht="18" x14ac:dyDescent="0.2">
      <c r="A458" s="234"/>
      <c r="B458" s="235" t="s">
        <v>18</v>
      </c>
      <c r="C458" s="235"/>
      <c r="D458" s="235"/>
      <c r="E458" s="235"/>
      <c r="F458" s="235"/>
      <c r="G458" s="159" t="s">
        <v>268</v>
      </c>
      <c r="H458" s="55">
        <f>+H98</f>
        <v>1420000</v>
      </c>
      <c r="I458" s="55">
        <f>+I98</f>
        <v>142000</v>
      </c>
      <c r="J458" s="129">
        <f t="shared" si="394"/>
        <v>1278000</v>
      </c>
      <c r="K458" s="176">
        <f t="shared" si="395"/>
        <v>10</v>
      </c>
      <c r="L458" s="55">
        <f>+L98</f>
        <v>520000</v>
      </c>
      <c r="M458" s="55">
        <f>+M98</f>
        <v>245576</v>
      </c>
      <c r="N458" s="55">
        <f>+N98</f>
        <v>269139</v>
      </c>
      <c r="O458" s="55">
        <f>+O98</f>
        <v>514715</v>
      </c>
      <c r="P458" s="55">
        <f t="shared" si="398"/>
        <v>5285</v>
      </c>
      <c r="Q458" s="200">
        <f t="shared" si="399"/>
        <v>98.98</v>
      </c>
      <c r="R458" s="6"/>
      <c r="S458" s="9">
        <f t="shared" si="392"/>
        <v>-245576</v>
      </c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</row>
    <row r="459" spans="1:159" ht="18" x14ac:dyDescent="0.2">
      <c r="A459" s="388" t="s">
        <v>269</v>
      </c>
      <c r="B459" s="389"/>
      <c r="C459" s="389"/>
      <c r="D459" s="389"/>
      <c r="E459" s="389"/>
      <c r="F459" s="389"/>
      <c r="G459" s="186" t="s">
        <v>270</v>
      </c>
      <c r="H459" s="130"/>
      <c r="I459" s="130"/>
      <c r="J459" s="130"/>
      <c r="K459" s="187"/>
      <c r="L459" s="130">
        <f>L9-L55</f>
        <v>-8296600</v>
      </c>
      <c r="M459" s="130">
        <f>M9-M55</f>
        <v>-2472253</v>
      </c>
      <c r="N459" s="130">
        <f>N9-N55</f>
        <v>-2078322</v>
      </c>
      <c r="O459" s="130">
        <f>O9-O55</f>
        <v>-4550575</v>
      </c>
      <c r="P459" s="130"/>
      <c r="Q459" s="212"/>
      <c r="R459" s="6"/>
      <c r="S459" s="9">
        <f t="shared" si="392"/>
        <v>2472253</v>
      </c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</row>
    <row r="460" spans="1:159" ht="18" x14ac:dyDescent="0.2">
      <c r="A460" s="240"/>
      <c r="B460" s="241" t="s">
        <v>89</v>
      </c>
      <c r="C460" s="241"/>
      <c r="D460" s="241"/>
      <c r="E460" s="241"/>
      <c r="F460" s="241"/>
      <c r="G460" s="186" t="s">
        <v>271</v>
      </c>
      <c r="H460" s="130"/>
      <c r="I460" s="130"/>
      <c r="J460" s="130"/>
      <c r="K460" s="187"/>
      <c r="L460" s="130">
        <f t="shared" ref="L460:O461" si="400">+L48-L457</f>
        <v>-7776600</v>
      </c>
      <c r="M460" s="130">
        <f t="shared" si="400"/>
        <v>-3366716</v>
      </c>
      <c r="N460" s="130">
        <f t="shared" si="400"/>
        <v>-2996314</v>
      </c>
      <c r="O460" s="130">
        <f t="shared" si="400"/>
        <v>-6363030</v>
      </c>
      <c r="P460" s="130"/>
      <c r="Q460" s="212"/>
      <c r="R460" s="6"/>
      <c r="S460" s="9">
        <f t="shared" si="392"/>
        <v>3366716</v>
      </c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</row>
    <row r="461" spans="1:159" ht="18" x14ac:dyDescent="0.2">
      <c r="A461" s="240"/>
      <c r="B461" s="241">
        <v>11</v>
      </c>
      <c r="C461" s="241"/>
      <c r="D461" s="241"/>
      <c r="E461" s="241"/>
      <c r="F461" s="241"/>
      <c r="G461" s="186" t="s">
        <v>272</v>
      </c>
      <c r="H461" s="130"/>
      <c r="I461" s="130"/>
      <c r="J461" s="130"/>
      <c r="K461" s="187"/>
      <c r="L461" s="130">
        <f t="shared" si="400"/>
        <v>-520000</v>
      </c>
      <c r="M461" s="130">
        <f t="shared" si="400"/>
        <v>-243361</v>
      </c>
      <c r="N461" s="130">
        <f t="shared" si="400"/>
        <v>-267854</v>
      </c>
      <c r="O461" s="130">
        <f t="shared" si="400"/>
        <v>-511215</v>
      </c>
      <c r="P461" s="130"/>
      <c r="Q461" s="212"/>
      <c r="R461" s="6"/>
      <c r="S461" s="9">
        <f t="shared" si="392"/>
        <v>243361</v>
      </c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</row>
    <row r="462" spans="1:159" ht="0.75" customHeight="1" x14ac:dyDescent="0.2">
      <c r="A462" s="118"/>
      <c r="B462" s="41"/>
      <c r="C462" s="41"/>
      <c r="D462" s="41"/>
      <c r="E462" s="41"/>
      <c r="F462" s="41"/>
      <c r="G462" s="158"/>
      <c r="H462" s="33"/>
      <c r="I462" s="33"/>
      <c r="J462" s="33"/>
      <c r="K462" s="165"/>
      <c r="L462" s="33"/>
      <c r="M462" s="33"/>
      <c r="N462" s="33"/>
      <c r="O462" s="33"/>
      <c r="P462" s="73"/>
      <c r="Q462" s="209"/>
      <c r="R462" s="6"/>
      <c r="S462" s="9">
        <f t="shared" si="392"/>
        <v>0</v>
      </c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</row>
    <row r="463" spans="1:159" ht="18" hidden="1" x14ac:dyDescent="0.2">
      <c r="A463" s="118">
        <v>5008</v>
      </c>
      <c r="B463" s="41"/>
      <c r="C463" s="41"/>
      <c r="D463" s="41"/>
      <c r="E463" s="41"/>
      <c r="F463" s="41"/>
      <c r="G463" s="158" t="s">
        <v>64</v>
      </c>
      <c r="H463" s="33">
        <f t="shared" ref="H463:J463" si="401">+H464+H467</f>
        <v>0</v>
      </c>
      <c r="I463" s="33">
        <f t="shared" si="401"/>
        <v>0</v>
      </c>
      <c r="J463" s="33">
        <f t="shared" si="401"/>
        <v>0</v>
      </c>
      <c r="K463" s="165" t="e">
        <f t="shared" si="395"/>
        <v>#DIV/0!</v>
      </c>
      <c r="L463" s="33">
        <f>+L464+L467</f>
        <v>0</v>
      </c>
      <c r="M463" s="33">
        <f>+M464+M467</f>
        <v>0</v>
      </c>
      <c r="N463" s="33">
        <f t="shared" ref="N463:O463" si="402">+N464+N467</f>
        <v>0</v>
      </c>
      <c r="O463" s="33">
        <f t="shared" si="402"/>
        <v>0</v>
      </c>
      <c r="P463" s="73">
        <f>+P464+P467</f>
        <v>0</v>
      </c>
      <c r="Q463" s="209">
        <f>+Q464+Q467</f>
        <v>0</v>
      </c>
      <c r="R463" s="6"/>
      <c r="S463" s="9">
        <f t="shared" si="392"/>
        <v>0</v>
      </c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</row>
    <row r="464" spans="1:159" ht="18" hidden="1" x14ac:dyDescent="0.2">
      <c r="A464" s="118"/>
      <c r="B464" s="41"/>
      <c r="C464" s="41"/>
      <c r="D464" s="97" t="s">
        <v>56</v>
      </c>
      <c r="E464" s="96"/>
      <c r="F464" s="96"/>
      <c r="G464" s="169" t="s">
        <v>153</v>
      </c>
      <c r="H464" s="33">
        <f t="shared" ref="H464:J464" si="403">+H465+H466</f>
        <v>0</v>
      </c>
      <c r="I464" s="33">
        <f t="shared" si="403"/>
        <v>0</v>
      </c>
      <c r="J464" s="33">
        <f t="shared" si="403"/>
        <v>0</v>
      </c>
      <c r="K464" s="165" t="e">
        <f t="shared" si="395"/>
        <v>#DIV/0!</v>
      </c>
      <c r="L464" s="33">
        <f>+L465+L466</f>
        <v>0</v>
      </c>
      <c r="M464" s="33">
        <f>+M465+M466</f>
        <v>0</v>
      </c>
      <c r="N464" s="33">
        <f t="shared" ref="N464:O464" si="404">+N465+N466</f>
        <v>0</v>
      </c>
      <c r="O464" s="33">
        <f t="shared" si="404"/>
        <v>0</v>
      </c>
      <c r="P464" s="73">
        <f>+P465+P466</f>
        <v>0</v>
      </c>
      <c r="Q464" s="209">
        <f>+Q465+Q466</f>
        <v>0</v>
      </c>
      <c r="R464" s="6"/>
      <c r="S464" s="9">
        <f t="shared" si="392"/>
        <v>0</v>
      </c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</row>
    <row r="465" spans="1:159" ht="18" hidden="1" x14ac:dyDescent="0.2">
      <c r="A465" s="118"/>
      <c r="B465" s="41"/>
      <c r="C465" s="41"/>
      <c r="D465" s="97" t="s">
        <v>69</v>
      </c>
      <c r="E465" s="96"/>
      <c r="F465" s="96"/>
      <c r="G465" s="169" t="s">
        <v>273</v>
      </c>
      <c r="H465" s="33">
        <f t="shared" ref="H465:J465" si="405">+H470</f>
        <v>0</v>
      </c>
      <c r="I465" s="33">
        <f t="shared" si="405"/>
        <v>0</v>
      </c>
      <c r="J465" s="33">
        <f t="shared" si="405"/>
        <v>0</v>
      </c>
      <c r="K465" s="165" t="e">
        <f t="shared" si="395"/>
        <v>#DIV/0!</v>
      </c>
      <c r="L465" s="33">
        <f>+L470</f>
        <v>0</v>
      </c>
      <c r="M465" s="33">
        <f>+M470</f>
        <v>0</v>
      </c>
      <c r="N465" s="33">
        <f t="shared" ref="N465:O465" si="406">+N470</f>
        <v>0</v>
      </c>
      <c r="O465" s="33">
        <f t="shared" si="406"/>
        <v>0</v>
      </c>
      <c r="P465" s="73">
        <f>+P470</f>
        <v>0</v>
      </c>
      <c r="Q465" s="209">
        <f>+Q470</f>
        <v>0</v>
      </c>
      <c r="R465" s="6"/>
      <c r="S465" s="9">
        <f t="shared" si="392"/>
        <v>0</v>
      </c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</row>
    <row r="466" spans="1:159" ht="18" hidden="1" x14ac:dyDescent="0.2">
      <c r="A466" s="118"/>
      <c r="B466" s="41"/>
      <c r="C466" s="41"/>
      <c r="D466" s="97" t="s">
        <v>71</v>
      </c>
      <c r="E466" s="96"/>
      <c r="F466" s="96"/>
      <c r="G466" s="169" t="s">
        <v>274</v>
      </c>
      <c r="H466" s="33">
        <f t="shared" ref="H466:J466" si="407">+H474</f>
        <v>0</v>
      </c>
      <c r="I466" s="33">
        <f t="shared" si="407"/>
        <v>0</v>
      </c>
      <c r="J466" s="33">
        <f t="shared" si="407"/>
        <v>0</v>
      </c>
      <c r="K466" s="165" t="e">
        <f t="shared" si="395"/>
        <v>#DIV/0!</v>
      </c>
      <c r="L466" s="33">
        <f>+L474</f>
        <v>0</v>
      </c>
      <c r="M466" s="33">
        <f>+M474</f>
        <v>0</v>
      </c>
      <c r="N466" s="33">
        <f t="shared" ref="N466:O466" si="408">+N474</f>
        <v>0</v>
      </c>
      <c r="O466" s="33">
        <f t="shared" si="408"/>
        <v>0</v>
      </c>
      <c r="P466" s="73">
        <f>+P474</f>
        <v>0</v>
      </c>
      <c r="Q466" s="209">
        <f>+Q474</f>
        <v>0</v>
      </c>
      <c r="R466" s="6"/>
      <c r="S466" s="9">
        <f t="shared" si="392"/>
        <v>0</v>
      </c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</row>
    <row r="467" spans="1:159" ht="18" hidden="1" x14ac:dyDescent="0.2">
      <c r="A467" s="118"/>
      <c r="B467" s="41"/>
      <c r="C467" s="41"/>
      <c r="D467" s="97" t="s">
        <v>85</v>
      </c>
      <c r="E467" s="96"/>
      <c r="F467" s="96"/>
      <c r="G467" s="169" t="s">
        <v>162</v>
      </c>
      <c r="H467" s="33">
        <f t="shared" ref="H467:J467" si="409">+H479</f>
        <v>0</v>
      </c>
      <c r="I467" s="33">
        <f t="shared" si="409"/>
        <v>0</v>
      </c>
      <c r="J467" s="33">
        <f t="shared" si="409"/>
        <v>0</v>
      </c>
      <c r="K467" s="165" t="e">
        <f t="shared" si="395"/>
        <v>#DIV/0!</v>
      </c>
      <c r="L467" s="33">
        <f>+L479</f>
        <v>0</v>
      </c>
      <c r="M467" s="33">
        <f>+M479</f>
        <v>0</v>
      </c>
      <c r="N467" s="33">
        <f t="shared" ref="N467:O467" si="410">+N479</f>
        <v>0</v>
      </c>
      <c r="O467" s="33">
        <f t="shared" si="410"/>
        <v>0</v>
      </c>
      <c r="P467" s="73">
        <f>+P479</f>
        <v>0</v>
      </c>
      <c r="Q467" s="209">
        <f>+Q479</f>
        <v>0</v>
      </c>
      <c r="R467" s="6"/>
      <c r="S467" s="9">
        <f t="shared" si="392"/>
        <v>0</v>
      </c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</row>
    <row r="468" spans="1:159" ht="16.5" hidden="1" customHeight="1" x14ac:dyDescent="0.2">
      <c r="A468" s="118">
        <v>8008</v>
      </c>
      <c r="B468" s="41"/>
      <c r="C468" s="41"/>
      <c r="D468" s="41"/>
      <c r="E468" s="41"/>
      <c r="F468" s="41"/>
      <c r="G468" s="158" t="s">
        <v>227</v>
      </c>
      <c r="H468" s="33">
        <f t="shared" ref="H468:J468" si="411">+H469+H479</f>
        <v>0</v>
      </c>
      <c r="I468" s="33">
        <f t="shared" si="411"/>
        <v>0</v>
      </c>
      <c r="J468" s="33">
        <f t="shared" si="411"/>
        <v>0</v>
      </c>
      <c r="K468" s="165" t="e">
        <f t="shared" si="395"/>
        <v>#DIV/0!</v>
      </c>
      <c r="L468" s="33">
        <f>+L469+L479</f>
        <v>0</v>
      </c>
      <c r="M468" s="33">
        <f>+M469+M479</f>
        <v>0</v>
      </c>
      <c r="N468" s="33">
        <f t="shared" ref="N468:O468" si="412">+N469+N479</f>
        <v>0</v>
      </c>
      <c r="O468" s="33">
        <f t="shared" si="412"/>
        <v>0</v>
      </c>
      <c r="P468" s="73">
        <f>+P469+P479</f>
        <v>0</v>
      </c>
      <c r="Q468" s="209">
        <f>+Q469+Q479</f>
        <v>0</v>
      </c>
      <c r="R468" s="6"/>
      <c r="S468" s="9">
        <f t="shared" si="392"/>
        <v>0</v>
      </c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</row>
    <row r="469" spans="1:159" ht="18" hidden="1" x14ac:dyDescent="0.2">
      <c r="A469" s="118"/>
      <c r="B469" s="41"/>
      <c r="C469" s="41"/>
      <c r="D469" s="97" t="s">
        <v>56</v>
      </c>
      <c r="E469" s="97"/>
      <c r="F469" s="97"/>
      <c r="G469" s="169" t="s">
        <v>153</v>
      </c>
      <c r="H469" s="33">
        <f t="shared" ref="H469:J469" si="413">+H470+H474</f>
        <v>0</v>
      </c>
      <c r="I469" s="33">
        <f t="shared" si="413"/>
        <v>0</v>
      </c>
      <c r="J469" s="33">
        <f t="shared" si="413"/>
        <v>0</v>
      </c>
      <c r="K469" s="165" t="e">
        <f t="shared" si="395"/>
        <v>#DIV/0!</v>
      </c>
      <c r="L469" s="33">
        <f>+L470+L474</f>
        <v>0</v>
      </c>
      <c r="M469" s="33">
        <f>+M470+M474</f>
        <v>0</v>
      </c>
      <c r="N469" s="33">
        <f t="shared" ref="N469:O469" si="414">+N470+N474</f>
        <v>0</v>
      </c>
      <c r="O469" s="33">
        <f t="shared" si="414"/>
        <v>0</v>
      </c>
      <c r="P469" s="73">
        <f>+P470+P474</f>
        <v>0</v>
      </c>
      <c r="Q469" s="209">
        <f>+Q470+Q474</f>
        <v>0</v>
      </c>
      <c r="R469" s="6"/>
      <c r="S469" s="9">
        <f t="shared" si="392"/>
        <v>0</v>
      </c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</row>
    <row r="470" spans="1:159" ht="18" hidden="1" x14ac:dyDescent="0.2">
      <c r="A470" s="118"/>
      <c r="B470" s="41"/>
      <c r="C470" s="41"/>
      <c r="D470" s="97" t="s">
        <v>69</v>
      </c>
      <c r="E470" s="97"/>
      <c r="F470" s="97"/>
      <c r="G470" s="169" t="s">
        <v>273</v>
      </c>
      <c r="H470" s="33">
        <f t="shared" ref="H470:J470" si="415">+H471</f>
        <v>0</v>
      </c>
      <c r="I470" s="33">
        <f t="shared" si="415"/>
        <v>0</v>
      </c>
      <c r="J470" s="33">
        <f t="shared" si="415"/>
        <v>0</v>
      </c>
      <c r="K470" s="165" t="e">
        <f t="shared" si="395"/>
        <v>#DIV/0!</v>
      </c>
      <c r="L470" s="33">
        <f>+L471</f>
        <v>0</v>
      </c>
      <c r="M470" s="33">
        <f>+M471</f>
        <v>0</v>
      </c>
      <c r="N470" s="33">
        <f t="shared" ref="N470:O470" si="416">+N471</f>
        <v>0</v>
      </c>
      <c r="O470" s="33">
        <f t="shared" si="416"/>
        <v>0</v>
      </c>
      <c r="P470" s="73">
        <f>+P471</f>
        <v>0</v>
      </c>
      <c r="Q470" s="209">
        <f>+Q471</f>
        <v>0</v>
      </c>
      <c r="R470" s="6"/>
      <c r="S470" s="9">
        <f t="shared" si="392"/>
        <v>0</v>
      </c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</row>
    <row r="471" spans="1:159" ht="18" hidden="1" x14ac:dyDescent="0.2">
      <c r="A471" s="118"/>
      <c r="B471" s="41"/>
      <c r="C471" s="41"/>
      <c r="D471" s="97"/>
      <c r="E471" s="97" t="s">
        <v>56</v>
      </c>
      <c r="F471" s="97"/>
      <c r="G471" s="158" t="s">
        <v>294</v>
      </c>
      <c r="H471" s="33">
        <f t="shared" ref="H471:J471" si="417">+H472+H473</f>
        <v>0</v>
      </c>
      <c r="I471" s="33">
        <f t="shared" si="417"/>
        <v>0</v>
      </c>
      <c r="J471" s="33">
        <f t="shared" si="417"/>
        <v>0</v>
      </c>
      <c r="K471" s="165" t="e">
        <f t="shared" si="395"/>
        <v>#DIV/0!</v>
      </c>
      <c r="L471" s="33">
        <f>+L472+L473</f>
        <v>0</v>
      </c>
      <c r="M471" s="33">
        <f>+M472+M473</f>
        <v>0</v>
      </c>
      <c r="N471" s="33">
        <f t="shared" ref="N471:O471" si="418">+N472+N473</f>
        <v>0</v>
      </c>
      <c r="O471" s="33">
        <f t="shared" si="418"/>
        <v>0</v>
      </c>
      <c r="P471" s="73">
        <f>+P472+P473</f>
        <v>0</v>
      </c>
      <c r="Q471" s="209">
        <f>+Q472+Q473</f>
        <v>0</v>
      </c>
      <c r="R471" s="6"/>
      <c r="S471" s="9">
        <f t="shared" si="392"/>
        <v>0</v>
      </c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</row>
    <row r="472" spans="1:159" ht="18" hidden="1" x14ac:dyDescent="0.2">
      <c r="A472" s="118"/>
      <c r="B472" s="41"/>
      <c r="C472" s="41"/>
      <c r="D472" s="97"/>
      <c r="E472" s="97"/>
      <c r="F472" s="97" t="s">
        <v>56</v>
      </c>
      <c r="G472" s="94" t="s">
        <v>295</v>
      </c>
      <c r="H472" s="33"/>
      <c r="I472" s="33"/>
      <c r="J472" s="33"/>
      <c r="K472" s="165" t="e">
        <f t="shared" si="395"/>
        <v>#DIV/0!</v>
      </c>
      <c r="L472" s="33"/>
      <c r="M472" s="33"/>
      <c r="N472" s="33"/>
      <c r="O472" s="33">
        <f>+M472+N472</f>
        <v>0</v>
      </c>
      <c r="P472" s="73"/>
      <c r="Q472" s="209"/>
      <c r="R472" s="6"/>
      <c r="S472" s="9">
        <f t="shared" si="392"/>
        <v>0</v>
      </c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</row>
    <row r="473" spans="1:159" ht="18" hidden="1" x14ac:dyDescent="0.2">
      <c r="A473" s="118"/>
      <c r="B473" s="41"/>
      <c r="C473" s="41"/>
      <c r="D473" s="97"/>
      <c r="E473" s="97"/>
      <c r="F473" s="97" t="s">
        <v>275</v>
      </c>
      <c r="G473" s="94" t="s">
        <v>326</v>
      </c>
      <c r="H473" s="33"/>
      <c r="I473" s="33"/>
      <c r="J473" s="33"/>
      <c r="K473" s="165" t="e">
        <f t="shared" si="395"/>
        <v>#DIV/0!</v>
      </c>
      <c r="L473" s="33"/>
      <c r="M473" s="33"/>
      <c r="N473" s="33"/>
      <c r="O473" s="33">
        <f>+M473+N473</f>
        <v>0</v>
      </c>
      <c r="P473" s="73"/>
      <c r="Q473" s="209"/>
      <c r="R473" s="6"/>
      <c r="S473" s="9">
        <f t="shared" si="392"/>
        <v>0</v>
      </c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</row>
    <row r="474" spans="1:159" ht="18" hidden="1" x14ac:dyDescent="0.2">
      <c r="A474" s="118"/>
      <c r="B474" s="41"/>
      <c r="C474" s="41"/>
      <c r="D474" s="97" t="s">
        <v>71</v>
      </c>
      <c r="E474" s="97"/>
      <c r="F474" s="97"/>
      <c r="G474" s="169" t="s">
        <v>274</v>
      </c>
      <c r="H474" s="33">
        <f t="shared" ref="H474:J474" si="419">+H475+H477</f>
        <v>0</v>
      </c>
      <c r="I474" s="33">
        <f t="shared" si="419"/>
        <v>0</v>
      </c>
      <c r="J474" s="33">
        <f t="shared" si="419"/>
        <v>0</v>
      </c>
      <c r="K474" s="165" t="e">
        <f t="shared" si="395"/>
        <v>#DIV/0!</v>
      </c>
      <c r="L474" s="33">
        <f>+L475+L477</f>
        <v>0</v>
      </c>
      <c r="M474" s="33">
        <f>+M475+M477</f>
        <v>0</v>
      </c>
      <c r="N474" s="33">
        <f t="shared" ref="N474:O474" si="420">+N475+N477</f>
        <v>0</v>
      </c>
      <c r="O474" s="33">
        <f t="shared" si="420"/>
        <v>0</v>
      </c>
      <c r="P474" s="73">
        <f>+P475+P477</f>
        <v>0</v>
      </c>
      <c r="Q474" s="209">
        <f>+Q475+Q477</f>
        <v>0</v>
      </c>
      <c r="R474" s="6"/>
      <c r="S474" s="9">
        <f t="shared" si="392"/>
        <v>0</v>
      </c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</row>
    <row r="475" spans="1:159" ht="18" hidden="1" x14ac:dyDescent="0.2">
      <c r="A475" s="118"/>
      <c r="B475" s="41"/>
      <c r="C475" s="41"/>
      <c r="D475" s="97"/>
      <c r="E475" s="97" t="s">
        <v>56</v>
      </c>
      <c r="F475" s="97"/>
      <c r="G475" s="158" t="s">
        <v>306</v>
      </c>
      <c r="H475" s="33">
        <f t="shared" ref="H475:J475" si="421">+H476</f>
        <v>0</v>
      </c>
      <c r="I475" s="33">
        <f t="shared" si="421"/>
        <v>0</v>
      </c>
      <c r="J475" s="33">
        <f t="shared" si="421"/>
        <v>0</v>
      </c>
      <c r="K475" s="165" t="e">
        <f t="shared" si="395"/>
        <v>#DIV/0!</v>
      </c>
      <c r="L475" s="33">
        <f>+L476</f>
        <v>0</v>
      </c>
      <c r="M475" s="33">
        <f>+M476</f>
        <v>0</v>
      </c>
      <c r="N475" s="33">
        <f t="shared" ref="N475:O475" si="422">+N476</f>
        <v>0</v>
      </c>
      <c r="O475" s="33">
        <f t="shared" si="422"/>
        <v>0</v>
      </c>
      <c r="P475" s="73">
        <f>+P476</f>
        <v>0</v>
      </c>
      <c r="Q475" s="209">
        <f>+Q476</f>
        <v>0</v>
      </c>
      <c r="R475" s="6"/>
      <c r="S475" s="9">
        <f t="shared" si="392"/>
        <v>0</v>
      </c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</row>
    <row r="476" spans="1:159" ht="18" hidden="1" x14ac:dyDescent="0.2">
      <c r="A476" s="118"/>
      <c r="B476" s="41"/>
      <c r="C476" s="41"/>
      <c r="D476" s="97"/>
      <c r="E476" s="97"/>
      <c r="F476" s="97" t="s">
        <v>73</v>
      </c>
      <c r="G476" s="94" t="s">
        <v>400</v>
      </c>
      <c r="H476" s="33"/>
      <c r="I476" s="33"/>
      <c r="J476" s="33"/>
      <c r="K476" s="165" t="e">
        <f t="shared" si="395"/>
        <v>#DIV/0!</v>
      </c>
      <c r="L476" s="33"/>
      <c r="M476" s="33"/>
      <c r="N476" s="33"/>
      <c r="O476" s="33">
        <f>+M476+N476</f>
        <v>0</v>
      </c>
      <c r="P476" s="73"/>
      <c r="Q476" s="209"/>
      <c r="R476" s="6"/>
      <c r="S476" s="9">
        <f t="shared" si="392"/>
        <v>0</v>
      </c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</row>
    <row r="477" spans="1:159" ht="18" hidden="1" x14ac:dyDescent="0.2">
      <c r="A477" s="118"/>
      <c r="B477" s="41"/>
      <c r="C477" s="41"/>
      <c r="D477" s="97"/>
      <c r="E477" s="97" t="s">
        <v>73</v>
      </c>
      <c r="F477" s="97"/>
      <c r="G477" s="169" t="s">
        <v>340</v>
      </c>
      <c r="H477" s="33">
        <f t="shared" ref="H477:J477" si="423">+H478</f>
        <v>0</v>
      </c>
      <c r="I477" s="33">
        <f t="shared" si="423"/>
        <v>0</v>
      </c>
      <c r="J477" s="33">
        <f t="shared" si="423"/>
        <v>0</v>
      </c>
      <c r="K477" s="165" t="e">
        <f t="shared" si="395"/>
        <v>#DIV/0!</v>
      </c>
      <c r="L477" s="33">
        <f>+L478</f>
        <v>0</v>
      </c>
      <c r="M477" s="33">
        <f>+M478</f>
        <v>0</v>
      </c>
      <c r="N477" s="33">
        <f t="shared" ref="N477:O477" si="424">+N478</f>
        <v>0</v>
      </c>
      <c r="O477" s="33">
        <f t="shared" si="424"/>
        <v>0</v>
      </c>
      <c r="P477" s="73">
        <f>+P478</f>
        <v>0</v>
      </c>
      <c r="Q477" s="209">
        <f>+Q478</f>
        <v>0</v>
      </c>
      <c r="R477" s="6"/>
      <c r="S477" s="9">
        <f t="shared" si="392"/>
        <v>0</v>
      </c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</row>
    <row r="478" spans="1:159" ht="18" hidden="1" x14ac:dyDescent="0.2">
      <c r="A478" s="118"/>
      <c r="B478" s="41"/>
      <c r="C478" s="41"/>
      <c r="D478" s="97"/>
      <c r="E478" s="97"/>
      <c r="F478" s="97" t="s">
        <v>56</v>
      </c>
      <c r="G478" s="94" t="s">
        <v>314</v>
      </c>
      <c r="H478" s="33"/>
      <c r="I478" s="33"/>
      <c r="J478" s="33"/>
      <c r="K478" s="165" t="e">
        <f t="shared" si="395"/>
        <v>#DIV/0!</v>
      </c>
      <c r="L478" s="33"/>
      <c r="M478" s="33"/>
      <c r="N478" s="33"/>
      <c r="O478" s="33">
        <f>+M478+N478</f>
        <v>0</v>
      </c>
      <c r="P478" s="73"/>
      <c r="Q478" s="209"/>
      <c r="R478" s="6"/>
      <c r="S478" s="9">
        <f t="shared" si="392"/>
        <v>0</v>
      </c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</row>
    <row r="479" spans="1:159" ht="18" hidden="1" x14ac:dyDescent="0.2">
      <c r="A479" s="118"/>
      <c r="B479" s="41"/>
      <c r="C479" s="41"/>
      <c r="D479" s="96">
        <v>70</v>
      </c>
      <c r="E479" s="96"/>
      <c r="F479" s="96"/>
      <c r="G479" s="169" t="s">
        <v>162</v>
      </c>
      <c r="H479" s="33">
        <f t="shared" ref="H479:J481" si="425">+H480</f>
        <v>0</v>
      </c>
      <c r="I479" s="33">
        <f t="shared" si="425"/>
        <v>0</v>
      </c>
      <c r="J479" s="33">
        <f t="shared" si="425"/>
        <v>0</v>
      </c>
      <c r="K479" s="165" t="e">
        <f t="shared" si="395"/>
        <v>#DIV/0!</v>
      </c>
      <c r="L479" s="33">
        <f t="shared" ref="L479:Q481" si="426">+L480</f>
        <v>0</v>
      </c>
      <c r="M479" s="33">
        <f t="shared" si="426"/>
        <v>0</v>
      </c>
      <c r="N479" s="33">
        <f t="shared" si="426"/>
        <v>0</v>
      </c>
      <c r="O479" s="33">
        <f t="shared" si="426"/>
        <v>0</v>
      </c>
      <c r="P479" s="73">
        <f t="shared" si="426"/>
        <v>0</v>
      </c>
      <c r="Q479" s="209">
        <f t="shared" si="426"/>
        <v>0</v>
      </c>
      <c r="R479" s="6"/>
      <c r="S479" s="9">
        <f t="shared" si="392"/>
        <v>0</v>
      </c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</row>
    <row r="480" spans="1:159" ht="18" hidden="1" x14ac:dyDescent="0.2">
      <c r="A480" s="118"/>
      <c r="B480" s="41"/>
      <c r="C480" s="41"/>
      <c r="D480" s="96">
        <v>71</v>
      </c>
      <c r="E480" s="96"/>
      <c r="F480" s="96"/>
      <c r="G480" s="169" t="s">
        <v>319</v>
      </c>
      <c r="H480" s="33">
        <f t="shared" si="425"/>
        <v>0</v>
      </c>
      <c r="I480" s="33">
        <f t="shared" si="425"/>
        <v>0</v>
      </c>
      <c r="J480" s="33">
        <f t="shared" si="425"/>
        <v>0</v>
      </c>
      <c r="K480" s="165" t="e">
        <f t="shared" si="395"/>
        <v>#DIV/0!</v>
      </c>
      <c r="L480" s="33">
        <f t="shared" si="426"/>
        <v>0</v>
      </c>
      <c r="M480" s="33">
        <f t="shared" si="426"/>
        <v>0</v>
      </c>
      <c r="N480" s="33">
        <f t="shared" si="426"/>
        <v>0</v>
      </c>
      <c r="O480" s="33">
        <f t="shared" si="426"/>
        <v>0</v>
      </c>
      <c r="P480" s="73">
        <f t="shared" si="426"/>
        <v>0</v>
      </c>
      <c r="Q480" s="209">
        <f t="shared" si="426"/>
        <v>0</v>
      </c>
      <c r="R480" s="6"/>
      <c r="S480" s="9">
        <f t="shared" si="392"/>
        <v>0</v>
      </c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</row>
    <row r="481" spans="1:159" ht="18" hidden="1" x14ac:dyDescent="0.2">
      <c r="A481" s="118"/>
      <c r="B481" s="41"/>
      <c r="C481" s="41"/>
      <c r="D481" s="96"/>
      <c r="E481" s="97" t="s">
        <v>56</v>
      </c>
      <c r="F481" s="97"/>
      <c r="G481" s="158" t="s">
        <v>320</v>
      </c>
      <c r="H481" s="33">
        <f t="shared" si="425"/>
        <v>0</v>
      </c>
      <c r="I481" s="33">
        <f t="shared" si="425"/>
        <v>0</v>
      </c>
      <c r="J481" s="33">
        <f t="shared" si="425"/>
        <v>0</v>
      </c>
      <c r="K481" s="165" t="e">
        <f t="shared" si="395"/>
        <v>#DIV/0!</v>
      </c>
      <c r="L481" s="33">
        <f t="shared" si="426"/>
        <v>0</v>
      </c>
      <c r="M481" s="33">
        <f t="shared" si="426"/>
        <v>0</v>
      </c>
      <c r="N481" s="33">
        <f t="shared" si="426"/>
        <v>0</v>
      </c>
      <c r="O481" s="33">
        <f t="shared" si="426"/>
        <v>0</v>
      </c>
      <c r="P481" s="73">
        <f t="shared" si="426"/>
        <v>0</v>
      </c>
      <c r="Q481" s="209">
        <f t="shared" si="426"/>
        <v>0</v>
      </c>
      <c r="R481" s="6"/>
      <c r="S481" s="9">
        <f t="shared" si="392"/>
        <v>0</v>
      </c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</row>
    <row r="482" spans="1:159" ht="18" hidden="1" x14ac:dyDescent="0.2">
      <c r="A482" s="118"/>
      <c r="B482" s="41"/>
      <c r="C482" s="41"/>
      <c r="D482" s="96"/>
      <c r="E482" s="97"/>
      <c r="F482" s="97" t="s">
        <v>58</v>
      </c>
      <c r="G482" s="94" t="s">
        <v>373</v>
      </c>
      <c r="H482" s="33"/>
      <c r="I482" s="33"/>
      <c r="J482" s="33"/>
      <c r="K482" s="165" t="e">
        <f t="shared" si="395"/>
        <v>#DIV/0!</v>
      </c>
      <c r="L482" s="33"/>
      <c r="M482" s="33"/>
      <c r="N482" s="33"/>
      <c r="O482" s="33">
        <f>+M482+N482</f>
        <v>0</v>
      </c>
      <c r="P482" s="73"/>
      <c r="Q482" s="209"/>
      <c r="R482" s="6"/>
      <c r="S482" s="9">
        <f t="shared" si="392"/>
        <v>0</v>
      </c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</row>
    <row r="483" spans="1:159" x14ac:dyDescent="0.2">
      <c r="A483" s="118"/>
      <c r="B483" s="41"/>
      <c r="C483" s="41"/>
      <c r="D483" s="41"/>
      <c r="E483" s="41"/>
      <c r="F483" s="41"/>
      <c r="G483" s="158"/>
      <c r="H483" s="188"/>
      <c r="I483" s="188"/>
      <c r="J483" s="188"/>
      <c r="K483" s="189"/>
      <c r="L483" s="190"/>
      <c r="M483" s="33"/>
      <c r="N483" s="33"/>
      <c r="O483" s="33"/>
      <c r="P483" s="69"/>
      <c r="Q483" s="213"/>
      <c r="R483" s="6"/>
      <c r="S483" s="9">
        <f t="shared" si="392"/>
        <v>0</v>
      </c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</row>
    <row r="484" spans="1:159" ht="49.5" x14ac:dyDescent="0.2">
      <c r="A484" s="119"/>
      <c r="B484" s="96"/>
      <c r="C484" s="96"/>
      <c r="D484" s="95" t="s">
        <v>82</v>
      </c>
      <c r="E484" s="95"/>
      <c r="F484" s="95"/>
      <c r="G484" s="158" t="s">
        <v>279</v>
      </c>
      <c r="H484" s="158"/>
      <c r="I484" s="158"/>
      <c r="J484" s="33">
        <f t="shared" ref="J484:J496" si="427">+J485</f>
        <v>0</v>
      </c>
      <c r="K484" s="165" t="e">
        <f t="shared" ref="K484:K496" si="428">ROUND(I484/H484*100,2)</f>
        <v>#DIV/0!</v>
      </c>
      <c r="L484" s="190"/>
      <c r="M484" s="31">
        <f t="shared" ref="M484:O484" si="429">+M485+M489+M493</f>
        <v>0</v>
      </c>
      <c r="N484" s="31">
        <f t="shared" si="429"/>
        <v>0</v>
      </c>
      <c r="O484" s="31">
        <f t="shared" si="429"/>
        <v>0</v>
      </c>
      <c r="P484" s="73">
        <f t="shared" ref="P484:P496" si="430">L484-O484</f>
        <v>0</v>
      </c>
      <c r="Q484" s="214" t="e">
        <f t="shared" ref="Q484:Q496" si="431">ROUND(O484/L484*100,2)</f>
        <v>#DIV/0!</v>
      </c>
      <c r="R484" s="6"/>
      <c r="S484" s="9">
        <f t="shared" si="392"/>
        <v>0</v>
      </c>
      <c r="T484" s="6"/>
      <c r="U484" s="6"/>
      <c r="V484" s="6"/>
      <c r="W484" s="6"/>
      <c r="X484" s="6"/>
      <c r="Y484" s="6"/>
      <c r="Z484" s="6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</row>
    <row r="485" spans="1:159" ht="18" x14ac:dyDescent="0.2">
      <c r="A485" s="119"/>
      <c r="B485" s="96"/>
      <c r="C485" s="96"/>
      <c r="D485" s="95"/>
      <c r="E485" s="95" t="s">
        <v>58</v>
      </c>
      <c r="F485" s="95"/>
      <c r="G485" s="158" t="s">
        <v>402</v>
      </c>
      <c r="H485" s="158"/>
      <c r="I485" s="158"/>
      <c r="J485" s="33">
        <f t="shared" si="427"/>
        <v>0</v>
      </c>
      <c r="K485" s="165" t="e">
        <f t="shared" si="428"/>
        <v>#DIV/0!</v>
      </c>
      <c r="L485" s="190"/>
      <c r="M485" s="31">
        <f>+M486+M487+M488</f>
        <v>0</v>
      </c>
      <c r="N485" s="31">
        <f t="shared" ref="N485:O485" si="432">+N486+N487+N488</f>
        <v>0</v>
      </c>
      <c r="O485" s="31">
        <f t="shared" si="432"/>
        <v>0</v>
      </c>
      <c r="P485" s="73">
        <f t="shared" si="430"/>
        <v>0</v>
      </c>
      <c r="Q485" s="214" t="e">
        <f t="shared" si="431"/>
        <v>#DIV/0!</v>
      </c>
      <c r="R485" s="6"/>
      <c r="S485" s="9">
        <f t="shared" si="392"/>
        <v>0</v>
      </c>
      <c r="T485" s="6"/>
      <c r="U485" s="6"/>
      <c r="V485" s="6"/>
      <c r="W485" s="6"/>
      <c r="X485" s="6"/>
      <c r="Y485" s="6"/>
      <c r="Z485" s="6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</row>
    <row r="486" spans="1:159" s="17" customFormat="1" ht="18" x14ac:dyDescent="0.2">
      <c r="A486" s="119"/>
      <c r="B486" s="96"/>
      <c r="C486" s="96"/>
      <c r="D486" s="97"/>
      <c r="E486" s="97"/>
      <c r="F486" s="97" t="s">
        <v>56</v>
      </c>
      <c r="G486" s="94" t="s">
        <v>276</v>
      </c>
      <c r="H486" s="94"/>
      <c r="I486" s="94"/>
      <c r="J486" s="35">
        <f t="shared" si="427"/>
        <v>0</v>
      </c>
      <c r="K486" s="191" t="e">
        <f t="shared" si="428"/>
        <v>#DIV/0!</v>
      </c>
      <c r="L486" s="192"/>
      <c r="M486" s="31"/>
      <c r="N486" s="31"/>
      <c r="O486" s="31">
        <f>+M486+N486</f>
        <v>0</v>
      </c>
      <c r="P486" s="71">
        <f t="shared" si="430"/>
        <v>0</v>
      </c>
      <c r="Q486" s="206" t="e">
        <f t="shared" si="431"/>
        <v>#DIV/0!</v>
      </c>
      <c r="R486" s="14"/>
      <c r="S486" s="9">
        <f t="shared" si="392"/>
        <v>0</v>
      </c>
      <c r="T486" s="14"/>
      <c r="U486" s="14"/>
      <c r="V486" s="14"/>
      <c r="W486" s="14"/>
      <c r="X486" s="14"/>
      <c r="Y486" s="14"/>
      <c r="Z486" s="14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</row>
    <row r="487" spans="1:159" s="17" customFormat="1" ht="18" x14ac:dyDescent="0.2">
      <c r="A487" s="119"/>
      <c r="B487" s="96"/>
      <c r="C487" s="96"/>
      <c r="D487" s="97"/>
      <c r="E487" s="97"/>
      <c r="F487" s="97" t="s">
        <v>58</v>
      </c>
      <c r="G487" s="94" t="s">
        <v>277</v>
      </c>
      <c r="H487" s="94"/>
      <c r="I487" s="94"/>
      <c r="J487" s="35">
        <f t="shared" si="427"/>
        <v>0</v>
      </c>
      <c r="K487" s="191" t="e">
        <f t="shared" si="428"/>
        <v>#DIV/0!</v>
      </c>
      <c r="L487" s="192"/>
      <c r="M487" s="31"/>
      <c r="N487" s="31"/>
      <c r="O487" s="31">
        <f t="shared" ref="O487:O488" si="433">+M487+N487</f>
        <v>0</v>
      </c>
      <c r="P487" s="71">
        <f t="shared" si="430"/>
        <v>0</v>
      </c>
      <c r="Q487" s="206" t="e">
        <f t="shared" si="431"/>
        <v>#DIV/0!</v>
      </c>
      <c r="R487" s="14"/>
      <c r="S487" s="9">
        <f t="shared" si="392"/>
        <v>0</v>
      </c>
      <c r="T487" s="14"/>
      <c r="U487" s="14"/>
      <c r="V487" s="14"/>
      <c r="W487" s="14"/>
      <c r="X487" s="14"/>
      <c r="Y487" s="14"/>
      <c r="Z487" s="14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</row>
    <row r="488" spans="1:159" s="22" customFormat="1" ht="18" x14ac:dyDescent="0.2">
      <c r="A488" s="215"/>
      <c r="B488" s="193"/>
      <c r="C488" s="193"/>
      <c r="D488" s="194"/>
      <c r="E488" s="194"/>
      <c r="F488" s="194" t="s">
        <v>12</v>
      </c>
      <c r="G488" s="94" t="s">
        <v>278</v>
      </c>
      <c r="H488" s="94"/>
      <c r="I488" s="94"/>
      <c r="J488" s="35">
        <f t="shared" si="427"/>
        <v>0</v>
      </c>
      <c r="K488" s="191" t="e">
        <f t="shared" si="428"/>
        <v>#DIV/0!</v>
      </c>
      <c r="L488" s="192"/>
      <c r="M488" s="31"/>
      <c r="N488" s="31"/>
      <c r="O488" s="31">
        <f t="shared" si="433"/>
        <v>0</v>
      </c>
      <c r="P488" s="71">
        <f t="shared" si="430"/>
        <v>0</v>
      </c>
      <c r="Q488" s="206" t="e">
        <f t="shared" si="431"/>
        <v>#DIV/0!</v>
      </c>
      <c r="R488" s="18"/>
      <c r="S488" s="9">
        <f t="shared" si="392"/>
        <v>0</v>
      </c>
      <c r="T488" s="18"/>
      <c r="U488" s="18"/>
      <c r="V488" s="18"/>
      <c r="W488" s="18"/>
      <c r="X488" s="18"/>
      <c r="Y488" s="18"/>
      <c r="Z488" s="18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</row>
    <row r="489" spans="1:159" s="17" customFormat="1" ht="18" x14ac:dyDescent="0.2">
      <c r="A489" s="119"/>
      <c r="B489" s="96"/>
      <c r="C489" s="96"/>
      <c r="D489" s="97"/>
      <c r="E489" s="95"/>
      <c r="F489" s="95"/>
      <c r="G489" s="158" t="s">
        <v>401</v>
      </c>
      <c r="H489" s="158"/>
      <c r="I489" s="158"/>
      <c r="J489" s="33">
        <f t="shared" si="427"/>
        <v>0</v>
      </c>
      <c r="K489" s="165" t="e">
        <f t="shared" si="428"/>
        <v>#DIV/0!</v>
      </c>
      <c r="L489" s="190"/>
      <c r="M489" s="31">
        <f>+M490+M491+M492</f>
        <v>0</v>
      </c>
      <c r="N489" s="31">
        <f t="shared" ref="N489:O489" si="434">+N490+N491+N492</f>
        <v>0</v>
      </c>
      <c r="O489" s="31">
        <f t="shared" si="434"/>
        <v>0</v>
      </c>
      <c r="P489" s="73">
        <f t="shared" si="430"/>
        <v>0</v>
      </c>
      <c r="Q489" s="214" t="e">
        <f t="shared" si="431"/>
        <v>#DIV/0!</v>
      </c>
      <c r="R489" s="14"/>
      <c r="S489" s="9">
        <f t="shared" si="392"/>
        <v>0</v>
      </c>
      <c r="T489" s="14"/>
      <c r="U489" s="14"/>
      <c r="V489" s="14"/>
      <c r="W489" s="14"/>
      <c r="X489" s="14"/>
      <c r="Y489" s="14"/>
      <c r="Z489" s="14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</row>
    <row r="490" spans="1:159" s="17" customFormat="1" ht="18" x14ac:dyDescent="0.2">
      <c r="A490" s="119"/>
      <c r="B490" s="96"/>
      <c r="C490" s="96"/>
      <c r="D490" s="97"/>
      <c r="E490" s="97"/>
      <c r="F490" s="97" t="s">
        <v>56</v>
      </c>
      <c r="G490" s="94" t="s">
        <v>276</v>
      </c>
      <c r="H490" s="94"/>
      <c r="I490" s="94"/>
      <c r="J490" s="35">
        <f t="shared" si="427"/>
        <v>0</v>
      </c>
      <c r="K490" s="191" t="e">
        <f t="shared" si="428"/>
        <v>#DIV/0!</v>
      </c>
      <c r="L490" s="192"/>
      <c r="M490" s="31"/>
      <c r="N490" s="31"/>
      <c r="O490" s="31">
        <f>+M490+N490</f>
        <v>0</v>
      </c>
      <c r="P490" s="71">
        <f t="shared" si="430"/>
        <v>0</v>
      </c>
      <c r="Q490" s="206" t="e">
        <f t="shared" si="431"/>
        <v>#DIV/0!</v>
      </c>
      <c r="R490" s="14"/>
      <c r="S490" s="9">
        <f t="shared" si="392"/>
        <v>0</v>
      </c>
      <c r="T490" s="14"/>
      <c r="U490" s="14"/>
      <c r="V490" s="14"/>
      <c r="W490" s="14"/>
      <c r="X490" s="14"/>
      <c r="Y490" s="14"/>
      <c r="Z490" s="14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  <c r="DZ490" s="16"/>
      <c r="EA490" s="16"/>
      <c r="EB490" s="16"/>
      <c r="EC490" s="16"/>
      <c r="ED490" s="16"/>
      <c r="EE490" s="16"/>
      <c r="EF490" s="16"/>
      <c r="EG490" s="16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</row>
    <row r="491" spans="1:159" s="17" customFormat="1" ht="18" x14ac:dyDescent="0.2">
      <c r="A491" s="119"/>
      <c r="B491" s="96"/>
      <c r="C491" s="96"/>
      <c r="D491" s="97"/>
      <c r="E491" s="97"/>
      <c r="F491" s="97" t="s">
        <v>58</v>
      </c>
      <c r="G491" s="94" t="s">
        <v>277</v>
      </c>
      <c r="H491" s="94"/>
      <c r="I491" s="94"/>
      <c r="J491" s="35">
        <f t="shared" si="427"/>
        <v>0</v>
      </c>
      <c r="K491" s="191" t="e">
        <f t="shared" si="428"/>
        <v>#DIV/0!</v>
      </c>
      <c r="L491" s="192"/>
      <c r="M491" s="31"/>
      <c r="N491" s="31"/>
      <c r="O491" s="31">
        <f t="shared" ref="O491:O492" si="435">+M491+N491</f>
        <v>0</v>
      </c>
      <c r="P491" s="71">
        <f t="shared" si="430"/>
        <v>0</v>
      </c>
      <c r="Q491" s="206" t="e">
        <f t="shared" si="431"/>
        <v>#DIV/0!</v>
      </c>
      <c r="R491" s="14"/>
      <c r="S491" s="9">
        <f t="shared" si="392"/>
        <v>0</v>
      </c>
      <c r="T491" s="14"/>
      <c r="U491" s="14"/>
      <c r="V491" s="14"/>
      <c r="W491" s="14"/>
      <c r="X491" s="14"/>
      <c r="Y491" s="14"/>
      <c r="Z491" s="14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</row>
    <row r="492" spans="1:159" s="22" customFormat="1" ht="18" x14ac:dyDescent="0.2">
      <c r="A492" s="215"/>
      <c r="B492" s="193"/>
      <c r="C492" s="193"/>
      <c r="D492" s="194"/>
      <c r="E492" s="194"/>
      <c r="F492" s="194" t="s">
        <v>12</v>
      </c>
      <c r="G492" s="94" t="s">
        <v>278</v>
      </c>
      <c r="H492" s="94"/>
      <c r="I492" s="94"/>
      <c r="J492" s="35">
        <f t="shared" si="427"/>
        <v>0</v>
      </c>
      <c r="K492" s="191" t="e">
        <f t="shared" si="428"/>
        <v>#DIV/0!</v>
      </c>
      <c r="L492" s="192"/>
      <c r="M492" s="31"/>
      <c r="N492" s="31"/>
      <c r="O492" s="31">
        <f t="shared" si="435"/>
        <v>0</v>
      </c>
      <c r="P492" s="71">
        <f t="shared" si="430"/>
        <v>0</v>
      </c>
      <c r="Q492" s="206" t="e">
        <f t="shared" si="431"/>
        <v>#DIV/0!</v>
      </c>
      <c r="R492" s="18"/>
      <c r="S492" s="9">
        <f t="shared" si="392"/>
        <v>0</v>
      </c>
      <c r="T492" s="18"/>
      <c r="U492" s="18"/>
      <c r="V492" s="18"/>
      <c r="W492" s="18"/>
      <c r="X492" s="18"/>
      <c r="Y492" s="18"/>
      <c r="Z492" s="18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</row>
    <row r="493" spans="1:159" s="17" customFormat="1" ht="18" x14ac:dyDescent="0.2">
      <c r="A493" s="119"/>
      <c r="B493" s="96"/>
      <c r="C493" s="96"/>
      <c r="D493" s="97"/>
      <c r="E493" s="95"/>
      <c r="F493" s="95"/>
      <c r="G493" s="158" t="s">
        <v>401</v>
      </c>
      <c r="H493" s="158"/>
      <c r="I493" s="158"/>
      <c r="J493" s="33">
        <f t="shared" si="427"/>
        <v>0</v>
      </c>
      <c r="K493" s="165" t="e">
        <f t="shared" si="428"/>
        <v>#DIV/0!</v>
      </c>
      <c r="L493" s="190"/>
      <c r="M493" s="31">
        <f>+M494+M495+M496</f>
        <v>0</v>
      </c>
      <c r="N493" s="31">
        <f t="shared" ref="N493:O493" si="436">+N494+N495+N496</f>
        <v>0</v>
      </c>
      <c r="O493" s="31">
        <f t="shared" si="436"/>
        <v>0</v>
      </c>
      <c r="P493" s="73">
        <f t="shared" si="430"/>
        <v>0</v>
      </c>
      <c r="Q493" s="214" t="e">
        <f t="shared" si="431"/>
        <v>#DIV/0!</v>
      </c>
      <c r="R493" s="14"/>
      <c r="S493" s="9">
        <f t="shared" si="392"/>
        <v>0</v>
      </c>
      <c r="T493" s="14"/>
      <c r="U493" s="14"/>
      <c r="V493" s="14"/>
      <c r="W493" s="14"/>
      <c r="X493" s="14"/>
      <c r="Y493" s="14"/>
      <c r="Z493" s="14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  <c r="DZ493" s="16"/>
      <c r="EA493" s="16"/>
      <c r="EB493" s="16"/>
      <c r="EC493" s="16"/>
      <c r="ED493" s="16"/>
      <c r="EE493" s="16"/>
      <c r="EF493" s="16"/>
      <c r="EG493" s="16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  <c r="ER493" s="16"/>
      <c r="ES493" s="16"/>
      <c r="ET493" s="16"/>
      <c r="EU493" s="16"/>
      <c r="EV493" s="16"/>
      <c r="EW493" s="16"/>
      <c r="EX493" s="16"/>
      <c r="EY493" s="16"/>
      <c r="EZ493" s="16"/>
      <c r="FA493" s="16"/>
      <c r="FB493" s="16"/>
      <c r="FC493" s="16"/>
    </row>
    <row r="494" spans="1:159" s="17" customFormat="1" ht="18" x14ac:dyDescent="0.2">
      <c r="A494" s="119"/>
      <c r="B494" s="96"/>
      <c r="C494" s="96"/>
      <c r="D494" s="97"/>
      <c r="E494" s="97"/>
      <c r="F494" s="97" t="s">
        <v>56</v>
      </c>
      <c r="G494" s="94" t="s">
        <v>276</v>
      </c>
      <c r="H494" s="94"/>
      <c r="I494" s="94"/>
      <c r="J494" s="35">
        <f t="shared" si="427"/>
        <v>0</v>
      </c>
      <c r="K494" s="191" t="e">
        <f t="shared" si="428"/>
        <v>#DIV/0!</v>
      </c>
      <c r="L494" s="192"/>
      <c r="M494" s="31"/>
      <c r="N494" s="31"/>
      <c r="O494" s="31">
        <f>+M494+N494</f>
        <v>0</v>
      </c>
      <c r="P494" s="71">
        <f t="shared" si="430"/>
        <v>0</v>
      </c>
      <c r="Q494" s="206" t="e">
        <f t="shared" si="431"/>
        <v>#DIV/0!</v>
      </c>
      <c r="R494" s="14"/>
      <c r="S494" s="9">
        <f t="shared" si="392"/>
        <v>0</v>
      </c>
      <c r="T494" s="14"/>
      <c r="U494" s="14"/>
      <c r="V494" s="14"/>
      <c r="W494" s="14"/>
      <c r="X494" s="14"/>
      <c r="Y494" s="14"/>
      <c r="Z494" s="14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</row>
    <row r="495" spans="1:159" s="17" customFormat="1" ht="18" x14ac:dyDescent="0.2">
      <c r="A495" s="119"/>
      <c r="B495" s="96"/>
      <c r="C495" s="96"/>
      <c r="D495" s="97"/>
      <c r="E495" s="97"/>
      <c r="F495" s="97" t="s">
        <v>58</v>
      </c>
      <c r="G495" s="94" t="s">
        <v>277</v>
      </c>
      <c r="H495" s="94"/>
      <c r="I495" s="94"/>
      <c r="J495" s="35">
        <f t="shared" si="427"/>
        <v>0</v>
      </c>
      <c r="K495" s="191" t="e">
        <f t="shared" si="428"/>
        <v>#DIV/0!</v>
      </c>
      <c r="L495" s="192"/>
      <c r="M495" s="31"/>
      <c r="N495" s="31"/>
      <c r="O495" s="31">
        <f t="shared" ref="O495:O496" si="437">+M495+N495</f>
        <v>0</v>
      </c>
      <c r="P495" s="71">
        <f t="shared" si="430"/>
        <v>0</v>
      </c>
      <c r="Q495" s="206" t="e">
        <f t="shared" si="431"/>
        <v>#DIV/0!</v>
      </c>
      <c r="R495" s="14"/>
      <c r="S495" s="9">
        <f t="shared" si="392"/>
        <v>0</v>
      </c>
      <c r="T495" s="14"/>
      <c r="U495" s="14"/>
      <c r="V495" s="14"/>
      <c r="W495" s="14"/>
      <c r="X495" s="14"/>
      <c r="Y495" s="14"/>
      <c r="Z495" s="14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</row>
    <row r="496" spans="1:159" ht="18.75" thickBot="1" x14ac:dyDescent="0.25">
      <c r="A496" s="131"/>
      <c r="B496" s="127"/>
      <c r="C496" s="127"/>
      <c r="D496" s="128"/>
      <c r="E496" s="128"/>
      <c r="F496" s="128" t="s">
        <v>12</v>
      </c>
      <c r="G496" s="132" t="s">
        <v>278</v>
      </c>
      <c r="H496" s="132"/>
      <c r="I496" s="132"/>
      <c r="J496" s="133">
        <f t="shared" si="427"/>
        <v>0</v>
      </c>
      <c r="K496" s="216" t="e">
        <f t="shared" si="428"/>
        <v>#DIV/0!</v>
      </c>
      <c r="L496" s="217"/>
      <c r="M496" s="53"/>
      <c r="N496" s="53"/>
      <c r="O496" s="53">
        <f t="shared" si="437"/>
        <v>0</v>
      </c>
      <c r="P496" s="218">
        <f t="shared" si="430"/>
        <v>0</v>
      </c>
      <c r="Q496" s="219" t="e">
        <f t="shared" si="431"/>
        <v>#DIV/0!</v>
      </c>
      <c r="R496" s="6"/>
      <c r="S496" s="9">
        <f t="shared" si="392"/>
        <v>0</v>
      </c>
      <c r="T496" s="6"/>
      <c r="U496" s="6"/>
      <c r="V496" s="6"/>
      <c r="W496" s="6"/>
      <c r="X496" s="6"/>
      <c r="Y496" s="6"/>
      <c r="Z496" s="6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</row>
    <row r="497" spans="1:159" x14ac:dyDescent="0.2">
      <c r="M497" s="43"/>
      <c r="N497" s="43"/>
      <c r="O497" s="46"/>
      <c r="P497" s="74"/>
      <c r="R497" s="12"/>
      <c r="S497" s="9">
        <f t="shared" si="392"/>
        <v>0</v>
      </c>
      <c r="T497" s="12"/>
      <c r="U497" s="12"/>
      <c r="V497" s="12"/>
      <c r="W497" s="12"/>
      <c r="X497" s="12"/>
      <c r="Y497" s="12"/>
      <c r="Z497" s="1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</row>
    <row r="498" spans="1:159" ht="18" hidden="1" customHeight="1" x14ac:dyDescent="0.2">
      <c r="M498" s="43"/>
      <c r="N498" s="43"/>
      <c r="O498" s="46"/>
      <c r="P498" s="74"/>
      <c r="R498" s="12"/>
      <c r="S498" s="9">
        <f t="shared" si="392"/>
        <v>0</v>
      </c>
      <c r="T498" s="12"/>
      <c r="U498" s="12"/>
      <c r="V498" s="12"/>
      <c r="W498" s="12"/>
      <c r="X498" s="12"/>
      <c r="Y498" s="12"/>
      <c r="Z498" s="1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</row>
    <row r="499" spans="1:159" hidden="1" x14ac:dyDescent="0.2">
      <c r="J499" s="390" t="s">
        <v>389</v>
      </c>
      <c r="K499" s="391"/>
      <c r="L499" s="58" t="s">
        <v>280</v>
      </c>
      <c r="M499" s="32"/>
      <c r="N499" s="32"/>
      <c r="O499" s="31">
        <f>+M499+N499</f>
        <v>0</v>
      </c>
      <c r="P499" s="74"/>
      <c r="R499" s="12"/>
      <c r="S499" s="9">
        <f t="shared" si="392"/>
        <v>0</v>
      </c>
      <c r="T499" s="12"/>
      <c r="U499" s="12"/>
      <c r="V499" s="12"/>
      <c r="W499" s="12"/>
      <c r="X499" s="12"/>
      <c r="Y499" s="12"/>
      <c r="Z499" s="1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</row>
    <row r="500" spans="1:159" hidden="1" x14ac:dyDescent="0.2">
      <c r="L500" s="58" t="s">
        <v>281</v>
      </c>
      <c r="M500" s="32"/>
      <c r="N500" s="69"/>
      <c r="O500" s="31">
        <f>+M500+N500</f>
        <v>0</v>
      </c>
      <c r="P500" s="74"/>
      <c r="R500" s="12"/>
      <c r="S500" s="9">
        <f t="shared" si="392"/>
        <v>0</v>
      </c>
      <c r="T500" s="12"/>
      <c r="U500" s="12"/>
      <c r="V500" s="12"/>
      <c r="W500" s="12"/>
      <c r="X500" s="12"/>
      <c r="Y500" s="12"/>
      <c r="Z500" s="1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</row>
    <row r="501" spans="1:159" s="1" customFormat="1" ht="15.75" hidden="1" x14ac:dyDescent="0.25">
      <c r="A501" s="23"/>
      <c r="B501" s="23"/>
      <c r="C501" s="23"/>
      <c r="D501" s="23"/>
      <c r="E501" s="23"/>
      <c r="F501" s="23"/>
      <c r="G501" s="68"/>
      <c r="H501" s="68"/>
      <c r="I501" s="68"/>
      <c r="J501" s="68"/>
      <c r="K501" s="110"/>
      <c r="L501" s="58" t="s">
        <v>282</v>
      </c>
      <c r="M501" s="32"/>
      <c r="N501" s="69"/>
      <c r="O501" s="31">
        <f>+M501+N501</f>
        <v>0</v>
      </c>
      <c r="P501" s="75"/>
      <c r="Q501" s="52"/>
      <c r="R501" s="13"/>
      <c r="S501" s="9">
        <f t="shared" si="392"/>
        <v>0</v>
      </c>
      <c r="T501" s="13"/>
      <c r="U501" s="13"/>
      <c r="V501" s="13"/>
      <c r="W501" s="13"/>
      <c r="X501" s="13"/>
      <c r="Y501" s="13"/>
      <c r="Z501" s="13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</row>
    <row r="502" spans="1:159" s="1" customFormat="1" ht="15.75" hidden="1" x14ac:dyDescent="0.25">
      <c r="A502" s="23"/>
      <c r="B502" s="23"/>
      <c r="C502" s="23"/>
      <c r="D502" s="23"/>
      <c r="E502" s="23"/>
      <c r="F502" s="23"/>
      <c r="G502" s="68"/>
      <c r="H502" s="68"/>
      <c r="I502" s="68"/>
      <c r="J502" s="68"/>
      <c r="K502" s="110"/>
      <c r="L502" s="58" t="s">
        <v>283</v>
      </c>
      <c r="M502" s="32"/>
      <c r="N502" s="32"/>
      <c r="O502" s="31">
        <f t="shared" ref="O502:O504" si="438">+M502+N502</f>
        <v>0</v>
      </c>
      <c r="P502" s="75"/>
      <c r="Q502" s="52"/>
      <c r="R502" s="13"/>
      <c r="S502" s="9">
        <f t="shared" si="392"/>
        <v>0</v>
      </c>
      <c r="T502" s="13"/>
      <c r="U502" s="13"/>
      <c r="V502" s="13"/>
      <c r="W502" s="13"/>
      <c r="X502" s="13"/>
      <c r="Y502" s="13"/>
      <c r="Z502" s="13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</row>
    <row r="503" spans="1:159" s="1" customFormat="1" ht="15.75" hidden="1" x14ac:dyDescent="0.25">
      <c r="A503" s="23"/>
      <c r="B503" s="23"/>
      <c r="C503" s="23"/>
      <c r="D503" s="23"/>
      <c r="E503" s="23"/>
      <c r="F503" s="23"/>
      <c r="G503" s="68"/>
      <c r="H503" s="68"/>
      <c r="I503" s="68"/>
      <c r="J503" s="68"/>
      <c r="K503" s="110"/>
      <c r="L503" s="58" t="s">
        <v>284</v>
      </c>
      <c r="M503" s="32"/>
      <c r="N503" s="32"/>
      <c r="O503" s="31">
        <f t="shared" si="438"/>
        <v>0</v>
      </c>
      <c r="P503" s="75"/>
      <c r="Q503" s="52"/>
      <c r="R503" s="13"/>
      <c r="S503" s="6"/>
      <c r="T503" s="13"/>
      <c r="U503" s="13"/>
      <c r="V503" s="13"/>
      <c r="W503" s="13"/>
      <c r="X503" s="13"/>
      <c r="Y503" s="13"/>
      <c r="Z503" s="13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</row>
    <row r="504" spans="1:159" s="1" customFormat="1" ht="15.75" hidden="1" x14ac:dyDescent="0.25">
      <c r="A504" s="23"/>
      <c r="B504" s="23"/>
      <c r="C504" s="23"/>
      <c r="D504" s="23"/>
      <c r="E504" s="23"/>
      <c r="F504" s="23"/>
      <c r="G504" s="68"/>
      <c r="H504" s="68"/>
      <c r="I504" s="68"/>
      <c r="J504" s="68"/>
      <c r="K504" s="110"/>
      <c r="L504" s="58" t="s">
        <v>285</v>
      </c>
      <c r="M504" s="32"/>
      <c r="N504" s="32"/>
      <c r="O504" s="31">
        <f t="shared" si="438"/>
        <v>0</v>
      </c>
      <c r="P504" s="75"/>
      <c r="Q504" s="52"/>
      <c r="R504" s="13"/>
      <c r="S504" s="6"/>
      <c r="T504" s="13"/>
      <c r="U504" s="13"/>
      <c r="V504" s="13"/>
      <c r="W504" s="13"/>
      <c r="X504" s="13"/>
      <c r="Y504" s="13"/>
      <c r="Z504" s="13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</row>
    <row r="505" spans="1:159" s="1" customFormat="1" ht="15.75" hidden="1" x14ac:dyDescent="0.25">
      <c r="A505" s="23"/>
      <c r="B505" s="23"/>
      <c r="C505" s="23"/>
      <c r="D505" s="23"/>
      <c r="E505" s="23"/>
      <c r="F505" s="23"/>
      <c r="G505" s="68"/>
      <c r="H505" s="68"/>
      <c r="I505" s="68"/>
      <c r="J505" s="68"/>
      <c r="K505" s="110"/>
      <c r="L505" s="59" t="s">
        <v>286</v>
      </c>
      <c r="M505" s="54">
        <f>+M499+M500+M501+M502+M503+M504</f>
        <v>0</v>
      </c>
      <c r="N505" s="54">
        <f t="shared" ref="N505" si="439">+N499+N500+N501+N502+N503+N504</f>
        <v>0</v>
      </c>
      <c r="O505" s="54">
        <f>+O499+O500+O501+O502+O503+O504</f>
        <v>0</v>
      </c>
      <c r="P505" s="75"/>
      <c r="Q505" s="52"/>
      <c r="R505" s="13"/>
      <c r="S505" s="6"/>
      <c r="T505" s="13"/>
      <c r="U505" s="13"/>
      <c r="V505" s="13"/>
      <c r="W505" s="13"/>
      <c r="X505" s="13"/>
      <c r="Y505" s="13"/>
      <c r="Z505" s="13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</row>
    <row r="506" spans="1:159" s="1" customFormat="1" hidden="1" x14ac:dyDescent="0.25">
      <c r="A506" s="28"/>
      <c r="B506" s="23"/>
      <c r="C506" s="23"/>
      <c r="D506" s="23"/>
      <c r="E506" s="28"/>
      <c r="F506" s="23"/>
      <c r="G506" s="57"/>
      <c r="H506" s="57"/>
      <c r="I506" s="57"/>
      <c r="J506" s="57"/>
      <c r="K506" s="111"/>
      <c r="L506" s="38"/>
      <c r="M506" s="42"/>
      <c r="N506" s="42"/>
      <c r="O506" s="46"/>
      <c r="P506" s="75"/>
      <c r="Q506" s="52"/>
      <c r="R506" s="13"/>
      <c r="S506" s="6"/>
      <c r="T506" s="13"/>
      <c r="U506" s="13"/>
      <c r="V506" s="13"/>
      <c r="W506" s="13"/>
      <c r="X506" s="13"/>
      <c r="Y506" s="13"/>
      <c r="Z506" s="13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</row>
    <row r="507" spans="1:159" s="1" customFormat="1" x14ac:dyDescent="0.25">
      <c r="A507" s="23"/>
      <c r="B507" s="23"/>
      <c r="C507" s="23"/>
      <c r="D507" s="23"/>
      <c r="E507" s="28"/>
      <c r="F507" s="27"/>
      <c r="G507" s="57"/>
      <c r="H507" s="57"/>
      <c r="I507" s="57"/>
      <c r="J507" s="57"/>
      <c r="K507" s="111"/>
      <c r="L507" s="38"/>
      <c r="M507" s="42"/>
      <c r="N507" s="42"/>
      <c r="O507" s="46"/>
      <c r="P507" s="75"/>
      <c r="Q507" s="52"/>
      <c r="R507" s="13"/>
      <c r="S507" s="6"/>
      <c r="T507" s="13"/>
      <c r="U507" s="13"/>
      <c r="V507" s="13"/>
      <c r="W507" s="13"/>
      <c r="X507" s="13"/>
      <c r="Y507" s="13"/>
      <c r="Z507" s="13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</row>
    <row r="508" spans="1:159" s="1" customFormat="1" x14ac:dyDescent="0.25">
      <c r="A508" s="23"/>
      <c r="B508" s="23"/>
      <c r="C508" s="23"/>
      <c r="D508" s="23"/>
      <c r="E508" s="28"/>
      <c r="F508" s="28"/>
      <c r="G508" s="57"/>
      <c r="H508" s="57"/>
      <c r="I508" s="57"/>
      <c r="J508" s="57"/>
      <c r="K508" s="111"/>
      <c r="L508" s="38"/>
      <c r="M508" s="42"/>
      <c r="N508" s="42"/>
      <c r="O508" s="46"/>
      <c r="P508" s="75"/>
      <c r="Q508" s="52"/>
      <c r="R508" s="13"/>
      <c r="S508" s="6"/>
      <c r="T508" s="13"/>
      <c r="U508" s="13"/>
      <c r="V508" s="13"/>
      <c r="W508" s="13"/>
      <c r="X508" s="13"/>
      <c r="Y508" s="13"/>
      <c r="Z508" s="13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</row>
    <row r="509" spans="1:159" s="66" customFormat="1" ht="15.75" x14ac:dyDescent="0.2">
      <c r="A509" s="392" t="s">
        <v>406</v>
      </c>
      <c r="B509" s="392"/>
      <c r="C509" s="392"/>
      <c r="D509" s="392"/>
      <c r="E509" s="392"/>
      <c r="F509" s="392"/>
      <c r="G509" s="231" t="s">
        <v>407</v>
      </c>
      <c r="H509" s="232"/>
      <c r="I509" s="393" t="s">
        <v>429</v>
      </c>
      <c r="J509" s="393"/>
      <c r="K509" s="393"/>
      <c r="L509" s="393" t="s">
        <v>430</v>
      </c>
      <c r="M509" s="393"/>
      <c r="N509" s="62"/>
      <c r="O509" s="60"/>
      <c r="P509" s="76"/>
      <c r="Q509" s="63"/>
      <c r="R509" s="64"/>
      <c r="S509" s="6"/>
      <c r="T509" s="64"/>
      <c r="U509" s="64"/>
      <c r="V509" s="64"/>
      <c r="W509" s="64"/>
      <c r="X509" s="64"/>
      <c r="Y509" s="64"/>
      <c r="Z509" s="64"/>
      <c r="AA509" s="65"/>
      <c r="AB509" s="65"/>
      <c r="AC509" s="65"/>
      <c r="AD509" s="65"/>
      <c r="AE509" s="65"/>
      <c r="AF509" s="65"/>
      <c r="AG509" s="65"/>
      <c r="AH509" s="65"/>
      <c r="AI509" s="65"/>
      <c r="AJ509" s="65"/>
      <c r="AK509" s="65"/>
      <c r="AL509" s="65"/>
      <c r="AM509" s="65"/>
      <c r="AN509" s="65"/>
      <c r="AO509" s="65"/>
      <c r="AP509" s="65"/>
      <c r="AQ509" s="65"/>
      <c r="AR509" s="65"/>
      <c r="AS509" s="65"/>
      <c r="AT509" s="65"/>
      <c r="AU509" s="65"/>
      <c r="AV509" s="65"/>
      <c r="AW509" s="65"/>
      <c r="AX509" s="65"/>
      <c r="AY509" s="65"/>
      <c r="AZ509" s="65"/>
      <c r="BA509" s="65"/>
      <c r="BB509" s="65"/>
      <c r="BC509" s="65"/>
      <c r="BD509" s="65"/>
      <c r="BE509" s="65"/>
      <c r="BF509" s="65"/>
      <c r="BG509" s="65"/>
      <c r="BH509" s="65"/>
      <c r="BI509" s="65"/>
      <c r="BJ509" s="65"/>
      <c r="BK509" s="65"/>
      <c r="BL509" s="65"/>
      <c r="BM509" s="65"/>
      <c r="BN509" s="65"/>
      <c r="BO509" s="65"/>
      <c r="BP509" s="65"/>
      <c r="BQ509" s="65"/>
      <c r="BR509" s="65"/>
      <c r="BS509" s="65"/>
      <c r="BT509" s="65"/>
      <c r="BU509" s="65"/>
      <c r="BV509" s="65"/>
      <c r="BW509" s="65"/>
      <c r="BX509" s="65"/>
      <c r="BY509" s="65"/>
      <c r="BZ509" s="65"/>
      <c r="CA509" s="65"/>
      <c r="CB509" s="65"/>
      <c r="CC509" s="65"/>
      <c r="CD509" s="65"/>
      <c r="CE509" s="65"/>
      <c r="CF509" s="65"/>
      <c r="CG509" s="65"/>
      <c r="CH509" s="65"/>
      <c r="CI509" s="65"/>
      <c r="CJ509" s="65"/>
      <c r="CK509" s="65"/>
      <c r="CL509" s="65"/>
      <c r="CM509" s="65"/>
      <c r="CN509" s="65"/>
      <c r="CO509" s="65"/>
      <c r="CP509" s="65"/>
      <c r="CQ509" s="65"/>
      <c r="CR509" s="65"/>
      <c r="CS509" s="65"/>
      <c r="CT509" s="65"/>
      <c r="CU509" s="65"/>
      <c r="CV509" s="65"/>
      <c r="CW509" s="65"/>
      <c r="CX509" s="65"/>
      <c r="CY509" s="65"/>
      <c r="CZ509" s="65"/>
      <c r="DA509" s="65"/>
      <c r="DB509" s="65"/>
      <c r="DC509" s="65"/>
      <c r="DD509" s="65"/>
      <c r="DE509" s="65"/>
      <c r="DF509" s="65"/>
      <c r="DG509" s="65"/>
      <c r="DH509" s="65"/>
      <c r="DI509" s="65"/>
      <c r="DJ509" s="65"/>
      <c r="DK509" s="65"/>
      <c r="DL509" s="65"/>
      <c r="DM509" s="65"/>
      <c r="DN509" s="65"/>
      <c r="DO509" s="65"/>
      <c r="DP509" s="65"/>
      <c r="DQ509" s="65"/>
      <c r="DR509" s="65"/>
      <c r="DS509" s="65"/>
      <c r="DT509" s="65"/>
      <c r="DU509" s="65"/>
      <c r="DV509" s="65"/>
      <c r="DW509" s="65"/>
      <c r="DX509" s="65"/>
      <c r="DY509" s="65"/>
      <c r="DZ509" s="65"/>
      <c r="EA509" s="65"/>
      <c r="EB509" s="65"/>
      <c r="EC509" s="65"/>
      <c r="ED509" s="65"/>
      <c r="EE509" s="65"/>
      <c r="EF509" s="65"/>
      <c r="EG509" s="65"/>
      <c r="EH509" s="65"/>
      <c r="EI509" s="65"/>
      <c r="EJ509" s="65"/>
      <c r="EK509" s="65"/>
      <c r="EL509" s="65"/>
      <c r="EM509" s="65"/>
      <c r="EN509" s="65"/>
      <c r="EO509" s="65"/>
      <c r="EP509" s="65"/>
      <c r="EQ509" s="65"/>
      <c r="ER509" s="65"/>
      <c r="ES509" s="65"/>
      <c r="ET509" s="65"/>
      <c r="EU509" s="65"/>
      <c r="EV509" s="65"/>
      <c r="EW509" s="65"/>
      <c r="EX509" s="65"/>
      <c r="EY509" s="65"/>
      <c r="EZ509" s="65"/>
      <c r="FA509" s="65"/>
      <c r="FB509" s="65"/>
      <c r="FC509" s="65"/>
    </row>
    <row r="510" spans="1:159" s="66" customFormat="1" ht="15" customHeight="1" x14ac:dyDescent="0.2">
      <c r="A510" s="411" t="s">
        <v>408</v>
      </c>
      <c r="B510" s="411"/>
      <c r="C510" s="411"/>
      <c r="D510" s="411"/>
      <c r="E510" s="411"/>
      <c r="F510" s="411"/>
      <c r="G510" s="233" t="s">
        <v>410</v>
      </c>
      <c r="H510" s="61"/>
      <c r="I510" s="402" t="s">
        <v>431</v>
      </c>
      <c r="J510" s="402"/>
      <c r="K510" s="402"/>
      <c r="L510" s="402" t="s">
        <v>409</v>
      </c>
      <c r="M510" s="402"/>
      <c r="N510" s="62"/>
      <c r="O510" s="60"/>
      <c r="P510" s="76"/>
      <c r="Q510" s="63"/>
      <c r="R510" s="64"/>
      <c r="S510" s="6"/>
      <c r="T510" s="64"/>
      <c r="U510" s="64"/>
      <c r="V510" s="64"/>
      <c r="W510" s="64"/>
      <c r="X510" s="64"/>
      <c r="Y510" s="64"/>
      <c r="Z510" s="64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  <c r="AT510" s="65"/>
      <c r="AU510" s="65"/>
      <c r="AV510" s="65"/>
      <c r="AW510" s="65"/>
      <c r="AX510" s="65"/>
      <c r="AY510" s="65"/>
      <c r="AZ510" s="65"/>
      <c r="BA510" s="65"/>
      <c r="BB510" s="65"/>
      <c r="BC510" s="65"/>
      <c r="BD510" s="65"/>
      <c r="BE510" s="65"/>
      <c r="BF510" s="65"/>
      <c r="BG510" s="65"/>
      <c r="BH510" s="65"/>
      <c r="BI510" s="65"/>
      <c r="BJ510" s="65"/>
      <c r="BK510" s="65"/>
      <c r="BL510" s="65"/>
      <c r="BM510" s="65"/>
      <c r="BN510" s="65"/>
      <c r="BO510" s="65"/>
      <c r="BP510" s="65"/>
      <c r="BQ510" s="65"/>
      <c r="BR510" s="65"/>
      <c r="BS510" s="65"/>
      <c r="BT510" s="65"/>
      <c r="BU510" s="65"/>
      <c r="BV510" s="65"/>
      <c r="BW510" s="65"/>
      <c r="BX510" s="65"/>
      <c r="BY510" s="65"/>
      <c r="BZ510" s="65"/>
      <c r="CA510" s="65"/>
      <c r="CB510" s="65"/>
      <c r="CC510" s="65"/>
      <c r="CD510" s="65"/>
      <c r="CE510" s="65"/>
      <c r="CF510" s="65"/>
      <c r="CG510" s="65"/>
      <c r="CH510" s="65"/>
      <c r="CI510" s="65"/>
      <c r="CJ510" s="65"/>
      <c r="CK510" s="65"/>
      <c r="CL510" s="65"/>
      <c r="CM510" s="65"/>
      <c r="CN510" s="65"/>
      <c r="CO510" s="65"/>
      <c r="CP510" s="65"/>
      <c r="CQ510" s="65"/>
      <c r="CR510" s="65"/>
      <c r="CS510" s="65"/>
      <c r="CT510" s="65"/>
      <c r="CU510" s="65"/>
      <c r="CV510" s="65"/>
      <c r="CW510" s="65"/>
      <c r="CX510" s="65"/>
      <c r="CY510" s="65"/>
      <c r="CZ510" s="65"/>
      <c r="DA510" s="65"/>
      <c r="DB510" s="65"/>
      <c r="DC510" s="65"/>
      <c r="DD510" s="65"/>
      <c r="DE510" s="65"/>
      <c r="DF510" s="65"/>
      <c r="DG510" s="65"/>
      <c r="DH510" s="65"/>
      <c r="DI510" s="65"/>
      <c r="DJ510" s="65"/>
      <c r="DK510" s="65"/>
      <c r="DL510" s="65"/>
      <c r="DM510" s="65"/>
      <c r="DN510" s="65"/>
      <c r="DO510" s="65"/>
      <c r="DP510" s="65"/>
      <c r="DQ510" s="65"/>
      <c r="DR510" s="65"/>
      <c r="DS510" s="65"/>
      <c r="DT510" s="65"/>
      <c r="DU510" s="65"/>
      <c r="DV510" s="65"/>
      <c r="DW510" s="65"/>
      <c r="DX510" s="65"/>
      <c r="DY510" s="65"/>
      <c r="DZ510" s="65"/>
      <c r="EA510" s="65"/>
      <c r="EB510" s="65"/>
      <c r="EC510" s="65"/>
      <c r="ED510" s="65"/>
      <c r="EE510" s="65"/>
      <c r="EF510" s="65"/>
      <c r="EG510" s="65"/>
      <c r="EH510" s="65"/>
      <c r="EI510" s="65"/>
      <c r="EJ510" s="65"/>
      <c r="EK510" s="65"/>
      <c r="EL510" s="65"/>
      <c r="EM510" s="65"/>
      <c r="EN510" s="65"/>
      <c r="EO510" s="65"/>
      <c r="EP510" s="65"/>
      <c r="EQ510" s="65"/>
      <c r="ER510" s="65"/>
      <c r="ES510" s="65"/>
      <c r="ET510" s="65"/>
      <c r="EU510" s="65"/>
      <c r="EV510" s="65"/>
      <c r="EW510" s="65"/>
      <c r="EX510" s="65"/>
      <c r="EY510" s="65"/>
      <c r="EZ510" s="65"/>
      <c r="FA510" s="65"/>
      <c r="FB510" s="65"/>
      <c r="FC510" s="65"/>
    </row>
    <row r="511" spans="1:159" s="1" customFormat="1" x14ac:dyDescent="0.25">
      <c r="A511" s="23"/>
      <c r="B511" s="23"/>
      <c r="C511" s="23"/>
      <c r="D511" s="23"/>
      <c r="E511" s="23"/>
      <c r="F511" s="26"/>
      <c r="G511" s="36"/>
      <c r="H511" s="36"/>
      <c r="I511" s="36"/>
      <c r="J511" s="36"/>
      <c r="K511" s="112"/>
      <c r="L511" s="45"/>
      <c r="M511" s="42"/>
      <c r="N511" s="42"/>
      <c r="O511" s="46"/>
      <c r="P511" s="75"/>
      <c r="Q511" s="52"/>
      <c r="R511" s="13"/>
      <c r="S511" s="6"/>
      <c r="T511" s="13"/>
      <c r="U511" s="13"/>
      <c r="V511" s="13"/>
      <c r="W511" s="13"/>
      <c r="X511" s="13"/>
      <c r="Y511" s="13"/>
      <c r="Z511" s="13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</row>
    <row r="512" spans="1:159" s="1" customFormat="1" x14ac:dyDescent="0.25">
      <c r="A512" s="23"/>
      <c r="B512" s="23"/>
      <c r="C512" s="23"/>
      <c r="D512" s="23"/>
      <c r="E512" s="23"/>
      <c r="F512" s="26"/>
      <c r="G512" s="36"/>
      <c r="H512" s="36"/>
      <c r="I512" s="36"/>
      <c r="J512" s="36"/>
      <c r="K512" s="112"/>
      <c r="L512" s="45"/>
      <c r="M512" s="42"/>
      <c r="N512" s="42"/>
      <c r="O512" s="46"/>
      <c r="P512" s="75"/>
      <c r="Q512" s="52"/>
      <c r="R512" s="13"/>
      <c r="S512" s="6"/>
      <c r="T512" s="13"/>
      <c r="U512" s="13"/>
      <c r="V512" s="13"/>
      <c r="W512" s="13"/>
      <c r="X512" s="13"/>
      <c r="Y512" s="13"/>
      <c r="Z512" s="13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</row>
    <row r="513" spans="1:159" s="1" customFormat="1" x14ac:dyDescent="0.25">
      <c r="A513" s="23"/>
      <c r="B513" s="23"/>
      <c r="C513" s="23"/>
      <c r="D513" s="23"/>
      <c r="E513" s="23"/>
      <c r="F513" s="26"/>
      <c r="G513" s="36"/>
      <c r="H513" s="36"/>
      <c r="I513" s="36"/>
      <c r="J513" s="36"/>
      <c r="K513" s="112"/>
      <c r="L513" s="45"/>
      <c r="M513" s="42"/>
      <c r="N513" s="42"/>
      <c r="O513" s="46"/>
      <c r="P513" s="75"/>
      <c r="Q513" s="52"/>
      <c r="R513" s="13"/>
      <c r="S513" s="6"/>
      <c r="T513" s="13"/>
      <c r="U513" s="13"/>
      <c r="V513" s="13"/>
      <c r="W513" s="13"/>
      <c r="X513" s="13"/>
      <c r="Y513" s="13"/>
      <c r="Z513" s="13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</row>
    <row r="514" spans="1:159" s="1" customFormat="1" x14ac:dyDescent="0.25">
      <c r="A514" s="23"/>
      <c r="B514" s="23"/>
      <c r="C514" s="23"/>
      <c r="D514" s="23"/>
      <c r="E514" s="23"/>
      <c r="F514" s="23"/>
      <c r="G514" s="56"/>
      <c r="H514" s="56"/>
      <c r="I514" s="56"/>
      <c r="J514" s="56"/>
      <c r="K514" s="107"/>
      <c r="L514" s="37"/>
      <c r="M514" s="42"/>
      <c r="N514" s="42"/>
      <c r="O514" s="46"/>
      <c r="P514" s="75"/>
      <c r="Q514" s="52"/>
      <c r="R514" s="13"/>
      <c r="S514" s="6"/>
      <c r="T514" s="13"/>
      <c r="U514" s="13"/>
      <c r="V514" s="13"/>
      <c r="W514" s="13"/>
      <c r="X514" s="13"/>
      <c r="Y514" s="13"/>
      <c r="Z514" s="13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</row>
    <row r="515" spans="1:159" s="1" customFormat="1" x14ac:dyDescent="0.25">
      <c r="A515" s="23"/>
      <c r="B515" s="23"/>
      <c r="C515" s="23"/>
      <c r="D515" s="23"/>
      <c r="E515" s="23"/>
      <c r="F515" s="23"/>
      <c r="G515" s="40"/>
      <c r="H515" s="40"/>
      <c r="I515" s="40"/>
      <c r="J515" s="40"/>
      <c r="K515" s="113"/>
      <c r="L515" s="39"/>
      <c r="M515" s="42"/>
      <c r="N515" s="42"/>
      <c r="O515" s="46"/>
      <c r="P515" s="75"/>
      <c r="Q515" s="52"/>
      <c r="R515" s="13"/>
      <c r="S515" s="6"/>
      <c r="T515" s="13"/>
      <c r="U515" s="13"/>
      <c r="V515" s="13"/>
      <c r="W515" s="13"/>
      <c r="X515" s="13"/>
      <c r="Y515" s="13"/>
      <c r="Z515" s="13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</row>
    <row r="516" spans="1:159" s="1" customFormat="1" x14ac:dyDescent="0.25">
      <c r="A516" s="28"/>
      <c r="B516" s="23"/>
      <c r="C516" s="23"/>
      <c r="D516" s="23"/>
      <c r="E516" s="28"/>
      <c r="F516" s="23"/>
      <c r="G516" s="57"/>
      <c r="H516" s="57"/>
      <c r="I516" s="57"/>
      <c r="J516" s="57"/>
      <c r="K516" s="111"/>
      <c r="L516" s="38"/>
      <c r="M516" s="42"/>
      <c r="N516" s="42"/>
      <c r="O516" s="46"/>
      <c r="P516" s="75"/>
      <c r="Q516" s="52"/>
      <c r="R516" s="13"/>
      <c r="S516" s="6"/>
      <c r="T516" s="13"/>
      <c r="U516" s="13"/>
      <c r="V516" s="13"/>
      <c r="W516" s="13"/>
      <c r="X516" s="13"/>
      <c r="Y516" s="13"/>
      <c r="Z516" s="13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</row>
    <row r="517" spans="1:159" s="1" customFormat="1" x14ac:dyDescent="0.25">
      <c r="A517" s="23"/>
      <c r="B517" s="23"/>
      <c r="C517" s="23"/>
      <c r="D517" s="23"/>
      <c r="E517" s="28"/>
      <c r="F517" s="27"/>
      <c r="G517" s="57"/>
      <c r="H517" s="57"/>
      <c r="I517" s="57"/>
      <c r="J517" s="57"/>
      <c r="K517" s="111"/>
      <c r="L517" s="38"/>
      <c r="M517" s="42"/>
      <c r="N517" s="42"/>
      <c r="O517" s="46"/>
      <c r="P517" s="75"/>
      <c r="Q517" s="52"/>
      <c r="R517" s="13"/>
      <c r="S517" s="6"/>
      <c r="T517" s="13"/>
      <c r="U517" s="13"/>
      <c r="V517" s="13"/>
      <c r="W517" s="13"/>
      <c r="X517" s="13"/>
      <c r="Y517" s="13"/>
      <c r="Z517" s="13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</row>
    <row r="518" spans="1:159" s="1" customFormat="1" x14ac:dyDescent="0.25">
      <c r="A518" s="23"/>
      <c r="B518" s="23"/>
      <c r="C518" s="23"/>
      <c r="D518" s="23"/>
      <c r="E518" s="28"/>
      <c r="F518" s="28"/>
      <c r="G518" s="57"/>
      <c r="H518" s="57"/>
      <c r="I518" s="57"/>
      <c r="J518" s="57"/>
      <c r="K518" s="111"/>
      <c r="L518" s="38"/>
      <c r="M518" s="42"/>
      <c r="N518" s="42"/>
      <c r="O518" s="46"/>
      <c r="P518" s="75"/>
      <c r="Q518" s="52"/>
      <c r="R518" s="13"/>
      <c r="S518" s="6"/>
      <c r="T518" s="13"/>
      <c r="U518" s="13"/>
      <c r="V518" s="13"/>
      <c r="W518" s="13"/>
      <c r="X518" s="13"/>
      <c r="Y518" s="13"/>
      <c r="Z518" s="13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</row>
    <row r="519" spans="1:159" s="1" customFormat="1" x14ac:dyDescent="0.25">
      <c r="A519" s="23"/>
      <c r="B519" s="23"/>
      <c r="C519" s="23"/>
      <c r="D519" s="23"/>
      <c r="E519" s="23"/>
      <c r="F519" s="26"/>
      <c r="G519" s="36"/>
      <c r="H519" s="36"/>
      <c r="I519" s="36"/>
      <c r="J519" s="36"/>
      <c r="K519" s="112"/>
      <c r="L519" s="45"/>
      <c r="M519" s="42"/>
      <c r="N519" s="42"/>
      <c r="O519" s="46"/>
      <c r="P519" s="75"/>
      <c r="Q519" s="52"/>
      <c r="R519" s="13"/>
      <c r="S519" s="6"/>
      <c r="T519" s="13"/>
      <c r="U519" s="13"/>
      <c r="V519" s="13"/>
      <c r="W519" s="13"/>
      <c r="X519" s="13"/>
      <c r="Y519" s="13"/>
      <c r="Z519" s="13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</row>
    <row r="520" spans="1:159" s="1" customFormat="1" x14ac:dyDescent="0.25">
      <c r="A520" s="23"/>
      <c r="B520" s="23"/>
      <c r="C520" s="23"/>
      <c r="D520" s="23"/>
      <c r="E520" s="23"/>
      <c r="F520" s="26"/>
      <c r="G520" s="36"/>
      <c r="H520" s="36"/>
      <c r="I520" s="36"/>
      <c r="J520" s="36"/>
      <c r="K520" s="112"/>
      <c r="L520" s="45"/>
      <c r="M520" s="42"/>
      <c r="N520" s="42"/>
      <c r="O520" s="46"/>
      <c r="P520" s="75"/>
      <c r="Q520" s="52"/>
      <c r="R520" s="13"/>
      <c r="S520" s="6"/>
      <c r="T520" s="13"/>
      <c r="U520" s="13"/>
      <c r="V520" s="13"/>
      <c r="W520" s="13"/>
      <c r="X520" s="13"/>
      <c r="Y520" s="13"/>
      <c r="Z520" s="13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</row>
    <row r="521" spans="1:159" s="1" customFormat="1" x14ac:dyDescent="0.25">
      <c r="A521" s="23"/>
      <c r="B521" s="23"/>
      <c r="C521" s="23"/>
      <c r="D521" s="23"/>
      <c r="E521" s="23"/>
      <c r="F521" s="26"/>
      <c r="G521" s="36"/>
      <c r="H521" s="36"/>
      <c r="I521" s="36"/>
      <c r="J521" s="36"/>
      <c r="K521" s="112"/>
      <c r="L521" s="45"/>
      <c r="M521" s="42"/>
      <c r="N521" s="42"/>
      <c r="O521" s="46"/>
      <c r="P521" s="75"/>
      <c r="Q521" s="52"/>
      <c r="R521" s="13"/>
      <c r="S521" s="6"/>
      <c r="T521" s="13"/>
      <c r="U521" s="13"/>
      <c r="V521" s="13"/>
      <c r="W521" s="13"/>
      <c r="X521" s="13"/>
      <c r="Y521" s="13"/>
      <c r="Z521" s="13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</row>
    <row r="522" spans="1:159" s="1" customFormat="1" x14ac:dyDescent="0.25">
      <c r="A522" s="23"/>
      <c r="B522" s="23"/>
      <c r="C522" s="23"/>
      <c r="D522" s="23"/>
      <c r="E522" s="23"/>
      <c r="F522" s="26"/>
      <c r="G522" s="36"/>
      <c r="H522" s="36"/>
      <c r="I522" s="36"/>
      <c r="J522" s="36"/>
      <c r="K522" s="112"/>
      <c r="L522" s="45"/>
      <c r="M522" s="42"/>
      <c r="N522" s="42"/>
      <c r="O522" s="46"/>
      <c r="P522" s="75"/>
      <c r="Q522" s="52"/>
      <c r="R522" s="13"/>
      <c r="S522" s="6"/>
      <c r="T522" s="13"/>
      <c r="U522" s="13"/>
      <c r="V522" s="13"/>
      <c r="W522" s="13"/>
      <c r="X522" s="13"/>
      <c r="Y522" s="13"/>
      <c r="Z522" s="13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</row>
    <row r="523" spans="1:159" s="1" customFormat="1" x14ac:dyDescent="0.25">
      <c r="A523" s="23"/>
      <c r="B523" s="23"/>
      <c r="C523" s="23"/>
      <c r="D523" s="23"/>
      <c r="E523" s="23"/>
      <c r="F523" s="26"/>
      <c r="G523" s="36"/>
      <c r="H523" s="36"/>
      <c r="I523" s="36"/>
      <c r="J523" s="36"/>
      <c r="K523" s="112"/>
      <c r="L523" s="45"/>
      <c r="M523" s="42"/>
      <c r="N523" s="42"/>
      <c r="O523" s="46"/>
      <c r="P523" s="75"/>
      <c r="Q523" s="52"/>
      <c r="R523" s="13"/>
      <c r="S523" s="6"/>
      <c r="T523" s="13"/>
      <c r="U523" s="13"/>
      <c r="V523" s="13"/>
      <c r="W523" s="13"/>
      <c r="X523" s="13"/>
      <c r="Y523" s="13"/>
      <c r="Z523" s="13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</row>
    <row r="524" spans="1:159" s="1" customFormat="1" x14ac:dyDescent="0.25">
      <c r="A524" s="23"/>
      <c r="B524" s="23"/>
      <c r="C524" s="23"/>
      <c r="D524" s="23"/>
      <c r="E524" s="23"/>
      <c r="F524" s="26"/>
      <c r="G524" s="36"/>
      <c r="H524" s="36"/>
      <c r="I524" s="36"/>
      <c r="J524" s="36"/>
      <c r="K524" s="112"/>
      <c r="L524" s="45"/>
      <c r="M524" s="42"/>
      <c r="N524" s="42"/>
      <c r="O524" s="46"/>
      <c r="P524" s="75"/>
      <c r="Q524" s="52"/>
      <c r="R524" s="13"/>
      <c r="S524" s="6"/>
      <c r="T524" s="13"/>
      <c r="U524" s="13"/>
      <c r="V524" s="13"/>
      <c r="W524" s="13"/>
      <c r="X524" s="13"/>
      <c r="Y524" s="13"/>
      <c r="Z524" s="13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</row>
    <row r="525" spans="1:159" s="1" customFormat="1" x14ac:dyDescent="0.25">
      <c r="A525" s="23"/>
      <c r="B525" s="23"/>
      <c r="C525" s="23"/>
      <c r="D525" s="23"/>
      <c r="E525" s="23"/>
      <c r="F525" s="26"/>
      <c r="G525" s="36"/>
      <c r="H525" s="36"/>
      <c r="I525" s="36"/>
      <c r="J525" s="36"/>
      <c r="K525" s="112"/>
      <c r="L525" s="45"/>
      <c r="M525" s="42"/>
      <c r="N525" s="42"/>
      <c r="O525" s="46"/>
      <c r="P525" s="75"/>
      <c r="Q525" s="52"/>
      <c r="R525" s="13"/>
      <c r="S525" s="6"/>
      <c r="T525" s="13"/>
      <c r="U525" s="13"/>
      <c r="V525" s="13"/>
      <c r="W525" s="13"/>
      <c r="X525" s="13"/>
      <c r="Y525" s="13"/>
      <c r="Z525" s="13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</row>
    <row r="526" spans="1:159" x14ac:dyDescent="0.2">
      <c r="M526" s="43"/>
      <c r="N526" s="43"/>
      <c r="O526" s="43"/>
      <c r="P526" s="74"/>
      <c r="R526" s="6"/>
      <c r="S526" s="6"/>
      <c r="T526" s="6"/>
      <c r="U526" s="6"/>
      <c r="V526" s="6"/>
      <c r="W526" s="6"/>
      <c r="X526" s="6"/>
      <c r="Y526" s="6"/>
      <c r="Z526" s="6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</row>
    <row r="527" spans="1:159" x14ac:dyDescent="0.2">
      <c r="M527" s="43"/>
      <c r="N527" s="43"/>
      <c r="O527" s="43"/>
      <c r="P527" s="74"/>
      <c r="R527" s="6"/>
      <c r="S527" s="6"/>
      <c r="T527" s="6"/>
      <c r="U527" s="6"/>
      <c r="V527" s="6"/>
      <c r="W527" s="6"/>
      <c r="X527" s="6"/>
      <c r="Y527" s="6"/>
      <c r="Z527" s="6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</row>
    <row r="528" spans="1:159" x14ac:dyDescent="0.2">
      <c r="M528" s="43"/>
      <c r="N528" s="43"/>
      <c r="O528" s="43"/>
      <c r="P528" s="74"/>
      <c r="R528" s="6"/>
      <c r="S528" s="6"/>
      <c r="T528" s="6"/>
      <c r="U528" s="6"/>
      <c r="V528" s="6"/>
      <c r="W528" s="6"/>
      <c r="X528" s="6"/>
      <c r="Y528" s="6"/>
      <c r="Z528" s="6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</row>
    <row r="529" spans="13:159" x14ac:dyDescent="0.2">
      <c r="M529" s="43"/>
      <c r="N529" s="43"/>
      <c r="O529" s="43"/>
      <c r="P529" s="74"/>
      <c r="R529" s="6"/>
      <c r="S529" s="6"/>
      <c r="T529" s="6"/>
      <c r="U529" s="6"/>
      <c r="V529" s="6"/>
      <c r="W529" s="6"/>
      <c r="X529" s="6"/>
      <c r="Y529" s="6"/>
      <c r="Z529" s="6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</row>
    <row r="530" spans="13:159" x14ac:dyDescent="0.2">
      <c r="M530" s="43"/>
      <c r="N530" s="43"/>
      <c r="O530" s="43"/>
      <c r="P530" s="74"/>
      <c r="R530" s="6"/>
      <c r="S530" s="6"/>
      <c r="T530" s="6"/>
      <c r="U530" s="6"/>
      <c r="V530" s="6"/>
      <c r="W530" s="6"/>
      <c r="X530" s="6"/>
      <c r="Y530" s="6"/>
      <c r="Z530" s="6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</row>
    <row r="531" spans="13:159" x14ac:dyDescent="0.2">
      <c r="M531" s="43"/>
      <c r="N531" s="43"/>
      <c r="O531" s="43"/>
      <c r="P531" s="74"/>
      <c r="R531" s="6"/>
      <c r="S531" s="6"/>
      <c r="T531" s="6"/>
      <c r="U531" s="6"/>
      <c r="V531" s="6"/>
      <c r="W531" s="6"/>
      <c r="X531" s="6"/>
      <c r="Y531" s="6"/>
      <c r="Z531" s="6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</row>
    <row r="532" spans="13:159" x14ac:dyDescent="0.2">
      <c r="M532" s="43"/>
      <c r="N532" s="43"/>
      <c r="O532" s="43"/>
      <c r="P532" s="74"/>
      <c r="R532" s="6"/>
      <c r="S532" s="6"/>
      <c r="T532" s="6"/>
      <c r="U532" s="6"/>
      <c r="V532" s="6"/>
      <c r="W532" s="6"/>
      <c r="X532" s="6"/>
      <c r="Y532" s="6"/>
      <c r="Z532" s="6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</row>
    <row r="533" spans="13:159" x14ac:dyDescent="0.2">
      <c r="M533" s="43"/>
      <c r="N533" s="43"/>
      <c r="O533" s="43"/>
      <c r="P533" s="74"/>
      <c r="R533" s="6"/>
      <c r="S533" s="6"/>
      <c r="T533" s="6"/>
      <c r="U533" s="6"/>
      <c r="V533" s="6"/>
      <c r="W533" s="6"/>
      <c r="X533" s="6"/>
      <c r="Y533" s="6"/>
      <c r="Z533" s="6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</row>
    <row r="534" spans="13:159" x14ac:dyDescent="0.2">
      <c r="M534" s="43"/>
      <c r="N534" s="43"/>
      <c r="O534" s="43"/>
      <c r="P534" s="74"/>
      <c r="R534" s="6"/>
      <c r="S534" s="6"/>
      <c r="T534" s="6"/>
      <c r="U534" s="6"/>
      <c r="V534" s="6"/>
      <c r="W534" s="6"/>
      <c r="X534" s="6"/>
      <c r="Y534" s="6"/>
      <c r="Z534" s="6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</row>
    <row r="535" spans="13:159" x14ac:dyDescent="0.2">
      <c r="M535" s="43"/>
      <c r="N535" s="43"/>
      <c r="O535" s="43"/>
      <c r="P535" s="74"/>
      <c r="R535" s="6"/>
      <c r="S535" s="6"/>
      <c r="T535" s="6"/>
      <c r="U535" s="6"/>
      <c r="V535" s="6"/>
      <c r="W535" s="6"/>
      <c r="X535" s="6"/>
      <c r="Y535" s="6"/>
      <c r="Z535" s="6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</row>
    <row r="536" spans="13:159" x14ac:dyDescent="0.2">
      <c r="M536" s="43"/>
      <c r="N536" s="43"/>
      <c r="O536" s="43"/>
      <c r="P536" s="74"/>
      <c r="R536" s="6"/>
      <c r="S536" s="6"/>
      <c r="T536" s="6"/>
      <c r="U536" s="6"/>
      <c r="V536" s="6"/>
      <c r="W536" s="6"/>
      <c r="X536" s="6"/>
      <c r="Y536" s="6"/>
      <c r="Z536" s="6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</row>
    <row r="537" spans="13:159" x14ac:dyDescent="0.2">
      <c r="M537" s="43"/>
      <c r="N537" s="43"/>
      <c r="O537" s="43"/>
      <c r="P537" s="74"/>
      <c r="R537" s="6"/>
      <c r="S537" s="6"/>
      <c r="T537" s="6"/>
      <c r="U537" s="6"/>
      <c r="V537" s="6"/>
      <c r="W537" s="6"/>
      <c r="X537" s="6"/>
      <c r="Y537" s="6"/>
      <c r="Z537" s="6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</row>
    <row r="538" spans="13:159" x14ac:dyDescent="0.2">
      <c r="M538" s="43"/>
      <c r="N538" s="43"/>
      <c r="O538" s="43"/>
      <c r="P538" s="74"/>
      <c r="R538" s="6"/>
      <c r="S538" s="6"/>
      <c r="T538" s="6"/>
      <c r="U538" s="6"/>
      <c r="V538" s="6"/>
      <c r="W538" s="6"/>
      <c r="X538" s="6"/>
      <c r="Y538" s="6"/>
      <c r="Z538" s="6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</row>
    <row r="539" spans="13:159" x14ac:dyDescent="0.2">
      <c r="M539" s="43"/>
      <c r="N539" s="43"/>
      <c r="O539" s="43"/>
      <c r="P539" s="74"/>
      <c r="R539" s="6"/>
      <c r="S539" s="6"/>
      <c r="T539" s="6"/>
      <c r="U539" s="6"/>
      <c r="V539" s="6"/>
      <c r="W539" s="6"/>
      <c r="X539" s="6"/>
      <c r="Y539" s="6"/>
      <c r="Z539" s="6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</row>
    <row r="540" spans="13:159" x14ac:dyDescent="0.2">
      <c r="M540" s="43"/>
      <c r="N540" s="43"/>
      <c r="O540" s="43"/>
      <c r="P540" s="74"/>
      <c r="R540" s="6"/>
      <c r="S540" s="6"/>
      <c r="T540" s="6"/>
      <c r="U540" s="6"/>
      <c r="V540" s="6"/>
      <c r="W540" s="6"/>
      <c r="X540" s="6"/>
      <c r="Y540" s="6"/>
      <c r="Z540" s="6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</row>
    <row r="541" spans="13:159" x14ac:dyDescent="0.2">
      <c r="M541" s="43"/>
      <c r="N541" s="43"/>
      <c r="O541" s="43"/>
      <c r="P541" s="74"/>
      <c r="R541" s="7"/>
      <c r="S541" s="6"/>
      <c r="T541" s="7"/>
      <c r="U541" s="7"/>
      <c r="V541" s="7"/>
      <c r="W541" s="7"/>
      <c r="X541" s="7"/>
      <c r="Y541" s="7"/>
      <c r="Z541" s="7"/>
    </row>
    <row r="542" spans="13:159" x14ac:dyDescent="0.2">
      <c r="M542" s="43"/>
      <c r="N542" s="43"/>
      <c r="O542" s="43"/>
      <c r="P542" s="74"/>
      <c r="R542" s="7"/>
      <c r="S542" s="6"/>
      <c r="T542" s="7"/>
      <c r="U542" s="7"/>
      <c r="V542" s="7"/>
      <c r="W542" s="7"/>
      <c r="X542" s="7"/>
      <c r="Y542" s="7"/>
      <c r="Z542" s="7"/>
    </row>
    <row r="543" spans="13:159" x14ac:dyDescent="0.2">
      <c r="M543" s="43"/>
      <c r="N543" s="43"/>
      <c r="O543" s="43"/>
      <c r="P543" s="74"/>
      <c r="R543" s="7"/>
      <c r="S543" s="6"/>
      <c r="T543" s="7"/>
      <c r="U543" s="7"/>
      <c r="V543" s="7"/>
      <c r="W543" s="7"/>
      <c r="X543" s="7"/>
      <c r="Y543" s="7"/>
      <c r="Z543" s="7"/>
    </row>
    <row r="544" spans="13:159" x14ac:dyDescent="0.2">
      <c r="M544" s="43"/>
      <c r="N544" s="43"/>
      <c r="O544" s="43"/>
      <c r="P544" s="74"/>
      <c r="R544" s="7"/>
      <c r="S544" s="6"/>
      <c r="T544" s="7"/>
      <c r="U544" s="7"/>
      <c r="V544" s="7"/>
      <c r="W544" s="7"/>
      <c r="X544" s="7"/>
      <c r="Y544" s="7"/>
      <c r="Z544" s="7"/>
    </row>
    <row r="545" spans="13:26" x14ac:dyDescent="0.2">
      <c r="M545" s="43"/>
      <c r="N545" s="43"/>
      <c r="O545" s="43"/>
      <c r="P545" s="74"/>
      <c r="R545" s="7"/>
      <c r="S545" s="6"/>
      <c r="T545" s="7"/>
      <c r="U545" s="7"/>
      <c r="V545" s="7"/>
      <c r="W545" s="7"/>
      <c r="X545" s="7"/>
      <c r="Y545" s="7"/>
      <c r="Z545" s="7"/>
    </row>
    <row r="546" spans="13:26" x14ac:dyDescent="0.2">
      <c r="M546" s="43"/>
      <c r="N546" s="43"/>
      <c r="O546" s="43"/>
      <c r="P546" s="74"/>
      <c r="R546" s="7"/>
      <c r="S546" s="6"/>
      <c r="T546" s="7"/>
      <c r="U546" s="7"/>
      <c r="V546" s="7"/>
      <c r="W546" s="7"/>
      <c r="X546" s="7"/>
      <c r="Y546" s="7"/>
      <c r="Z546" s="7"/>
    </row>
    <row r="547" spans="13:26" x14ac:dyDescent="0.2">
      <c r="M547" s="43"/>
      <c r="N547" s="43"/>
      <c r="O547" s="43"/>
      <c r="P547" s="74"/>
      <c r="R547" s="7"/>
      <c r="S547" s="6"/>
      <c r="T547" s="7"/>
      <c r="U547" s="7"/>
      <c r="V547" s="7"/>
      <c r="W547" s="7"/>
      <c r="X547" s="7"/>
      <c r="Y547" s="7"/>
      <c r="Z547" s="7"/>
    </row>
    <row r="548" spans="13:26" x14ac:dyDescent="0.2">
      <c r="M548" s="43"/>
      <c r="N548" s="43"/>
      <c r="O548" s="43"/>
      <c r="P548" s="74"/>
      <c r="R548" s="7"/>
      <c r="S548" s="6"/>
      <c r="T548" s="7"/>
      <c r="U548" s="7"/>
      <c r="V548" s="7"/>
      <c r="W548" s="7"/>
      <c r="X548" s="7"/>
      <c r="Y548" s="7"/>
      <c r="Z548" s="7"/>
    </row>
    <row r="549" spans="13:26" x14ac:dyDescent="0.2">
      <c r="M549" s="43"/>
      <c r="N549" s="43"/>
      <c r="O549" s="43"/>
      <c r="P549" s="74"/>
      <c r="R549" s="7"/>
      <c r="S549" s="6"/>
      <c r="T549" s="7"/>
      <c r="U549" s="7"/>
      <c r="V549" s="7"/>
      <c r="W549" s="7"/>
      <c r="X549" s="7"/>
      <c r="Y549" s="7"/>
      <c r="Z549" s="7"/>
    </row>
    <row r="550" spans="13:26" x14ac:dyDescent="0.2">
      <c r="M550" s="43"/>
      <c r="N550" s="43"/>
      <c r="O550" s="43"/>
      <c r="P550" s="74"/>
      <c r="R550" s="7"/>
      <c r="S550" s="6"/>
      <c r="T550" s="7"/>
      <c r="U550" s="7"/>
      <c r="V550" s="7"/>
      <c r="W550" s="7"/>
      <c r="X550" s="7"/>
      <c r="Y550" s="7"/>
      <c r="Z550" s="7"/>
    </row>
    <row r="551" spans="13:26" x14ac:dyDescent="0.2">
      <c r="M551" s="43"/>
      <c r="N551" s="43"/>
      <c r="O551" s="43"/>
      <c r="P551" s="74"/>
      <c r="R551" s="7"/>
      <c r="S551" s="6"/>
      <c r="T551" s="7"/>
      <c r="U551" s="7"/>
      <c r="V551" s="7"/>
      <c r="W551" s="7"/>
      <c r="X551" s="7"/>
      <c r="Y551" s="7"/>
      <c r="Z551" s="7"/>
    </row>
    <row r="552" spans="13:26" x14ac:dyDescent="0.2">
      <c r="M552" s="43"/>
      <c r="N552" s="43"/>
      <c r="O552" s="43"/>
      <c r="P552" s="74"/>
      <c r="R552" s="7"/>
      <c r="S552" s="6"/>
      <c r="T552" s="7"/>
      <c r="U552" s="7"/>
      <c r="V552" s="7"/>
      <c r="W552" s="7"/>
      <c r="X552" s="7"/>
      <c r="Y552" s="7"/>
      <c r="Z552" s="7"/>
    </row>
    <row r="553" spans="13:26" x14ac:dyDescent="0.2">
      <c r="M553" s="43"/>
      <c r="N553" s="43"/>
      <c r="O553" s="43"/>
      <c r="P553" s="74"/>
      <c r="R553" s="7"/>
      <c r="S553" s="6"/>
      <c r="T553" s="7"/>
      <c r="U553" s="7"/>
      <c r="V553" s="7"/>
      <c r="W553" s="7"/>
      <c r="X553" s="7"/>
      <c r="Y553" s="7"/>
      <c r="Z553" s="7"/>
    </row>
    <row r="554" spans="13:26" x14ac:dyDescent="0.2">
      <c r="M554" s="43"/>
      <c r="N554" s="43"/>
      <c r="O554" s="43"/>
      <c r="P554" s="74"/>
      <c r="R554" s="7"/>
      <c r="S554" s="6"/>
      <c r="T554" s="7"/>
      <c r="U554" s="7"/>
      <c r="V554" s="7"/>
      <c r="W554" s="7"/>
      <c r="X554" s="7"/>
      <c r="Y554" s="7"/>
      <c r="Z554" s="7"/>
    </row>
    <row r="555" spans="13:26" x14ac:dyDescent="0.2">
      <c r="M555" s="43"/>
      <c r="N555" s="43"/>
      <c r="O555" s="43"/>
      <c r="P555" s="74"/>
      <c r="R555" s="7"/>
      <c r="S555" s="6"/>
      <c r="T555" s="7"/>
      <c r="U555" s="7"/>
      <c r="V555" s="7"/>
      <c r="W555" s="7"/>
      <c r="X555" s="7"/>
      <c r="Y555" s="7"/>
      <c r="Z555" s="7"/>
    </row>
    <row r="556" spans="13:26" x14ac:dyDescent="0.2">
      <c r="M556" s="43"/>
      <c r="N556" s="43"/>
      <c r="O556" s="43"/>
      <c r="P556" s="74"/>
      <c r="R556" s="7"/>
      <c r="S556" s="6"/>
      <c r="T556" s="7"/>
      <c r="U556" s="7"/>
      <c r="V556" s="7"/>
      <c r="W556" s="7"/>
      <c r="X556" s="7"/>
      <c r="Y556" s="7"/>
      <c r="Z556" s="7"/>
    </row>
    <row r="557" spans="13:26" x14ac:dyDescent="0.2">
      <c r="M557" s="43"/>
      <c r="N557" s="43"/>
      <c r="O557" s="43"/>
      <c r="P557" s="74"/>
      <c r="R557" s="7"/>
      <c r="S557" s="6"/>
      <c r="T557" s="7"/>
      <c r="U557" s="7"/>
      <c r="V557" s="7"/>
      <c r="W557" s="7"/>
      <c r="X557" s="7"/>
      <c r="Y557" s="7"/>
      <c r="Z557" s="7"/>
    </row>
    <row r="558" spans="13:26" x14ac:dyDescent="0.2">
      <c r="M558" s="43"/>
      <c r="N558" s="43"/>
      <c r="O558" s="43"/>
      <c r="P558" s="74"/>
      <c r="R558" s="7"/>
      <c r="S558" s="6"/>
      <c r="T558" s="7"/>
      <c r="U558" s="7"/>
      <c r="V558" s="7"/>
      <c r="W558" s="7"/>
      <c r="X558" s="7"/>
      <c r="Y558" s="7"/>
      <c r="Z558" s="7"/>
    </row>
    <row r="559" spans="13:26" x14ac:dyDescent="0.2">
      <c r="M559" s="43"/>
      <c r="N559" s="43"/>
      <c r="O559" s="43"/>
      <c r="P559" s="74"/>
      <c r="R559" s="7"/>
      <c r="S559" s="6"/>
      <c r="T559" s="7"/>
      <c r="U559" s="7"/>
      <c r="V559" s="7"/>
      <c r="W559" s="7"/>
      <c r="X559" s="7"/>
      <c r="Y559" s="7"/>
      <c r="Z559" s="7"/>
    </row>
    <row r="560" spans="13:26" x14ac:dyDescent="0.2">
      <c r="M560" s="43"/>
      <c r="N560" s="43"/>
      <c r="O560" s="43"/>
      <c r="P560" s="74"/>
      <c r="R560" s="7"/>
      <c r="S560" s="6"/>
      <c r="T560" s="7"/>
      <c r="U560" s="7"/>
      <c r="V560" s="7"/>
      <c r="W560" s="7"/>
      <c r="X560" s="7"/>
      <c r="Y560" s="7"/>
      <c r="Z560" s="7"/>
    </row>
    <row r="561" spans="13:26" x14ac:dyDescent="0.2">
      <c r="M561" s="43"/>
      <c r="N561" s="43"/>
      <c r="O561" s="43"/>
      <c r="P561" s="74"/>
      <c r="R561" s="7"/>
      <c r="S561" s="6"/>
      <c r="T561" s="7"/>
      <c r="U561" s="7"/>
      <c r="V561" s="7"/>
      <c r="W561" s="7"/>
      <c r="X561" s="7"/>
      <c r="Y561" s="7"/>
      <c r="Z561" s="7"/>
    </row>
    <row r="562" spans="13:26" x14ac:dyDescent="0.2">
      <c r="M562" s="43"/>
      <c r="N562" s="43"/>
      <c r="O562" s="43"/>
      <c r="P562" s="74"/>
      <c r="R562" s="7"/>
      <c r="S562" s="6"/>
      <c r="T562" s="7"/>
      <c r="U562" s="7"/>
      <c r="V562" s="7"/>
      <c r="W562" s="7"/>
      <c r="X562" s="7"/>
      <c r="Y562" s="7"/>
      <c r="Z562" s="7"/>
    </row>
    <row r="563" spans="13:26" x14ac:dyDescent="0.2">
      <c r="M563" s="43"/>
      <c r="N563" s="43"/>
      <c r="O563" s="43"/>
      <c r="P563" s="74"/>
      <c r="R563" s="7"/>
      <c r="S563" s="6"/>
      <c r="T563" s="7"/>
      <c r="U563" s="7"/>
      <c r="V563" s="7"/>
      <c r="W563" s="7"/>
      <c r="X563" s="7"/>
      <c r="Y563" s="7"/>
      <c r="Z563" s="7"/>
    </row>
    <row r="564" spans="13:26" x14ac:dyDescent="0.2">
      <c r="M564" s="43"/>
      <c r="N564" s="43"/>
      <c r="O564" s="43"/>
      <c r="P564" s="74"/>
      <c r="R564" s="7"/>
      <c r="S564" s="6"/>
      <c r="T564" s="7"/>
      <c r="U564" s="7"/>
      <c r="V564" s="7"/>
      <c r="W564" s="7"/>
      <c r="X564" s="7"/>
      <c r="Y564" s="7"/>
      <c r="Z564" s="7"/>
    </row>
    <row r="565" spans="13:26" x14ac:dyDescent="0.2">
      <c r="M565" s="43"/>
      <c r="N565" s="43"/>
      <c r="O565" s="43"/>
      <c r="P565" s="74"/>
      <c r="R565" s="7"/>
      <c r="S565" s="6"/>
      <c r="T565" s="7"/>
      <c r="U565" s="7"/>
      <c r="V565" s="7"/>
      <c r="W565" s="7"/>
      <c r="X565" s="7"/>
      <c r="Y565" s="7"/>
      <c r="Z565" s="7"/>
    </row>
    <row r="566" spans="13:26" x14ac:dyDescent="0.2">
      <c r="M566" s="43"/>
      <c r="N566" s="43"/>
      <c r="O566" s="43"/>
      <c r="P566" s="74"/>
      <c r="R566" s="7"/>
      <c r="S566" s="6"/>
      <c r="T566" s="7"/>
      <c r="U566" s="7"/>
      <c r="V566" s="7"/>
      <c r="W566" s="7"/>
      <c r="X566" s="7"/>
      <c r="Y566" s="7"/>
      <c r="Z566" s="7"/>
    </row>
    <row r="567" spans="13:26" x14ac:dyDescent="0.2">
      <c r="M567" s="43"/>
      <c r="N567" s="43"/>
      <c r="O567" s="43"/>
      <c r="P567" s="74"/>
      <c r="R567" s="7"/>
      <c r="S567" s="6"/>
      <c r="T567" s="7"/>
      <c r="U567" s="7"/>
      <c r="V567" s="7"/>
      <c r="W567" s="7"/>
      <c r="X567" s="7"/>
      <c r="Y567" s="7"/>
      <c r="Z567" s="7"/>
    </row>
    <row r="568" spans="13:26" x14ac:dyDescent="0.2">
      <c r="M568" s="43"/>
      <c r="N568" s="43"/>
      <c r="O568" s="43"/>
      <c r="P568" s="74"/>
      <c r="R568" s="7"/>
      <c r="S568" s="6"/>
      <c r="T568" s="7"/>
      <c r="U568" s="7"/>
      <c r="V568" s="7"/>
      <c r="W568" s="7"/>
      <c r="X568" s="7"/>
      <c r="Y568" s="7"/>
      <c r="Z568" s="7"/>
    </row>
    <row r="569" spans="13:26" x14ac:dyDescent="0.2">
      <c r="M569" s="43"/>
      <c r="N569" s="43"/>
      <c r="O569" s="43"/>
      <c r="P569" s="74"/>
      <c r="R569" s="7"/>
      <c r="S569" s="6"/>
      <c r="T569" s="7"/>
      <c r="U569" s="7"/>
      <c r="V569" s="7"/>
      <c r="W569" s="7"/>
      <c r="X569" s="7"/>
      <c r="Y569" s="7"/>
      <c r="Z569" s="7"/>
    </row>
    <row r="570" spans="13:26" x14ac:dyDescent="0.2">
      <c r="M570" s="43"/>
      <c r="N570" s="43"/>
      <c r="O570" s="43"/>
      <c r="P570" s="74"/>
      <c r="R570" s="7"/>
      <c r="S570" s="6"/>
      <c r="T570" s="7"/>
      <c r="U570" s="7"/>
      <c r="V570" s="7"/>
      <c r="W570" s="7"/>
      <c r="X570" s="7"/>
      <c r="Y570" s="7"/>
      <c r="Z570" s="7"/>
    </row>
    <row r="571" spans="13:26" x14ac:dyDescent="0.2">
      <c r="M571" s="43"/>
      <c r="N571" s="43"/>
      <c r="O571" s="43"/>
      <c r="P571" s="74"/>
      <c r="R571" s="7"/>
      <c r="S571" s="6"/>
      <c r="T571" s="7"/>
      <c r="U571" s="7"/>
      <c r="V571" s="7"/>
      <c r="W571" s="7"/>
      <c r="X571" s="7"/>
      <c r="Y571" s="7"/>
      <c r="Z571" s="7"/>
    </row>
    <row r="572" spans="13:26" x14ac:dyDescent="0.2">
      <c r="M572" s="43"/>
      <c r="N572" s="43"/>
      <c r="O572" s="43"/>
      <c r="P572" s="74"/>
      <c r="R572" s="7"/>
      <c r="S572" s="7"/>
      <c r="T572" s="7"/>
      <c r="U572" s="7"/>
      <c r="V572" s="7"/>
      <c r="W572" s="7"/>
      <c r="X572" s="7"/>
      <c r="Y572" s="7"/>
      <c r="Z572" s="7"/>
    </row>
    <row r="573" spans="13:26" x14ac:dyDescent="0.2">
      <c r="M573" s="43"/>
      <c r="N573" s="43"/>
      <c r="O573" s="43"/>
      <c r="P573" s="74"/>
      <c r="R573" s="7"/>
      <c r="S573" s="7"/>
      <c r="T573" s="7"/>
      <c r="U573" s="7"/>
      <c r="V573" s="7"/>
      <c r="W573" s="7"/>
      <c r="X573" s="7"/>
      <c r="Y573" s="7"/>
      <c r="Z573" s="7"/>
    </row>
    <row r="574" spans="13:26" x14ac:dyDescent="0.2">
      <c r="M574" s="43"/>
      <c r="N574" s="43"/>
      <c r="O574" s="43"/>
      <c r="P574" s="74"/>
      <c r="R574" s="7"/>
      <c r="S574" s="7"/>
      <c r="T574" s="7"/>
      <c r="U574" s="7"/>
      <c r="V574" s="7"/>
      <c r="W574" s="7"/>
      <c r="X574" s="7"/>
      <c r="Y574" s="7"/>
      <c r="Z574" s="7"/>
    </row>
    <row r="575" spans="13:26" x14ac:dyDescent="0.2">
      <c r="M575" s="43"/>
      <c r="N575" s="43"/>
      <c r="O575" s="43"/>
      <c r="P575" s="74"/>
      <c r="R575" s="7"/>
      <c r="S575" s="7"/>
      <c r="T575" s="7"/>
      <c r="U575" s="7"/>
      <c r="V575" s="7"/>
      <c r="W575" s="7"/>
      <c r="X575" s="7"/>
      <c r="Y575" s="7"/>
      <c r="Z575" s="7"/>
    </row>
    <row r="576" spans="13:26" x14ac:dyDescent="0.2">
      <c r="M576" s="43"/>
      <c r="N576" s="43"/>
      <c r="O576" s="43"/>
      <c r="P576" s="74"/>
      <c r="R576" s="7"/>
      <c r="S576" s="7"/>
      <c r="T576" s="7"/>
      <c r="U576" s="7"/>
      <c r="V576" s="7"/>
      <c r="W576" s="7"/>
      <c r="X576" s="7"/>
      <c r="Y576" s="7"/>
      <c r="Z576" s="7"/>
    </row>
    <row r="577" spans="13:26" x14ac:dyDescent="0.2">
      <c r="M577" s="43"/>
      <c r="N577" s="43"/>
      <c r="O577" s="43"/>
      <c r="P577" s="74"/>
      <c r="R577" s="7"/>
      <c r="S577" s="7"/>
      <c r="T577" s="7"/>
      <c r="U577" s="7"/>
      <c r="V577" s="7"/>
      <c r="W577" s="7"/>
      <c r="X577" s="7"/>
      <c r="Y577" s="7"/>
      <c r="Z577" s="7"/>
    </row>
    <row r="578" spans="13:26" x14ac:dyDescent="0.2">
      <c r="M578" s="43"/>
      <c r="N578" s="43"/>
      <c r="O578" s="43"/>
      <c r="P578" s="74"/>
      <c r="R578" s="7"/>
      <c r="S578" s="7"/>
      <c r="T578" s="7"/>
      <c r="U578" s="7"/>
      <c r="V578" s="7"/>
      <c r="W578" s="7"/>
      <c r="X578" s="7"/>
      <c r="Y578" s="7"/>
      <c r="Z578" s="7"/>
    </row>
    <row r="579" spans="13:26" x14ac:dyDescent="0.2">
      <c r="M579" s="43"/>
      <c r="N579" s="43"/>
      <c r="O579" s="43"/>
      <c r="P579" s="74"/>
      <c r="R579" s="7"/>
      <c r="S579" s="7"/>
      <c r="T579" s="7"/>
      <c r="U579" s="7"/>
      <c r="V579" s="7"/>
      <c r="W579" s="7"/>
      <c r="X579" s="7"/>
      <c r="Y579" s="7"/>
      <c r="Z579" s="7"/>
    </row>
    <row r="580" spans="13:26" x14ac:dyDescent="0.2">
      <c r="M580" s="43"/>
      <c r="N580" s="43"/>
      <c r="O580" s="43"/>
      <c r="P580" s="74"/>
      <c r="R580" s="7"/>
      <c r="S580" s="7"/>
      <c r="T580" s="7"/>
      <c r="U580" s="7"/>
      <c r="V580" s="7"/>
      <c r="W580" s="7"/>
      <c r="X580" s="7"/>
      <c r="Y580" s="7"/>
      <c r="Z580" s="7"/>
    </row>
    <row r="581" spans="13:26" x14ac:dyDescent="0.2">
      <c r="M581" s="43"/>
      <c r="N581" s="43"/>
      <c r="O581" s="43"/>
      <c r="P581" s="74"/>
      <c r="R581" s="7"/>
      <c r="S581" s="7"/>
      <c r="T581" s="7"/>
      <c r="U581" s="7"/>
      <c r="V581" s="7"/>
      <c r="W581" s="7"/>
      <c r="X581" s="7"/>
      <c r="Y581" s="7"/>
      <c r="Z581" s="7"/>
    </row>
    <row r="582" spans="13:26" x14ac:dyDescent="0.2">
      <c r="M582" s="43"/>
      <c r="N582" s="43"/>
      <c r="O582" s="43"/>
      <c r="P582" s="74"/>
      <c r="R582" s="7"/>
      <c r="S582" s="7"/>
      <c r="T582" s="7"/>
      <c r="U582" s="7"/>
      <c r="V582" s="7"/>
      <c r="W582" s="7"/>
      <c r="X582" s="7"/>
      <c r="Y582" s="7"/>
      <c r="Z582" s="7"/>
    </row>
    <row r="583" spans="13:26" x14ac:dyDescent="0.2">
      <c r="M583" s="43"/>
      <c r="N583" s="43"/>
      <c r="O583" s="43"/>
      <c r="P583" s="74"/>
      <c r="R583" s="7"/>
      <c r="S583" s="7"/>
      <c r="T583" s="7"/>
      <c r="U583" s="7"/>
      <c r="V583" s="7"/>
      <c r="W583" s="7"/>
      <c r="X583" s="7"/>
      <c r="Y583" s="7"/>
      <c r="Z583" s="7"/>
    </row>
    <row r="584" spans="13:26" x14ac:dyDescent="0.2">
      <c r="M584" s="43"/>
      <c r="N584" s="43"/>
      <c r="O584" s="43"/>
      <c r="P584" s="74"/>
      <c r="R584" s="7"/>
      <c r="S584" s="7"/>
      <c r="T584" s="7"/>
      <c r="U584" s="7"/>
      <c r="V584" s="7"/>
      <c r="W584" s="7"/>
      <c r="X584" s="7"/>
      <c r="Y584" s="7"/>
      <c r="Z584" s="7"/>
    </row>
    <row r="585" spans="13:26" x14ac:dyDescent="0.2">
      <c r="M585" s="43"/>
      <c r="N585" s="43"/>
      <c r="O585" s="43"/>
      <c r="P585" s="74"/>
      <c r="R585" s="7"/>
      <c r="S585" s="7"/>
      <c r="T585" s="7"/>
      <c r="U585" s="7"/>
      <c r="V585" s="7"/>
      <c r="W585" s="7"/>
      <c r="X585" s="7"/>
      <c r="Y585" s="7"/>
      <c r="Z585" s="7"/>
    </row>
    <row r="586" spans="13:26" x14ac:dyDescent="0.2">
      <c r="M586" s="43"/>
      <c r="N586" s="43"/>
      <c r="O586" s="43"/>
      <c r="P586" s="74"/>
      <c r="R586" s="7"/>
      <c r="S586" s="7"/>
      <c r="T586" s="7"/>
      <c r="U586" s="7"/>
      <c r="V586" s="7"/>
      <c r="W586" s="7"/>
      <c r="X586" s="7"/>
      <c r="Y586" s="7"/>
      <c r="Z586" s="7"/>
    </row>
    <row r="587" spans="13:26" x14ac:dyDescent="0.2">
      <c r="M587" s="43"/>
      <c r="N587" s="43"/>
      <c r="O587" s="43"/>
      <c r="P587" s="74"/>
      <c r="R587" s="7"/>
      <c r="S587" s="7"/>
      <c r="T587" s="7"/>
      <c r="U587" s="7"/>
      <c r="V587" s="7"/>
      <c r="W587" s="7"/>
      <c r="X587" s="7"/>
      <c r="Y587" s="7"/>
      <c r="Z587" s="7"/>
    </row>
    <row r="588" spans="13:26" x14ac:dyDescent="0.2">
      <c r="M588" s="43"/>
      <c r="N588" s="43"/>
      <c r="O588" s="43"/>
      <c r="P588" s="74"/>
      <c r="R588" s="7"/>
      <c r="S588" s="7"/>
      <c r="T588" s="7"/>
      <c r="U588" s="7"/>
      <c r="V588" s="7"/>
      <c r="W588" s="7"/>
      <c r="X588" s="7"/>
      <c r="Y588" s="7"/>
      <c r="Z588" s="7"/>
    </row>
    <row r="589" spans="13:26" x14ac:dyDescent="0.2">
      <c r="M589" s="43"/>
      <c r="N589" s="43"/>
      <c r="O589" s="43"/>
      <c r="P589" s="74"/>
      <c r="R589" s="7"/>
      <c r="S589" s="7"/>
      <c r="T589" s="7"/>
      <c r="U589" s="7"/>
      <c r="V589" s="7"/>
      <c r="W589" s="7"/>
      <c r="X589" s="7"/>
      <c r="Y589" s="7"/>
      <c r="Z589" s="7"/>
    </row>
    <row r="590" spans="13:26" x14ac:dyDescent="0.2">
      <c r="M590" s="43"/>
      <c r="N590" s="43"/>
      <c r="O590" s="43"/>
      <c r="P590" s="74"/>
      <c r="R590" s="7"/>
      <c r="S590" s="7"/>
      <c r="T590" s="7"/>
      <c r="U590" s="7"/>
      <c r="V590" s="7"/>
      <c r="W590" s="7"/>
      <c r="X590" s="7"/>
      <c r="Y590" s="7"/>
      <c r="Z590" s="7"/>
    </row>
    <row r="591" spans="13:26" x14ac:dyDescent="0.2">
      <c r="M591" s="43"/>
      <c r="N591" s="43"/>
      <c r="O591" s="43"/>
      <c r="P591" s="74"/>
      <c r="R591" s="7"/>
      <c r="S591" s="7"/>
      <c r="T591" s="7"/>
      <c r="U591" s="7"/>
      <c r="V591" s="7"/>
      <c r="W591" s="7"/>
      <c r="X591" s="7"/>
      <c r="Y591" s="7"/>
      <c r="Z591" s="7"/>
    </row>
    <row r="592" spans="13:26" x14ac:dyDescent="0.2">
      <c r="M592" s="43"/>
      <c r="N592" s="43"/>
      <c r="O592" s="43"/>
      <c r="P592" s="74"/>
      <c r="R592" s="7"/>
      <c r="S592" s="7"/>
      <c r="T592" s="7"/>
      <c r="U592" s="7"/>
      <c r="V592" s="7"/>
      <c r="W592" s="7"/>
      <c r="X592" s="7"/>
      <c r="Y592" s="7"/>
      <c r="Z592" s="7"/>
    </row>
    <row r="593" spans="13:26" x14ac:dyDescent="0.2">
      <c r="M593" s="43"/>
      <c r="N593" s="43"/>
      <c r="O593" s="43"/>
      <c r="P593" s="74"/>
      <c r="R593" s="7"/>
      <c r="S593" s="7"/>
      <c r="T593" s="7"/>
      <c r="U593" s="7"/>
      <c r="V593" s="7"/>
      <c r="W593" s="7"/>
      <c r="X593" s="7"/>
      <c r="Y593" s="7"/>
      <c r="Z593" s="7"/>
    </row>
    <row r="594" spans="13:26" x14ac:dyDescent="0.2">
      <c r="M594" s="43"/>
      <c r="N594" s="43"/>
      <c r="O594" s="43"/>
      <c r="P594" s="74"/>
      <c r="R594" s="7"/>
      <c r="S594" s="7"/>
      <c r="T594" s="7"/>
      <c r="U594" s="7"/>
      <c r="V594" s="7"/>
      <c r="W594" s="7"/>
      <c r="X594" s="7"/>
      <c r="Y594" s="7"/>
      <c r="Z594" s="7"/>
    </row>
    <row r="595" spans="13:26" x14ac:dyDescent="0.2">
      <c r="M595" s="43"/>
      <c r="N595" s="43"/>
      <c r="O595" s="43"/>
      <c r="P595" s="74"/>
      <c r="R595" s="7"/>
      <c r="S595" s="7"/>
      <c r="T595" s="7"/>
      <c r="U595" s="7"/>
      <c r="V595" s="7"/>
      <c r="W595" s="7"/>
      <c r="X595" s="7"/>
      <c r="Y595" s="7"/>
      <c r="Z595" s="7"/>
    </row>
    <row r="596" spans="13:26" x14ac:dyDescent="0.2">
      <c r="M596" s="43"/>
      <c r="N596" s="43"/>
      <c r="O596" s="43"/>
      <c r="P596" s="74"/>
      <c r="R596" s="7"/>
      <c r="S596" s="7"/>
      <c r="T596" s="7"/>
      <c r="U596" s="7"/>
      <c r="V596" s="7"/>
      <c r="W596" s="7"/>
      <c r="X596" s="7"/>
      <c r="Y596" s="7"/>
      <c r="Z596" s="7"/>
    </row>
    <row r="597" spans="13:26" x14ac:dyDescent="0.2">
      <c r="M597" s="43"/>
      <c r="N597" s="43"/>
      <c r="O597" s="43"/>
      <c r="P597" s="74"/>
      <c r="R597" s="7"/>
      <c r="S597" s="7"/>
      <c r="T597" s="7"/>
      <c r="U597" s="7"/>
      <c r="V597" s="7"/>
      <c r="W597" s="7"/>
      <c r="X597" s="7"/>
      <c r="Y597" s="7"/>
      <c r="Z597" s="7"/>
    </row>
    <row r="598" spans="13:26" x14ac:dyDescent="0.2">
      <c r="M598" s="43"/>
      <c r="N598" s="43"/>
      <c r="O598" s="43"/>
      <c r="P598" s="74"/>
      <c r="R598" s="7"/>
      <c r="S598" s="7"/>
      <c r="T598" s="7"/>
      <c r="U598" s="7"/>
      <c r="V598" s="7"/>
      <c r="W598" s="7"/>
      <c r="X598" s="7"/>
      <c r="Y598" s="7"/>
      <c r="Z598" s="7"/>
    </row>
    <row r="599" spans="13:26" x14ac:dyDescent="0.2">
      <c r="M599" s="43"/>
      <c r="N599" s="43"/>
      <c r="O599" s="43"/>
      <c r="P599" s="74"/>
      <c r="R599" s="7"/>
      <c r="S599" s="7"/>
      <c r="T599" s="7"/>
      <c r="U599" s="7"/>
      <c r="V599" s="7"/>
      <c r="W599" s="7"/>
      <c r="X599" s="7"/>
      <c r="Y599" s="7"/>
      <c r="Z599" s="7"/>
    </row>
    <row r="600" spans="13:26" x14ac:dyDescent="0.2">
      <c r="M600" s="43"/>
      <c r="N600" s="43"/>
      <c r="O600" s="43"/>
      <c r="P600" s="74"/>
      <c r="R600" s="7"/>
      <c r="S600" s="7"/>
      <c r="T600" s="7"/>
      <c r="U600" s="7"/>
      <c r="V600" s="7"/>
      <c r="W600" s="7"/>
      <c r="X600" s="7"/>
      <c r="Y600" s="7"/>
      <c r="Z600" s="7"/>
    </row>
    <row r="601" spans="13:26" x14ac:dyDescent="0.2">
      <c r="M601" s="43"/>
      <c r="N601" s="43"/>
      <c r="O601" s="43"/>
      <c r="P601" s="74"/>
      <c r="R601" s="7"/>
      <c r="S601" s="7"/>
      <c r="T601" s="7"/>
      <c r="U601" s="7"/>
      <c r="V601" s="7"/>
      <c r="W601" s="7"/>
      <c r="X601" s="7"/>
      <c r="Y601" s="7"/>
      <c r="Z601" s="7"/>
    </row>
    <row r="602" spans="13:26" x14ac:dyDescent="0.2">
      <c r="M602" s="43"/>
      <c r="N602" s="43"/>
      <c r="O602" s="43"/>
      <c r="P602" s="74"/>
      <c r="R602" s="7"/>
      <c r="S602" s="7"/>
      <c r="T602" s="7"/>
      <c r="U602" s="7"/>
      <c r="V602" s="7"/>
      <c r="W602" s="7"/>
      <c r="X602" s="7"/>
      <c r="Y602" s="7"/>
      <c r="Z602" s="7"/>
    </row>
    <row r="603" spans="13:26" x14ac:dyDescent="0.2">
      <c r="M603" s="43"/>
      <c r="N603" s="43"/>
      <c r="O603" s="43"/>
      <c r="P603" s="74"/>
      <c r="R603" s="7"/>
      <c r="S603" s="7"/>
      <c r="T603" s="7"/>
      <c r="U603" s="7"/>
      <c r="V603" s="7"/>
      <c r="W603" s="7"/>
      <c r="X603" s="7"/>
      <c r="Y603" s="7"/>
      <c r="Z603" s="7"/>
    </row>
    <row r="604" spans="13:26" x14ac:dyDescent="0.2">
      <c r="M604" s="43"/>
      <c r="N604" s="43"/>
      <c r="O604" s="43"/>
      <c r="P604" s="74"/>
      <c r="R604" s="7"/>
      <c r="S604" s="7"/>
      <c r="T604" s="7"/>
      <c r="U604" s="7"/>
      <c r="V604" s="7"/>
      <c r="W604" s="7"/>
      <c r="X604" s="7"/>
      <c r="Y604" s="7"/>
      <c r="Z604" s="7"/>
    </row>
    <row r="605" spans="13:26" x14ac:dyDescent="0.2">
      <c r="M605" s="43"/>
      <c r="N605" s="43"/>
      <c r="O605" s="43"/>
      <c r="P605" s="74"/>
      <c r="R605" s="7"/>
      <c r="S605" s="7"/>
      <c r="T605" s="7"/>
      <c r="U605" s="7"/>
      <c r="V605" s="7"/>
      <c r="W605" s="7"/>
      <c r="X605" s="7"/>
      <c r="Y605" s="7"/>
      <c r="Z605" s="7"/>
    </row>
    <row r="606" spans="13:26" x14ac:dyDescent="0.2">
      <c r="M606" s="43"/>
      <c r="N606" s="43"/>
      <c r="O606" s="43"/>
      <c r="P606" s="74"/>
      <c r="R606" s="7"/>
      <c r="S606" s="7"/>
      <c r="T606" s="7"/>
      <c r="U606" s="7"/>
      <c r="V606" s="7"/>
      <c r="W606" s="7"/>
      <c r="X606" s="7"/>
      <c r="Y606" s="7"/>
      <c r="Z606" s="7"/>
    </row>
    <row r="607" spans="13:26" x14ac:dyDescent="0.2">
      <c r="M607" s="43"/>
      <c r="N607" s="43"/>
      <c r="O607" s="43"/>
      <c r="P607" s="74"/>
      <c r="R607" s="7"/>
      <c r="S607" s="7"/>
      <c r="T607" s="7"/>
      <c r="U607" s="7"/>
      <c r="V607" s="7"/>
      <c r="W607" s="7"/>
      <c r="X607" s="7"/>
      <c r="Y607" s="7"/>
      <c r="Z607" s="7"/>
    </row>
    <row r="608" spans="13:26" x14ac:dyDescent="0.2">
      <c r="M608" s="43"/>
      <c r="N608" s="43"/>
      <c r="O608" s="43"/>
      <c r="P608" s="74"/>
      <c r="R608" s="7"/>
      <c r="S608" s="7"/>
      <c r="T608" s="7"/>
      <c r="U608" s="7"/>
      <c r="V608" s="7"/>
      <c r="W608" s="7"/>
      <c r="X608" s="7"/>
      <c r="Y608" s="7"/>
      <c r="Z608" s="7"/>
    </row>
    <row r="609" spans="13:26" x14ac:dyDescent="0.2">
      <c r="M609" s="43"/>
      <c r="N609" s="43"/>
      <c r="O609" s="43"/>
      <c r="P609" s="74"/>
      <c r="R609" s="7"/>
      <c r="S609" s="7"/>
      <c r="T609" s="7"/>
      <c r="U609" s="7"/>
      <c r="V609" s="7"/>
      <c r="W609" s="7"/>
      <c r="X609" s="7"/>
      <c r="Y609" s="7"/>
      <c r="Z609" s="7"/>
    </row>
    <row r="610" spans="13:26" x14ac:dyDescent="0.2">
      <c r="M610" s="43"/>
      <c r="N610" s="43"/>
      <c r="O610" s="43"/>
      <c r="P610" s="74"/>
      <c r="R610" s="7"/>
      <c r="S610" s="7"/>
      <c r="T610" s="7"/>
      <c r="U610" s="7"/>
      <c r="V610" s="7"/>
      <c r="W610" s="7"/>
      <c r="X610" s="7"/>
      <c r="Y610" s="7"/>
      <c r="Z610" s="7"/>
    </row>
    <row r="611" spans="13:26" x14ac:dyDescent="0.2">
      <c r="M611" s="43"/>
      <c r="N611" s="43"/>
      <c r="O611" s="43"/>
      <c r="P611" s="74"/>
      <c r="R611" s="7"/>
      <c r="S611" s="7"/>
      <c r="T611" s="7"/>
      <c r="U611" s="7"/>
      <c r="V611" s="7"/>
      <c r="W611" s="7"/>
      <c r="X611" s="7"/>
      <c r="Y611" s="7"/>
      <c r="Z611" s="7"/>
    </row>
    <row r="612" spans="13:26" x14ac:dyDescent="0.2">
      <c r="M612" s="43"/>
      <c r="N612" s="43"/>
      <c r="O612" s="43"/>
      <c r="P612" s="74"/>
      <c r="R612" s="7"/>
      <c r="S612" s="7"/>
      <c r="T612" s="7"/>
      <c r="U612" s="7"/>
      <c r="V612" s="7"/>
      <c r="W612" s="7"/>
      <c r="X612" s="7"/>
      <c r="Y612" s="7"/>
      <c r="Z612" s="7"/>
    </row>
    <row r="613" spans="13:26" x14ac:dyDescent="0.2">
      <c r="M613" s="43"/>
      <c r="N613" s="43"/>
      <c r="O613" s="43"/>
      <c r="P613" s="74"/>
      <c r="R613" s="7"/>
      <c r="S613" s="7"/>
      <c r="T613" s="7"/>
      <c r="U613" s="7"/>
      <c r="V613" s="7"/>
      <c r="W613" s="7"/>
      <c r="X613" s="7"/>
      <c r="Y613" s="7"/>
      <c r="Z613" s="7"/>
    </row>
    <row r="614" spans="13:26" x14ac:dyDescent="0.2">
      <c r="M614" s="43"/>
      <c r="N614" s="43"/>
      <c r="O614" s="43"/>
      <c r="P614" s="74"/>
      <c r="R614" s="7"/>
      <c r="S614" s="7"/>
      <c r="T614" s="7"/>
      <c r="U614" s="7"/>
      <c r="V614" s="7"/>
      <c r="W614" s="7"/>
      <c r="X614" s="7"/>
      <c r="Y614" s="7"/>
      <c r="Z614" s="7"/>
    </row>
    <row r="615" spans="13:26" x14ac:dyDescent="0.2">
      <c r="M615" s="43"/>
      <c r="N615" s="43"/>
      <c r="O615" s="43"/>
      <c r="P615" s="74"/>
      <c r="R615" s="7"/>
      <c r="S615" s="7"/>
      <c r="T615" s="7"/>
      <c r="U615" s="7"/>
      <c r="V615" s="7"/>
      <c r="W615" s="7"/>
      <c r="X615" s="7"/>
      <c r="Y615" s="7"/>
      <c r="Z615" s="7"/>
    </row>
    <row r="616" spans="13:26" x14ac:dyDescent="0.2">
      <c r="M616" s="43"/>
      <c r="N616" s="43"/>
      <c r="O616" s="43"/>
      <c r="P616" s="74"/>
      <c r="R616" s="7"/>
      <c r="S616" s="7"/>
      <c r="T616" s="7"/>
      <c r="U616" s="7"/>
      <c r="V616" s="7"/>
      <c r="W616" s="7"/>
      <c r="X616" s="7"/>
      <c r="Y616" s="7"/>
      <c r="Z616" s="7"/>
    </row>
    <row r="617" spans="13:26" x14ac:dyDescent="0.2">
      <c r="M617" s="43"/>
      <c r="N617" s="43"/>
      <c r="O617" s="43"/>
      <c r="P617" s="74"/>
      <c r="R617" s="7"/>
      <c r="S617" s="7"/>
      <c r="T617" s="7"/>
      <c r="U617" s="7"/>
      <c r="V617" s="7"/>
      <c r="W617" s="7"/>
      <c r="X617" s="7"/>
      <c r="Y617" s="7"/>
      <c r="Z617" s="7"/>
    </row>
    <row r="618" spans="13:26" x14ac:dyDescent="0.2">
      <c r="M618" s="43"/>
      <c r="N618" s="43"/>
      <c r="O618" s="43"/>
      <c r="P618" s="74"/>
      <c r="R618" s="7"/>
      <c r="S618" s="7"/>
      <c r="T618" s="7"/>
      <c r="U618" s="7"/>
      <c r="V618" s="7"/>
      <c r="W618" s="7"/>
      <c r="X618" s="7"/>
      <c r="Y618" s="7"/>
      <c r="Z618" s="7"/>
    </row>
    <row r="619" spans="13:26" x14ac:dyDescent="0.2">
      <c r="M619" s="43"/>
      <c r="N619" s="43"/>
      <c r="O619" s="43"/>
      <c r="P619" s="74"/>
      <c r="R619" s="7"/>
      <c r="S619" s="7"/>
      <c r="T619" s="7"/>
      <c r="U619" s="7"/>
      <c r="V619" s="7"/>
      <c r="W619" s="7"/>
      <c r="X619" s="7"/>
      <c r="Y619" s="7"/>
      <c r="Z619" s="7"/>
    </row>
    <row r="620" spans="13:26" x14ac:dyDescent="0.2">
      <c r="M620" s="43"/>
      <c r="N620" s="43"/>
      <c r="O620" s="43"/>
      <c r="P620" s="74"/>
      <c r="R620" s="7"/>
      <c r="S620" s="7"/>
      <c r="T620" s="7"/>
      <c r="U620" s="7"/>
      <c r="V620" s="7"/>
      <c r="W620" s="7"/>
      <c r="X620" s="7"/>
      <c r="Y620" s="7"/>
      <c r="Z620" s="7"/>
    </row>
    <row r="621" spans="13:26" x14ac:dyDescent="0.2">
      <c r="M621" s="43"/>
      <c r="N621" s="43"/>
      <c r="O621" s="43"/>
      <c r="P621" s="74"/>
      <c r="R621" s="7"/>
      <c r="S621" s="7"/>
      <c r="T621" s="7"/>
      <c r="U621" s="7"/>
      <c r="V621" s="7"/>
      <c r="W621" s="7"/>
      <c r="X621" s="7"/>
      <c r="Y621" s="7"/>
      <c r="Z621" s="7"/>
    </row>
    <row r="622" spans="13:26" x14ac:dyDescent="0.2">
      <c r="M622" s="43"/>
      <c r="N622" s="43"/>
      <c r="O622" s="43"/>
      <c r="P622" s="74"/>
      <c r="R622" s="7"/>
      <c r="S622" s="7"/>
      <c r="T622" s="7"/>
      <c r="U622" s="7"/>
      <c r="V622" s="7"/>
      <c r="W622" s="7"/>
      <c r="X622" s="7"/>
      <c r="Y622" s="7"/>
      <c r="Z622" s="7"/>
    </row>
    <row r="623" spans="13:26" x14ac:dyDescent="0.2">
      <c r="M623" s="43"/>
      <c r="N623" s="43"/>
      <c r="O623" s="43"/>
      <c r="P623" s="74"/>
      <c r="R623" s="7"/>
      <c r="S623" s="7"/>
      <c r="T623" s="7"/>
      <c r="U623" s="7"/>
      <c r="V623" s="7"/>
      <c r="W623" s="7"/>
      <c r="X623" s="7"/>
      <c r="Y623" s="7"/>
      <c r="Z623" s="7"/>
    </row>
    <row r="624" spans="13:26" x14ac:dyDescent="0.2">
      <c r="M624" s="43"/>
      <c r="N624" s="43"/>
      <c r="O624" s="43"/>
      <c r="P624" s="74"/>
      <c r="R624" s="7"/>
      <c r="S624" s="7"/>
      <c r="T624" s="7"/>
      <c r="U624" s="7"/>
      <c r="V624" s="7"/>
      <c r="W624" s="7"/>
      <c r="X624" s="7"/>
      <c r="Y624" s="7"/>
      <c r="Z624" s="7"/>
    </row>
    <row r="625" spans="13:26" x14ac:dyDescent="0.2">
      <c r="M625" s="43"/>
      <c r="N625" s="43"/>
      <c r="O625" s="43"/>
      <c r="P625" s="74"/>
      <c r="R625" s="7"/>
      <c r="S625" s="7"/>
      <c r="T625" s="7"/>
      <c r="U625" s="7"/>
      <c r="V625" s="7"/>
      <c r="W625" s="7"/>
      <c r="X625" s="7"/>
      <c r="Y625" s="7"/>
      <c r="Z625" s="7"/>
    </row>
    <row r="626" spans="13:26" x14ac:dyDescent="0.2">
      <c r="M626" s="43"/>
      <c r="N626" s="43"/>
      <c r="O626" s="43"/>
      <c r="P626" s="74"/>
      <c r="R626" s="7"/>
      <c r="S626" s="7"/>
      <c r="T626" s="7"/>
      <c r="U626" s="7"/>
      <c r="V626" s="7"/>
      <c r="W626" s="7"/>
      <c r="X626" s="7"/>
      <c r="Y626" s="7"/>
      <c r="Z626" s="7"/>
    </row>
    <row r="627" spans="13:26" x14ac:dyDescent="0.2">
      <c r="M627" s="43"/>
      <c r="N627" s="43"/>
      <c r="O627" s="43"/>
      <c r="P627" s="74"/>
      <c r="R627" s="7"/>
      <c r="S627" s="7"/>
      <c r="T627" s="7"/>
      <c r="U627" s="7"/>
      <c r="V627" s="7"/>
      <c r="W627" s="7"/>
      <c r="X627" s="7"/>
      <c r="Y627" s="7"/>
      <c r="Z627" s="7"/>
    </row>
    <row r="628" spans="13:26" x14ac:dyDescent="0.2">
      <c r="M628" s="43"/>
      <c r="N628" s="43"/>
      <c r="O628" s="43"/>
      <c r="P628" s="74"/>
      <c r="R628" s="7"/>
      <c r="S628" s="7"/>
      <c r="T628" s="7"/>
      <c r="U628" s="7"/>
      <c r="V628" s="7"/>
      <c r="W628" s="7"/>
      <c r="X628" s="7"/>
      <c r="Y628" s="7"/>
      <c r="Z628" s="7"/>
    </row>
    <row r="629" spans="13:26" x14ac:dyDescent="0.2">
      <c r="M629" s="43"/>
      <c r="N629" s="43"/>
      <c r="O629" s="43"/>
      <c r="P629" s="74"/>
      <c r="R629" s="7"/>
      <c r="S629" s="7"/>
      <c r="T629" s="7"/>
      <c r="U629" s="7"/>
      <c r="V629" s="7"/>
      <c r="W629" s="7"/>
      <c r="X629" s="7"/>
      <c r="Y629" s="7"/>
      <c r="Z629" s="7"/>
    </row>
    <row r="630" spans="13:26" x14ac:dyDescent="0.2">
      <c r="M630" s="43"/>
      <c r="N630" s="43"/>
      <c r="O630" s="43"/>
      <c r="P630" s="74"/>
      <c r="R630" s="7"/>
      <c r="S630" s="7"/>
      <c r="T630" s="7"/>
      <c r="U630" s="7"/>
      <c r="V630" s="7"/>
      <c r="W630" s="7"/>
      <c r="X630" s="7"/>
      <c r="Y630" s="7"/>
      <c r="Z630" s="7"/>
    </row>
    <row r="631" spans="13:26" x14ac:dyDescent="0.2">
      <c r="M631" s="43"/>
      <c r="N631" s="43"/>
      <c r="O631" s="43"/>
      <c r="P631" s="74"/>
      <c r="R631" s="7"/>
      <c r="S631" s="7"/>
      <c r="T631" s="7"/>
      <c r="U631" s="7"/>
      <c r="V631" s="7"/>
      <c r="W631" s="7"/>
      <c r="X631" s="7"/>
      <c r="Y631" s="7"/>
      <c r="Z631" s="7"/>
    </row>
    <row r="632" spans="13:26" x14ac:dyDescent="0.2">
      <c r="M632" s="43"/>
      <c r="N632" s="43"/>
      <c r="O632" s="43"/>
      <c r="P632" s="74"/>
      <c r="R632" s="7"/>
      <c r="S632" s="7"/>
      <c r="T632" s="7"/>
      <c r="U632" s="7"/>
      <c r="V632" s="7"/>
      <c r="W632" s="7"/>
      <c r="X632" s="7"/>
      <c r="Y632" s="7"/>
      <c r="Z632" s="7"/>
    </row>
    <row r="633" spans="13:26" x14ac:dyDescent="0.2">
      <c r="M633" s="43"/>
      <c r="N633" s="43"/>
      <c r="O633" s="43"/>
      <c r="P633" s="74"/>
      <c r="R633" s="7"/>
      <c r="S633" s="7"/>
      <c r="T633" s="7"/>
      <c r="U633" s="7"/>
      <c r="V633" s="7"/>
      <c r="W633" s="7"/>
      <c r="X633" s="7"/>
      <c r="Y633" s="7"/>
      <c r="Z633" s="7"/>
    </row>
    <row r="634" spans="13:26" x14ac:dyDescent="0.2">
      <c r="M634" s="43"/>
      <c r="N634" s="43"/>
      <c r="O634" s="43"/>
      <c r="P634" s="74"/>
      <c r="R634" s="7"/>
      <c r="S634" s="7"/>
      <c r="T634" s="7"/>
      <c r="U634" s="7"/>
      <c r="V634" s="7"/>
      <c r="W634" s="7"/>
      <c r="X634" s="7"/>
      <c r="Y634" s="7"/>
      <c r="Z634" s="7"/>
    </row>
    <row r="635" spans="13:26" x14ac:dyDescent="0.2">
      <c r="M635" s="43"/>
      <c r="N635" s="43"/>
      <c r="O635" s="43"/>
      <c r="P635" s="74"/>
      <c r="R635" s="7"/>
      <c r="S635" s="7"/>
      <c r="T635" s="7"/>
      <c r="U635" s="7"/>
      <c r="V635" s="7"/>
      <c r="W635" s="7"/>
      <c r="X635" s="7"/>
      <c r="Y635" s="7"/>
      <c r="Z635" s="7"/>
    </row>
    <row r="636" spans="13:26" x14ac:dyDescent="0.2">
      <c r="M636" s="43"/>
      <c r="N636" s="43"/>
      <c r="O636" s="43"/>
      <c r="P636" s="74"/>
      <c r="R636" s="7"/>
      <c r="S636" s="7"/>
      <c r="T636" s="7"/>
      <c r="U636" s="7"/>
      <c r="V636" s="7"/>
      <c r="W636" s="7"/>
      <c r="X636" s="7"/>
      <c r="Y636" s="7"/>
      <c r="Z636" s="7"/>
    </row>
    <row r="637" spans="13:26" x14ac:dyDescent="0.2">
      <c r="M637" s="43"/>
      <c r="N637" s="43"/>
      <c r="O637" s="43"/>
      <c r="P637" s="74"/>
      <c r="R637" s="7"/>
      <c r="S637" s="7"/>
      <c r="T637" s="7"/>
      <c r="U637" s="7"/>
      <c r="V637" s="7"/>
      <c r="W637" s="7"/>
      <c r="X637" s="7"/>
      <c r="Y637" s="7"/>
      <c r="Z637" s="7"/>
    </row>
    <row r="638" spans="13:26" x14ac:dyDescent="0.2">
      <c r="M638" s="43"/>
      <c r="N638" s="43"/>
      <c r="O638" s="43"/>
      <c r="P638" s="74"/>
      <c r="R638" s="7"/>
      <c r="S638" s="7"/>
      <c r="T638" s="7"/>
      <c r="U638" s="7"/>
      <c r="V638" s="7"/>
      <c r="W638" s="7"/>
      <c r="X638" s="7"/>
      <c r="Y638" s="7"/>
      <c r="Z638" s="7"/>
    </row>
    <row r="639" spans="13:26" x14ac:dyDescent="0.2">
      <c r="M639" s="43"/>
      <c r="N639" s="43"/>
      <c r="O639" s="43"/>
      <c r="P639" s="74"/>
      <c r="R639" s="7"/>
      <c r="S639" s="7"/>
      <c r="T639" s="7"/>
      <c r="U639" s="7"/>
      <c r="V639" s="7"/>
      <c r="W639" s="7"/>
      <c r="X639" s="7"/>
      <c r="Y639" s="7"/>
      <c r="Z639" s="7"/>
    </row>
    <row r="640" spans="13:26" x14ac:dyDescent="0.2">
      <c r="M640" s="43"/>
      <c r="N640" s="43"/>
      <c r="O640" s="43"/>
      <c r="P640" s="74"/>
      <c r="R640" s="7"/>
      <c r="S640" s="7"/>
      <c r="T640" s="7"/>
      <c r="U640" s="7"/>
      <c r="V640" s="7"/>
      <c r="W640" s="7"/>
      <c r="X640" s="7"/>
      <c r="Y640" s="7"/>
      <c r="Z640" s="7"/>
    </row>
    <row r="641" spans="13:26" x14ac:dyDescent="0.2">
      <c r="M641" s="43"/>
      <c r="N641" s="43"/>
      <c r="O641" s="43"/>
      <c r="P641" s="74"/>
      <c r="R641" s="7"/>
      <c r="S641" s="7"/>
      <c r="T641" s="7"/>
      <c r="U641" s="7"/>
      <c r="V641" s="7"/>
      <c r="W641" s="7"/>
      <c r="X641" s="7"/>
      <c r="Y641" s="7"/>
      <c r="Z641" s="7"/>
    </row>
    <row r="642" spans="13:26" x14ac:dyDescent="0.2">
      <c r="M642" s="43"/>
      <c r="N642" s="43"/>
      <c r="O642" s="43"/>
      <c r="P642" s="74"/>
      <c r="R642" s="7"/>
      <c r="S642" s="7"/>
      <c r="T642" s="7"/>
      <c r="U642" s="7"/>
      <c r="V642" s="7"/>
      <c r="W642" s="7"/>
      <c r="X642" s="7"/>
      <c r="Y642" s="7"/>
      <c r="Z642" s="7"/>
    </row>
    <row r="643" spans="13:26" x14ac:dyDescent="0.2">
      <c r="M643" s="43"/>
      <c r="N643" s="43"/>
      <c r="O643" s="43"/>
      <c r="P643" s="74"/>
      <c r="R643" s="7"/>
      <c r="S643" s="7"/>
      <c r="T643" s="7"/>
      <c r="U643" s="7"/>
      <c r="V643" s="7"/>
      <c r="W643" s="7"/>
      <c r="X643" s="7"/>
      <c r="Y643" s="7"/>
      <c r="Z643" s="7"/>
    </row>
    <row r="644" spans="13:26" x14ac:dyDescent="0.2">
      <c r="M644" s="43"/>
      <c r="N644" s="43"/>
      <c r="O644" s="43"/>
      <c r="P644" s="74"/>
      <c r="R644" s="7"/>
      <c r="S644" s="7"/>
      <c r="T644" s="7"/>
      <c r="U644" s="7"/>
      <c r="V644" s="7"/>
      <c r="W644" s="7"/>
      <c r="X644" s="7"/>
      <c r="Y644" s="7"/>
      <c r="Z644" s="7"/>
    </row>
    <row r="645" spans="13:26" x14ac:dyDescent="0.2">
      <c r="M645" s="43"/>
      <c r="N645" s="43"/>
      <c r="O645" s="43"/>
      <c r="P645" s="74"/>
      <c r="R645" s="7"/>
      <c r="S645" s="7"/>
      <c r="T645" s="7"/>
      <c r="U645" s="7"/>
      <c r="V645" s="7"/>
      <c r="W645" s="7"/>
      <c r="X645" s="7"/>
      <c r="Y645" s="7"/>
      <c r="Z645" s="7"/>
    </row>
    <row r="646" spans="13:26" x14ac:dyDescent="0.2">
      <c r="M646" s="43"/>
      <c r="N646" s="43"/>
      <c r="O646" s="43"/>
      <c r="P646" s="74"/>
      <c r="R646" s="7"/>
      <c r="S646" s="7"/>
      <c r="T646" s="7"/>
      <c r="U646" s="7"/>
      <c r="V646" s="7"/>
      <c r="W646" s="7"/>
      <c r="X646" s="7"/>
      <c r="Y646" s="7"/>
      <c r="Z646" s="7"/>
    </row>
    <row r="647" spans="13:26" x14ac:dyDescent="0.2">
      <c r="M647" s="43"/>
      <c r="N647" s="43"/>
      <c r="O647" s="43"/>
      <c r="P647" s="74"/>
      <c r="R647" s="7"/>
      <c r="S647" s="7"/>
      <c r="T647" s="7"/>
      <c r="U647" s="7"/>
      <c r="V647" s="7"/>
      <c r="W647" s="7"/>
      <c r="X647" s="7"/>
      <c r="Y647" s="7"/>
      <c r="Z647" s="7"/>
    </row>
    <row r="648" spans="13:26" x14ac:dyDescent="0.2">
      <c r="M648" s="43"/>
      <c r="N648" s="43"/>
      <c r="O648" s="43"/>
      <c r="P648" s="74"/>
      <c r="R648" s="7"/>
      <c r="S648" s="7"/>
      <c r="T648" s="7"/>
      <c r="U648" s="7"/>
      <c r="V648" s="7"/>
      <c r="W648" s="7"/>
      <c r="X648" s="7"/>
      <c r="Y648" s="7"/>
      <c r="Z648" s="7"/>
    </row>
    <row r="649" spans="13:26" x14ac:dyDescent="0.2">
      <c r="M649" s="43"/>
      <c r="N649" s="43"/>
      <c r="O649" s="43"/>
      <c r="P649" s="74"/>
      <c r="R649" s="7"/>
      <c r="S649" s="7"/>
      <c r="T649" s="7"/>
      <c r="U649" s="7"/>
      <c r="V649" s="7"/>
      <c r="W649" s="7"/>
      <c r="X649" s="7"/>
      <c r="Y649" s="7"/>
      <c r="Z649" s="7"/>
    </row>
    <row r="650" spans="13:26" x14ac:dyDescent="0.2">
      <c r="M650" s="43"/>
      <c r="N650" s="43"/>
      <c r="O650" s="43"/>
      <c r="P650" s="74"/>
      <c r="R650" s="7"/>
      <c r="S650" s="7"/>
      <c r="T650" s="7"/>
      <c r="U650" s="7"/>
      <c r="V650" s="7"/>
      <c r="W650" s="7"/>
      <c r="X650" s="7"/>
      <c r="Y650" s="7"/>
      <c r="Z650" s="7"/>
    </row>
    <row r="651" spans="13:26" x14ac:dyDescent="0.2">
      <c r="M651" s="43"/>
      <c r="N651" s="43"/>
      <c r="O651" s="43"/>
      <c r="P651" s="74"/>
      <c r="R651" s="7"/>
      <c r="S651" s="7"/>
      <c r="T651" s="7"/>
      <c r="U651" s="7"/>
      <c r="V651" s="7"/>
      <c r="W651" s="7"/>
      <c r="X651" s="7"/>
      <c r="Y651" s="7"/>
      <c r="Z651" s="7"/>
    </row>
    <row r="652" spans="13:26" x14ac:dyDescent="0.2">
      <c r="M652" s="43"/>
      <c r="N652" s="43"/>
      <c r="O652" s="43"/>
      <c r="P652" s="74"/>
      <c r="R652" s="7"/>
      <c r="S652" s="7"/>
      <c r="T652" s="7"/>
      <c r="U652" s="7"/>
      <c r="V652" s="7"/>
      <c r="W652" s="7"/>
      <c r="X652" s="7"/>
      <c r="Y652" s="7"/>
      <c r="Z652" s="7"/>
    </row>
    <row r="653" spans="13:26" x14ac:dyDescent="0.2">
      <c r="M653" s="43"/>
      <c r="N653" s="43"/>
      <c r="O653" s="43"/>
      <c r="P653" s="74"/>
      <c r="R653" s="7"/>
      <c r="S653" s="7"/>
      <c r="T653" s="7"/>
      <c r="U653" s="7"/>
      <c r="V653" s="7"/>
      <c r="W653" s="7"/>
      <c r="X653" s="7"/>
      <c r="Y653" s="7"/>
      <c r="Z653" s="7"/>
    </row>
    <row r="654" spans="13:26" x14ac:dyDescent="0.2">
      <c r="M654" s="43"/>
      <c r="N654" s="43"/>
      <c r="O654" s="43"/>
      <c r="P654" s="74"/>
      <c r="R654" s="7"/>
      <c r="S654" s="7"/>
      <c r="T654" s="7"/>
      <c r="U654" s="7"/>
      <c r="V654" s="7"/>
      <c r="W654" s="7"/>
      <c r="X654" s="7"/>
      <c r="Y654" s="7"/>
      <c r="Z654" s="7"/>
    </row>
    <row r="655" spans="13:26" x14ac:dyDescent="0.2">
      <c r="M655" s="43"/>
      <c r="N655" s="43"/>
      <c r="O655" s="43"/>
      <c r="P655" s="74"/>
      <c r="R655" s="7"/>
      <c r="S655" s="7"/>
      <c r="T655" s="7"/>
      <c r="U655" s="7"/>
      <c r="V655" s="7"/>
      <c r="W655" s="7"/>
      <c r="X655" s="7"/>
      <c r="Y655" s="7"/>
      <c r="Z655" s="7"/>
    </row>
    <row r="656" spans="13:26" x14ac:dyDescent="0.2">
      <c r="M656" s="43"/>
      <c r="N656" s="43"/>
      <c r="O656" s="43"/>
      <c r="P656" s="74"/>
      <c r="R656" s="7"/>
      <c r="S656" s="7"/>
      <c r="T656" s="7"/>
      <c r="U656" s="7"/>
      <c r="V656" s="7"/>
      <c r="W656" s="7"/>
      <c r="X656" s="7"/>
      <c r="Y656" s="7"/>
      <c r="Z656" s="7"/>
    </row>
    <row r="657" spans="13:26" x14ac:dyDescent="0.2">
      <c r="M657" s="43"/>
      <c r="N657" s="43"/>
      <c r="O657" s="43"/>
      <c r="P657" s="74"/>
      <c r="R657" s="7"/>
      <c r="S657" s="7"/>
      <c r="T657" s="7"/>
      <c r="U657" s="7"/>
      <c r="V657" s="7"/>
      <c r="W657" s="7"/>
      <c r="X657" s="7"/>
      <c r="Y657" s="7"/>
      <c r="Z657" s="7"/>
    </row>
    <row r="658" spans="13:26" x14ac:dyDescent="0.2">
      <c r="M658" s="43"/>
      <c r="N658" s="43"/>
      <c r="O658" s="43"/>
      <c r="P658" s="74"/>
      <c r="R658" s="7"/>
      <c r="S658" s="7"/>
      <c r="T658" s="7"/>
      <c r="U658" s="7"/>
      <c r="V658" s="7"/>
      <c r="W658" s="7"/>
      <c r="X658" s="7"/>
      <c r="Y658" s="7"/>
      <c r="Z658" s="7"/>
    </row>
    <row r="659" spans="13:26" x14ac:dyDescent="0.2">
      <c r="M659" s="43"/>
      <c r="N659" s="43"/>
      <c r="O659" s="43"/>
      <c r="P659" s="74"/>
      <c r="R659" s="7"/>
      <c r="S659" s="7"/>
      <c r="T659" s="7"/>
      <c r="U659" s="7"/>
      <c r="V659" s="7"/>
      <c r="W659" s="7"/>
      <c r="X659" s="7"/>
      <c r="Y659" s="7"/>
      <c r="Z659" s="7"/>
    </row>
    <row r="660" spans="13:26" x14ac:dyDescent="0.2">
      <c r="M660" s="43"/>
      <c r="N660" s="43"/>
      <c r="O660" s="43"/>
      <c r="P660" s="74"/>
      <c r="R660" s="7"/>
      <c r="S660" s="7"/>
      <c r="T660" s="7"/>
      <c r="U660" s="7"/>
      <c r="V660" s="7"/>
      <c r="W660" s="7"/>
      <c r="X660" s="7"/>
      <c r="Y660" s="7"/>
      <c r="Z660" s="7"/>
    </row>
    <row r="661" spans="13:26" x14ac:dyDescent="0.2">
      <c r="M661" s="43"/>
      <c r="N661" s="43"/>
      <c r="O661" s="43"/>
      <c r="P661" s="74"/>
      <c r="R661" s="7"/>
      <c r="S661" s="7"/>
      <c r="T661" s="7"/>
      <c r="U661" s="7"/>
      <c r="V661" s="7"/>
      <c r="W661" s="7"/>
      <c r="X661" s="7"/>
      <c r="Y661" s="7"/>
      <c r="Z661" s="7"/>
    </row>
    <row r="662" spans="13:26" x14ac:dyDescent="0.2">
      <c r="M662" s="43"/>
      <c r="N662" s="43"/>
      <c r="O662" s="43"/>
      <c r="P662" s="74"/>
      <c r="R662" s="7"/>
      <c r="S662" s="7"/>
      <c r="T662" s="7"/>
      <c r="U662" s="7"/>
      <c r="V662" s="7"/>
      <c r="W662" s="7"/>
      <c r="X662" s="7"/>
      <c r="Y662" s="7"/>
      <c r="Z662" s="7"/>
    </row>
    <row r="663" spans="13:26" x14ac:dyDescent="0.2">
      <c r="M663" s="43"/>
      <c r="N663" s="43"/>
      <c r="O663" s="43"/>
      <c r="P663" s="74"/>
      <c r="R663" s="7"/>
      <c r="S663" s="7"/>
      <c r="T663" s="7"/>
      <c r="U663" s="7"/>
      <c r="V663" s="7"/>
      <c r="W663" s="7"/>
      <c r="X663" s="7"/>
      <c r="Y663" s="7"/>
      <c r="Z663" s="7"/>
    </row>
    <row r="664" spans="13:26" x14ac:dyDescent="0.2">
      <c r="M664" s="43"/>
      <c r="N664" s="43"/>
      <c r="O664" s="43"/>
      <c r="P664" s="74"/>
      <c r="R664" s="7"/>
      <c r="S664" s="7"/>
      <c r="T664" s="7"/>
      <c r="U664" s="7"/>
      <c r="V664" s="7"/>
      <c r="W664" s="7"/>
      <c r="X664" s="7"/>
      <c r="Y664" s="7"/>
      <c r="Z664" s="7"/>
    </row>
    <row r="665" spans="13:26" x14ac:dyDescent="0.2">
      <c r="M665" s="43"/>
      <c r="N665" s="43"/>
      <c r="O665" s="43"/>
      <c r="P665" s="74"/>
      <c r="R665" s="7"/>
      <c r="S665" s="7"/>
      <c r="T665" s="7"/>
      <c r="U665" s="7"/>
      <c r="V665" s="7"/>
      <c r="W665" s="7"/>
      <c r="X665" s="7"/>
      <c r="Y665" s="7"/>
      <c r="Z665" s="7"/>
    </row>
    <row r="666" spans="13:26" x14ac:dyDescent="0.2">
      <c r="M666" s="43"/>
      <c r="N666" s="43"/>
      <c r="O666" s="43"/>
      <c r="P666" s="74"/>
      <c r="R666" s="7"/>
      <c r="S666" s="7"/>
      <c r="T666" s="7"/>
      <c r="U666" s="7"/>
      <c r="V666" s="7"/>
      <c r="W666" s="7"/>
      <c r="X666" s="7"/>
      <c r="Y666" s="7"/>
      <c r="Z666" s="7"/>
    </row>
    <row r="667" spans="13:26" x14ac:dyDescent="0.2">
      <c r="M667" s="43"/>
      <c r="N667" s="43"/>
      <c r="O667" s="43"/>
      <c r="P667" s="74"/>
      <c r="R667" s="7"/>
      <c r="S667" s="7"/>
      <c r="T667" s="7"/>
      <c r="U667" s="7"/>
      <c r="V667" s="7"/>
      <c r="W667" s="7"/>
      <c r="X667" s="7"/>
      <c r="Y667" s="7"/>
      <c r="Z667" s="7"/>
    </row>
    <row r="668" spans="13:26" x14ac:dyDescent="0.2">
      <c r="M668" s="43"/>
      <c r="N668" s="43"/>
      <c r="O668" s="43"/>
      <c r="P668" s="74"/>
      <c r="R668" s="7"/>
      <c r="S668" s="7"/>
      <c r="T668" s="7"/>
      <c r="U668" s="7"/>
      <c r="V668" s="7"/>
      <c r="W668" s="7"/>
      <c r="X668" s="7"/>
      <c r="Y668" s="7"/>
      <c r="Z668" s="7"/>
    </row>
    <row r="669" spans="13:26" x14ac:dyDescent="0.2">
      <c r="M669" s="43"/>
      <c r="N669" s="43"/>
      <c r="O669" s="43"/>
      <c r="P669" s="74"/>
      <c r="R669" s="7"/>
      <c r="S669" s="7"/>
      <c r="T669" s="7"/>
      <c r="U669" s="7"/>
      <c r="V669" s="7"/>
      <c r="W669" s="7"/>
      <c r="X669" s="7"/>
      <c r="Y669" s="7"/>
      <c r="Z669" s="7"/>
    </row>
    <row r="670" spans="13:26" x14ac:dyDescent="0.2">
      <c r="M670" s="43"/>
      <c r="N670" s="43"/>
      <c r="O670" s="43"/>
      <c r="P670" s="74"/>
      <c r="R670" s="7"/>
      <c r="S670" s="7"/>
      <c r="T670" s="7"/>
      <c r="U670" s="7"/>
      <c r="V670" s="7"/>
      <c r="W670" s="7"/>
      <c r="X670" s="7"/>
      <c r="Y670" s="7"/>
      <c r="Z670" s="7"/>
    </row>
    <row r="671" spans="13:26" x14ac:dyDescent="0.2">
      <c r="M671" s="43"/>
      <c r="N671" s="43"/>
      <c r="O671" s="43"/>
      <c r="P671" s="74"/>
      <c r="R671" s="7"/>
      <c r="S671" s="7"/>
      <c r="T671" s="7"/>
      <c r="U671" s="7"/>
      <c r="V671" s="7"/>
      <c r="W671" s="7"/>
      <c r="X671" s="7"/>
      <c r="Y671" s="7"/>
      <c r="Z671" s="7"/>
    </row>
    <row r="672" spans="13:26" x14ac:dyDescent="0.2">
      <c r="M672" s="43"/>
      <c r="N672" s="43"/>
      <c r="O672" s="43"/>
      <c r="P672" s="74"/>
      <c r="R672" s="7"/>
      <c r="S672" s="7"/>
      <c r="T672" s="7"/>
      <c r="U672" s="7"/>
      <c r="V672" s="7"/>
      <c r="W672" s="7"/>
      <c r="X672" s="7"/>
      <c r="Y672" s="7"/>
      <c r="Z672" s="7"/>
    </row>
    <row r="673" spans="13:26" x14ac:dyDescent="0.2">
      <c r="M673" s="43"/>
      <c r="N673" s="43"/>
      <c r="O673" s="43"/>
      <c r="P673" s="74"/>
      <c r="R673" s="7"/>
      <c r="S673" s="7"/>
      <c r="T673" s="7"/>
      <c r="U673" s="7"/>
      <c r="V673" s="7"/>
      <c r="W673" s="7"/>
      <c r="X673" s="7"/>
      <c r="Y673" s="7"/>
      <c r="Z673" s="7"/>
    </row>
    <row r="674" spans="13:26" x14ac:dyDescent="0.2">
      <c r="M674" s="43"/>
      <c r="N674" s="43"/>
      <c r="O674" s="43"/>
      <c r="P674" s="74"/>
      <c r="R674" s="7"/>
      <c r="S674" s="7"/>
      <c r="T674" s="7"/>
      <c r="U674" s="7"/>
      <c r="V674" s="7"/>
      <c r="W674" s="7"/>
      <c r="X674" s="7"/>
      <c r="Y674" s="7"/>
      <c r="Z674" s="7"/>
    </row>
    <row r="675" spans="13:26" x14ac:dyDescent="0.2">
      <c r="M675" s="43"/>
      <c r="N675" s="43"/>
      <c r="O675" s="43"/>
      <c r="P675" s="74"/>
      <c r="R675" s="7"/>
      <c r="S675" s="7"/>
      <c r="T675" s="7"/>
      <c r="U675" s="7"/>
      <c r="V675" s="7"/>
      <c r="W675" s="7"/>
      <c r="X675" s="7"/>
      <c r="Y675" s="7"/>
      <c r="Z675" s="7"/>
    </row>
    <row r="676" spans="13:26" x14ac:dyDescent="0.2">
      <c r="M676" s="43"/>
      <c r="N676" s="43"/>
      <c r="O676" s="43"/>
      <c r="P676" s="74"/>
      <c r="R676" s="7"/>
      <c r="S676" s="7"/>
      <c r="T676" s="7"/>
      <c r="U676" s="7"/>
      <c r="V676" s="7"/>
      <c r="W676" s="7"/>
      <c r="X676" s="7"/>
      <c r="Y676" s="7"/>
      <c r="Z676" s="7"/>
    </row>
    <row r="677" spans="13:26" x14ac:dyDescent="0.2">
      <c r="M677" s="43"/>
      <c r="N677" s="43"/>
      <c r="O677" s="43"/>
      <c r="P677" s="74"/>
      <c r="R677" s="7"/>
      <c r="S677" s="7"/>
      <c r="T677" s="7"/>
      <c r="U677" s="7"/>
      <c r="V677" s="7"/>
      <c r="W677" s="7"/>
      <c r="X677" s="7"/>
      <c r="Y677" s="7"/>
      <c r="Z677" s="7"/>
    </row>
    <row r="678" spans="13:26" x14ac:dyDescent="0.2">
      <c r="M678" s="43"/>
      <c r="N678" s="43"/>
      <c r="O678" s="43"/>
      <c r="P678" s="74"/>
      <c r="R678" s="7"/>
      <c r="S678" s="7"/>
      <c r="T678" s="7"/>
      <c r="U678" s="7"/>
      <c r="V678" s="7"/>
      <c r="W678" s="7"/>
      <c r="X678" s="7"/>
      <c r="Y678" s="7"/>
      <c r="Z678" s="7"/>
    </row>
    <row r="679" spans="13:26" x14ac:dyDescent="0.2">
      <c r="M679" s="43"/>
      <c r="N679" s="43"/>
      <c r="O679" s="43"/>
      <c r="P679" s="74"/>
      <c r="R679" s="7"/>
      <c r="S679" s="7"/>
      <c r="T679" s="7"/>
      <c r="U679" s="7"/>
      <c r="V679" s="7"/>
      <c r="W679" s="7"/>
      <c r="X679" s="7"/>
      <c r="Y679" s="7"/>
      <c r="Z679" s="7"/>
    </row>
    <row r="680" spans="13:26" x14ac:dyDescent="0.2">
      <c r="M680" s="43"/>
      <c r="N680" s="43"/>
      <c r="O680" s="43"/>
      <c r="P680" s="74"/>
      <c r="R680" s="7"/>
      <c r="S680" s="7"/>
      <c r="T680" s="7"/>
      <c r="U680" s="7"/>
      <c r="V680" s="7"/>
      <c r="W680" s="7"/>
      <c r="X680" s="7"/>
      <c r="Y680" s="7"/>
      <c r="Z680" s="7"/>
    </row>
    <row r="681" spans="13:26" x14ac:dyDescent="0.2">
      <c r="M681" s="43"/>
      <c r="N681" s="43"/>
      <c r="O681" s="43"/>
      <c r="P681" s="74"/>
      <c r="R681" s="7"/>
      <c r="S681" s="7"/>
      <c r="T681" s="7"/>
      <c r="U681" s="7"/>
      <c r="V681" s="7"/>
      <c r="W681" s="7"/>
      <c r="X681" s="7"/>
      <c r="Y681" s="7"/>
      <c r="Z681" s="7"/>
    </row>
    <row r="682" spans="13:26" x14ac:dyDescent="0.2">
      <c r="M682" s="43"/>
      <c r="N682" s="43"/>
      <c r="O682" s="43"/>
      <c r="P682" s="74"/>
      <c r="R682" s="7"/>
      <c r="S682" s="7"/>
      <c r="T682" s="7"/>
      <c r="U682" s="7"/>
      <c r="V682" s="7"/>
      <c r="W682" s="7"/>
      <c r="X682" s="7"/>
      <c r="Y682" s="7"/>
      <c r="Z682" s="7"/>
    </row>
    <row r="683" spans="13:26" x14ac:dyDescent="0.2">
      <c r="M683" s="43"/>
      <c r="N683" s="43"/>
      <c r="O683" s="43"/>
      <c r="P683" s="74"/>
      <c r="R683" s="7"/>
      <c r="S683" s="7"/>
      <c r="T683" s="7"/>
      <c r="U683" s="7"/>
      <c r="V683" s="7"/>
      <c r="W683" s="7"/>
      <c r="X683" s="7"/>
      <c r="Y683" s="7"/>
      <c r="Z683" s="7"/>
    </row>
    <row r="684" spans="13:26" x14ac:dyDescent="0.2">
      <c r="M684" s="43"/>
      <c r="N684" s="43"/>
      <c r="O684" s="43"/>
      <c r="P684" s="74"/>
      <c r="R684" s="7"/>
      <c r="S684" s="7"/>
      <c r="T684" s="7"/>
      <c r="U684" s="7"/>
      <c r="V684" s="7"/>
      <c r="W684" s="7"/>
      <c r="X684" s="7"/>
      <c r="Y684" s="7"/>
      <c r="Z684" s="7"/>
    </row>
    <row r="685" spans="13:26" x14ac:dyDescent="0.2">
      <c r="M685" s="43"/>
      <c r="N685" s="43"/>
      <c r="O685" s="43"/>
      <c r="P685" s="74"/>
      <c r="R685" s="7"/>
      <c r="S685" s="7"/>
      <c r="T685" s="7"/>
      <c r="U685" s="7"/>
      <c r="V685" s="7"/>
      <c r="W685" s="7"/>
      <c r="X685" s="7"/>
      <c r="Y685" s="7"/>
      <c r="Z685" s="7"/>
    </row>
    <row r="686" spans="13:26" x14ac:dyDescent="0.2">
      <c r="M686" s="43"/>
      <c r="N686" s="43"/>
      <c r="O686" s="43"/>
      <c r="P686" s="74"/>
      <c r="R686" s="7"/>
      <c r="S686" s="7"/>
      <c r="T686" s="7"/>
      <c r="U686" s="7"/>
      <c r="V686" s="7"/>
      <c r="W686" s="7"/>
      <c r="X686" s="7"/>
      <c r="Y686" s="7"/>
      <c r="Z686" s="7"/>
    </row>
    <row r="687" spans="13:26" x14ac:dyDescent="0.2">
      <c r="M687" s="43"/>
      <c r="N687" s="43"/>
      <c r="O687" s="43"/>
      <c r="P687" s="74"/>
      <c r="R687" s="7"/>
      <c r="S687" s="7"/>
      <c r="T687" s="7"/>
      <c r="U687" s="7"/>
      <c r="V687" s="7"/>
      <c r="W687" s="7"/>
      <c r="X687" s="7"/>
      <c r="Y687" s="7"/>
      <c r="Z687" s="7"/>
    </row>
    <row r="688" spans="13:26" x14ac:dyDescent="0.2">
      <c r="M688" s="43"/>
      <c r="N688" s="43"/>
      <c r="O688" s="43"/>
      <c r="P688" s="74"/>
      <c r="R688" s="7"/>
      <c r="S688" s="7"/>
      <c r="T688" s="7"/>
      <c r="U688" s="7"/>
      <c r="V688" s="7"/>
      <c r="W688" s="7"/>
      <c r="X688" s="7"/>
      <c r="Y688" s="7"/>
      <c r="Z688" s="7"/>
    </row>
    <row r="689" spans="13:26" x14ac:dyDescent="0.2">
      <c r="M689" s="43"/>
      <c r="N689" s="43"/>
      <c r="O689" s="43"/>
      <c r="P689" s="74"/>
      <c r="R689" s="7"/>
      <c r="S689" s="7"/>
      <c r="T689" s="7"/>
      <c r="U689" s="7"/>
      <c r="V689" s="7"/>
      <c r="W689" s="7"/>
      <c r="X689" s="7"/>
      <c r="Y689" s="7"/>
      <c r="Z689" s="7"/>
    </row>
    <row r="690" spans="13:26" x14ac:dyDescent="0.2">
      <c r="M690" s="43"/>
      <c r="N690" s="43"/>
      <c r="O690" s="43"/>
      <c r="P690" s="74"/>
      <c r="R690" s="7"/>
      <c r="S690" s="7"/>
      <c r="T690" s="7"/>
      <c r="U690" s="7"/>
      <c r="V690" s="7"/>
      <c r="W690" s="7"/>
      <c r="X690" s="7"/>
      <c r="Y690" s="7"/>
      <c r="Z690" s="7"/>
    </row>
    <row r="691" spans="13:26" x14ac:dyDescent="0.2">
      <c r="M691" s="43"/>
      <c r="N691" s="43"/>
      <c r="O691" s="43"/>
      <c r="P691" s="74"/>
      <c r="R691" s="7"/>
      <c r="S691" s="7"/>
      <c r="T691" s="7"/>
      <c r="U691" s="7"/>
      <c r="V691" s="7"/>
      <c r="W691" s="7"/>
      <c r="X691" s="7"/>
      <c r="Y691" s="7"/>
      <c r="Z691" s="7"/>
    </row>
    <row r="692" spans="13:26" x14ac:dyDescent="0.2">
      <c r="M692" s="43"/>
      <c r="N692" s="43"/>
      <c r="O692" s="43"/>
      <c r="P692" s="74"/>
      <c r="R692" s="7"/>
      <c r="S692" s="7"/>
      <c r="T692" s="7"/>
      <c r="U692" s="7"/>
      <c r="V692" s="7"/>
      <c r="W692" s="7"/>
      <c r="X692" s="7"/>
      <c r="Y692" s="7"/>
      <c r="Z692" s="7"/>
    </row>
    <row r="693" spans="13:26" x14ac:dyDescent="0.2">
      <c r="M693" s="43"/>
      <c r="N693" s="43"/>
      <c r="O693" s="43"/>
      <c r="P693" s="74"/>
      <c r="R693" s="7"/>
      <c r="S693" s="7"/>
      <c r="T693" s="7"/>
      <c r="U693" s="7"/>
      <c r="V693" s="7"/>
      <c r="W693" s="7"/>
      <c r="X693" s="7"/>
      <c r="Y693" s="7"/>
      <c r="Z693" s="7"/>
    </row>
    <row r="694" spans="13:26" x14ac:dyDescent="0.2">
      <c r="M694" s="43"/>
      <c r="N694" s="43"/>
      <c r="O694" s="43"/>
      <c r="P694" s="74"/>
      <c r="R694" s="7"/>
      <c r="S694" s="7"/>
      <c r="T694" s="7"/>
      <c r="U694" s="7"/>
      <c r="V694" s="7"/>
      <c r="W694" s="7"/>
      <c r="X694" s="7"/>
      <c r="Y694" s="7"/>
      <c r="Z694" s="7"/>
    </row>
    <row r="695" spans="13:26" x14ac:dyDescent="0.2">
      <c r="M695" s="43"/>
      <c r="N695" s="43"/>
      <c r="O695" s="43"/>
      <c r="P695" s="74"/>
      <c r="R695" s="7"/>
      <c r="S695" s="7"/>
      <c r="T695" s="7"/>
      <c r="U695" s="7"/>
      <c r="V695" s="7"/>
      <c r="W695" s="7"/>
      <c r="X695" s="7"/>
      <c r="Y695" s="7"/>
      <c r="Z695" s="7"/>
    </row>
    <row r="696" spans="13:26" x14ac:dyDescent="0.2">
      <c r="M696" s="43"/>
      <c r="N696" s="43"/>
      <c r="O696" s="43"/>
      <c r="P696" s="74"/>
      <c r="R696" s="7"/>
      <c r="S696" s="7"/>
      <c r="T696" s="7"/>
      <c r="U696" s="7"/>
      <c r="V696" s="7"/>
      <c r="W696" s="7"/>
      <c r="X696" s="7"/>
      <c r="Y696" s="7"/>
      <c r="Z696" s="7"/>
    </row>
    <row r="697" spans="13:26" x14ac:dyDescent="0.2">
      <c r="M697" s="43"/>
      <c r="N697" s="43"/>
      <c r="O697" s="43"/>
      <c r="P697" s="74"/>
      <c r="R697" s="7"/>
      <c r="S697" s="7"/>
      <c r="T697" s="7"/>
      <c r="U697" s="7"/>
      <c r="V697" s="7"/>
      <c r="W697" s="7"/>
      <c r="X697" s="7"/>
      <c r="Y697" s="7"/>
      <c r="Z697" s="7"/>
    </row>
    <row r="698" spans="13:26" x14ac:dyDescent="0.2">
      <c r="M698" s="43"/>
      <c r="N698" s="43"/>
      <c r="O698" s="43"/>
      <c r="P698" s="74"/>
      <c r="R698" s="7"/>
      <c r="S698" s="7"/>
      <c r="T698" s="7"/>
      <c r="U698" s="7"/>
      <c r="V698" s="7"/>
      <c r="W698" s="7"/>
      <c r="X698" s="7"/>
      <c r="Y698" s="7"/>
      <c r="Z698" s="7"/>
    </row>
    <row r="699" spans="13:26" x14ac:dyDescent="0.2">
      <c r="M699" s="43"/>
      <c r="N699" s="43"/>
      <c r="O699" s="43"/>
      <c r="P699" s="74"/>
      <c r="R699" s="7"/>
      <c r="S699" s="7"/>
      <c r="T699" s="7"/>
      <c r="U699" s="7"/>
      <c r="V699" s="7"/>
      <c r="W699" s="7"/>
      <c r="X699" s="7"/>
      <c r="Y699" s="7"/>
      <c r="Z699" s="7"/>
    </row>
    <row r="700" spans="13:26" x14ac:dyDescent="0.2">
      <c r="M700" s="43"/>
      <c r="N700" s="43"/>
      <c r="O700" s="43"/>
      <c r="P700" s="74"/>
      <c r="R700" s="7"/>
      <c r="S700" s="7"/>
      <c r="T700" s="7"/>
      <c r="U700" s="7"/>
      <c r="V700" s="7"/>
      <c r="W700" s="7"/>
      <c r="X700" s="7"/>
      <c r="Y700" s="7"/>
      <c r="Z700" s="7"/>
    </row>
    <row r="701" spans="13:26" x14ac:dyDescent="0.2">
      <c r="M701" s="43"/>
      <c r="N701" s="43"/>
      <c r="O701" s="43"/>
      <c r="P701" s="74"/>
      <c r="R701" s="7"/>
      <c r="S701" s="7"/>
      <c r="T701" s="7"/>
      <c r="U701" s="7"/>
      <c r="V701" s="7"/>
      <c r="W701" s="7"/>
      <c r="X701" s="7"/>
      <c r="Y701" s="7"/>
      <c r="Z701" s="7"/>
    </row>
    <row r="702" spans="13:26" x14ac:dyDescent="0.2">
      <c r="M702" s="43"/>
      <c r="N702" s="43"/>
      <c r="O702" s="43"/>
      <c r="P702" s="74"/>
      <c r="R702" s="7"/>
      <c r="S702" s="7"/>
      <c r="T702" s="7"/>
      <c r="U702" s="7"/>
      <c r="V702" s="7"/>
      <c r="W702" s="7"/>
      <c r="X702" s="7"/>
      <c r="Y702" s="7"/>
      <c r="Z702" s="7"/>
    </row>
    <row r="703" spans="13:26" x14ac:dyDescent="0.2">
      <c r="M703" s="43"/>
      <c r="N703" s="43"/>
      <c r="O703" s="43"/>
      <c r="P703" s="74"/>
      <c r="R703" s="7"/>
      <c r="S703" s="7"/>
      <c r="T703" s="7"/>
      <c r="U703" s="7"/>
      <c r="V703" s="7"/>
      <c r="W703" s="7"/>
      <c r="X703" s="7"/>
      <c r="Y703" s="7"/>
      <c r="Z703" s="7"/>
    </row>
    <row r="704" spans="13:26" x14ac:dyDescent="0.2">
      <c r="M704" s="43"/>
      <c r="N704" s="43"/>
      <c r="O704" s="43"/>
      <c r="P704" s="74"/>
      <c r="R704" s="7"/>
      <c r="S704" s="7"/>
      <c r="T704" s="7"/>
      <c r="U704" s="7"/>
      <c r="V704" s="7"/>
      <c r="W704" s="7"/>
      <c r="X704" s="7"/>
      <c r="Y704" s="7"/>
      <c r="Z704" s="7"/>
    </row>
    <row r="705" spans="13:26" x14ac:dyDescent="0.2">
      <c r="M705" s="43"/>
      <c r="N705" s="43"/>
      <c r="O705" s="43"/>
      <c r="P705" s="74"/>
      <c r="R705" s="7"/>
      <c r="S705" s="7"/>
      <c r="T705" s="7"/>
      <c r="U705" s="7"/>
      <c r="V705" s="7"/>
      <c r="W705" s="7"/>
      <c r="X705" s="7"/>
      <c r="Y705" s="7"/>
      <c r="Z705" s="7"/>
    </row>
    <row r="706" spans="13:26" x14ac:dyDescent="0.2">
      <c r="M706" s="43"/>
      <c r="N706" s="43"/>
      <c r="O706" s="43"/>
      <c r="P706" s="74"/>
      <c r="R706" s="7"/>
      <c r="S706" s="7"/>
      <c r="T706" s="7"/>
      <c r="U706" s="7"/>
      <c r="V706" s="7"/>
      <c r="W706" s="7"/>
      <c r="X706" s="7"/>
      <c r="Y706" s="7"/>
      <c r="Z706" s="7"/>
    </row>
    <row r="707" spans="13:26" x14ac:dyDescent="0.2">
      <c r="M707" s="43"/>
      <c r="N707" s="43"/>
      <c r="O707" s="43"/>
      <c r="P707" s="74"/>
      <c r="R707" s="7"/>
      <c r="S707" s="7"/>
      <c r="T707" s="7"/>
      <c r="U707" s="7"/>
      <c r="V707" s="7"/>
      <c r="W707" s="7"/>
      <c r="X707" s="7"/>
      <c r="Y707" s="7"/>
      <c r="Z707" s="7"/>
    </row>
    <row r="708" spans="13:26" x14ac:dyDescent="0.2">
      <c r="M708" s="43"/>
      <c r="N708" s="43"/>
      <c r="O708" s="43"/>
      <c r="P708" s="74"/>
      <c r="R708" s="7"/>
      <c r="S708" s="7"/>
      <c r="T708" s="7"/>
      <c r="U708" s="7"/>
      <c r="V708" s="7"/>
      <c r="W708" s="7"/>
      <c r="X708" s="7"/>
      <c r="Y708" s="7"/>
      <c r="Z708" s="7"/>
    </row>
    <row r="709" spans="13:26" x14ac:dyDescent="0.2">
      <c r="M709" s="43"/>
      <c r="N709" s="43"/>
      <c r="O709" s="43"/>
      <c r="P709" s="74"/>
      <c r="R709" s="7"/>
      <c r="S709" s="7"/>
      <c r="T709" s="7"/>
      <c r="U709" s="7"/>
      <c r="V709" s="7"/>
      <c r="W709" s="7"/>
      <c r="X709" s="7"/>
      <c r="Y709" s="7"/>
      <c r="Z709" s="7"/>
    </row>
    <row r="710" spans="13:26" x14ac:dyDescent="0.2">
      <c r="M710" s="43"/>
      <c r="N710" s="43"/>
      <c r="O710" s="43"/>
      <c r="P710" s="74"/>
      <c r="R710" s="7"/>
      <c r="S710" s="7"/>
      <c r="T710" s="7"/>
      <c r="U710" s="7"/>
      <c r="V710" s="7"/>
      <c r="W710" s="7"/>
      <c r="X710" s="7"/>
      <c r="Y710" s="7"/>
      <c r="Z710" s="7"/>
    </row>
    <row r="711" spans="13:26" x14ac:dyDescent="0.2">
      <c r="M711" s="43"/>
      <c r="N711" s="43"/>
      <c r="O711" s="43"/>
      <c r="P711" s="74"/>
      <c r="R711" s="7"/>
      <c r="S711" s="7"/>
      <c r="T711" s="7"/>
      <c r="U711" s="7"/>
      <c r="V711" s="7"/>
      <c r="W711" s="7"/>
      <c r="X711" s="7"/>
      <c r="Y711" s="7"/>
      <c r="Z711" s="7"/>
    </row>
    <row r="712" spans="13:26" x14ac:dyDescent="0.2">
      <c r="M712" s="43"/>
      <c r="N712" s="43"/>
      <c r="O712" s="43"/>
      <c r="P712" s="74"/>
      <c r="R712" s="7"/>
      <c r="S712" s="7"/>
      <c r="T712" s="7"/>
      <c r="U712" s="7"/>
      <c r="V712" s="7"/>
      <c r="W712" s="7"/>
      <c r="X712" s="7"/>
      <c r="Y712" s="7"/>
      <c r="Z712" s="7"/>
    </row>
    <row r="713" spans="13:26" x14ac:dyDescent="0.2">
      <c r="M713" s="43"/>
      <c r="N713" s="43"/>
      <c r="O713" s="43"/>
      <c r="P713" s="74"/>
      <c r="R713" s="7"/>
      <c r="S713" s="7"/>
      <c r="T713" s="7"/>
      <c r="U713" s="7"/>
      <c r="V713" s="7"/>
      <c r="W713" s="7"/>
      <c r="X713" s="7"/>
      <c r="Y713" s="7"/>
      <c r="Z713" s="7"/>
    </row>
    <row r="714" spans="13:26" x14ac:dyDescent="0.2">
      <c r="M714" s="43"/>
      <c r="N714" s="43"/>
      <c r="O714" s="43"/>
      <c r="P714" s="74"/>
      <c r="R714" s="7"/>
      <c r="S714" s="7"/>
      <c r="T714" s="7"/>
      <c r="U714" s="7"/>
      <c r="V714" s="7"/>
      <c r="W714" s="7"/>
      <c r="X714" s="7"/>
      <c r="Y714" s="7"/>
      <c r="Z714" s="7"/>
    </row>
    <row r="715" spans="13:26" x14ac:dyDescent="0.2">
      <c r="M715" s="43"/>
      <c r="N715" s="43"/>
      <c r="O715" s="43"/>
      <c r="P715" s="74"/>
      <c r="R715" s="7"/>
      <c r="S715" s="7"/>
      <c r="T715" s="7"/>
      <c r="U715" s="7"/>
      <c r="V715" s="7"/>
      <c r="W715" s="7"/>
      <c r="X715" s="7"/>
      <c r="Y715" s="7"/>
      <c r="Z715" s="7"/>
    </row>
    <row r="716" spans="13:26" x14ac:dyDescent="0.2">
      <c r="M716" s="43"/>
      <c r="N716" s="43"/>
      <c r="O716" s="43"/>
      <c r="P716" s="74"/>
      <c r="R716" s="7"/>
      <c r="S716" s="7"/>
      <c r="T716" s="7"/>
      <c r="U716" s="7"/>
      <c r="V716" s="7"/>
      <c r="W716" s="7"/>
      <c r="X716" s="7"/>
      <c r="Y716" s="7"/>
      <c r="Z716" s="7"/>
    </row>
    <row r="717" spans="13:26" x14ac:dyDescent="0.2">
      <c r="M717" s="43"/>
      <c r="N717" s="43"/>
      <c r="O717" s="43"/>
      <c r="P717" s="74"/>
      <c r="R717" s="7"/>
      <c r="S717" s="7"/>
      <c r="T717" s="7"/>
      <c r="U717" s="7"/>
      <c r="V717" s="7"/>
      <c r="W717" s="7"/>
      <c r="X717" s="7"/>
      <c r="Y717" s="7"/>
      <c r="Z717" s="7"/>
    </row>
    <row r="718" spans="13:26" x14ac:dyDescent="0.2">
      <c r="M718" s="43"/>
      <c r="N718" s="43"/>
      <c r="O718" s="43"/>
      <c r="P718" s="74"/>
      <c r="R718" s="7"/>
      <c r="S718" s="7"/>
      <c r="T718" s="7"/>
      <c r="U718" s="7"/>
      <c r="V718" s="7"/>
      <c r="W718" s="7"/>
      <c r="X718" s="7"/>
      <c r="Y718" s="7"/>
      <c r="Z718" s="7"/>
    </row>
    <row r="719" spans="13:26" x14ac:dyDescent="0.2">
      <c r="M719" s="43"/>
      <c r="N719" s="43"/>
      <c r="O719" s="43"/>
      <c r="P719" s="74"/>
      <c r="R719" s="7"/>
      <c r="S719" s="7"/>
      <c r="T719" s="7"/>
      <c r="U719" s="7"/>
      <c r="V719" s="7"/>
      <c r="W719" s="7"/>
      <c r="X719" s="7"/>
      <c r="Y719" s="7"/>
      <c r="Z719" s="7"/>
    </row>
    <row r="720" spans="13:26" x14ac:dyDescent="0.2">
      <c r="M720" s="43"/>
      <c r="N720" s="43"/>
      <c r="O720" s="43"/>
      <c r="P720" s="74"/>
      <c r="R720" s="7"/>
      <c r="S720" s="7"/>
      <c r="T720" s="7"/>
      <c r="U720" s="7"/>
      <c r="V720" s="7"/>
      <c r="W720" s="7"/>
      <c r="X720" s="7"/>
      <c r="Y720" s="7"/>
      <c r="Z720" s="7"/>
    </row>
    <row r="721" spans="13:26" x14ac:dyDescent="0.2">
      <c r="M721" s="43"/>
      <c r="N721" s="43"/>
      <c r="O721" s="43"/>
      <c r="P721" s="74"/>
      <c r="R721" s="7"/>
      <c r="S721" s="7"/>
      <c r="T721" s="7"/>
      <c r="U721" s="7"/>
      <c r="V721" s="7"/>
      <c r="W721" s="7"/>
      <c r="X721" s="7"/>
      <c r="Y721" s="7"/>
      <c r="Z721" s="7"/>
    </row>
    <row r="722" spans="13:26" x14ac:dyDescent="0.2">
      <c r="M722" s="43"/>
      <c r="N722" s="43"/>
      <c r="O722" s="43"/>
      <c r="P722" s="74"/>
      <c r="R722" s="7"/>
      <c r="S722" s="7"/>
      <c r="T722" s="7"/>
      <c r="U722" s="7"/>
      <c r="V722" s="7"/>
      <c r="W722" s="7"/>
      <c r="X722" s="7"/>
      <c r="Y722" s="7"/>
      <c r="Z722" s="7"/>
    </row>
    <row r="723" spans="13:26" x14ac:dyDescent="0.2">
      <c r="M723" s="43"/>
      <c r="N723" s="43"/>
      <c r="O723" s="43"/>
      <c r="P723" s="74"/>
      <c r="R723" s="7"/>
      <c r="S723" s="7"/>
      <c r="T723" s="7"/>
      <c r="U723" s="7"/>
      <c r="V723" s="7"/>
      <c r="W723" s="7"/>
      <c r="X723" s="7"/>
      <c r="Y723" s="7"/>
      <c r="Z723" s="7"/>
    </row>
    <row r="724" spans="13:26" x14ac:dyDescent="0.2">
      <c r="M724" s="43"/>
      <c r="N724" s="43"/>
      <c r="O724" s="43"/>
      <c r="P724" s="74"/>
      <c r="R724" s="7"/>
      <c r="S724" s="7"/>
      <c r="T724" s="7"/>
      <c r="U724" s="7"/>
      <c r="V724" s="7"/>
      <c r="W724" s="7"/>
      <c r="X724" s="7"/>
      <c r="Y724" s="7"/>
      <c r="Z724" s="7"/>
    </row>
    <row r="725" spans="13:26" x14ac:dyDescent="0.2">
      <c r="M725" s="43"/>
      <c r="N725" s="43"/>
      <c r="O725" s="43"/>
      <c r="P725" s="74"/>
      <c r="R725" s="7"/>
      <c r="S725" s="7"/>
      <c r="T725" s="7"/>
      <c r="U725" s="7"/>
      <c r="V725" s="7"/>
      <c r="W725" s="7"/>
      <c r="X725" s="7"/>
      <c r="Y725" s="7"/>
      <c r="Z725" s="7"/>
    </row>
    <row r="726" spans="13:26" x14ac:dyDescent="0.2">
      <c r="M726" s="43"/>
      <c r="N726" s="43"/>
      <c r="O726" s="43"/>
      <c r="P726" s="74"/>
      <c r="R726" s="7"/>
      <c r="S726" s="7"/>
      <c r="T726" s="7"/>
      <c r="U726" s="7"/>
      <c r="V726" s="7"/>
      <c r="W726" s="7"/>
      <c r="X726" s="7"/>
      <c r="Y726" s="7"/>
      <c r="Z726" s="7"/>
    </row>
    <row r="727" spans="13:26" x14ac:dyDescent="0.2">
      <c r="M727" s="43"/>
      <c r="N727" s="43"/>
      <c r="O727" s="43"/>
      <c r="P727" s="74"/>
      <c r="R727" s="7"/>
      <c r="S727" s="7"/>
      <c r="T727" s="7"/>
      <c r="U727" s="7"/>
      <c r="V727" s="7"/>
      <c r="W727" s="7"/>
      <c r="X727" s="7"/>
      <c r="Y727" s="7"/>
      <c r="Z727" s="7"/>
    </row>
    <row r="728" spans="13:26" x14ac:dyDescent="0.2">
      <c r="M728" s="43"/>
      <c r="N728" s="43"/>
      <c r="O728" s="43"/>
      <c r="P728" s="74"/>
      <c r="R728" s="7"/>
      <c r="S728" s="7"/>
      <c r="T728" s="7"/>
      <c r="U728" s="7"/>
      <c r="V728" s="7"/>
      <c r="W728" s="7"/>
      <c r="X728" s="7"/>
      <c r="Y728" s="7"/>
      <c r="Z728" s="7"/>
    </row>
    <row r="729" spans="13:26" x14ac:dyDescent="0.2">
      <c r="M729" s="43"/>
      <c r="N729" s="43"/>
      <c r="O729" s="43"/>
      <c r="P729" s="74"/>
      <c r="R729" s="7"/>
      <c r="S729" s="7"/>
      <c r="T729" s="7"/>
      <c r="U729" s="7"/>
      <c r="V729" s="7"/>
      <c r="W729" s="7"/>
      <c r="X729" s="7"/>
      <c r="Y729" s="7"/>
      <c r="Z729" s="7"/>
    </row>
    <row r="730" spans="13:26" x14ac:dyDescent="0.2">
      <c r="M730" s="43"/>
      <c r="N730" s="43"/>
      <c r="O730" s="43"/>
      <c r="P730" s="74"/>
      <c r="R730" s="7"/>
      <c r="S730" s="7"/>
      <c r="T730" s="7"/>
      <c r="U730" s="7"/>
      <c r="V730" s="7"/>
      <c r="W730" s="7"/>
      <c r="X730" s="7"/>
      <c r="Y730" s="7"/>
      <c r="Z730" s="7"/>
    </row>
    <row r="731" spans="13:26" x14ac:dyDescent="0.2">
      <c r="M731" s="43"/>
      <c r="N731" s="43"/>
      <c r="O731" s="43"/>
      <c r="P731" s="74"/>
      <c r="R731" s="7"/>
      <c r="S731" s="7"/>
      <c r="T731" s="7"/>
      <c r="U731" s="7"/>
      <c r="V731" s="7"/>
      <c r="W731" s="7"/>
      <c r="X731" s="7"/>
      <c r="Y731" s="7"/>
      <c r="Z731" s="7"/>
    </row>
    <row r="732" spans="13:26" x14ac:dyDescent="0.2">
      <c r="M732" s="43"/>
      <c r="N732" s="43"/>
      <c r="O732" s="43"/>
      <c r="P732" s="74"/>
      <c r="R732" s="7"/>
      <c r="S732" s="7"/>
      <c r="T732" s="7"/>
      <c r="U732" s="7"/>
      <c r="V732" s="7"/>
      <c r="W732" s="7"/>
      <c r="X732" s="7"/>
      <c r="Y732" s="7"/>
      <c r="Z732" s="7"/>
    </row>
    <row r="733" spans="13:26" x14ac:dyDescent="0.2">
      <c r="M733" s="43"/>
      <c r="N733" s="43"/>
      <c r="O733" s="43"/>
      <c r="P733" s="74"/>
      <c r="R733" s="7"/>
      <c r="S733" s="7"/>
      <c r="T733" s="7"/>
      <c r="U733" s="7"/>
      <c r="V733" s="7"/>
      <c r="W733" s="7"/>
      <c r="X733" s="7"/>
      <c r="Y733" s="7"/>
      <c r="Z733" s="7"/>
    </row>
    <row r="734" spans="13:26" x14ac:dyDescent="0.2">
      <c r="M734" s="43"/>
      <c r="N734" s="43"/>
      <c r="O734" s="43"/>
      <c r="P734" s="74"/>
      <c r="R734" s="7"/>
      <c r="S734" s="7"/>
      <c r="T734" s="7"/>
      <c r="U734" s="7"/>
      <c r="V734" s="7"/>
      <c r="W734" s="7"/>
      <c r="X734" s="7"/>
      <c r="Y734" s="7"/>
      <c r="Z734" s="7"/>
    </row>
    <row r="735" spans="13:26" x14ac:dyDescent="0.2">
      <c r="M735" s="43"/>
      <c r="N735" s="43"/>
      <c r="O735" s="43"/>
      <c r="P735" s="74"/>
      <c r="R735" s="7"/>
      <c r="S735" s="7"/>
      <c r="T735" s="7"/>
      <c r="U735" s="7"/>
      <c r="V735" s="7"/>
      <c r="W735" s="7"/>
      <c r="X735" s="7"/>
      <c r="Y735" s="7"/>
      <c r="Z735" s="7"/>
    </row>
    <row r="736" spans="13:26" x14ac:dyDescent="0.2">
      <c r="M736" s="43"/>
      <c r="N736" s="43"/>
      <c r="O736" s="43"/>
      <c r="P736" s="74"/>
      <c r="R736" s="7"/>
      <c r="S736" s="7"/>
      <c r="T736" s="7"/>
      <c r="U736" s="7"/>
      <c r="V736" s="7"/>
      <c r="W736" s="7"/>
      <c r="X736" s="7"/>
      <c r="Y736" s="7"/>
      <c r="Z736" s="7"/>
    </row>
    <row r="737" spans="13:26" x14ac:dyDescent="0.2">
      <c r="M737" s="43"/>
      <c r="N737" s="43"/>
      <c r="O737" s="43"/>
      <c r="P737" s="74"/>
      <c r="R737" s="7"/>
      <c r="S737" s="7"/>
      <c r="T737" s="7"/>
      <c r="U737" s="7"/>
      <c r="V737" s="7"/>
      <c r="W737" s="7"/>
      <c r="X737" s="7"/>
      <c r="Y737" s="7"/>
      <c r="Z737" s="7"/>
    </row>
    <row r="738" spans="13:26" x14ac:dyDescent="0.2">
      <c r="M738" s="43"/>
      <c r="N738" s="43"/>
      <c r="O738" s="43"/>
      <c r="P738" s="74"/>
      <c r="R738" s="7"/>
      <c r="S738" s="7"/>
      <c r="T738" s="7"/>
      <c r="U738" s="7"/>
      <c r="V738" s="7"/>
      <c r="W738" s="7"/>
      <c r="X738" s="7"/>
      <c r="Y738" s="7"/>
      <c r="Z738" s="7"/>
    </row>
    <row r="739" spans="13:26" x14ac:dyDescent="0.2">
      <c r="M739" s="43"/>
      <c r="N739" s="43"/>
      <c r="O739" s="43"/>
      <c r="P739" s="74"/>
      <c r="R739" s="7"/>
      <c r="S739" s="7"/>
      <c r="T739" s="7"/>
      <c r="U739" s="7"/>
      <c r="V739" s="7"/>
      <c r="W739" s="7"/>
      <c r="X739" s="7"/>
      <c r="Y739" s="7"/>
      <c r="Z739" s="7"/>
    </row>
    <row r="740" spans="13:26" x14ac:dyDescent="0.2">
      <c r="M740" s="43"/>
      <c r="N740" s="43"/>
      <c r="O740" s="43"/>
      <c r="P740" s="74"/>
      <c r="R740" s="7"/>
      <c r="S740" s="7"/>
      <c r="T740" s="7"/>
      <c r="U740" s="7"/>
      <c r="V740" s="7"/>
      <c r="W740" s="7"/>
      <c r="X740" s="7"/>
      <c r="Y740" s="7"/>
      <c r="Z740" s="7"/>
    </row>
    <row r="741" spans="13:26" x14ac:dyDescent="0.2">
      <c r="M741" s="43"/>
      <c r="N741" s="43"/>
      <c r="O741" s="43"/>
      <c r="P741" s="74"/>
      <c r="R741" s="7"/>
      <c r="S741" s="7"/>
      <c r="T741" s="7"/>
      <c r="U741" s="7"/>
      <c r="V741" s="7"/>
      <c r="W741" s="7"/>
      <c r="X741" s="7"/>
      <c r="Y741" s="7"/>
      <c r="Z741" s="7"/>
    </row>
    <row r="742" spans="13:26" x14ac:dyDescent="0.2">
      <c r="M742" s="43"/>
      <c r="N742" s="43"/>
      <c r="O742" s="43"/>
      <c r="P742" s="74"/>
      <c r="R742" s="7"/>
      <c r="S742" s="7"/>
      <c r="T742" s="7"/>
      <c r="U742" s="7"/>
      <c r="V742" s="7"/>
      <c r="W742" s="7"/>
      <c r="X742" s="7"/>
      <c r="Y742" s="7"/>
      <c r="Z742" s="7"/>
    </row>
    <row r="743" spans="13:26" x14ac:dyDescent="0.2">
      <c r="M743" s="43"/>
      <c r="N743" s="43"/>
      <c r="O743" s="43"/>
      <c r="P743" s="74"/>
      <c r="R743" s="7"/>
      <c r="S743" s="7"/>
      <c r="T743" s="7"/>
      <c r="U743" s="7"/>
      <c r="V743" s="7"/>
      <c r="W743" s="7"/>
      <c r="X743" s="7"/>
      <c r="Y743" s="7"/>
      <c r="Z743" s="7"/>
    </row>
    <row r="744" spans="13:26" x14ac:dyDescent="0.2">
      <c r="M744" s="43"/>
      <c r="N744" s="43"/>
      <c r="O744" s="43"/>
      <c r="P744" s="74"/>
      <c r="R744" s="7"/>
      <c r="S744" s="7"/>
      <c r="T744" s="7"/>
      <c r="U744" s="7"/>
      <c r="V744" s="7"/>
      <c r="W744" s="7"/>
      <c r="X744" s="7"/>
      <c r="Y744" s="7"/>
      <c r="Z744" s="7"/>
    </row>
    <row r="745" spans="13:26" x14ac:dyDescent="0.2">
      <c r="M745" s="43"/>
      <c r="N745" s="43"/>
      <c r="O745" s="43"/>
      <c r="P745" s="74"/>
      <c r="R745" s="7"/>
      <c r="S745" s="7"/>
      <c r="T745" s="7"/>
      <c r="U745" s="7"/>
      <c r="V745" s="7"/>
      <c r="W745" s="7"/>
      <c r="X745" s="7"/>
      <c r="Y745" s="7"/>
      <c r="Z745" s="7"/>
    </row>
    <row r="746" spans="13:26" x14ac:dyDescent="0.2">
      <c r="M746" s="43"/>
      <c r="N746" s="43"/>
      <c r="O746" s="43"/>
      <c r="P746" s="74"/>
      <c r="R746" s="7"/>
      <c r="S746" s="7"/>
      <c r="T746" s="7"/>
      <c r="U746" s="7"/>
      <c r="V746" s="7"/>
      <c r="W746" s="7"/>
      <c r="X746" s="7"/>
      <c r="Y746" s="7"/>
      <c r="Z746" s="7"/>
    </row>
    <row r="747" spans="13:26" x14ac:dyDescent="0.2">
      <c r="M747" s="43"/>
      <c r="N747" s="43"/>
      <c r="O747" s="43"/>
      <c r="P747" s="74"/>
      <c r="R747" s="7"/>
      <c r="S747" s="7"/>
      <c r="T747" s="7"/>
      <c r="U747" s="7"/>
      <c r="V747" s="7"/>
      <c r="W747" s="7"/>
      <c r="X747" s="7"/>
      <c r="Y747" s="7"/>
      <c r="Z747" s="7"/>
    </row>
    <row r="748" spans="13:26" x14ac:dyDescent="0.2">
      <c r="M748" s="43"/>
      <c r="N748" s="43"/>
      <c r="O748" s="43"/>
      <c r="P748" s="74"/>
      <c r="R748" s="7"/>
      <c r="S748" s="7"/>
      <c r="T748" s="7"/>
      <c r="U748" s="7"/>
      <c r="V748" s="7"/>
      <c r="W748" s="7"/>
      <c r="X748" s="7"/>
      <c r="Y748" s="7"/>
      <c r="Z748" s="7"/>
    </row>
    <row r="749" spans="13:26" x14ac:dyDescent="0.2">
      <c r="M749" s="43"/>
      <c r="N749" s="43"/>
      <c r="O749" s="43"/>
      <c r="P749" s="74"/>
      <c r="R749" s="7"/>
      <c r="S749" s="7"/>
      <c r="T749" s="7"/>
      <c r="U749" s="7"/>
      <c r="V749" s="7"/>
      <c r="W749" s="7"/>
      <c r="X749" s="7"/>
      <c r="Y749" s="7"/>
      <c r="Z749" s="7"/>
    </row>
    <row r="750" spans="13:26" x14ac:dyDescent="0.2">
      <c r="M750" s="43"/>
      <c r="N750" s="43"/>
      <c r="O750" s="43"/>
      <c r="P750" s="74"/>
      <c r="R750" s="7"/>
      <c r="S750" s="7"/>
      <c r="T750" s="7"/>
      <c r="U750" s="7"/>
      <c r="V750" s="7"/>
      <c r="W750" s="7"/>
      <c r="X750" s="7"/>
      <c r="Y750" s="7"/>
      <c r="Z750" s="7"/>
    </row>
    <row r="751" spans="13:26" x14ac:dyDescent="0.2">
      <c r="M751" s="43"/>
      <c r="N751" s="43"/>
      <c r="O751" s="43"/>
      <c r="P751" s="74"/>
      <c r="R751" s="7"/>
      <c r="S751" s="7"/>
      <c r="T751" s="7"/>
      <c r="U751" s="7"/>
      <c r="V751" s="7"/>
      <c r="W751" s="7"/>
      <c r="X751" s="7"/>
      <c r="Y751" s="7"/>
      <c r="Z751" s="7"/>
    </row>
    <row r="752" spans="13:26" x14ac:dyDescent="0.2">
      <c r="M752" s="43"/>
      <c r="N752" s="43"/>
      <c r="O752" s="43"/>
      <c r="P752" s="74"/>
      <c r="R752" s="7"/>
      <c r="S752" s="7"/>
      <c r="T752" s="7"/>
      <c r="U752" s="7"/>
      <c r="V752" s="7"/>
      <c r="W752" s="7"/>
      <c r="X752" s="7"/>
      <c r="Y752" s="7"/>
      <c r="Z752" s="7"/>
    </row>
    <row r="753" spans="13:26" x14ac:dyDescent="0.2">
      <c r="M753" s="43"/>
      <c r="N753" s="43"/>
      <c r="O753" s="43"/>
      <c r="P753" s="74"/>
      <c r="R753" s="7"/>
      <c r="S753" s="7"/>
      <c r="T753" s="7"/>
      <c r="U753" s="7"/>
      <c r="V753" s="7"/>
      <c r="W753" s="7"/>
      <c r="X753" s="7"/>
      <c r="Y753" s="7"/>
      <c r="Z753" s="7"/>
    </row>
    <row r="754" spans="13:26" x14ac:dyDescent="0.2">
      <c r="M754" s="43"/>
      <c r="N754" s="43"/>
      <c r="O754" s="43"/>
      <c r="P754" s="74"/>
      <c r="R754" s="7"/>
      <c r="S754" s="7"/>
      <c r="T754" s="7"/>
      <c r="U754" s="7"/>
      <c r="V754" s="7"/>
      <c r="W754" s="7"/>
      <c r="X754" s="7"/>
      <c r="Y754" s="7"/>
      <c r="Z754" s="7"/>
    </row>
    <row r="755" spans="13:26" x14ac:dyDescent="0.2">
      <c r="M755" s="43"/>
      <c r="N755" s="43"/>
      <c r="O755" s="43"/>
      <c r="P755" s="74"/>
      <c r="R755" s="7"/>
      <c r="S755" s="7"/>
      <c r="T755" s="7"/>
      <c r="U755" s="7"/>
      <c r="V755" s="7"/>
      <c r="W755" s="7"/>
      <c r="X755" s="7"/>
      <c r="Y755" s="7"/>
      <c r="Z755" s="7"/>
    </row>
    <row r="756" spans="13:26" x14ac:dyDescent="0.2">
      <c r="M756" s="43"/>
      <c r="N756" s="43"/>
      <c r="O756" s="43"/>
      <c r="P756" s="74"/>
      <c r="R756" s="7"/>
      <c r="S756" s="7"/>
      <c r="T756" s="7"/>
      <c r="U756" s="7"/>
      <c r="V756" s="7"/>
      <c r="W756" s="7"/>
      <c r="X756" s="7"/>
      <c r="Y756" s="7"/>
      <c r="Z756" s="7"/>
    </row>
    <row r="757" spans="13:26" x14ac:dyDescent="0.2">
      <c r="M757" s="43"/>
      <c r="N757" s="43"/>
      <c r="O757" s="43"/>
      <c r="P757" s="74"/>
      <c r="R757" s="7"/>
      <c r="S757" s="7"/>
      <c r="T757" s="7"/>
      <c r="U757" s="7"/>
      <c r="V757" s="7"/>
      <c r="W757" s="7"/>
      <c r="X757" s="7"/>
      <c r="Y757" s="7"/>
      <c r="Z757" s="7"/>
    </row>
    <row r="758" spans="13:26" x14ac:dyDescent="0.2">
      <c r="M758" s="43"/>
      <c r="N758" s="43"/>
      <c r="O758" s="43"/>
      <c r="P758" s="74"/>
      <c r="R758" s="7"/>
      <c r="S758" s="7"/>
      <c r="T758" s="7"/>
      <c r="U758" s="7"/>
      <c r="V758" s="7"/>
      <c r="W758" s="7"/>
      <c r="X758" s="7"/>
      <c r="Y758" s="7"/>
      <c r="Z758" s="7"/>
    </row>
    <row r="759" spans="13:26" x14ac:dyDescent="0.2">
      <c r="M759" s="43"/>
      <c r="N759" s="43"/>
      <c r="O759" s="43"/>
      <c r="P759" s="74"/>
      <c r="R759" s="7"/>
      <c r="S759" s="7"/>
      <c r="T759" s="7"/>
      <c r="U759" s="7"/>
      <c r="V759" s="7"/>
      <c r="W759" s="7"/>
      <c r="X759" s="7"/>
      <c r="Y759" s="7"/>
      <c r="Z759" s="7"/>
    </row>
    <row r="760" spans="13:26" x14ac:dyDescent="0.2">
      <c r="M760" s="43"/>
      <c r="N760" s="43"/>
      <c r="O760" s="43"/>
      <c r="P760" s="74"/>
      <c r="R760" s="7"/>
      <c r="S760" s="7"/>
      <c r="T760" s="7"/>
      <c r="U760" s="7"/>
      <c r="V760" s="7"/>
      <c r="W760" s="7"/>
      <c r="X760" s="7"/>
      <c r="Y760" s="7"/>
      <c r="Z760" s="7"/>
    </row>
    <row r="761" spans="13:26" x14ac:dyDescent="0.2">
      <c r="M761" s="43"/>
      <c r="N761" s="43"/>
      <c r="O761" s="43"/>
      <c r="P761" s="74"/>
      <c r="R761" s="7"/>
      <c r="S761" s="7"/>
      <c r="T761" s="7"/>
      <c r="U761" s="7"/>
      <c r="V761" s="7"/>
      <c r="W761" s="7"/>
      <c r="X761" s="7"/>
      <c r="Y761" s="7"/>
      <c r="Z761" s="7"/>
    </row>
    <row r="762" spans="13:26" x14ac:dyDescent="0.2">
      <c r="M762" s="43"/>
      <c r="N762" s="43"/>
      <c r="O762" s="43"/>
      <c r="P762" s="74"/>
      <c r="R762" s="7"/>
      <c r="S762" s="7"/>
      <c r="T762" s="7"/>
      <c r="U762" s="7"/>
      <c r="V762" s="7"/>
      <c r="W762" s="7"/>
      <c r="X762" s="7"/>
      <c r="Y762" s="7"/>
      <c r="Z762" s="7"/>
    </row>
    <row r="763" spans="13:26" x14ac:dyDescent="0.2">
      <c r="M763" s="43"/>
      <c r="N763" s="43"/>
      <c r="O763" s="43"/>
      <c r="P763" s="74"/>
      <c r="R763" s="7"/>
      <c r="S763" s="7"/>
      <c r="T763" s="7"/>
      <c r="U763" s="7"/>
      <c r="V763" s="7"/>
      <c r="W763" s="7"/>
      <c r="X763" s="7"/>
      <c r="Y763" s="7"/>
      <c r="Z763" s="7"/>
    </row>
    <row r="764" spans="13:26" x14ac:dyDescent="0.2">
      <c r="M764" s="43"/>
      <c r="N764" s="43"/>
      <c r="O764" s="43"/>
      <c r="P764" s="74"/>
      <c r="R764" s="7"/>
      <c r="S764" s="7"/>
      <c r="T764" s="7"/>
      <c r="U764" s="7"/>
      <c r="V764" s="7"/>
      <c r="W764" s="7"/>
      <c r="X764" s="7"/>
      <c r="Y764" s="7"/>
      <c r="Z764" s="7"/>
    </row>
    <row r="765" spans="13:26" x14ac:dyDescent="0.2">
      <c r="M765" s="43"/>
      <c r="N765" s="43"/>
      <c r="O765" s="43"/>
      <c r="P765" s="74"/>
      <c r="R765" s="7"/>
      <c r="S765" s="7"/>
      <c r="T765" s="7"/>
      <c r="U765" s="7"/>
      <c r="V765" s="7"/>
      <c r="W765" s="7"/>
      <c r="X765" s="7"/>
      <c r="Y765" s="7"/>
      <c r="Z765" s="7"/>
    </row>
    <row r="766" spans="13:26" x14ac:dyDescent="0.2">
      <c r="M766" s="43"/>
      <c r="N766" s="43"/>
      <c r="O766" s="43"/>
      <c r="P766" s="74"/>
      <c r="R766" s="7"/>
      <c r="S766" s="7"/>
      <c r="T766" s="7"/>
      <c r="U766" s="7"/>
      <c r="V766" s="7"/>
      <c r="W766" s="7"/>
      <c r="X766" s="7"/>
      <c r="Y766" s="7"/>
      <c r="Z766" s="7"/>
    </row>
    <row r="767" spans="13:26" x14ac:dyDescent="0.2">
      <c r="M767" s="43"/>
      <c r="N767" s="43"/>
      <c r="O767" s="43"/>
      <c r="P767" s="74"/>
      <c r="R767" s="7"/>
      <c r="S767" s="7"/>
      <c r="T767" s="7"/>
      <c r="U767" s="7"/>
      <c r="V767" s="7"/>
      <c r="W767" s="7"/>
      <c r="X767" s="7"/>
      <c r="Y767" s="7"/>
      <c r="Z767" s="7"/>
    </row>
    <row r="768" spans="13:26" x14ac:dyDescent="0.2">
      <c r="M768" s="43"/>
      <c r="N768" s="43"/>
      <c r="O768" s="43"/>
      <c r="P768" s="74"/>
      <c r="R768" s="7"/>
      <c r="S768" s="7"/>
      <c r="T768" s="7"/>
      <c r="U768" s="7"/>
      <c r="V768" s="7"/>
      <c r="W768" s="7"/>
      <c r="X768" s="7"/>
      <c r="Y768" s="7"/>
      <c r="Z768" s="7"/>
    </row>
    <row r="769" spans="13:26" x14ac:dyDescent="0.2">
      <c r="M769" s="43"/>
      <c r="N769" s="43"/>
      <c r="O769" s="43"/>
      <c r="P769" s="74"/>
      <c r="R769" s="7"/>
      <c r="S769" s="7"/>
      <c r="T769" s="7"/>
      <c r="U769" s="7"/>
      <c r="V769" s="7"/>
      <c r="W769" s="7"/>
      <c r="X769" s="7"/>
      <c r="Y769" s="7"/>
      <c r="Z769" s="7"/>
    </row>
    <row r="770" spans="13:26" x14ac:dyDescent="0.2">
      <c r="M770" s="43"/>
      <c r="N770" s="43"/>
      <c r="O770" s="43"/>
      <c r="P770" s="74"/>
      <c r="R770" s="7"/>
      <c r="S770" s="7"/>
      <c r="T770" s="7"/>
      <c r="U770" s="7"/>
      <c r="V770" s="7"/>
      <c r="W770" s="7"/>
      <c r="X770" s="7"/>
      <c r="Y770" s="7"/>
      <c r="Z770" s="7"/>
    </row>
    <row r="771" spans="13:26" x14ac:dyDescent="0.2">
      <c r="M771" s="43"/>
      <c r="N771" s="43"/>
      <c r="O771" s="43"/>
      <c r="P771" s="74"/>
      <c r="R771" s="7"/>
      <c r="S771" s="7"/>
      <c r="T771" s="7"/>
      <c r="U771" s="7"/>
      <c r="V771" s="7"/>
      <c r="W771" s="7"/>
      <c r="X771" s="7"/>
      <c r="Y771" s="7"/>
      <c r="Z771" s="7"/>
    </row>
    <row r="772" spans="13:26" x14ac:dyDescent="0.2">
      <c r="M772" s="43"/>
      <c r="N772" s="43"/>
      <c r="O772" s="43"/>
      <c r="P772" s="74"/>
      <c r="R772" s="7"/>
      <c r="S772" s="7"/>
      <c r="T772" s="7"/>
      <c r="U772" s="7"/>
      <c r="V772" s="7"/>
      <c r="W772" s="7"/>
      <c r="X772" s="7"/>
      <c r="Y772" s="7"/>
      <c r="Z772" s="7"/>
    </row>
    <row r="773" spans="13:26" x14ac:dyDescent="0.2">
      <c r="M773" s="43"/>
      <c r="N773" s="43"/>
      <c r="O773" s="43"/>
      <c r="P773" s="74"/>
      <c r="R773" s="7"/>
      <c r="S773" s="7"/>
      <c r="T773" s="7"/>
      <c r="U773" s="7"/>
      <c r="V773" s="7"/>
      <c r="W773" s="7"/>
      <c r="X773" s="7"/>
      <c r="Y773" s="7"/>
      <c r="Z773" s="7"/>
    </row>
    <row r="774" spans="13:26" x14ac:dyDescent="0.2">
      <c r="M774" s="43"/>
      <c r="N774" s="43"/>
      <c r="O774" s="43"/>
      <c r="P774" s="74"/>
      <c r="R774" s="7"/>
      <c r="S774" s="7"/>
      <c r="T774" s="7"/>
      <c r="U774" s="7"/>
      <c r="V774" s="7"/>
      <c r="W774" s="7"/>
      <c r="X774" s="7"/>
      <c r="Y774" s="7"/>
      <c r="Z774" s="7"/>
    </row>
    <row r="775" spans="13:26" x14ac:dyDescent="0.2">
      <c r="M775" s="43"/>
      <c r="N775" s="43"/>
      <c r="O775" s="43"/>
      <c r="P775" s="74"/>
      <c r="R775" s="7"/>
      <c r="S775" s="7"/>
      <c r="T775" s="7"/>
      <c r="U775" s="7"/>
      <c r="V775" s="7"/>
      <c r="W775" s="7"/>
      <c r="X775" s="7"/>
      <c r="Y775" s="7"/>
      <c r="Z775" s="7"/>
    </row>
    <row r="776" spans="13:26" x14ac:dyDescent="0.2">
      <c r="M776" s="43"/>
      <c r="N776" s="43"/>
      <c r="O776" s="43"/>
      <c r="P776" s="74"/>
      <c r="R776" s="7"/>
      <c r="S776" s="7"/>
      <c r="T776" s="7"/>
      <c r="U776" s="7"/>
      <c r="V776" s="7"/>
      <c r="W776" s="7"/>
      <c r="X776" s="7"/>
      <c r="Y776" s="7"/>
      <c r="Z776" s="7"/>
    </row>
    <row r="777" spans="13:26" x14ac:dyDescent="0.2">
      <c r="M777" s="43"/>
      <c r="N777" s="43"/>
      <c r="O777" s="43"/>
      <c r="P777" s="74"/>
      <c r="R777" s="7"/>
      <c r="S777" s="7"/>
      <c r="T777" s="7"/>
      <c r="U777" s="7"/>
      <c r="V777" s="7"/>
      <c r="W777" s="7"/>
      <c r="X777" s="7"/>
      <c r="Y777" s="7"/>
      <c r="Z777" s="7"/>
    </row>
    <row r="778" spans="13:26" x14ac:dyDescent="0.2">
      <c r="M778" s="43"/>
      <c r="N778" s="43"/>
      <c r="O778" s="43"/>
      <c r="P778" s="74"/>
      <c r="R778" s="7"/>
      <c r="S778" s="7"/>
      <c r="T778" s="7"/>
      <c r="U778" s="7"/>
      <c r="V778" s="7"/>
      <c r="W778" s="7"/>
      <c r="X778" s="7"/>
      <c r="Y778" s="7"/>
      <c r="Z778" s="7"/>
    </row>
    <row r="779" spans="13:26" x14ac:dyDescent="0.2">
      <c r="M779" s="43"/>
      <c r="N779" s="43"/>
      <c r="O779" s="43"/>
      <c r="P779" s="74"/>
      <c r="R779" s="7"/>
      <c r="S779" s="7"/>
      <c r="T779" s="7"/>
      <c r="U779" s="7"/>
      <c r="V779" s="7"/>
      <c r="W779" s="7"/>
      <c r="X779" s="7"/>
      <c r="Y779" s="7"/>
      <c r="Z779" s="7"/>
    </row>
    <row r="780" spans="13:26" x14ac:dyDescent="0.2">
      <c r="M780" s="43"/>
      <c r="N780" s="43"/>
      <c r="O780" s="43"/>
      <c r="P780" s="74"/>
      <c r="R780" s="7"/>
      <c r="S780" s="7"/>
      <c r="T780" s="7"/>
      <c r="U780" s="7"/>
      <c r="V780" s="7"/>
      <c r="W780" s="7"/>
      <c r="X780" s="7"/>
      <c r="Y780" s="7"/>
      <c r="Z780" s="7"/>
    </row>
    <row r="781" spans="13:26" x14ac:dyDescent="0.2">
      <c r="M781" s="43"/>
      <c r="N781" s="43"/>
      <c r="O781" s="43"/>
      <c r="P781" s="74"/>
      <c r="R781" s="7"/>
      <c r="S781" s="7"/>
      <c r="T781" s="7"/>
      <c r="U781" s="7"/>
      <c r="V781" s="7"/>
      <c r="W781" s="7"/>
      <c r="X781" s="7"/>
      <c r="Y781" s="7"/>
      <c r="Z781" s="7"/>
    </row>
    <row r="782" spans="13:26" x14ac:dyDescent="0.2">
      <c r="M782" s="43"/>
      <c r="N782" s="43"/>
      <c r="O782" s="43"/>
      <c r="P782" s="74"/>
      <c r="R782" s="7"/>
      <c r="S782" s="7"/>
      <c r="T782" s="7"/>
      <c r="U782" s="7"/>
      <c r="V782" s="7"/>
      <c r="W782" s="7"/>
      <c r="X782" s="7"/>
      <c r="Y782" s="7"/>
      <c r="Z782" s="7"/>
    </row>
    <row r="783" spans="13:26" x14ac:dyDescent="0.2">
      <c r="M783" s="43"/>
      <c r="N783" s="43"/>
      <c r="O783" s="43"/>
      <c r="P783" s="74"/>
      <c r="R783" s="7"/>
      <c r="S783" s="7"/>
      <c r="T783" s="7"/>
      <c r="U783" s="7"/>
      <c r="V783" s="7"/>
      <c r="W783" s="7"/>
      <c r="X783" s="7"/>
      <c r="Y783" s="7"/>
      <c r="Z783" s="7"/>
    </row>
    <row r="784" spans="13:26" x14ac:dyDescent="0.2">
      <c r="M784" s="43"/>
      <c r="N784" s="43"/>
      <c r="O784" s="43"/>
      <c r="P784" s="74"/>
      <c r="R784" s="7"/>
      <c r="S784" s="7"/>
      <c r="T784" s="7"/>
      <c r="U784" s="7"/>
      <c r="V784" s="7"/>
      <c r="W784" s="7"/>
      <c r="X784" s="7"/>
      <c r="Y784" s="7"/>
      <c r="Z784" s="7"/>
    </row>
    <row r="785" spans="13:26" x14ac:dyDescent="0.2">
      <c r="M785" s="43"/>
      <c r="N785" s="43"/>
      <c r="O785" s="43"/>
      <c r="P785" s="74"/>
      <c r="R785" s="7"/>
      <c r="S785" s="7"/>
      <c r="T785" s="7"/>
      <c r="U785" s="7"/>
      <c r="V785" s="7"/>
      <c r="W785" s="7"/>
      <c r="X785" s="7"/>
      <c r="Y785" s="7"/>
      <c r="Z785" s="7"/>
    </row>
    <row r="786" spans="13:26" x14ac:dyDescent="0.2">
      <c r="M786" s="43"/>
      <c r="N786" s="43"/>
      <c r="O786" s="43"/>
      <c r="P786" s="74"/>
      <c r="R786" s="7"/>
      <c r="S786" s="7"/>
      <c r="T786" s="7"/>
      <c r="U786" s="7"/>
      <c r="V786" s="7"/>
      <c r="W786" s="7"/>
      <c r="X786" s="7"/>
      <c r="Y786" s="7"/>
      <c r="Z786" s="7"/>
    </row>
    <row r="787" spans="13:26" x14ac:dyDescent="0.2">
      <c r="M787" s="43"/>
      <c r="N787" s="43"/>
      <c r="O787" s="43"/>
      <c r="P787" s="74"/>
      <c r="R787" s="7"/>
      <c r="S787" s="7"/>
      <c r="T787" s="7"/>
      <c r="U787" s="7"/>
      <c r="V787" s="7"/>
      <c r="W787" s="7"/>
      <c r="X787" s="7"/>
      <c r="Y787" s="7"/>
      <c r="Z787" s="7"/>
    </row>
    <row r="788" spans="13:26" x14ac:dyDescent="0.2">
      <c r="M788" s="43"/>
      <c r="N788" s="43"/>
      <c r="O788" s="43"/>
      <c r="P788" s="74"/>
      <c r="R788" s="7"/>
      <c r="S788" s="7"/>
      <c r="T788" s="7"/>
      <c r="U788" s="7"/>
      <c r="V788" s="7"/>
      <c r="W788" s="7"/>
      <c r="X788" s="7"/>
      <c r="Y788" s="7"/>
      <c r="Z788" s="7"/>
    </row>
    <row r="789" spans="13:26" x14ac:dyDescent="0.2">
      <c r="M789" s="43"/>
      <c r="N789" s="43"/>
      <c r="O789" s="43"/>
      <c r="P789" s="74"/>
      <c r="R789" s="7"/>
      <c r="S789" s="7"/>
      <c r="T789" s="7"/>
      <c r="U789" s="7"/>
      <c r="V789" s="7"/>
      <c r="W789" s="7"/>
      <c r="X789" s="7"/>
      <c r="Y789" s="7"/>
      <c r="Z789" s="7"/>
    </row>
    <row r="790" spans="13:26" x14ac:dyDescent="0.2">
      <c r="M790" s="43"/>
      <c r="N790" s="43"/>
      <c r="O790" s="43"/>
      <c r="P790" s="74"/>
      <c r="R790" s="7"/>
      <c r="S790" s="7"/>
      <c r="T790" s="7"/>
      <c r="U790" s="7"/>
      <c r="V790" s="7"/>
      <c r="W790" s="7"/>
      <c r="X790" s="7"/>
      <c r="Y790" s="7"/>
      <c r="Z790" s="7"/>
    </row>
    <row r="791" spans="13:26" x14ac:dyDescent="0.2">
      <c r="M791" s="43"/>
      <c r="N791" s="43"/>
      <c r="O791" s="43"/>
      <c r="P791" s="74"/>
      <c r="R791" s="7"/>
      <c r="S791" s="7"/>
      <c r="T791" s="7"/>
      <c r="U791" s="7"/>
      <c r="V791" s="7"/>
      <c r="W791" s="7"/>
      <c r="X791" s="7"/>
      <c r="Y791" s="7"/>
      <c r="Z791" s="7"/>
    </row>
    <row r="792" spans="13:26" x14ac:dyDescent="0.2">
      <c r="M792" s="43"/>
      <c r="N792" s="43"/>
      <c r="O792" s="43"/>
      <c r="P792" s="74"/>
      <c r="R792" s="7"/>
      <c r="S792" s="7"/>
      <c r="T792" s="7"/>
      <c r="U792" s="7"/>
      <c r="V792" s="7"/>
      <c r="W792" s="7"/>
      <c r="X792" s="7"/>
      <c r="Y792" s="7"/>
      <c r="Z792" s="7"/>
    </row>
    <row r="793" spans="13:26" x14ac:dyDescent="0.2">
      <c r="M793" s="43"/>
      <c r="N793" s="43"/>
      <c r="O793" s="43"/>
      <c r="P793" s="74"/>
      <c r="R793" s="7"/>
      <c r="S793" s="7"/>
      <c r="T793" s="7"/>
      <c r="U793" s="7"/>
      <c r="V793" s="7"/>
      <c r="W793" s="7"/>
      <c r="X793" s="7"/>
      <c r="Y793" s="7"/>
      <c r="Z793" s="7"/>
    </row>
    <row r="794" spans="13:26" x14ac:dyDescent="0.2">
      <c r="M794" s="43"/>
      <c r="N794" s="43"/>
      <c r="O794" s="43"/>
      <c r="P794" s="74"/>
      <c r="R794" s="7"/>
      <c r="S794" s="7"/>
      <c r="T794" s="7"/>
      <c r="U794" s="7"/>
      <c r="V794" s="7"/>
      <c r="W794" s="7"/>
      <c r="X794" s="7"/>
      <c r="Y794" s="7"/>
      <c r="Z794" s="7"/>
    </row>
    <row r="795" spans="13:26" x14ac:dyDescent="0.2">
      <c r="M795" s="43"/>
      <c r="N795" s="43"/>
      <c r="O795" s="43"/>
      <c r="P795" s="74"/>
      <c r="R795" s="7"/>
      <c r="S795" s="7"/>
      <c r="T795" s="7"/>
      <c r="U795" s="7"/>
      <c r="V795" s="7"/>
      <c r="W795" s="7"/>
      <c r="X795" s="7"/>
      <c r="Y795" s="7"/>
      <c r="Z795" s="7"/>
    </row>
    <row r="796" spans="13:26" x14ac:dyDescent="0.2">
      <c r="M796" s="43"/>
      <c r="N796" s="43"/>
      <c r="O796" s="43"/>
      <c r="P796" s="74"/>
      <c r="R796" s="7"/>
      <c r="S796" s="7"/>
      <c r="T796" s="7"/>
      <c r="U796" s="7"/>
      <c r="V796" s="7"/>
      <c r="W796" s="7"/>
      <c r="X796" s="7"/>
      <c r="Y796" s="7"/>
      <c r="Z796" s="7"/>
    </row>
    <row r="797" spans="13:26" x14ac:dyDescent="0.2">
      <c r="M797" s="43"/>
      <c r="N797" s="43"/>
      <c r="O797" s="43"/>
      <c r="P797" s="74"/>
      <c r="R797" s="7"/>
      <c r="S797" s="7"/>
      <c r="T797" s="7"/>
      <c r="U797" s="7"/>
      <c r="V797" s="7"/>
      <c r="W797" s="7"/>
      <c r="X797" s="7"/>
      <c r="Y797" s="7"/>
      <c r="Z797" s="7"/>
    </row>
    <row r="798" spans="13:26" x14ac:dyDescent="0.2">
      <c r="M798" s="43"/>
      <c r="N798" s="43"/>
      <c r="O798" s="43"/>
      <c r="P798" s="74"/>
      <c r="R798" s="7"/>
      <c r="S798" s="7"/>
      <c r="T798" s="7"/>
      <c r="U798" s="7"/>
      <c r="V798" s="7"/>
      <c r="W798" s="7"/>
      <c r="X798" s="7"/>
      <c r="Y798" s="7"/>
      <c r="Z798" s="7"/>
    </row>
    <row r="799" spans="13:26" x14ac:dyDescent="0.2">
      <c r="M799" s="43"/>
      <c r="N799" s="43"/>
      <c r="O799" s="43"/>
      <c r="P799" s="74"/>
      <c r="R799" s="7"/>
      <c r="S799" s="7"/>
      <c r="T799" s="7"/>
      <c r="U799" s="7"/>
      <c r="V799" s="7"/>
      <c r="W799" s="7"/>
      <c r="X799" s="7"/>
      <c r="Y799" s="7"/>
      <c r="Z799" s="7"/>
    </row>
    <row r="800" spans="13:26" x14ac:dyDescent="0.2">
      <c r="M800" s="43"/>
      <c r="N800" s="43"/>
      <c r="O800" s="43"/>
      <c r="P800" s="74"/>
      <c r="R800" s="7"/>
      <c r="S800" s="7"/>
      <c r="T800" s="7"/>
      <c r="U800" s="7"/>
      <c r="V800" s="7"/>
      <c r="W800" s="7"/>
      <c r="X800" s="7"/>
      <c r="Y800" s="7"/>
      <c r="Z800" s="7"/>
    </row>
    <row r="801" spans="13:26" x14ac:dyDescent="0.2">
      <c r="M801" s="43"/>
      <c r="N801" s="43"/>
      <c r="O801" s="43"/>
      <c r="P801" s="74"/>
      <c r="R801" s="7"/>
      <c r="S801" s="7"/>
      <c r="T801" s="7"/>
      <c r="U801" s="7"/>
      <c r="V801" s="7"/>
      <c r="W801" s="7"/>
      <c r="X801" s="7"/>
      <c r="Y801" s="7"/>
      <c r="Z801" s="7"/>
    </row>
    <row r="802" spans="13:26" x14ac:dyDescent="0.2">
      <c r="M802" s="43"/>
      <c r="N802" s="43"/>
      <c r="O802" s="43"/>
      <c r="P802" s="74"/>
      <c r="R802" s="7"/>
      <c r="S802" s="7"/>
      <c r="T802" s="7"/>
      <c r="U802" s="7"/>
      <c r="V802" s="7"/>
      <c r="W802" s="7"/>
      <c r="X802" s="7"/>
      <c r="Y802" s="7"/>
      <c r="Z802" s="7"/>
    </row>
    <row r="803" spans="13:26" x14ac:dyDescent="0.2">
      <c r="M803" s="43"/>
      <c r="N803" s="43"/>
      <c r="O803" s="43"/>
      <c r="P803" s="74"/>
      <c r="R803" s="7"/>
      <c r="S803" s="7"/>
      <c r="T803" s="7"/>
      <c r="U803" s="7"/>
      <c r="V803" s="7"/>
      <c r="W803" s="7"/>
      <c r="X803" s="7"/>
      <c r="Y803" s="7"/>
      <c r="Z803" s="7"/>
    </row>
    <row r="804" spans="13:26" x14ac:dyDescent="0.2">
      <c r="M804" s="43"/>
      <c r="N804" s="43"/>
      <c r="O804" s="43"/>
      <c r="P804" s="74"/>
      <c r="R804" s="7"/>
      <c r="S804" s="7"/>
      <c r="T804" s="7"/>
      <c r="U804" s="7"/>
      <c r="V804" s="7"/>
      <c r="W804" s="7"/>
      <c r="X804" s="7"/>
      <c r="Y804" s="7"/>
      <c r="Z804" s="7"/>
    </row>
    <row r="805" spans="13:26" x14ac:dyDescent="0.2">
      <c r="M805" s="43"/>
      <c r="N805" s="43"/>
      <c r="O805" s="43"/>
      <c r="P805" s="74"/>
      <c r="R805" s="7"/>
      <c r="S805" s="7"/>
      <c r="T805" s="7"/>
      <c r="U805" s="7"/>
      <c r="V805" s="7"/>
      <c r="W805" s="7"/>
      <c r="X805" s="7"/>
      <c r="Y805" s="7"/>
      <c r="Z805" s="7"/>
    </row>
    <row r="806" spans="13:26" x14ac:dyDescent="0.2">
      <c r="M806" s="43"/>
      <c r="N806" s="43"/>
      <c r="O806" s="43"/>
      <c r="P806" s="74"/>
      <c r="R806" s="7"/>
      <c r="S806" s="7"/>
      <c r="T806" s="7"/>
      <c r="U806" s="7"/>
      <c r="V806" s="7"/>
      <c r="W806" s="7"/>
      <c r="X806" s="7"/>
      <c r="Y806" s="7"/>
      <c r="Z806" s="7"/>
    </row>
    <row r="807" spans="13:26" x14ac:dyDescent="0.2">
      <c r="M807" s="43"/>
      <c r="N807" s="43"/>
      <c r="O807" s="43"/>
      <c r="P807" s="74"/>
      <c r="R807" s="7"/>
      <c r="S807" s="7"/>
      <c r="T807" s="7"/>
      <c r="U807" s="7"/>
      <c r="V807" s="7"/>
      <c r="W807" s="7"/>
      <c r="X807" s="7"/>
      <c r="Y807" s="7"/>
      <c r="Z807" s="7"/>
    </row>
    <row r="808" spans="13:26" x14ac:dyDescent="0.2">
      <c r="M808" s="43"/>
      <c r="N808" s="43"/>
      <c r="O808" s="43"/>
      <c r="P808" s="74"/>
      <c r="R808" s="7"/>
      <c r="S808" s="7"/>
      <c r="T808" s="7"/>
      <c r="U808" s="7"/>
      <c r="V808" s="7"/>
      <c r="W808" s="7"/>
      <c r="X808" s="7"/>
      <c r="Y808" s="7"/>
      <c r="Z808" s="7"/>
    </row>
    <row r="809" spans="13:26" x14ac:dyDescent="0.2">
      <c r="M809" s="43"/>
      <c r="N809" s="43"/>
      <c r="O809" s="43"/>
      <c r="P809" s="74"/>
      <c r="R809" s="7"/>
      <c r="S809" s="7"/>
      <c r="T809" s="7"/>
      <c r="U809" s="7"/>
      <c r="V809" s="7"/>
      <c r="W809" s="7"/>
      <c r="X809" s="7"/>
      <c r="Y809" s="7"/>
      <c r="Z809" s="7"/>
    </row>
    <row r="810" spans="13:26" x14ac:dyDescent="0.2">
      <c r="M810" s="43"/>
      <c r="N810" s="43"/>
      <c r="O810" s="43"/>
      <c r="P810" s="74"/>
      <c r="R810" s="7"/>
      <c r="S810" s="7"/>
      <c r="T810" s="7"/>
      <c r="U810" s="7"/>
      <c r="V810" s="7"/>
      <c r="W810" s="7"/>
      <c r="X810" s="7"/>
      <c r="Y810" s="7"/>
      <c r="Z810" s="7"/>
    </row>
    <row r="811" spans="13:26" x14ac:dyDescent="0.2">
      <c r="M811" s="43"/>
      <c r="N811" s="43"/>
      <c r="O811" s="43"/>
      <c r="P811" s="74"/>
      <c r="R811" s="7"/>
      <c r="S811" s="7"/>
      <c r="T811" s="7"/>
      <c r="U811" s="7"/>
      <c r="V811" s="7"/>
      <c r="W811" s="7"/>
      <c r="X811" s="7"/>
      <c r="Y811" s="7"/>
      <c r="Z811" s="7"/>
    </row>
    <row r="812" spans="13:26" x14ac:dyDescent="0.2">
      <c r="M812" s="43"/>
      <c r="N812" s="43"/>
      <c r="O812" s="43"/>
      <c r="P812" s="74"/>
      <c r="R812" s="7"/>
      <c r="S812" s="7"/>
      <c r="T812" s="7"/>
      <c r="U812" s="7"/>
      <c r="V812" s="7"/>
      <c r="W812" s="7"/>
      <c r="X812" s="7"/>
      <c r="Y812" s="7"/>
      <c r="Z812" s="7"/>
    </row>
    <row r="813" spans="13:26" x14ac:dyDescent="0.2">
      <c r="M813" s="43"/>
      <c r="N813" s="43"/>
      <c r="O813" s="43"/>
      <c r="P813" s="74"/>
      <c r="R813" s="7"/>
      <c r="S813" s="7"/>
      <c r="T813" s="7"/>
      <c r="U813" s="7"/>
      <c r="V813" s="7"/>
      <c r="W813" s="7"/>
      <c r="X813" s="7"/>
      <c r="Y813" s="7"/>
      <c r="Z813" s="7"/>
    </row>
    <row r="814" spans="13:26" x14ac:dyDescent="0.2">
      <c r="M814" s="43"/>
      <c r="N814" s="43"/>
      <c r="O814" s="43"/>
      <c r="P814" s="74"/>
      <c r="R814" s="7"/>
      <c r="S814" s="7"/>
      <c r="T814" s="7"/>
      <c r="U814" s="7"/>
      <c r="V814" s="7"/>
      <c r="W814" s="7"/>
      <c r="X814" s="7"/>
      <c r="Y814" s="7"/>
      <c r="Z814" s="7"/>
    </row>
    <row r="815" spans="13:26" x14ac:dyDescent="0.2">
      <c r="M815" s="43"/>
      <c r="N815" s="43"/>
      <c r="O815" s="43"/>
      <c r="P815" s="74"/>
      <c r="R815" s="7"/>
      <c r="S815" s="7"/>
      <c r="T815" s="7"/>
      <c r="U815" s="7"/>
      <c r="V815" s="7"/>
      <c r="W815" s="7"/>
      <c r="X815" s="7"/>
      <c r="Y815" s="7"/>
      <c r="Z815" s="7"/>
    </row>
    <row r="816" spans="13:26" x14ac:dyDescent="0.2">
      <c r="M816" s="43"/>
      <c r="N816" s="43"/>
      <c r="O816" s="43"/>
      <c r="P816" s="74"/>
      <c r="R816" s="7"/>
      <c r="S816" s="7"/>
      <c r="T816" s="7"/>
      <c r="U816" s="7"/>
      <c r="V816" s="7"/>
      <c r="W816" s="7"/>
      <c r="X816" s="7"/>
      <c r="Y816" s="7"/>
      <c r="Z816" s="7"/>
    </row>
    <row r="817" spans="13:26" x14ac:dyDescent="0.2">
      <c r="M817" s="43"/>
      <c r="N817" s="43"/>
      <c r="O817" s="43"/>
      <c r="P817" s="74"/>
      <c r="R817" s="7"/>
      <c r="S817" s="7"/>
      <c r="T817" s="7"/>
      <c r="U817" s="7"/>
      <c r="V817" s="7"/>
      <c r="W817" s="7"/>
      <c r="X817" s="7"/>
      <c r="Y817" s="7"/>
      <c r="Z817" s="7"/>
    </row>
    <row r="818" spans="13:26" x14ac:dyDescent="0.2">
      <c r="M818" s="43"/>
      <c r="N818" s="43"/>
      <c r="O818" s="43"/>
      <c r="P818" s="74"/>
      <c r="R818" s="7"/>
      <c r="S818" s="7"/>
      <c r="T818" s="7"/>
      <c r="U818" s="7"/>
      <c r="V818" s="7"/>
      <c r="W818" s="7"/>
      <c r="X818" s="7"/>
      <c r="Y818" s="7"/>
      <c r="Z818" s="7"/>
    </row>
    <row r="819" spans="13:26" x14ac:dyDescent="0.2">
      <c r="M819" s="43"/>
      <c r="N819" s="43"/>
      <c r="O819" s="43"/>
      <c r="P819" s="74"/>
      <c r="R819" s="7"/>
      <c r="S819" s="7"/>
      <c r="T819" s="7"/>
      <c r="U819" s="7"/>
      <c r="V819" s="7"/>
      <c r="W819" s="7"/>
      <c r="X819" s="7"/>
      <c r="Y819" s="7"/>
      <c r="Z819" s="7"/>
    </row>
    <row r="820" spans="13:26" x14ac:dyDescent="0.2">
      <c r="M820" s="43"/>
      <c r="N820" s="43"/>
      <c r="O820" s="43"/>
      <c r="P820" s="74"/>
      <c r="R820" s="7"/>
      <c r="S820" s="7"/>
      <c r="T820" s="7"/>
      <c r="U820" s="7"/>
      <c r="V820" s="7"/>
      <c r="W820" s="7"/>
      <c r="X820" s="7"/>
      <c r="Y820" s="7"/>
      <c r="Z820" s="7"/>
    </row>
    <row r="821" spans="13:26" x14ac:dyDescent="0.2">
      <c r="M821" s="43"/>
      <c r="N821" s="43"/>
      <c r="O821" s="43"/>
      <c r="P821" s="74"/>
      <c r="R821" s="7"/>
      <c r="S821" s="7"/>
      <c r="T821" s="7"/>
      <c r="U821" s="7"/>
      <c r="V821" s="7"/>
      <c r="W821" s="7"/>
      <c r="X821" s="7"/>
      <c r="Y821" s="7"/>
      <c r="Z821" s="7"/>
    </row>
    <row r="822" spans="13:26" x14ac:dyDescent="0.2">
      <c r="M822" s="43"/>
      <c r="N822" s="43"/>
      <c r="O822" s="43"/>
      <c r="P822" s="74"/>
      <c r="R822" s="7"/>
      <c r="S822" s="7"/>
      <c r="T822" s="7"/>
      <c r="U822" s="7"/>
      <c r="V822" s="7"/>
      <c r="W822" s="7"/>
      <c r="X822" s="7"/>
      <c r="Y822" s="7"/>
      <c r="Z822" s="7"/>
    </row>
    <row r="823" spans="13:26" x14ac:dyDescent="0.2">
      <c r="M823" s="43"/>
      <c r="N823" s="43"/>
      <c r="O823" s="43"/>
      <c r="P823" s="74"/>
      <c r="R823" s="7"/>
      <c r="S823" s="7"/>
      <c r="T823" s="7"/>
      <c r="U823" s="7"/>
      <c r="V823" s="7"/>
      <c r="W823" s="7"/>
      <c r="X823" s="7"/>
      <c r="Y823" s="7"/>
      <c r="Z823" s="7"/>
    </row>
    <row r="824" spans="13:26" x14ac:dyDescent="0.2">
      <c r="M824" s="43"/>
      <c r="N824" s="43"/>
      <c r="O824" s="43"/>
      <c r="P824" s="74"/>
      <c r="R824" s="7"/>
      <c r="S824" s="7"/>
      <c r="T824" s="7"/>
      <c r="U824" s="7"/>
      <c r="V824" s="7"/>
      <c r="W824" s="7"/>
      <c r="X824" s="7"/>
      <c r="Y824" s="7"/>
      <c r="Z824" s="7"/>
    </row>
    <row r="825" spans="13:26" x14ac:dyDescent="0.2">
      <c r="M825" s="43"/>
      <c r="N825" s="43"/>
      <c r="O825" s="43"/>
      <c r="P825" s="74"/>
      <c r="R825" s="7"/>
      <c r="S825" s="7"/>
      <c r="T825" s="7"/>
      <c r="U825" s="7"/>
      <c r="V825" s="7"/>
      <c r="W825" s="7"/>
      <c r="X825" s="7"/>
      <c r="Y825" s="7"/>
      <c r="Z825" s="7"/>
    </row>
    <row r="826" spans="13:26" x14ac:dyDescent="0.2">
      <c r="M826" s="43"/>
      <c r="N826" s="43"/>
      <c r="O826" s="43"/>
      <c r="P826" s="74"/>
      <c r="R826" s="7"/>
      <c r="S826" s="7"/>
      <c r="T826" s="7"/>
      <c r="U826" s="7"/>
      <c r="V826" s="7"/>
      <c r="W826" s="7"/>
      <c r="X826" s="7"/>
      <c r="Y826" s="7"/>
      <c r="Z826" s="7"/>
    </row>
    <row r="827" spans="13:26" x14ac:dyDescent="0.2">
      <c r="M827" s="43"/>
      <c r="N827" s="43"/>
      <c r="O827" s="43"/>
      <c r="P827" s="74"/>
      <c r="R827" s="7"/>
      <c r="S827" s="7"/>
      <c r="T827" s="7"/>
      <c r="U827" s="7"/>
      <c r="V827" s="7"/>
      <c r="W827" s="7"/>
      <c r="X827" s="7"/>
      <c r="Y827" s="7"/>
      <c r="Z827" s="7"/>
    </row>
    <row r="828" spans="13:26" x14ac:dyDescent="0.2">
      <c r="M828" s="43"/>
      <c r="N828" s="43"/>
      <c r="O828" s="43"/>
      <c r="P828" s="74"/>
      <c r="R828" s="7"/>
      <c r="S828" s="7"/>
      <c r="T828" s="7"/>
      <c r="U828" s="7"/>
      <c r="V828" s="7"/>
      <c r="W828" s="7"/>
      <c r="X828" s="7"/>
      <c r="Y828" s="7"/>
      <c r="Z828" s="7"/>
    </row>
    <row r="829" spans="13:26" x14ac:dyDescent="0.2">
      <c r="M829" s="43"/>
      <c r="N829" s="43"/>
      <c r="O829" s="43"/>
      <c r="P829" s="74"/>
      <c r="R829" s="7"/>
      <c r="S829" s="7"/>
      <c r="T829" s="7"/>
      <c r="U829" s="7"/>
      <c r="V829" s="7"/>
      <c r="W829" s="7"/>
      <c r="X829" s="7"/>
      <c r="Y829" s="7"/>
      <c r="Z829" s="7"/>
    </row>
    <row r="830" spans="13:26" x14ac:dyDescent="0.2">
      <c r="M830" s="43"/>
      <c r="N830" s="43"/>
      <c r="O830" s="43"/>
      <c r="P830" s="74"/>
      <c r="R830" s="7"/>
      <c r="S830" s="7"/>
      <c r="T830" s="7"/>
      <c r="U830" s="7"/>
      <c r="V830" s="7"/>
      <c r="W830" s="7"/>
      <c r="X830" s="7"/>
      <c r="Y830" s="7"/>
      <c r="Z830" s="7"/>
    </row>
    <row r="831" spans="13:26" x14ac:dyDescent="0.2">
      <c r="M831" s="43"/>
      <c r="N831" s="43"/>
      <c r="O831" s="43"/>
      <c r="P831" s="74"/>
      <c r="R831" s="7"/>
      <c r="S831" s="7"/>
      <c r="T831" s="7"/>
      <c r="U831" s="7"/>
      <c r="V831" s="7"/>
      <c r="W831" s="7"/>
      <c r="X831" s="7"/>
      <c r="Y831" s="7"/>
      <c r="Z831" s="7"/>
    </row>
    <row r="832" spans="13:26" x14ac:dyDescent="0.2">
      <c r="M832" s="43"/>
      <c r="N832" s="43"/>
      <c r="O832" s="43"/>
      <c r="P832" s="74"/>
      <c r="R832" s="7"/>
      <c r="S832" s="7"/>
      <c r="T832" s="7"/>
      <c r="U832" s="7"/>
      <c r="V832" s="7"/>
      <c r="W832" s="7"/>
      <c r="X832" s="7"/>
      <c r="Y832" s="7"/>
      <c r="Z832" s="7"/>
    </row>
    <row r="833" spans="13:26" x14ac:dyDescent="0.2">
      <c r="M833" s="43"/>
      <c r="N833" s="43"/>
      <c r="O833" s="43"/>
      <c r="P833" s="74"/>
      <c r="R833" s="7"/>
      <c r="S833" s="7"/>
      <c r="T833" s="7"/>
      <c r="U833" s="7"/>
      <c r="V833" s="7"/>
      <c r="W833" s="7"/>
      <c r="X833" s="7"/>
      <c r="Y833" s="7"/>
      <c r="Z833" s="7"/>
    </row>
    <row r="834" spans="13:26" x14ac:dyDescent="0.2">
      <c r="M834" s="43"/>
      <c r="N834" s="43"/>
      <c r="O834" s="43"/>
      <c r="P834" s="74"/>
      <c r="R834" s="7"/>
      <c r="S834" s="7"/>
      <c r="T834" s="7"/>
      <c r="U834" s="7"/>
      <c r="V834" s="7"/>
      <c r="W834" s="7"/>
      <c r="X834" s="7"/>
      <c r="Y834" s="7"/>
      <c r="Z834" s="7"/>
    </row>
    <row r="835" spans="13:26" x14ac:dyDescent="0.2">
      <c r="M835" s="43"/>
      <c r="N835" s="43"/>
      <c r="O835" s="43"/>
      <c r="P835" s="74"/>
      <c r="R835" s="7"/>
      <c r="S835" s="7"/>
      <c r="T835" s="7"/>
      <c r="U835" s="7"/>
      <c r="V835" s="7"/>
      <c r="W835" s="7"/>
      <c r="X835" s="7"/>
      <c r="Y835" s="7"/>
      <c r="Z835" s="7"/>
    </row>
    <row r="836" spans="13:26" x14ac:dyDescent="0.2">
      <c r="M836" s="43"/>
      <c r="N836" s="43"/>
      <c r="O836" s="43"/>
      <c r="P836" s="74"/>
      <c r="R836" s="7"/>
      <c r="S836" s="7"/>
      <c r="T836" s="7"/>
      <c r="U836" s="7"/>
      <c r="V836" s="7"/>
      <c r="W836" s="7"/>
      <c r="X836" s="7"/>
      <c r="Y836" s="7"/>
      <c r="Z836" s="7"/>
    </row>
    <row r="837" spans="13:26" x14ac:dyDescent="0.2">
      <c r="M837" s="43"/>
      <c r="N837" s="43"/>
      <c r="O837" s="43"/>
      <c r="P837" s="74"/>
      <c r="R837" s="7"/>
      <c r="S837" s="7"/>
      <c r="T837" s="7"/>
      <c r="U837" s="7"/>
      <c r="V837" s="7"/>
      <c r="W837" s="7"/>
      <c r="X837" s="7"/>
      <c r="Y837" s="7"/>
      <c r="Z837" s="7"/>
    </row>
    <row r="838" spans="13:26" x14ac:dyDescent="0.2">
      <c r="M838" s="43"/>
      <c r="N838" s="43"/>
      <c r="O838" s="43"/>
      <c r="P838" s="74"/>
      <c r="R838" s="7"/>
      <c r="S838" s="7"/>
      <c r="T838" s="7"/>
      <c r="U838" s="7"/>
      <c r="V838" s="7"/>
      <c r="W838" s="7"/>
      <c r="X838" s="7"/>
      <c r="Y838" s="7"/>
      <c r="Z838" s="7"/>
    </row>
    <row r="839" spans="13:26" x14ac:dyDescent="0.2">
      <c r="M839" s="43"/>
      <c r="N839" s="43"/>
      <c r="O839" s="43"/>
      <c r="P839" s="74"/>
      <c r="R839" s="7"/>
      <c r="S839" s="7"/>
      <c r="T839" s="7"/>
      <c r="U839" s="7"/>
      <c r="V839" s="7"/>
      <c r="W839" s="7"/>
      <c r="X839" s="7"/>
      <c r="Y839" s="7"/>
      <c r="Z839" s="7"/>
    </row>
    <row r="840" spans="13:26" x14ac:dyDescent="0.2">
      <c r="M840" s="43"/>
      <c r="N840" s="43"/>
      <c r="O840" s="43"/>
      <c r="P840" s="74"/>
      <c r="R840" s="7"/>
      <c r="S840" s="7"/>
      <c r="T840" s="7"/>
      <c r="U840" s="7"/>
      <c r="V840" s="7"/>
      <c r="W840" s="7"/>
      <c r="X840" s="7"/>
      <c r="Y840" s="7"/>
      <c r="Z840" s="7"/>
    </row>
    <row r="841" spans="13:26" x14ac:dyDescent="0.2">
      <c r="M841" s="43"/>
      <c r="N841" s="43"/>
      <c r="O841" s="43"/>
      <c r="P841" s="74"/>
      <c r="R841" s="7"/>
      <c r="S841" s="7"/>
      <c r="T841" s="7"/>
      <c r="U841" s="7"/>
      <c r="V841" s="7"/>
      <c r="W841" s="7"/>
      <c r="X841" s="7"/>
      <c r="Y841" s="7"/>
      <c r="Z841" s="7"/>
    </row>
    <row r="842" spans="13:26" x14ac:dyDescent="0.2">
      <c r="M842" s="43"/>
      <c r="N842" s="43"/>
      <c r="O842" s="43"/>
      <c r="P842" s="74"/>
      <c r="R842" s="7"/>
      <c r="S842" s="7"/>
      <c r="T842" s="7"/>
      <c r="U842" s="7"/>
      <c r="V842" s="7"/>
      <c r="W842" s="7"/>
      <c r="X842" s="7"/>
      <c r="Y842" s="7"/>
      <c r="Z842" s="7"/>
    </row>
    <row r="843" spans="13:26" x14ac:dyDescent="0.2">
      <c r="M843" s="43"/>
      <c r="N843" s="43"/>
      <c r="O843" s="43"/>
      <c r="P843" s="74"/>
      <c r="R843" s="7"/>
      <c r="S843" s="7"/>
      <c r="T843" s="7"/>
      <c r="U843" s="7"/>
      <c r="V843" s="7"/>
      <c r="W843" s="7"/>
      <c r="X843" s="7"/>
      <c r="Y843" s="7"/>
      <c r="Z843" s="7"/>
    </row>
    <row r="844" spans="13:26" x14ac:dyDescent="0.2">
      <c r="M844" s="43"/>
      <c r="N844" s="43"/>
      <c r="O844" s="43"/>
      <c r="P844" s="74"/>
      <c r="R844" s="7"/>
      <c r="S844" s="7"/>
      <c r="T844" s="7"/>
      <c r="U844" s="7"/>
      <c r="V844" s="7"/>
      <c r="W844" s="7"/>
      <c r="X844" s="7"/>
      <c r="Y844" s="7"/>
      <c r="Z844" s="7"/>
    </row>
    <row r="845" spans="13:26" x14ac:dyDescent="0.2">
      <c r="M845" s="43"/>
      <c r="N845" s="43"/>
      <c r="O845" s="43"/>
      <c r="P845" s="74"/>
      <c r="R845" s="7"/>
      <c r="S845" s="7"/>
      <c r="T845" s="7"/>
      <c r="U845" s="7"/>
      <c r="V845" s="7"/>
      <c r="W845" s="7"/>
      <c r="X845" s="7"/>
      <c r="Y845" s="7"/>
      <c r="Z845" s="7"/>
    </row>
    <row r="846" spans="13:26" x14ac:dyDescent="0.2">
      <c r="M846" s="43"/>
      <c r="N846" s="43"/>
      <c r="O846" s="43"/>
      <c r="P846" s="74"/>
      <c r="R846" s="7"/>
      <c r="S846" s="7"/>
      <c r="T846" s="7"/>
      <c r="U846" s="7"/>
      <c r="V846" s="7"/>
      <c r="W846" s="7"/>
      <c r="X846" s="7"/>
      <c r="Y846" s="7"/>
      <c r="Z846" s="7"/>
    </row>
    <row r="847" spans="13:26" x14ac:dyDescent="0.2">
      <c r="M847" s="43"/>
      <c r="N847" s="43"/>
      <c r="O847" s="43"/>
      <c r="P847" s="74"/>
      <c r="R847" s="7"/>
      <c r="S847" s="7"/>
      <c r="T847" s="7"/>
      <c r="U847" s="7"/>
      <c r="V847" s="7"/>
      <c r="W847" s="7"/>
      <c r="X847" s="7"/>
      <c r="Y847" s="7"/>
      <c r="Z847" s="7"/>
    </row>
    <row r="848" spans="13:26" x14ac:dyDescent="0.2">
      <c r="M848" s="43"/>
      <c r="N848" s="43"/>
      <c r="O848" s="43"/>
      <c r="P848" s="74"/>
      <c r="R848" s="7"/>
      <c r="S848" s="7"/>
      <c r="T848" s="7"/>
      <c r="U848" s="7"/>
      <c r="V848" s="7"/>
      <c r="W848" s="7"/>
      <c r="X848" s="7"/>
      <c r="Y848" s="7"/>
      <c r="Z848" s="7"/>
    </row>
    <row r="849" spans="13:26" x14ac:dyDescent="0.2">
      <c r="M849" s="43"/>
      <c r="N849" s="43"/>
      <c r="O849" s="43"/>
      <c r="P849" s="74"/>
      <c r="R849" s="7"/>
      <c r="S849" s="7"/>
      <c r="T849" s="7"/>
      <c r="U849" s="7"/>
      <c r="V849" s="7"/>
      <c r="W849" s="7"/>
      <c r="X849" s="7"/>
      <c r="Y849" s="7"/>
      <c r="Z849" s="7"/>
    </row>
    <row r="850" spans="13:26" x14ac:dyDescent="0.2">
      <c r="M850" s="43"/>
      <c r="N850" s="43"/>
      <c r="O850" s="43"/>
      <c r="P850" s="74"/>
      <c r="R850" s="7"/>
      <c r="S850" s="7"/>
      <c r="T850" s="7"/>
      <c r="U850" s="7"/>
      <c r="V850" s="7"/>
      <c r="W850" s="7"/>
      <c r="X850" s="7"/>
      <c r="Y850" s="7"/>
      <c r="Z850" s="7"/>
    </row>
    <row r="851" spans="13:26" x14ac:dyDescent="0.2">
      <c r="M851" s="43"/>
      <c r="N851" s="43"/>
      <c r="O851" s="43"/>
      <c r="P851" s="74"/>
      <c r="R851" s="7"/>
      <c r="S851" s="7"/>
      <c r="T851" s="7"/>
      <c r="U851" s="7"/>
      <c r="V851" s="7"/>
      <c r="W851" s="7"/>
      <c r="X851" s="7"/>
      <c r="Y851" s="7"/>
      <c r="Z851" s="7"/>
    </row>
    <row r="852" spans="13:26" x14ac:dyDescent="0.2">
      <c r="M852" s="43"/>
      <c r="N852" s="43"/>
      <c r="O852" s="43"/>
      <c r="P852" s="74"/>
      <c r="R852" s="7"/>
      <c r="S852" s="7"/>
      <c r="T852" s="7"/>
      <c r="U852" s="7"/>
      <c r="V852" s="7"/>
      <c r="W852" s="7"/>
      <c r="X852" s="7"/>
      <c r="Y852" s="7"/>
      <c r="Z852" s="7"/>
    </row>
    <row r="853" spans="13:26" x14ac:dyDescent="0.2">
      <c r="M853" s="43"/>
      <c r="N853" s="43"/>
      <c r="O853" s="43"/>
      <c r="P853" s="74"/>
      <c r="R853" s="7"/>
      <c r="S853" s="7"/>
      <c r="T853" s="7"/>
      <c r="U853" s="7"/>
      <c r="V853" s="7"/>
      <c r="W853" s="7"/>
      <c r="X853" s="7"/>
      <c r="Y853" s="7"/>
      <c r="Z853" s="7"/>
    </row>
    <row r="854" spans="13:26" x14ac:dyDescent="0.2">
      <c r="M854" s="43"/>
      <c r="N854" s="43"/>
      <c r="O854" s="43"/>
      <c r="P854" s="74"/>
      <c r="R854" s="7"/>
      <c r="S854" s="7"/>
      <c r="T854" s="7"/>
      <c r="U854" s="7"/>
      <c r="V854" s="7"/>
      <c r="W854" s="7"/>
      <c r="X854" s="7"/>
      <c r="Y854" s="7"/>
      <c r="Z854" s="7"/>
    </row>
    <row r="855" spans="13:26" x14ac:dyDescent="0.2">
      <c r="M855" s="43"/>
      <c r="N855" s="43"/>
      <c r="O855" s="43"/>
      <c r="P855" s="74"/>
      <c r="R855" s="7"/>
      <c r="S855" s="7"/>
      <c r="T855" s="7"/>
      <c r="U855" s="7"/>
      <c r="V855" s="7"/>
      <c r="W855" s="7"/>
      <c r="X855" s="7"/>
      <c r="Y855" s="7"/>
      <c r="Z855" s="7"/>
    </row>
    <row r="856" spans="13:26" x14ac:dyDescent="0.2">
      <c r="M856" s="43"/>
      <c r="N856" s="43"/>
      <c r="O856" s="43"/>
      <c r="P856" s="74"/>
      <c r="R856" s="7"/>
      <c r="S856" s="7"/>
      <c r="T856" s="7"/>
      <c r="U856" s="7"/>
      <c r="V856" s="7"/>
      <c r="W856" s="7"/>
      <c r="X856" s="7"/>
      <c r="Y856" s="7"/>
      <c r="Z856" s="7"/>
    </row>
    <row r="857" spans="13:26" x14ac:dyDescent="0.2">
      <c r="M857" s="43"/>
      <c r="N857" s="43"/>
      <c r="O857" s="43"/>
      <c r="P857" s="74"/>
      <c r="R857" s="7"/>
      <c r="S857" s="7"/>
      <c r="T857" s="7"/>
      <c r="U857" s="7"/>
      <c r="V857" s="7"/>
      <c r="W857" s="7"/>
      <c r="X857" s="7"/>
      <c r="Y857" s="7"/>
      <c r="Z857" s="7"/>
    </row>
    <row r="858" spans="13:26" x14ac:dyDescent="0.2">
      <c r="M858" s="43"/>
      <c r="N858" s="43"/>
      <c r="O858" s="43"/>
      <c r="P858" s="74"/>
      <c r="R858" s="7"/>
      <c r="S858" s="7"/>
      <c r="T858" s="7"/>
      <c r="U858" s="7"/>
      <c r="V858" s="7"/>
      <c r="W858" s="7"/>
      <c r="X858" s="7"/>
      <c r="Y858" s="7"/>
      <c r="Z858" s="7"/>
    </row>
    <row r="859" spans="13:26" x14ac:dyDescent="0.2">
      <c r="M859" s="43"/>
      <c r="N859" s="43"/>
      <c r="O859" s="43"/>
      <c r="P859" s="74"/>
      <c r="R859" s="7"/>
      <c r="S859" s="7"/>
      <c r="T859" s="7"/>
      <c r="U859" s="7"/>
      <c r="V859" s="7"/>
      <c r="W859" s="7"/>
      <c r="X859" s="7"/>
      <c r="Y859" s="7"/>
      <c r="Z859" s="7"/>
    </row>
    <row r="860" spans="13:26" x14ac:dyDescent="0.2">
      <c r="M860" s="43"/>
      <c r="N860" s="43"/>
      <c r="O860" s="43"/>
      <c r="P860" s="74"/>
      <c r="R860" s="7"/>
      <c r="S860" s="7"/>
      <c r="T860" s="7"/>
      <c r="U860" s="7"/>
      <c r="V860" s="7"/>
      <c r="W860" s="7"/>
      <c r="X860" s="7"/>
      <c r="Y860" s="7"/>
      <c r="Z860" s="7"/>
    </row>
    <row r="861" spans="13:26" x14ac:dyDescent="0.2">
      <c r="M861" s="43"/>
      <c r="N861" s="43"/>
      <c r="O861" s="43"/>
      <c r="P861" s="74"/>
      <c r="R861" s="7"/>
      <c r="S861" s="7"/>
      <c r="T861" s="7"/>
      <c r="U861" s="7"/>
      <c r="V861" s="7"/>
      <c r="W861" s="7"/>
      <c r="X861" s="7"/>
      <c r="Y861" s="7"/>
      <c r="Z861" s="7"/>
    </row>
    <row r="862" spans="13:26" x14ac:dyDescent="0.2">
      <c r="M862" s="43"/>
      <c r="N862" s="43"/>
      <c r="O862" s="43"/>
      <c r="P862" s="74"/>
      <c r="R862" s="7"/>
      <c r="S862" s="7"/>
      <c r="T862" s="7"/>
      <c r="U862" s="7"/>
      <c r="V862" s="7"/>
      <c r="W862" s="7"/>
      <c r="X862" s="7"/>
      <c r="Y862" s="7"/>
      <c r="Z862" s="7"/>
    </row>
    <row r="863" spans="13:26" x14ac:dyDescent="0.2">
      <c r="M863" s="43"/>
      <c r="N863" s="43"/>
      <c r="O863" s="43"/>
      <c r="P863" s="74"/>
      <c r="R863" s="7"/>
      <c r="S863" s="7"/>
      <c r="T863" s="7"/>
      <c r="U863" s="7"/>
      <c r="V863" s="7"/>
      <c r="W863" s="7"/>
      <c r="X863" s="7"/>
      <c r="Y863" s="7"/>
      <c r="Z863" s="7"/>
    </row>
    <row r="864" spans="13:26" x14ac:dyDescent="0.2">
      <c r="M864" s="43"/>
      <c r="N864" s="43"/>
      <c r="O864" s="43"/>
      <c r="P864" s="74"/>
      <c r="R864" s="7"/>
      <c r="S864" s="7"/>
      <c r="T864" s="7"/>
      <c r="U864" s="7"/>
      <c r="V864" s="7"/>
      <c r="W864" s="7"/>
      <c r="X864" s="7"/>
      <c r="Y864" s="7"/>
      <c r="Z864" s="7"/>
    </row>
    <row r="865" spans="13:26" x14ac:dyDescent="0.2">
      <c r="M865" s="43"/>
      <c r="N865" s="43"/>
      <c r="O865" s="43"/>
      <c r="P865" s="74"/>
      <c r="R865" s="7"/>
      <c r="S865" s="7"/>
      <c r="T865" s="7"/>
      <c r="U865" s="7"/>
      <c r="V865" s="7"/>
      <c r="W865" s="7"/>
      <c r="X865" s="7"/>
      <c r="Y865" s="7"/>
      <c r="Z865" s="7"/>
    </row>
    <row r="866" spans="13:26" x14ac:dyDescent="0.2">
      <c r="M866" s="43"/>
      <c r="N866" s="43"/>
      <c r="O866" s="43"/>
      <c r="P866" s="74"/>
      <c r="R866" s="7"/>
      <c r="S866" s="7"/>
      <c r="T866" s="7"/>
      <c r="U866" s="7"/>
      <c r="V866" s="7"/>
      <c r="W866" s="7"/>
      <c r="X866" s="7"/>
      <c r="Y866" s="7"/>
      <c r="Z866" s="7"/>
    </row>
    <row r="867" spans="13:26" x14ac:dyDescent="0.2">
      <c r="M867" s="43"/>
      <c r="N867" s="43"/>
      <c r="O867" s="43"/>
      <c r="P867" s="74"/>
      <c r="R867" s="7"/>
      <c r="S867" s="7"/>
      <c r="T867" s="7"/>
      <c r="U867" s="7"/>
      <c r="V867" s="7"/>
      <c r="W867" s="7"/>
      <c r="X867" s="7"/>
      <c r="Y867" s="7"/>
      <c r="Z867" s="7"/>
    </row>
    <row r="868" spans="13:26" x14ac:dyDescent="0.2">
      <c r="M868" s="43"/>
      <c r="N868" s="43"/>
      <c r="O868" s="43"/>
      <c r="P868" s="74"/>
      <c r="R868" s="7"/>
      <c r="S868" s="7"/>
      <c r="T868" s="7"/>
      <c r="U868" s="7"/>
      <c r="V868" s="7"/>
      <c r="W868" s="7"/>
      <c r="X868" s="7"/>
      <c r="Y868" s="7"/>
      <c r="Z868" s="7"/>
    </row>
    <row r="869" spans="13:26" x14ac:dyDescent="0.2">
      <c r="M869" s="43"/>
      <c r="N869" s="43"/>
      <c r="O869" s="43"/>
      <c r="P869" s="74"/>
      <c r="R869" s="7"/>
      <c r="S869" s="7"/>
      <c r="T869" s="7"/>
      <c r="U869" s="7"/>
      <c r="V869" s="7"/>
      <c r="W869" s="7"/>
      <c r="X869" s="7"/>
      <c r="Y869" s="7"/>
      <c r="Z869" s="7"/>
    </row>
    <row r="870" spans="13:26" x14ac:dyDescent="0.2">
      <c r="M870" s="43"/>
      <c r="N870" s="43"/>
      <c r="O870" s="43"/>
      <c r="P870" s="74"/>
      <c r="R870" s="7"/>
      <c r="S870" s="7"/>
      <c r="T870" s="7"/>
      <c r="U870" s="7"/>
      <c r="V870" s="7"/>
      <c r="W870" s="7"/>
      <c r="X870" s="7"/>
      <c r="Y870" s="7"/>
      <c r="Z870" s="7"/>
    </row>
    <row r="871" spans="13:26" x14ac:dyDescent="0.2">
      <c r="M871" s="43"/>
      <c r="N871" s="43"/>
      <c r="O871" s="43"/>
      <c r="P871" s="74"/>
      <c r="R871" s="7"/>
      <c r="S871" s="7"/>
      <c r="T871" s="7"/>
      <c r="U871" s="7"/>
      <c r="V871" s="7"/>
      <c r="W871" s="7"/>
      <c r="X871" s="7"/>
      <c r="Y871" s="7"/>
      <c r="Z871" s="7"/>
    </row>
    <row r="872" spans="13:26" x14ac:dyDescent="0.2">
      <c r="M872" s="43"/>
      <c r="N872" s="43"/>
      <c r="O872" s="43"/>
      <c r="P872" s="74"/>
      <c r="R872" s="7"/>
      <c r="S872" s="7"/>
      <c r="T872" s="7"/>
      <c r="U872" s="7"/>
      <c r="V872" s="7"/>
      <c r="W872" s="7"/>
      <c r="X872" s="7"/>
      <c r="Y872" s="7"/>
      <c r="Z872" s="7"/>
    </row>
    <row r="873" spans="13:26" x14ac:dyDescent="0.2">
      <c r="M873" s="43"/>
      <c r="N873" s="43"/>
      <c r="O873" s="43"/>
      <c r="P873" s="74"/>
      <c r="R873" s="7"/>
      <c r="S873" s="7"/>
      <c r="T873" s="7"/>
      <c r="U873" s="7"/>
      <c r="V873" s="7"/>
      <c r="W873" s="7"/>
      <c r="X873" s="7"/>
      <c r="Y873" s="7"/>
      <c r="Z873" s="7"/>
    </row>
    <row r="874" spans="13:26" x14ac:dyDescent="0.2">
      <c r="M874" s="43"/>
      <c r="N874" s="43"/>
      <c r="O874" s="43"/>
      <c r="P874" s="74"/>
      <c r="R874" s="7"/>
      <c r="S874" s="7"/>
      <c r="T874" s="7"/>
      <c r="U874" s="7"/>
      <c r="V874" s="7"/>
      <c r="W874" s="7"/>
      <c r="X874" s="7"/>
      <c r="Y874" s="7"/>
      <c r="Z874" s="7"/>
    </row>
    <row r="875" spans="13:26" x14ac:dyDescent="0.2">
      <c r="M875" s="43"/>
      <c r="N875" s="43"/>
      <c r="O875" s="43"/>
      <c r="P875" s="74"/>
      <c r="R875" s="7"/>
      <c r="S875" s="7"/>
      <c r="T875" s="7"/>
      <c r="U875" s="7"/>
      <c r="V875" s="7"/>
      <c r="W875" s="7"/>
      <c r="X875" s="7"/>
      <c r="Y875" s="7"/>
      <c r="Z875" s="7"/>
    </row>
    <row r="876" spans="13:26" x14ac:dyDescent="0.2">
      <c r="M876" s="43"/>
      <c r="N876" s="43"/>
      <c r="O876" s="43"/>
      <c r="P876" s="74"/>
      <c r="R876" s="7"/>
      <c r="S876" s="7"/>
      <c r="T876" s="7"/>
      <c r="U876" s="7"/>
      <c r="V876" s="7"/>
      <c r="W876" s="7"/>
      <c r="X876" s="7"/>
      <c r="Y876" s="7"/>
      <c r="Z876" s="7"/>
    </row>
    <row r="877" spans="13:26" x14ac:dyDescent="0.2">
      <c r="M877" s="43"/>
      <c r="N877" s="43"/>
      <c r="O877" s="43"/>
      <c r="P877" s="74"/>
      <c r="R877" s="7"/>
      <c r="S877" s="7"/>
      <c r="T877" s="7"/>
      <c r="U877" s="7"/>
      <c r="V877" s="7"/>
      <c r="W877" s="7"/>
      <c r="X877" s="7"/>
      <c r="Y877" s="7"/>
      <c r="Z877" s="7"/>
    </row>
    <row r="878" spans="13:26" x14ac:dyDescent="0.2">
      <c r="M878" s="43"/>
      <c r="N878" s="43"/>
      <c r="O878" s="43"/>
      <c r="P878" s="74"/>
      <c r="R878" s="7"/>
      <c r="S878" s="7"/>
      <c r="T878" s="7"/>
      <c r="U878" s="7"/>
      <c r="V878" s="7"/>
      <c r="W878" s="7"/>
      <c r="X878" s="7"/>
      <c r="Y878" s="7"/>
      <c r="Z878" s="7"/>
    </row>
    <row r="879" spans="13:26" x14ac:dyDescent="0.2">
      <c r="M879" s="43"/>
      <c r="N879" s="43"/>
      <c r="O879" s="43"/>
      <c r="P879" s="74"/>
      <c r="R879" s="7"/>
      <c r="S879" s="7"/>
      <c r="T879" s="7"/>
      <c r="U879" s="7"/>
      <c r="V879" s="7"/>
      <c r="W879" s="7"/>
      <c r="X879" s="7"/>
      <c r="Y879" s="7"/>
      <c r="Z879" s="7"/>
    </row>
    <row r="880" spans="13:26" x14ac:dyDescent="0.2">
      <c r="M880" s="43"/>
      <c r="N880" s="43"/>
      <c r="O880" s="43"/>
      <c r="P880" s="74"/>
      <c r="R880" s="7"/>
      <c r="S880" s="7"/>
      <c r="T880" s="7"/>
      <c r="U880" s="7"/>
      <c r="V880" s="7"/>
      <c r="W880" s="7"/>
      <c r="X880" s="7"/>
      <c r="Y880" s="7"/>
      <c r="Z880" s="7"/>
    </row>
    <row r="881" spans="13:26" x14ac:dyDescent="0.2">
      <c r="M881" s="43"/>
      <c r="N881" s="43"/>
      <c r="O881" s="43"/>
      <c r="P881" s="74"/>
      <c r="R881" s="7"/>
      <c r="S881" s="7"/>
      <c r="T881" s="7"/>
      <c r="U881" s="7"/>
      <c r="V881" s="7"/>
      <c r="W881" s="7"/>
      <c r="X881" s="7"/>
      <c r="Y881" s="7"/>
      <c r="Z881" s="7"/>
    </row>
    <row r="882" spans="13:26" x14ac:dyDescent="0.2">
      <c r="M882" s="43"/>
      <c r="N882" s="43"/>
      <c r="O882" s="43"/>
      <c r="P882" s="74"/>
      <c r="R882" s="7"/>
      <c r="S882" s="7"/>
      <c r="T882" s="7"/>
      <c r="U882" s="7"/>
      <c r="V882" s="7"/>
      <c r="W882" s="7"/>
      <c r="X882" s="7"/>
      <c r="Y882" s="7"/>
      <c r="Z882" s="7"/>
    </row>
    <row r="883" spans="13:26" x14ac:dyDescent="0.2">
      <c r="M883" s="43"/>
      <c r="N883" s="43"/>
      <c r="O883" s="43"/>
      <c r="P883" s="74"/>
      <c r="R883" s="7"/>
      <c r="S883" s="7"/>
      <c r="T883" s="7"/>
      <c r="U883" s="7"/>
      <c r="V883" s="7"/>
      <c r="W883" s="7"/>
      <c r="X883" s="7"/>
      <c r="Y883" s="7"/>
      <c r="Z883" s="7"/>
    </row>
    <row r="884" spans="13:26" x14ac:dyDescent="0.2">
      <c r="M884" s="43"/>
      <c r="N884" s="43"/>
      <c r="O884" s="43"/>
      <c r="P884" s="74"/>
      <c r="R884" s="7"/>
      <c r="S884" s="7"/>
      <c r="T884" s="7"/>
      <c r="U884" s="7"/>
      <c r="V884" s="7"/>
      <c r="W884" s="7"/>
      <c r="X884" s="7"/>
      <c r="Y884" s="7"/>
      <c r="Z884" s="7"/>
    </row>
    <row r="885" spans="13:26" x14ac:dyDescent="0.2">
      <c r="M885" s="43"/>
      <c r="N885" s="43"/>
      <c r="O885" s="43"/>
      <c r="P885" s="74"/>
      <c r="R885" s="7"/>
      <c r="S885" s="7"/>
      <c r="T885" s="7"/>
      <c r="U885" s="7"/>
      <c r="V885" s="7"/>
      <c r="W885" s="7"/>
      <c r="X885" s="7"/>
      <c r="Y885" s="7"/>
      <c r="Z885" s="7"/>
    </row>
    <row r="886" spans="13:26" x14ac:dyDescent="0.2">
      <c r="M886" s="43"/>
      <c r="N886" s="43"/>
      <c r="O886" s="43"/>
      <c r="P886" s="74"/>
      <c r="R886" s="7"/>
      <c r="S886" s="7"/>
      <c r="T886" s="7"/>
      <c r="U886" s="7"/>
      <c r="V886" s="7"/>
      <c r="W886" s="7"/>
      <c r="X886" s="7"/>
      <c r="Y886" s="7"/>
      <c r="Z886" s="7"/>
    </row>
    <row r="887" spans="13:26" x14ac:dyDescent="0.2">
      <c r="M887" s="43"/>
      <c r="N887" s="43"/>
      <c r="O887" s="43"/>
      <c r="P887" s="74"/>
      <c r="R887" s="7"/>
      <c r="S887" s="7"/>
      <c r="T887" s="7"/>
      <c r="U887" s="7"/>
      <c r="V887" s="7"/>
      <c r="W887" s="7"/>
      <c r="X887" s="7"/>
      <c r="Y887" s="7"/>
      <c r="Z887" s="7"/>
    </row>
    <row r="888" spans="13:26" x14ac:dyDescent="0.2">
      <c r="M888" s="43"/>
      <c r="N888" s="43"/>
      <c r="O888" s="43"/>
      <c r="P888" s="74"/>
      <c r="R888" s="7"/>
      <c r="S888" s="7"/>
      <c r="T888" s="7"/>
      <c r="U888" s="7"/>
      <c r="V888" s="7"/>
      <c r="W888" s="7"/>
      <c r="X888" s="7"/>
      <c r="Y888" s="7"/>
      <c r="Z888" s="7"/>
    </row>
    <row r="889" spans="13:26" x14ac:dyDescent="0.2">
      <c r="M889" s="43"/>
      <c r="N889" s="43"/>
      <c r="O889" s="43"/>
      <c r="P889" s="74"/>
      <c r="R889" s="7"/>
      <c r="S889" s="7"/>
      <c r="T889" s="7"/>
      <c r="U889" s="7"/>
      <c r="V889" s="7"/>
      <c r="W889" s="7"/>
      <c r="X889" s="7"/>
      <c r="Y889" s="7"/>
      <c r="Z889" s="7"/>
    </row>
    <row r="890" spans="13:26" x14ac:dyDescent="0.2">
      <c r="M890" s="43"/>
      <c r="N890" s="43"/>
      <c r="O890" s="43"/>
      <c r="P890" s="74"/>
      <c r="R890" s="7"/>
      <c r="S890" s="7"/>
      <c r="T890" s="7"/>
      <c r="U890" s="7"/>
      <c r="V890" s="7"/>
      <c r="W890" s="7"/>
      <c r="X890" s="7"/>
      <c r="Y890" s="7"/>
      <c r="Z890" s="7"/>
    </row>
    <row r="891" spans="13:26" x14ac:dyDescent="0.2">
      <c r="M891" s="43"/>
      <c r="N891" s="43"/>
      <c r="O891" s="43"/>
      <c r="P891" s="74"/>
      <c r="R891" s="7"/>
      <c r="S891" s="7"/>
      <c r="T891" s="7"/>
      <c r="U891" s="7"/>
      <c r="V891" s="7"/>
      <c r="W891" s="7"/>
      <c r="X891" s="7"/>
      <c r="Y891" s="7"/>
      <c r="Z891" s="7"/>
    </row>
    <row r="892" spans="13:26" x14ac:dyDescent="0.2">
      <c r="M892" s="43"/>
      <c r="N892" s="43"/>
      <c r="O892" s="43"/>
      <c r="P892" s="74"/>
      <c r="R892" s="7"/>
      <c r="S892" s="7"/>
      <c r="T892" s="7"/>
      <c r="U892" s="7"/>
      <c r="V892" s="7"/>
      <c r="W892" s="7"/>
      <c r="X892" s="7"/>
      <c r="Y892" s="7"/>
      <c r="Z892" s="7"/>
    </row>
    <row r="893" spans="13:26" x14ac:dyDescent="0.2">
      <c r="M893" s="43"/>
      <c r="N893" s="43"/>
      <c r="O893" s="43"/>
      <c r="P893" s="74"/>
      <c r="R893" s="7"/>
      <c r="S893" s="7"/>
      <c r="T893" s="7"/>
      <c r="U893" s="7"/>
      <c r="V893" s="7"/>
      <c r="W893" s="7"/>
      <c r="X893" s="7"/>
      <c r="Y893" s="7"/>
      <c r="Z893" s="7"/>
    </row>
    <row r="894" spans="13:26" x14ac:dyDescent="0.2">
      <c r="M894" s="43"/>
      <c r="N894" s="43"/>
      <c r="O894" s="43"/>
      <c r="P894" s="74"/>
      <c r="R894" s="7"/>
      <c r="S894" s="7"/>
      <c r="T894" s="7"/>
      <c r="U894" s="7"/>
      <c r="V894" s="7"/>
      <c r="W894" s="7"/>
      <c r="X894" s="7"/>
      <c r="Y894" s="7"/>
      <c r="Z894" s="7"/>
    </row>
    <row r="895" spans="13:26" x14ac:dyDescent="0.2">
      <c r="M895" s="43"/>
      <c r="N895" s="43"/>
      <c r="O895" s="43"/>
      <c r="P895" s="74"/>
      <c r="R895" s="7"/>
      <c r="S895" s="7"/>
      <c r="T895" s="7"/>
      <c r="U895" s="7"/>
      <c r="V895" s="7"/>
      <c r="W895" s="7"/>
      <c r="X895" s="7"/>
      <c r="Y895" s="7"/>
      <c r="Z895" s="7"/>
    </row>
    <row r="896" spans="13:26" x14ac:dyDescent="0.2">
      <c r="M896" s="43"/>
      <c r="N896" s="43"/>
      <c r="O896" s="43"/>
      <c r="P896" s="74"/>
      <c r="R896" s="7"/>
      <c r="S896" s="7"/>
      <c r="T896" s="7"/>
      <c r="U896" s="7"/>
      <c r="V896" s="7"/>
      <c r="W896" s="7"/>
      <c r="X896" s="7"/>
      <c r="Y896" s="7"/>
      <c r="Z896" s="7"/>
    </row>
    <row r="897" spans="13:26" x14ac:dyDescent="0.2">
      <c r="M897" s="43"/>
      <c r="N897" s="43"/>
      <c r="O897" s="43"/>
      <c r="P897" s="74"/>
      <c r="R897" s="7"/>
      <c r="S897" s="7"/>
      <c r="T897" s="7"/>
      <c r="U897" s="7"/>
      <c r="V897" s="7"/>
      <c r="W897" s="7"/>
      <c r="X897" s="7"/>
      <c r="Y897" s="7"/>
      <c r="Z897" s="7"/>
    </row>
    <row r="898" spans="13:26" x14ac:dyDescent="0.2">
      <c r="M898" s="43"/>
      <c r="N898" s="43"/>
      <c r="O898" s="43"/>
      <c r="P898" s="74"/>
      <c r="R898" s="7"/>
      <c r="S898" s="7"/>
      <c r="T898" s="7"/>
      <c r="U898" s="7"/>
      <c r="V898" s="7"/>
      <c r="W898" s="7"/>
      <c r="X898" s="7"/>
      <c r="Y898" s="7"/>
      <c r="Z898" s="7"/>
    </row>
    <row r="899" spans="13:26" x14ac:dyDescent="0.2">
      <c r="M899" s="43"/>
      <c r="N899" s="43"/>
      <c r="O899" s="43"/>
      <c r="P899" s="74"/>
      <c r="R899" s="7"/>
      <c r="S899" s="7"/>
      <c r="T899" s="7"/>
      <c r="U899" s="7"/>
      <c r="V899" s="7"/>
      <c r="W899" s="7"/>
      <c r="X899" s="7"/>
      <c r="Y899" s="7"/>
      <c r="Z899" s="7"/>
    </row>
    <row r="900" spans="13:26" x14ac:dyDescent="0.2">
      <c r="M900" s="43"/>
      <c r="N900" s="43"/>
      <c r="O900" s="43"/>
      <c r="P900" s="74"/>
      <c r="R900" s="7"/>
      <c r="S900" s="7"/>
      <c r="T900" s="7"/>
      <c r="U900" s="7"/>
      <c r="V900" s="7"/>
      <c r="W900" s="7"/>
      <c r="X900" s="7"/>
      <c r="Y900" s="7"/>
      <c r="Z900" s="7"/>
    </row>
    <row r="901" spans="13:26" x14ac:dyDescent="0.2">
      <c r="M901" s="43"/>
      <c r="N901" s="43"/>
      <c r="O901" s="43"/>
      <c r="P901" s="74"/>
      <c r="R901" s="7"/>
      <c r="S901" s="7"/>
      <c r="T901" s="7"/>
      <c r="U901" s="7"/>
      <c r="V901" s="7"/>
      <c r="W901" s="7"/>
      <c r="X901" s="7"/>
      <c r="Y901" s="7"/>
      <c r="Z901" s="7"/>
    </row>
    <row r="902" spans="13:26" x14ac:dyDescent="0.2">
      <c r="M902" s="43"/>
      <c r="N902" s="43"/>
      <c r="O902" s="43"/>
      <c r="P902" s="74"/>
      <c r="R902" s="7"/>
      <c r="S902" s="7"/>
      <c r="T902" s="7"/>
      <c r="U902" s="7"/>
      <c r="V902" s="7"/>
      <c r="W902" s="7"/>
      <c r="X902" s="7"/>
      <c r="Y902" s="7"/>
      <c r="Z902" s="7"/>
    </row>
    <row r="903" spans="13:26" x14ac:dyDescent="0.2">
      <c r="M903" s="43"/>
      <c r="N903" s="43"/>
      <c r="O903" s="43"/>
      <c r="P903" s="74"/>
      <c r="R903" s="7"/>
      <c r="S903" s="7"/>
      <c r="T903" s="7"/>
      <c r="U903" s="7"/>
      <c r="V903" s="7"/>
      <c r="W903" s="7"/>
      <c r="X903" s="7"/>
      <c r="Y903" s="7"/>
      <c r="Z903" s="7"/>
    </row>
    <row r="904" spans="13:26" x14ac:dyDescent="0.2">
      <c r="M904" s="43"/>
      <c r="N904" s="43"/>
      <c r="O904" s="43"/>
      <c r="P904" s="74"/>
      <c r="R904" s="7"/>
      <c r="S904" s="7"/>
      <c r="T904" s="7"/>
      <c r="U904" s="7"/>
      <c r="V904" s="7"/>
      <c r="W904" s="7"/>
      <c r="X904" s="7"/>
      <c r="Y904" s="7"/>
      <c r="Z904" s="7"/>
    </row>
    <row r="905" spans="13:26" x14ac:dyDescent="0.2">
      <c r="M905" s="43"/>
      <c r="N905" s="43"/>
      <c r="O905" s="43"/>
      <c r="P905" s="74"/>
      <c r="R905" s="7"/>
      <c r="S905" s="7"/>
      <c r="T905" s="7"/>
      <c r="U905" s="7"/>
      <c r="V905" s="7"/>
      <c r="W905" s="7"/>
      <c r="X905" s="7"/>
      <c r="Y905" s="7"/>
      <c r="Z905" s="7"/>
    </row>
    <row r="906" spans="13:26" x14ac:dyDescent="0.2">
      <c r="M906" s="43"/>
      <c r="N906" s="43"/>
      <c r="O906" s="43"/>
      <c r="P906" s="74"/>
      <c r="R906" s="7"/>
      <c r="S906" s="7"/>
      <c r="T906" s="7"/>
      <c r="U906" s="7"/>
      <c r="V906" s="7"/>
      <c r="W906" s="7"/>
      <c r="X906" s="7"/>
      <c r="Y906" s="7"/>
      <c r="Z906" s="7"/>
    </row>
    <row r="907" spans="13:26" x14ac:dyDescent="0.2">
      <c r="M907" s="43"/>
      <c r="N907" s="43"/>
      <c r="O907" s="43"/>
      <c r="P907" s="74"/>
      <c r="R907" s="7"/>
      <c r="S907" s="7"/>
      <c r="T907" s="7"/>
      <c r="U907" s="7"/>
      <c r="V907" s="7"/>
      <c r="W907" s="7"/>
      <c r="X907" s="7"/>
      <c r="Y907" s="7"/>
      <c r="Z907" s="7"/>
    </row>
    <row r="908" spans="13:26" x14ac:dyDescent="0.2">
      <c r="M908" s="43"/>
      <c r="N908" s="43"/>
      <c r="O908" s="43"/>
      <c r="P908" s="74"/>
      <c r="R908" s="7"/>
      <c r="S908" s="7"/>
      <c r="T908" s="7"/>
      <c r="U908" s="7"/>
      <c r="V908" s="7"/>
      <c r="W908" s="7"/>
      <c r="X908" s="7"/>
      <c r="Y908" s="7"/>
      <c r="Z908" s="7"/>
    </row>
    <row r="909" spans="13:26" x14ac:dyDescent="0.2">
      <c r="M909" s="43"/>
      <c r="N909" s="43"/>
      <c r="O909" s="43"/>
      <c r="P909" s="74"/>
      <c r="R909" s="7"/>
      <c r="S909" s="7"/>
      <c r="T909" s="7"/>
      <c r="U909" s="7"/>
      <c r="V909" s="7"/>
      <c r="W909" s="7"/>
      <c r="X909" s="7"/>
      <c r="Y909" s="7"/>
      <c r="Z909" s="7"/>
    </row>
    <row r="910" spans="13:26" x14ac:dyDescent="0.2">
      <c r="M910" s="43"/>
      <c r="N910" s="43"/>
      <c r="O910" s="43"/>
      <c r="P910" s="74"/>
      <c r="R910" s="7"/>
      <c r="S910" s="7"/>
      <c r="T910" s="7"/>
      <c r="U910" s="7"/>
      <c r="V910" s="7"/>
      <c r="W910" s="7"/>
      <c r="X910" s="7"/>
      <c r="Y910" s="7"/>
      <c r="Z910" s="7"/>
    </row>
    <row r="911" spans="13:26" x14ac:dyDescent="0.2">
      <c r="M911" s="43"/>
      <c r="N911" s="43"/>
      <c r="O911" s="43"/>
      <c r="P911" s="74"/>
      <c r="R911" s="7"/>
      <c r="S911" s="7"/>
      <c r="T911" s="7"/>
      <c r="U911" s="7"/>
      <c r="V911" s="7"/>
      <c r="W911" s="7"/>
      <c r="X911" s="7"/>
      <c r="Y911" s="7"/>
      <c r="Z911" s="7"/>
    </row>
    <row r="912" spans="13:26" x14ac:dyDescent="0.2">
      <c r="M912" s="43"/>
      <c r="N912" s="43"/>
      <c r="O912" s="43"/>
      <c r="P912" s="74"/>
      <c r="R912" s="7"/>
      <c r="S912" s="7"/>
      <c r="T912" s="7"/>
      <c r="U912" s="7"/>
      <c r="V912" s="7"/>
      <c r="W912" s="7"/>
      <c r="X912" s="7"/>
      <c r="Y912" s="7"/>
      <c r="Z912" s="7"/>
    </row>
    <row r="913" spans="13:26" x14ac:dyDescent="0.2">
      <c r="M913" s="43"/>
      <c r="N913" s="43"/>
      <c r="O913" s="43"/>
      <c r="P913" s="74"/>
      <c r="R913" s="7"/>
      <c r="S913" s="7"/>
      <c r="T913" s="7"/>
      <c r="U913" s="7"/>
      <c r="V913" s="7"/>
      <c r="W913" s="7"/>
      <c r="X913" s="7"/>
      <c r="Y913" s="7"/>
      <c r="Z913" s="7"/>
    </row>
    <row r="914" spans="13:26" x14ac:dyDescent="0.2">
      <c r="M914" s="43"/>
      <c r="N914" s="43"/>
      <c r="O914" s="43"/>
      <c r="P914" s="74"/>
      <c r="R914" s="7"/>
      <c r="S914" s="7"/>
      <c r="T914" s="7"/>
      <c r="U914" s="7"/>
      <c r="V914" s="7"/>
      <c r="W914" s="7"/>
      <c r="X914" s="7"/>
      <c r="Y914" s="7"/>
      <c r="Z914" s="7"/>
    </row>
    <row r="915" spans="13:26" x14ac:dyDescent="0.2">
      <c r="M915" s="43"/>
      <c r="N915" s="43"/>
      <c r="O915" s="43"/>
      <c r="P915" s="74"/>
      <c r="R915" s="7"/>
      <c r="S915" s="7"/>
      <c r="T915" s="7"/>
      <c r="U915" s="7"/>
      <c r="V915" s="7"/>
      <c r="W915" s="7"/>
      <c r="X915" s="7"/>
      <c r="Y915" s="7"/>
      <c r="Z915" s="7"/>
    </row>
    <row r="916" spans="13:26" x14ac:dyDescent="0.2">
      <c r="M916" s="43"/>
      <c r="N916" s="43"/>
      <c r="O916" s="43"/>
      <c r="P916" s="74"/>
      <c r="R916" s="7"/>
      <c r="S916" s="7"/>
      <c r="T916" s="7"/>
      <c r="U916" s="7"/>
      <c r="V916" s="7"/>
      <c r="W916" s="7"/>
      <c r="X916" s="7"/>
      <c r="Y916" s="7"/>
      <c r="Z916" s="7"/>
    </row>
    <row r="917" spans="13:26" x14ac:dyDescent="0.2">
      <c r="M917" s="43"/>
      <c r="N917" s="43"/>
      <c r="O917" s="43"/>
      <c r="P917" s="74"/>
      <c r="R917" s="7"/>
      <c r="S917" s="7"/>
      <c r="T917" s="7"/>
      <c r="U917" s="7"/>
      <c r="V917" s="7"/>
      <c r="W917" s="7"/>
      <c r="X917" s="7"/>
      <c r="Y917" s="7"/>
      <c r="Z917" s="7"/>
    </row>
    <row r="918" spans="13:26" x14ac:dyDescent="0.2">
      <c r="M918" s="43"/>
      <c r="N918" s="43"/>
      <c r="O918" s="43"/>
      <c r="P918" s="74"/>
      <c r="R918" s="7"/>
      <c r="S918" s="7"/>
      <c r="T918" s="7"/>
      <c r="U918" s="7"/>
      <c r="V918" s="7"/>
      <c r="W918" s="7"/>
      <c r="X918" s="7"/>
      <c r="Y918" s="7"/>
      <c r="Z918" s="7"/>
    </row>
    <row r="919" spans="13:26" x14ac:dyDescent="0.2">
      <c r="M919" s="43"/>
      <c r="N919" s="43"/>
      <c r="O919" s="43"/>
      <c r="P919" s="74"/>
      <c r="R919" s="7"/>
      <c r="S919" s="7"/>
      <c r="T919" s="7"/>
      <c r="U919" s="7"/>
      <c r="V919" s="7"/>
      <c r="W919" s="7"/>
      <c r="X919" s="7"/>
      <c r="Y919" s="7"/>
      <c r="Z919" s="7"/>
    </row>
    <row r="920" spans="13:26" x14ac:dyDescent="0.2">
      <c r="M920" s="43"/>
      <c r="N920" s="43"/>
      <c r="O920" s="43"/>
      <c r="P920" s="74"/>
      <c r="R920" s="7"/>
      <c r="S920" s="7"/>
      <c r="T920" s="7"/>
      <c r="U920" s="7"/>
      <c r="V920" s="7"/>
      <c r="W920" s="7"/>
      <c r="X920" s="7"/>
      <c r="Y920" s="7"/>
      <c r="Z920" s="7"/>
    </row>
    <row r="921" spans="13:26" x14ac:dyDescent="0.2">
      <c r="M921" s="43"/>
      <c r="N921" s="43"/>
      <c r="O921" s="43"/>
      <c r="P921" s="74"/>
      <c r="R921" s="7"/>
      <c r="S921" s="7"/>
      <c r="T921" s="7"/>
      <c r="U921" s="7"/>
      <c r="V921" s="7"/>
      <c r="W921" s="7"/>
      <c r="X921" s="7"/>
      <c r="Y921" s="7"/>
      <c r="Z921" s="7"/>
    </row>
    <row r="922" spans="13:26" x14ac:dyDescent="0.2">
      <c r="M922" s="43"/>
      <c r="N922" s="43"/>
      <c r="O922" s="43"/>
      <c r="P922" s="74"/>
      <c r="R922" s="7"/>
      <c r="S922" s="7"/>
      <c r="T922" s="7"/>
      <c r="U922" s="7"/>
      <c r="V922" s="7"/>
      <c r="W922" s="7"/>
      <c r="X922" s="7"/>
      <c r="Y922" s="7"/>
      <c r="Z922" s="7"/>
    </row>
    <row r="923" spans="13:26" x14ac:dyDescent="0.2">
      <c r="M923" s="43"/>
      <c r="N923" s="43"/>
      <c r="O923" s="43"/>
      <c r="P923" s="74"/>
      <c r="R923" s="7"/>
      <c r="S923" s="7"/>
      <c r="T923" s="7"/>
      <c r="U923" s="7"/>
      <c r="V923" s="7"/>
      <c r="W923" s="7"/>
      <c r="X923" s="7"/>
      <c r="Y923" s="7"/>
      <c r="Z923" s="7"/>
    </row>
    <row r="924" spans="13:26" x14ac:dyDescent="0.2">
      <c r="M924" s="43"/>
      <c r="N924" s="43"/>
      <c r="O924" s="43"/>
      <c r="P924" s="74"/>
      <c r="R924" s="7"/>
      <c r="S924" s="7"/>
      <c r="T924" s="7"/>
      <c r="U924" s="7"/>
      <c r="V924" s="7"/>
      <c r="W924" s="7"/>
      <c r="X924" s="7"/>
      <c r="Y924" s="7"/>
      <c r="Z924" s="7"/>
    </row>
    <row r="925" spans="13:26" x14ac:dyDescent="0.2">
      <c r="M925" s="43"/>
      <c r="N925" s="43"/>
      <c r="O925" s="43"/>
      <c r="P925" s="74"/>
      <c r="R925" s="7"/>
      <c r="S925" s="7"/>
      <c r="T925" s="7"/>
      <c r="U925" s="7"/>
      <c r="V925" s="7"/>
      <c r="W925" s="7"/>
      <c r="X925" s="7"/>
      <c r="Y925" s="7"/>
      <c r="Z925" s="7"/>
    </row>
    <row r="926" spans="13:26" x14ac:dyDescent="0.2">
      <c r="M926" s="43"/>
      <c r="N926" s="43"/>
      <c r="O926" s="43"/>
      <c r="P926" s="74"/>
      <c r="R926" s="7"/>
      <c r="S926" s="7"/>
      <c r="T926" s="7"/>
      <c r="U926" s="7"/>
      <c r="V926" s="7"/>
      <c r="W926" s="7"/>
      <c r="X926" s="7"/>
      <c r="Y926" s="7"/>
      <c r="Z926" s="7"/>
    </row>
    <row r="927" spans="13:26" x14ac:dyDescent="0.2">
      <c r="M927" s="43"/>
      <c r="N927" s="43"/>
      <c r="O927" s="43"/>
      <c r="P927" s="74"/>
      <c r="R927" s="7"/>
      <c r="S927" s="7"/>
      <c r="T927" s="7"/>
      <c r="U927" s="7"/>
      <c r="V927" s="7"/>
      <c r="W927" s="7"/>
      <c r="X927" s="7"/>
      <c r="Y927" s="7"/>
      <c r="Z927" s="7"/>
    </row>
    <row r="928" spans="13:26" x14ac:dyDescent="0.2">
      <c r="M928" s="43"/>
      <c r="N928" s="43"/>
      <c r="O928" s="43"/>
      <c r="P928" s="74"/>
      <c r="R928" s="7"/>
      <c r="S928" s="7"/>
      <c r="T928" s="7"/>
      <c r="U928" s="7"/>
      <c r="V928" s="7"/>
      <c r="W928" s="7"/>
      <c r="X928" s="7"/>
      <c r="Y928" s="7"/>
      <c r="Z928" s="7"/>
    </row>
    <row r="929" spans="13:26" x14ac:dyDescent="0.2">
      <c r="M929" s="43"/>
      <c r="N929" s="43"/>
      <c r="O929" s="43"/>
      <c r="P929" s="74"/>
      <c r="R929" s="7"/>
      <c r="S929" s="7"/>
      <c r="T929" s="7"/>
      <c r="U929" s="7"/>
      <c r="V929" s="7"/>
      <c r="W929" s="7"/>
      <c r="X929" s="7"/>
      <c r="Y929" s="7"/>
      <c r="Z929" s="7"/>
    </row>
    <row r="930" spans="13:26" x14ac:dyDescent="0.2">
      <c r="M930" s="43"/>
      <c r="N930" s="43"/>
      <c r="O930" s="43"/>
      <c r="P930" s="74"/>
      <c r="R930" s="7"/>
      <c r="S930" s="7"/>
      <c r="T930" s="7"/>
      <c r="U930" s="7"/>
      <c r="V930" s="7"/>
      <c r="W930" s="7"/>
      <c r="X930" s="7"/>
      <c r="Y930" s="7"/>
      <c r="Z930" s="7"/>
    </row>
    <row r="931" spans="13:26" x14ac:dyDescent="0.2">
      <c r="M931" s="43"/>
      <c r="N931" s="43"/>
      <c r="O931" s="43"/>
      <c r="P931" s="74"/>
      <c r="R931" s="7"/>
      <c r="S931" s="7"/>
      <c r="T931" s="7"/>
      <c r="U931" s="7"/>
      <c r="V931" s="7"/>
      <c r="W931" s="7"/>
      <c r="X931" s="7"/>
      <c r="Y931" s="7"/>
      <c r="Z931" s="7"/>
    </row>
    <row r="932" spans="13:26" x14ac:dyDescent="0.2">
      <c r="M932" s="43"/>
      <c r="N932" s="43"/>
      <c r="O932" s="43"/>
      <c r="P932" s="74"/>
      <c r="R932" s="7"/>
      <c r="S932" s="7"/>
      <c r="T932" s="7"/>
      <c r="U932" s="7"/>
      <c r="V932" s="7"/>
      <c r="W932" s="7"/>
      <c r="X932" s="7"/>
      <c r="Y932" s="7"/>
      <c r="Z932" s="7"/>
    </row>
    <row r="933" spans="13:26" x14ac:dyDescent="0.2">
      <c r="M933" s="43"/>
      <c r="N933" s="43"/>
      <c r="O933" s="43"/>
      <c r="P933" s="74"/>
      <c r="R933" s="7"/>
      <c r="S933" s="7"/>
      <c r="T933" s="7"/>
      <c r="U933" s="7"/>
      <c r="V933" s="7"/>
      <c r="W933" s="7"/>
      <c r="X933" s="7"/>
      <c r="Y933" s="7"/>
      <c r="Z933" s="7"/>
    </row>
    <row r="934" spans="13:26" x14ac:dyDescent="0.2">
      <c r="M934" s="43"/>
      <c r="N934" s="43"/>
      <c r="O934" s="43"/>
      <c r="P934" s="74"/>
      <c r="R934" s="7"/>
      <c r="S934" s="7"/>
      <c r="T934" s="7"/>
      <c r="U934" s="7"/>
      <c r="V934" s="7"/>
      <c r="W934" s="7"/>
      <c r="X934" s="7"/>
      <c r="Y934" s="7"/>
      <c r="Z934" s="7"/>
    </row>
    <row r="935" spans="13:26" x14ac:dyDescent="0.2">
      <c r="M935" s="43"/>
      <c r="N935" s="43"/>
      <c r="O935" s="43"/>
      <c r="P935" s="74"/>
      <c r="R935" s="7"/>
      <c r="S935" s="7"/>
      <c r="T935" s="7"/>
      <c r="U935" s="7"/>
      <c r="V935" s="7"/>
      <c r="W935" s="7"/>
      <c r="X935" s="7"/>
      <c r="Y935" s="7"/>
      <c r="Z935" s="7"/>
    </row>
    <row r="936" spans="13:26" x14ac:dyDescent="0.2">
      <c r="M936" s="43"/>
      <c r="N936" s="43"/>
      <c r="O936" s="43"/>
      <c r="P936" s="74"/>
      <c r="R936" s="7"/>
      <c r="S936" s="7"/>
      <c r="T936" s="7"/>
      <c r="U936" s="7"/>
      <c r="V936" s="7"/>
      <c r="W936" s="7"/>
      <c r="X936" s="7"/>
      <c r="Y936" s="7"/>
      <c r="Z936" s="7"/>
    </row>
    <row r="937" spans="13:26" x14ac:dyDescent="0.2">
      <c r="M937" s="43"/>
      <c r="N937" s="43"/>
      <c r="O937" s="43"/>
      <c r="P937" s="74"/>
      <c r="R937" s="7"/>
      <c r="S937" s="7"/>
      <c r="T937" s="7"/>
      <c r="U937" s="7"/>
      <c r="V937" s="7"/>
      <c r="W937" s="7"/>
      <c r="X937" s="7"/>
      <c r="Y937" s="7"/>
      <c r="Z937" s="7"/>
    </row>
    <row r="938" spans="13:26" x14ac:dyDescent="0.2">
      <c r="M938" s="43"/>
      <c r="N938" s="43"/>
      <c r="O938" s="43"/>
      <c r="P938" s="74"/>
      <c r="R938" s="7"/>
      <c r="S938" s="7"/>
      <c r="T938" s="7"/>
      <c r="U938" s="7"/>
      <c r="V938" s="7"/>
      <c r="W938" s="7"/>
      <c r="X938" s="7"/>
      <c r="Y938" s="7"/>
      <c r="Z938" s="7"/>
    </row>
    <row r="939" spans="13:26" x14ac:dyDescent="0.2">
      <c r="M939" s="43"/>
      <c r="N939" s="43"/>
      <c r="O939" s="43"/>
      <c r="P939" s="74"/>
      <c r="R939" s="7"/>
      <c r="S939" s="7"/>
      <c r="T939" s="7"/>
      <c r="U939" s="7"/>
      <c r="V939" s="7"/>
      <c r="W939" s="7"/>
      <c r="X939" s="7"/>
      <c r="Y939" s="7"/>
      <c r="Z939" s="7"/>
    </row>
    <row r="940" spans="13:26" x14ac:dyDescent="0.2">
      <c r="M940" s="43"/>
      <c r="N940" s="43"/>
      <c r="O940" s="43"/>
      <c r="P940" s="74"/>
      <c r="R940" s="7"/>
      <c r="S940" s="7"/>
      <c r="T940" s="7"/>
      <c r="U940" s="7"/>
      <c r="V940" s="7"/>
      <c r="W940" s="7"/>
      <c r="X940" s="7"/>
      <c r="Y940" s="7"/>
      <c r="Z940" s="7"/>
    </row>
    <row r="941" spans="13:26" x14ac:dyDescent="0.2">
      <c r="M941" s="43"/>
      <c r="N941" s="43"/>
      <c r="O941" s="43"/>
      <c r="P941" s="74"/>
      <c r="R941" s="7"/>
      <c r="S941" s="7"/>
      <c r="T941" s="7"/>
      <c r="U941" s="7"/>
      <c r="V941" s="7"/>
      <c r="W941" s="7"/>
      <c r="X941" s="7"/>
      <c r="Y941" s="7"/>
      <c r="Z941" s="7"/>
    </row>
    <row r="942" spans="13:26" x14ac:dyDescent="0.2">
      <c r="M942" s="43"/>
      <c r="N942" s="43"/>
      <c r="O942" s="43"/>
      <c r="P942" s="74"/>
      <c r="R942" s="7"/>
      <c r="S942" s="7"/>
      <c r="T942" s="7"/>
      <c r="U942" s="7"/>
      <c r="V942" s="7"/>
      <c r="W942" s="7"/>
      <c r="X942" s="7"/>
      <c r="Y942" s="7"/>
      <c r="Z942" s="7"/>
    </row>
    <row r="943" spans="13:26" x14ac:dyDescent="0.2">
      <c r="M943" s="43"/>
      <c r="N943" s="43"/>
      <c r="O943" s="43"/>
      <c r="P943" s="74"/>
      <c r="R943" s="7"/>
      <c r="S943" s="7"/>
      <c r="T943" s="7"/>
      <c r="U943" s="7"/>
      <c r="V943" s="7"/>
      <c r="W943" s="7"/>
      <c r="X943" s="7"/>
      <c r="Y943" s="7"/>
      <c r="Z943" s="7"/>
    </row>
    <row r="944" spans="13:26" x14ac:dyDescent="0.2">
      <c r="M944" s="43"/>
      <c r="N944" s="43"/>
      <c r="O944" s="43"/>
      <c r="P944" s="74"/>
      <c r="R944" s="7"/>
      <c r="S944" s="7"/>
      <c r="T944" s="7"/>
      <c r="U944" s="7"/>
      <c r="V944" s="7"/>
      <c r="W944" s="7"/>
      <c r="X944" s="7"/>
      <c r="Y944" s="7"/>
      <c r="Z944" s="7"/>
    </row>
    <row r="945" spans="13:26" x14ac:dyDescent="0.2">
      <c r="M945" s="43"/>
      <c r="N945" s="43"/>
      <c r="O945" s="43"/>
      <c r="P945" s="74"/>
      <c r="R945" s="7"/>
      <c r="S945" s="7"/>
      <c r="T945" s="7"/>
      <c r="U945" s="7"/>
      <c r="V945" s="7"/>
      <c r="W945" s="7"/>
      <c r="X945" s="7"/>
      <c r="Y945" s="7"/>
      <c r="Z945" s="7"/>
    </row>
    <row r="946" spans="13:26" x14ac:dyDescent="0.2">
      <c r="M946" s="43"/>
      <c r="N946" s="43"/>
      <c r="O946" s="43"/>
      <c r="P946" s="74"/>
      <c r="R946" s="7"/>
      <c r="S946" s="7"/>
      <c r="T946" s="7"/>
      <c r="U946" s="7"/>
      <c r="V946" s="7"/>
      <c r="W946" s="7"/>
      <c r="X946" s="7"/>
      <c r="Y946" s="7"/>
      <c r="Z946" s="7"/>
    </row>
    <row r="947" spans="13:26" x14ac:dyDescent="0.2">
      <c r="M947" s="43"/>
      <c r="N947" s="43"/>
      <c r="O947" s="43"/>
      <c r="P947" s="74"/>
      <c r="R947" s="7"/>
      <c r="S947" s="7"/>
      <c r="T947" s="7"/>
      <c r="U947" s="7"/>
      <c r="V947" s="7"/>
      <c r="W947" s="7"/>
      <c r="X947" s="7"/>
      <c r="Y947" s="7"/>
      <c r="Z947" s="7"/>
    </row>
    <row r="948" spans="13:26" x14ac:dyDescent="0.2">
      <c r="M948" s="43"/>
      <c r="N948" s="43"/>
      <c r="O948" s="43"/>
      <c r="P948" s="74"/>
      <c r="R948" s="7"/>
      <c r="S948" s="7"/>
      <c r="T948" s="7"/>
      <c r="U948" s="7"/>
      <c r="V948" s="7"/>
      <c r="W948" s="7"/>
      <c r="X948" s="7"/>
      <c r="Y948" s="7"/>
      <c r="Z948" s="7"/>
    </row>
    <row r="949" spans="13:26" x14ac:dyDescent="0.2">
      <c r="M949" s="43"/>
      <c r="N949" s="43"/>
      <c r="O949" s="43"/>
      <c r="P949" s="74"/>
      <c r="R949" s="7"/>
      <c r="S949" s="7"/>
      <c r="T949" s="7"/>
      <c r="U949" s="7"/>
      <c r="V949" s="7"/>
      <c r="W949" s="7"/>
      <c r="X949" s="7"/>
      <c r="Y949" s="7"/>
      <c r="Z949" s="7"/>
    </row>
    <row r="950" spans="13:26" x14ac:dyDescent="0.2">
      <c r="M950" s="43"/>
      <c r="N950" s="43"/>
      <c r="O950" s="43"/>
      <c r="P950" s="74"/>
      <c r="R950" s="7"/>
      <c r="S950" s="7"/>
      <c r="T950" s="7"/>
      <c r="U950" s="7"/>
      <c r="V950" s="7"/>
      <c r="W950" s="7"/>
      <c r="X950" s="7"/>
      <c r="Y950" s="7"/>
      <c r="Z950" s="7"/>
    </row>
    <row r="951" spans="13:26" x14ac:dyDescent="0.2">
      <c r="M951" s="43"/>
      <c r="N951" s="43"/>
      <c r="O951" s="43"/>
      <c r="P951" s="74"/>
      <c r="R951" s="7"/>
      <c r="S951" s="7"/>
      <c r="T951" s="7"/>
      <c r="U951" s="7"/>
      <c r="V951" s="7"/>
      <c r="W951" s="7"/>
      <c r="X951" s="7"/>
      <c r="Y951" s="7"/>
      <c r="Z951" s="7"/>
    </row>
    <row r="952" spans="13:26" x14ac:dyDescent="0.2">
      <c r="M952" s="43"/>
      <c r="N952" s="43"/>
      <c r="O952" s="43"/>
      <c r="P952" s="74"/>
      <c r="R952" s="7"/>
      <c r="S952" s="7"/>
      <c r="T952" s="7"/>
      <c r="U952" s="7"/>
      <c r="V952" s="7"/>
      <c r="W952" s="7"/>
      <c r="X952" s="7"/>
      <c r="Y952" s="7"/>
      <c r="Z952" s="7"/>
    </row>
    <row r="953" spans="13:26" x14ac:dyDescent="0.2">
      <c r="M953" s="43"/>
      <c r="N953" s="43"/>
      <c r="O953" s="43"/>
      <c r="P953" s="74"/>
      <c r="R953" s="7"/>
      <c r="S953" s="7"/>
      <c r="T953" s="7"/>
      <c r="U953" s="7"/>
      <c r="V953" s="7"/>
      <c r="W953" s="7"/>
      <c r="X953" s="7"/>
      <c r="Y953" s="7"/>
      <c r="Z953" s="7"/>
    </row>
    <row r="954" spans="13:26" x14ac:dyDescent="0.2">
      <c r="M954" s="43"/>
      <c r="N954" s="43"/>
      <c r="O954" s="43"/>
      <c r="P954" s="74"/>
      <c r="R954" s="7"/>
      <c r="S954" s="7"/>
      <c r="T954" s="7"/>
      <c r="U954" s="7"/>
      <c r="V954" s="7"/>
      <c r="W954" s="7"/>
      <c r="X954" s="7"/>
      <c r="Y954" s="7"/>
      <c r="Z954" s="7"/>
    </row>
    <row r="955" spans="13:26" x14ac:dyDescent="0.2">
      <c r="M955" s="43"/>
      <c r="N955" s="43"/>
      <c r="O955" s="43"/>
      <c r="P955" s="74"/>
      <c r="R955" s="7"/>
      <c r="S955" s="7"/>
      <c r="T955" s="7"/>
      <c r="U955" s="7"/>
      <c r="V955" s="7"/>
      <c r="W955" s="7"/>
      <c r="X955" s="7"/>
      <c r="Y955" s="7"/>
      <c r="Z955" s="7"/>
    </row>
    <row r="956" spans="13:26" x14ac:dyDescent="0.2">
      <c r="M956" s="43"/>
      <c r="N956" s="43"/>
      <c r="O956" s="43"/>
      <c r="P956" s="74"/>
      <c r="R956" s="7"/>
      <c r="S956" s="7"/>
      <c r="T956" s="7"/>
      <c r="U956" s="7"/>
      <c r="V956" s="7"/>
      <c r="W956" s="7"/>
      <c r="X956" s="7"/>
      <c r="Y956" s="7"/>
      <c r="Z956" s="7"/>
    </row>
    <row r="957" spans="13:26" x14ac:dyDescent="0.2">
      <c r="M957" s="43"/>
      <c r="N957" s="43"/>
      <c r="O957" s="43"/>
      <c r="P957" s="74"/>
      <c r="R957" s="7"/>
      <c r="S957" s="7"/>
      <c r="T957" s="7"/>
      <c r="U957" s="7"/>
      <c r="V957" s="7"/>
      <c r="W957" s="7"/>
      <c r="X957" s="7"/>
      <c r="Y957" s="7"/>
      <c r="Z957" s="7"/>
    </row>
    <row r="958" spans="13:26" x14ac:dyDescent="0.2">
      <c r="M958" s="43"/>
      <c r="N958" s="43"/>
      <c r="O958" s="43"/>
      <c r="P958" s="74"/>
      <c r="R958" s="7"/>
      <c r="S958" s="7"/>
      <c r="T958" s="7"/>
      <c r="U958" s="7"/>
      <c r="V958" s="7"/>
      <c r="W958" s="7"/>
      <c r="X958" s="7"/>
      <c r="Y958" s="7"/>
      <c r="Z958" s="7"/>
    </row>
    <row r="959" spans="13:26" x14ac:dyDescent="0.2">
      <c r="M959" s="43"/>
      <c r="N959" s="43"/>
      <c r="O959" s="43"/>
      <c r="P959" s="74"/>
      <c r="R959" s="7"/>
      <c r="S959" s="7"/>
      <c r="T959" s="7"/>
      <c r="U959" s="7"/>
      <c r="V959" s="7"/>
      <c r="W959" s="7"/>
      <c r="X959" s="7"/>
      <c r="Y959" s="7"/>
      <c r="Z959" s="7"/>
    </row>
    <row r="960" spans="13:26" x14ac:dyDescent="0.2">
      <c r="M960" s="43"/>
      <c r="N960" s="43"/>
      <c r="O960" s="43"/>
      <c r="P960" s="74"/>
      <c r="R960" s="7"/>
      <c r="S960" s="7"/>
      <c r="T960" s="7"/>
      <c r="U960" s="7"/>
      <c r="V960" s="7"/>
      <c r="W960" s="7"/>
      <c r="X960" s="7"/>
      <c r="Y960" s="7"/>
      <c r="Z960" s="7"/>
    </row>
    <row r="961" spans="13:26" x14ac:dyDescent="0.2">
      <c r="M961" s="43"/>
      <c r="N961" s="43"/>
      <c r="O961" s="43"/>
      <c r="P961" s="74"/>
      <c r="R961" s="7"/>
      <c r="S961" s="7"/>
      <c r="T961" s="7"/>
      <c r="U961" s="7"/>
      <c r="V961" s="7"/>
      <c r="W961" s="7"/>
      <c r="X961" s="7"/>
      <c r="Y961" s="7"/>
      <c r="Z961" s="7"/>
    </row>
    <row r="962" spans="13:26" x14ac:dyDescent="0.2">
      <c r="M962" s="43"/>
      <c r="N962" s="43"/>
      <c r="O962" s="43"/>
      <c r="P962" s="74"/>
      <c r="R962" s="7"/>
      <c r="S962" s="7"/>
      <c r="T962" s="7"/>
      <c r="U962" s="7"/>
      <c r="V962" s="7"/>
      <c r="W962" s="7"/>
      <c r="X962" s="7"/>
      <c r="Y962" s="7"/>
      <c r="Z962" s="7"/>
    </row>
    <row r="963" spans="13:26" x14ac:dyDescent="0.2">
      <c r="M963" s="43"/>
      <c r="N963" s="43"/>
      <c r="O963" s="43"/>
      <c r="P963" s="74"/>
      <c r="R963" s="7"/>
      <c r="S963" s="7"/>
      <c r="T963" s="7"/>
      <c r="U963" s="7"/>
      <c r="V963" s="7"/>
      <c r="W963" s="7"/>
      <c r="X963" s="7"/>
      <c r="Y963" s="7"/>
      <c r="Z963" s="7"/>
    </row>
  </sheetData>
  <mergeCells count="26">
    <mergeCell ref="L509:M509"/>
    <mergeCell ref="A510:F510"/>
    <mergeCell ref="I510:K510"/>
    <mergeCell ref="L510:M510"/>
    <mergeCell ref="A259:F259"/>
    <mergeCell ref="A392:F392"/>
    <mergeCell ref="A459:F459"/>
    <mergeCell ref="J499:K499"/>
    <mergeCell ref="A509:F509"/>
    <mergeCell ref="I509:K509"/>
    <mergeCell ref="P6:P7"/>
    <mergeCell ref="Q6:Q7"/>
    <mergeCell ref="A55:F55"/>
    <mergeCell ref="A70:F70"/>
    <mergeCell ref="A98:F98"/>
    <mergeCell ref="A173:F173"/>
    <mergeCell ref="G3:L3"/>
    <mergeCell ref="A6:A7"/>
    <mergeCell ref="B6:B7"/>
    <mergeCell ref="C6:C7"/>
    <mergeCell ref="D6:D7"/>
    <mergeCell ref="E6:E7"/>
    <mergeCell ref="F6:F7"/>
    <mergeCell ref="G6:G7"/>
    <mergeCell ref="H6:K6"/>
    <mergeCell ref="L6:O6"/>
  </mergeCells>
  <printOptions horizontalCentered="1" verticalCentered="1"/>
  <pageMargins left="0.39370078740157499" right="0.196850393700787" top="0.7" bottom="0.7" header="0" footer="0"/>
  <pageSetup paperSize="9" scale="64" fitToHeight="15" orientation="landscape" r:id="rId1"/>
  <headerFooter alignWithMargins="0">
    <oddFooter>&amp;C&amp;P/&amp;N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C963"/>
  <sheetViews>
    <sheetView zoomScale="90" zoomScaleNormal="90" workbookViewId="0">
      <pane xSplit="9" ySplit="9" topLeftCell="J256" activePane="bottomRight" state="frozen"/>
      <selection pane="topRight" activeCell="J1" sqref="J1"/>
      <selection pane="bottomLeft" activeCell="A10" sqref="A10"/>
      <selection pane="bottomRight" activeCell="M1" sqref="M1:M1048576"/>
    </sheetView>
  </sheetViews>
  <sheetFormatPr defaultColWidth="9.6640625" defaultRowHeight="16.5" x14ac:dyDescent="0.2"/>
  <cols>
    <col min="1" max="1" width="4.5546875" style="24" customWidth="1"/>
    <col min="2" max="2" width="3.21875" style="24" bestFit="1" customWidth="1"/>
    <col min="3" max="3" width="3.5546875" style="24" bestFit="1" customWidth="1"/>
    <col min="4" max="4" width="3.109375" style="24" bestFit="1" customWidth="1"/>
    <col min="5" max="5" width="2.77734375" style="24" bestFit="1" customWidth="1"/>
    <col min="6" max="6" width="3.33203125" style="24" bestFit="1" customWidth="1"/>
    <col min="7" max="7" width="36.21875" style="56" customWidth="1"/>
    <col min="8" max="8" width="14.44140625" style="56" customWidth="1"/>
    <col min="9" max="9" width="12.109375" style="56" bestFit="1" customWidth="1"/>
    <col min="10" max="10" width="11.88671875" style="56" bestFit="1" customWidth="1"/>
    <col min="11" max="11" width="8.77734375" style="107" customWidth="1"/>
    <col min="12" max="12" width="13.109375" style="37" customWidth="1"/>
    <col min="13" max="13" width="11.88671875" style="72" bestFit="1" customWidth="1"/>
    <col min="14" max="14" width="12.44140625" style="37" customWidth="1"/>
    <col min="15" max="15" width="11.88671875" style="37" bestFit="1" customWidth="1"/>
    <col min="16" max="16" width="12.77734375" style="72" customWidth="1"/>
    <col min="17" max="17" width="9.44140625" style="51" bestFit="1" customWidth="1"/>
    <col min="18" max="18" width="9.6640625" style="5"/>
    <col min="19" max="19" width="12.88671875" style="5" customWidth="1"/>
    <col min="20" max="16384" width="9.6640625" style="5"/>
  </cols>
  <sheetData>
    <row r="1" spans="1:159" ht="18" x14ac:dyDescent="0.2">
      <c r="A1" s="88" t="s">
        <v>411</v>
      </c>
      <c r="C1" s="23"/>
      <c r="D1" s="23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</row>
    <row r="2" spans="1:159" ht="18" x14ac:dyDescent="0.2">
      <c r="A2" s="89" t="s">
        <v>413</v>
      </c>
      <c r="B2" s="86"/>
      <c r="C2" s="25"/>
      <c r="D2" s="25"/>
      <c r="E2" s="25"/>
      <c r="F2" s="25"/>
      <c r="H2" s="67"/>
      <c r="I2" s="67"/>
      <c r="J2" s="67"/>
      <c r="K2" s="108"/>
      <c r="L2" s="47"/>
      <c r="M2" s="75"/>
      <c r="N2" s="29"/>
      <c r="O2" s="29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</row>
    <row r="3" spans="1:159" ht="18" x14ac:dyDescent="0.2">
      <c r="A3" s="25"/>
      <c r="B3" s="25"/>
      <c r="C3" s="25"/>
      <c r="D3" s="25"/>
      <c r="E3" s="25"/>
      <c r="F3" s="25"/>
      <c r="G3" s="403" t="s">
        <v>433</v>
      </c>
      <c r="H3" s="403"/>
      <c r="I3" s="403"/>
      <c r="J3" s="403"/>
      <c r="K3" s="403"/>
      <c r="L3" s="403"/>
      <c r="M3" s="250"/>
      <c r="N3" s="140"/>
      <c r="O3" s="42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</row>
    <row r="4" spans="1:159" ht="15.75" x14ac:dyDescent="0.2">
      <c r="A4" s="25"/>
      <c r="B4" s="25"/>
      <c r="C4" s="25"/>
      <c r="D4" s="25"/>
      <c r="E4" s="25"/>
      <c r="F4" s="25"/>
      <c r="G4" s="87"/>
      <c r="H4" s="87"/>
      <c r="I4" s="87"/>
      <c r="J4" s="87"/>
      <c r="K4" s="109"/>
      <c r="L4" s="87"/>
      <c r="M4" s="251"/>
      <c r="N4" s="29"/>
      <c r="O4" s="42"/>
      <c r="Q4" s="51" t="s">
        <v>404</v>
      </c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</row>
    <row r="5" spans="1:159" thickBot="1" x14ac:dyDescent="0.25">
      <c r="A5" s="25"/>
      <c r="B5" s="25"/>
      <c r="C5" s="25"/>
      <c r="D5" s="25"/>
      <c r="E5" s="25"/>
      <c r="F5" s="25"/>
      <c r="G5" s="87"/>
      <c r="H5" s="87"/>
      <c r="I5" s="87"/>
      <c r="J5" s="87"/>
      <c r="K5" s="109"/>
      <c r="L5" s="87"/>
      <c r="M5" s="251"/>
      <c r="N5" s="29"/>
      <c r="O5" s="42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</row>
    <row r="6" spans="1:159" ht="15.75" x14ac:dyDescent="0.2">
      <c r="A6" s="404" t="s">
        <v>0</v>
      </c>
      <c r="B6" s="406" t="s">
        <v>290</v>
      </c>
      <c r="C6" s="406" t="s">
        <v>1</v>
      </c>
      <c r="D6" s="406" t="s">
        <v>291</v>
      </c>
      <c r="E6" s="406" t="s">
        <v>2</v>
      </c>
      <c r="F6" s="406" t="s">
        <v>3</v>
      </c>
      <c r="G6" s="408" t="s">
        <v>4</v>
      </c>
      <c r="H6" s="412" t="s">
        <v>384</v>
      </c>
      <c r="I6" s="412"/>
      <c r="J6" s="412"/>
      <c r="K6" s="412"/>
      <c r="L6" s="412" t="s">
        <v>385</v>
      </c>
      <c r="M6" s="412"/>
      <c r="N6" s="412"/>
      <c r="O6" s="412"/>
      <c r="P6" s="394" t="s">
        <v>288</v>
      </c>
      <c r="Q6" s="396" t="s">
        <v>289</v>
      </c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</row>
    <row r="7" spans="1:159" s="50" customFormat="1" ht="63" x14ac:dyDescent="0.25">
      <c r="A7" s="405"/>
      <c r="B7" s="407"/>
      <c r="C7" s="407"/>
      <c r="D7" s="407"/>
      <c r="E7" s="407"/>
      <c r="F7" s="407"/>
      <c r="G7" s="409"/>
      <c r="H7" s="249" t="s">
        <v>381</v>
      </c>
      <c r="I7" s="249" t="s">
        <v>382</v>
      </c>
      <c r="J7" s="249" t="s">
        <v>383</v>
      </c>
      <c r="K7" s="255" t="s">
        <v>394</v>
      </c>
      <c r="L7" s="249" t="s">
        <v>379</v>
      </c>
      <c r="M7" s="249" t="s">
        <v>380</v>
      </c>
      <c r="N7" s="249" t="s">
        <v>287</v>
      </c>
      <c r="O7" s="249" t="s">
        <v>5</v>
      </c>
      <c r="P7" s="395"/>
      <c r="Q7" s="397"/>
      <c r="R7" s="48" t="s">
        <v>414</v>
      </c>
      <c r="S7" s="48" t="s">
        <v>415</v>
      </c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</row>
    <row r="8" spans="1:159" ht="15.75" x14ac:dyDescent="0.2">
      <c r="A8" s="195"/>
      <c r="B8" s="146"/>
      <c r="C8" s="146"/>
      <c r="D8" s="146"/>
      <c r="E8" s="146"/>
      <c r="F8" s="146"/>
      <c r="G8" s="146">
        <v>1</v>
      </c>
      <c r="H8" s="256">
        <v>2</v>
      </c>
      <c r="I8" s="256">
        <v>3</v>
      </c>
      <c r="J8" s="256">
        <v>4</v>
      </c>
      <c r="K8" s="257" t="s">
        <v>403</v>
      </c>
      <c r="L8" s="149">
        <v>6</v>
      </c>
      <c r="M8" s="149">
        <v>7</v>
      </c>
      <c r="N8" s="149">
        <v>8</v>
      </c>
      <c r="O8" s="149" t="s">
        <v>386</v>
      </c>
      <c r="P8" s="149" t="s">
        <v>387</v>
      </c>
      <c r="Q8" s="196" t="s">
        <v>388</v>
      </c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</row>
    <row r="9" spans="1:159" ht="18" x14ac:dyDescent="0.2">
      <c r="A9" s="246" t="s">
        <v>6</v>
      </c>
      <c r="B9" s="247" t="s">
        <v>7</v>
      </c>
      <c r="C9" s="247"/>
      <c r="D9" s="247"/>
      <c r="E9" s="247"/>
      <c r="F9" s="247"/>
      <c r="G9" s="150" t="s">
        <v>8</v>
      </c>
      <c r="H9" s="258">
        <f>H10+H38</f>
        <v>21741000</v>
      </c>
      <c r="I9" s="258">
        <f>O9</f>
        <v>3579648</v>
      </c>
      <c r="J9" s="106" t="s">
        <v>390</v>
      </c>
      <c r="K9" s="154" t="s">
        <v>390</v>
      </c>
      <c r="L9" s="252">
        <f>+L10+L38</f>
        <v>3967000</v>
      </c>
      <c r="M9" s="252">
        <f>+M10+M38</f>
        <v>2334742</v>
      </c>
      <c r="N9" s="252">
        <f>+N10+N38</f>
        <v>1244906</v>
      </c>
      <c r="O9" s="252">
        <f>+O10+O38+O45</f>
        <v>3579648</v>
      </c>
      <c r="P9" s="252">
        <f>+P10+P38</f>
        <v>1748</v>
      </c>
      <c r="Q9" s="197">
        <f t="shared" ref="Q9:Q10" si="0">ROUND(O9/L9*100,2)</f>
        <v>90.24</v>
      </c>
      <c r="R9" s="6"/>
      <c r="S9" s="6"/>
      <c r="T9" s="44" t="e">
        <f>+U9='02.2021'!M9R9+S9</f>
        <v>#NAME?</v>
      </c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</row>
    <row r="10" spans="1:159" ht="18" x14ac:dyDescent="0.2">
      <c r="A10" s="118" t="s">
        <v>9</v>
      </c>
      <c r="B10" s="41"/>
      <c r="C10" s="41"/>
      <c r="D10" s="41"/>
      <c r="E10" s="41"/>
      <c r="F10" s="41"/>
      <c r="G10" s="153" t="s">
        <v>10</v>
      </c>
      <c r="H10" s="258">
        <f>H13+H27+H11</f>
        <v>21741000</v>
      </c>
      <c r="I10" s="258">
        <f>O10</f>
        <v>3579648</v>
      </c>
      <c r="J10" s="106" t="s">
        <v>390</v>
      </c>
      <c r="K10" s="154" t="s">
        <v>390</v>
      </c>
      <c r="L10" s="70">
        <f>+L13+L27+L11</f>
        <v>3967000</v>
      </c>
      <c r="M10" s="70">
        <f>+M13+M27+M11</f>
        <v>2334742</v>
      </c>
      <c r="N10" s="70">
        <f>+N13+N27+N11</f>
        <v>1244906</v>
      </c>
      <c r="O10" s="70">
        <f>+O13+O27+O11</f>
        <v>3579648</v>
      </c>
      <c r="P10" s="70">
        <f>+P13+P27+P11</f>
        <v>1748</v>
      </c>
      <c r="Q10" s="198">
        <f t="shared" si="0"/>
        <v>90.24</v>
      </c>
      <c r="R10" s="6"/>
      <c r="S10" s="6"/>
      <c r="T10" s="44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</row>
    <row r="11" spans="1:159" ht="33" x14ac:dyDescent="0.2">
      <c r="A11" s="118">
        <v>1604</v>
      </c>
      <c r="B11" s="41"/>
      <c r="C11" s="41"/>
      <c r="D11" s="41"/>
      <c r="E11" s="41"/>
      <c r="F11" s="41"/>
      <c r="G11" s="155" t="s">
        <v>11</v>
      </c>
      <c r="H11" s="258">
        <v>0</v>
      </c>
      <c r="I11" s="258">
        <v>0</v>
      </c>
      <c r="J11" s="106" t="s">
        <v>390</v>
      </c>
      <c r="K11" s="154" t="s">
        <v>390</v>
      </c>
      <c r="L11" s="70">
        <f>L12</f>
        <v>0</v>
      </c>
      <c r="M11" s="70">
        <f>M12</f>
        <v>0</v>
      </c>
      <c r="N11" s="70">
        <f t="shared" ref="N11:O11" si="1">N12</f>
        <v>0</v>
      </c>
      <c r="O11" s="70">
        <f t="shared" si="1"/>
        <v>0</v>
      </c>
      <c r="P11" s="70">
        <f>P12</f>
        <v>0</v>
      </c>
      <c r="Q11" s="198"/>
      <c r="R11" s="6"/>
      <c r="S11" s="6"/>
      <c r="T11" s="30">
        <f t="shared" ref="T11" si="2">+T12</f>
        <v>5529</v>
      </c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</row>
    <row r="12" spans="1:159" ht="33" x14ac:dyDescent="0.2">
      <c r="A12" s="118"/>
      <c r="B12" s="95" t="s">
        <v>12</v>
      </c>
      <c r="C12" s="41"/>
      <c r="D12" s="41"/>
      <c r="E12" s="41"/>
      <c r="F12" s="41"/>
      <c r="G12" s="156" t="s">
        <v>13</v>
      </c>
      <c r="H12" s="258">
        <v>0</v>
      </c>
      <c r="I12" s="258">
        <v>0</v>
      </c>
      <c r="J12" s="106" t="s">
        <v>390</v>
      </c>
      <c r="K12" s="154" t="s">
        <v>390</v>
      </c>
      <c r="L12" s="69">
        <v>0</v>
      </c>
      <c r="M12" s="69">
        <v>0</v>
      </c>
      <c r="N12" s="69">
        <v>0</v>
      </c>
      <c r="O12" s="69">
        <f>+M12+N12</f>
        <v>0</v>
      </c>
      <c r="P12" s="69">
        <f>L12-O12</f>
        <v>0</v>
      </c>
      <c r="Q12" s="199"/>
      <c r="R12" s="6"/>
      <c r="S12" s="6"/>
      <c r="T12" s="30">
        <f>+T13+T14+T15+T16</f>
        <v>5529</v>
      </c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</row>
    <row r="13" spans="1:159" ht="18" x14ac:dyDescent="0.2">
      <c r="A13" s="118" t="s">
        <v>14</v>
      </c>
      <c r="B13" s="41"/>
      <c r="C13" s="41"/>
      <c r="D13" s="41"/>
      <c r="E13" s="41"/>
      <c r="F13" s="41"/>
      <c r="G13" s="153" t="s">
        <v>15</v>
      </c>
      <c r="H13" s="258">
        <f>H14+H21</f>
        <v>21732000</v>
      </c>
      <c r="I13" s="258">
        <f>O13</f>
        <v>3579303</v>
      </c>
      <c r="J13" s="106" t="s">
        <v>390</v>
      </c>
      <c r="K13" s="154" t="s">
        <v>390</v>
      </c>
      <c r="L13" s="70">
        <f t="shared" ref="L13:P13" si="3">+L14+L21</f>
        <v>3966500</v>
      </c>
      <c r="M13" s="70">
        <f t="shared" si="3"/>
        <v>2334455</v>
      </c>
      <c r="N13" s="70">
        <f t="shared" si="3"/>
        <v>1244848</v>
      </c>
      <c r="O13" s="70">
        <f t="shared" si="3"/>
        <v>3579303</v>
      </c>
      <c r="P13" s="70">
        <f t="shared" si="3"/>
        <v>1593</v>
      </c>
      <c r="Q13" s="198">
        <f t="shared" ref="Q13:Q15" si="4">ROUND(O13/L13*100,2)</f>
        <v>90.24</v>
      </c>
      <c r="R13" s="6"/>
      <c r="S13" s="6"/>
      <c r="T13" s="44">
        <f>+R13+S13</f>
        <v>0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</row>
    <row r="14" spans="1:159" ht="18" x14ac:dyDescent="0.2">
      <c r="A14" s="118" t="s">
        <v>16</v>
      </c>
      <c r="B14" s="41"/>
      <c r="C14" s="41"/>
      <c r="D14" s="41"/>
      <c r="E14" s="41"/>
      <c r="F14" s="41"/>
      <c r="G14" s="153" t="s">
        <v>17</v>
      </c>
      <c r="H14" s="258">
        <f>H15+H17+H18+H19</f>
        <v>21711600</v>
      </c>
      <c r="I14" s="258">
        <f t="shared" ref="I14:I24" si="5">O14</f>
        <v>3575118</v>
      </c>
      <c r="J14" s="106" t="s">
        <v>390</v>
      </c>
      <c r="K14" s="154" t="s">
        <v>390</v>
      </c>
      <c r="L14" s="70">
        <f>+L15+L17+L18+L19</f>
        <v>3961400</v>
      </c>
      <c r="M14" s="70">
        <f t="shared" ref="M14:O14" si="6">+M15+M17+M18+M19</f>
        <v>2332699</v>
      </c>
      <c r="N14" s="70">
        <f t="shared" si="6"/>
        <v>1242419</v>
      </c>
      <c r="O14" s="70">
        <f t="shared" si="6"/>
        <v>3575118</v>
      </c>
      <c r="P14" s="70">
        <f t="shared" ref="P14" si="7">+P15+P17</f>
        <v>678</v>
      </c>
      <c r="Q14" s="198">
        <f t="shared" si="4"/>
        <v>90.25</v>
      </c>
      <c r="R14" s="6"/>
      <c r="S14" s="6"/>
      <c r="T14" s="44">
        <f t="shared" ref="T14:T16" si="8">+R14+S14</f>
        <v>0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</row>
    <row r="15" spans="1:159" s="1" customFormat="1" ht="18" x14ac:dyDescent="0.25">
      <c r="A15" s="118"/>
      <c r="B15" s="41" t="s">
        <v>18</v>
      </c>
      <c r="C15" s="41"/>
      <c r="D15" s="41"/>
      <c r="E15" s="41"/>
      <c r="F15" s="41"/>
      <c r="G15" s="155" t="s">
        <v>19</v>
      </c>
      <c r="H15" s="258">
        <f>H16</f>
        <v>52000</v>
      </c>
      <c r="I15" s="258">
        <f t="shared" si="5"/>
        <v>12576</v>
      </c>
      <c r="J15" s="106" t="s">
        <v>390</v>
      </c>
      <c r="K15" s="154" t="s">
        <v>390</v>
      </c>
      <c r="L15" s="70">
        <f t="shared" ref="L15:P15" si="9">+L16</f>
        <v>13000</v>
      </c>
      <c r="M15" s="70">
        <f t="shared" si="9"/>
        <v>5529</v>
      </c>
      <c r="N15" s="70">
        <f t="shared" si="9"/>
        <v>7047</v>
      </c>
      <c r="O15" s="70">
        <f>+O16</f>
        <v>12576</v>
      </c>
      <c r="P15" s="70">
        <f t="shared" si="9"/>
        <v>424</v>
      </c>
      <c r="Q15" s="198">
        <f t="shared" si="4"/>
        <v>96.74</v>
      </c>
      <c r="R15" s="9"/>
      <c r="S15" s="9"/>
      <c r="T15" s="44">
        <f t="shared" si="8"/>
        <v>0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</row>
    <row r="16" spans="1:159" ht="18" x14ac:dyDescent="0.2">
      <c r="A16" s="119"/>
      <c r="B16" s="96"/>
      <c r="C16" s="96" t="s">
        <v>20</v>
      </c>
      <c r="D16" s="96"/>
      <c r="E16" s="96"/>
      <c r="F16" s="96"/>
      <c r="G16" s="156" t="s">
        <v>21</v>
      </c>
      <c r="H16" s="258">
        <v>52000</v>
      </c>
      <c r="I16" s="258">
        <f t="shared" si="5"/>
        <v>12576</v>
      </c>
      <c r="J16" s="106" t="s">
        <v>390</v>
      </c>
      <c r="K16" s="154" t="s">
        <v>390</v>
      </c>
      <c r="L16" s="71">
        <v>13000</v>
      </c>
      <c r="M16" s="71">
        <v>5529</v>
      </c>
      <c r="N16" s="71">
        <v>7047</v>
      </c>
      <c r="O16" s="69">
        <f>+M16+N16</f>
        <v>12576</v>
      </c>
      <c r="P16" s="69">
        <f t="shared" ref="P16:P19" si="10">L16-O16</f>
        <v>424</v>
      </c>
      <c r="Q16" s="199">
        <f>ROUND(O16/L16*100,2)</f>
        <v>96.74</v>
      </c>
      <c r="R16" s="6">
        <v>5529</v>
      </c>
      <c r="S16" s="9">
        <f>R16-M16</f>
        <v>0</v>
      </c>
      <c r="T16" s="44">
        <f t="shared" si="8"/>
        <v>5529</v>
      </c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</row>
    <row r="17" spans="1:159" ht="18" x14ac:dyDescent="0.2">
      <c r="A17" s="119"/>
      <c r="B17" s="96" t="s">
        <v>22</v>
      </c>
      <c r="C17" s="96"/>
      <c r="D17" s="96"/>
      <c r="E17" s="96"/>
      <c r="F17" s="96"/>
      <c r="G17" s="156" t="s">
        <v>23</v>
      </c>
      <c r="H17" s="258">
        <v>28000</v>
      </c>
      <c r="I17" s="258">
        <f t="shared" si="5"/>
        <v>6746</v>
      </c>
      <c r="J17" s="106" t="s">
        <v>390</v>
      </c>
      <c r="K17" s="154" t="s">
        <v>390</v>
      </c>
      <c r="L17" s="71">
        <v>7000</v>
      </c>
      <c r="M17" s="71">
        <v>3500</v>
      </c>
      <c r="N17" s="71">
        <v>3246</v>
      </c>
      <c r="O17" s="69">
        <f>+M17+N17</f>
        <v>6746</v>
      </c>
      <c r="P17" s="69">
        <f t="shared" si="10"/>
        <v>254</v>
      </c>
      <c r="Q17" s="199">
        <f>ROUND(O17/L17*100,2)</f>
        <v>96.37</v>
      </c>
      <c r="R17" s="6">
        <v>3500</v>
      </c>
      <c r="S17" s="9">
        <f>R17-M17</f>
        <v>0</v>
      </c>
      <c r="T17" s="30">
        <f t="shared" ref="T17" si="11">+T18+T22</f>
        <v>-2013</v>
      </c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</row>
    <row r="18" spans="1:159" ht="18" x14ac:dyDescent="0.2">
      <c r="A18" s="119"/>
      <c r="B18" s="96">
        <v>10</v>
      </c>
      <c r="C18" s="96"/>
      <c r="D18" s="96"/>
      <c r="E18" s="96"/>
      <c r="F18" s="96"/>
      <c r="G18" s="156" t="s">
        <v>367</v>
      </c>
      <c r="H18" s="258">
        <v>6821600</v>
      </c>
      <c r="I18" s="258">
        <f>O18</f>
        <v>1725103</v>
      </c>
      <c r="J18" s="106" t="s">
        <v>390</v>
      </c>
      <c r="K18" s="154" t="s">
        <v>390</v>
      </c>
      <c r="L18" s="71">
        <v>1772000</v>
      </c>
      <c r="M18" s="71">
        <v>1146723</v>
      </c>
      <c r="N18" s="71">
        <v>578380</v>
      </c>
      <c r="O18" s="69">
        <f t="shared" ref="O18" si="12">+M18+N18</f>
        <v>1725103</v>
      </c>
      <c r="P18" s="69">
        <f t="shared" si="10"/>
        <v>46897</v>
      </c>
      <c r="Q18" s="199">
        <f t="shared" ref="Q18:Q19" si="13">ROUND(O18/L18*100,2)</f>
        <v>97.35</v>
      </c>
      <c r="R18" s="6">
        <v>1146723</v>
      </c>
      <c r="S18" s="9">
        <f t="shared" ref="S18:S81" si="14">R18-M18</f>
        <v>0</v>
      </c>
      <c r="T18" s="30">
        <f t="shared" ref="T18" si="15">+T19</f>
        <v>-1756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</row>
    <row r="19" spans="1:159" ht="33" x14ac:dyDescent="0.2">
      <c r="A19" s="119"/>
      <c r="B19" s="96">
        <v>11</v>
      </c>
      <c r="C19" s="96"/>
      <c r="D19" s="96"/>
      <c r="E19" s="96"/>
      <c r="F19" s="96"/>
      <c r="G19" s="156" t="s">
        <v>368</v>
      </c>
      <c r="H19" s="258">
        <v>14810000</v>
      </c>
      <c r="I19" s="258">
        <f t="shared" si="5"/>
        <v>1830693</v>
      </c>
      <c r="J19" s="106" t="s">
        <v>390</v>
      </c>
      <c r="K19" s="154" t="s">
        <v>390</v>
      </c>
      <c r="L19" s="71">
        <v>2169400</v>
      </c>
      <c r="M19" s="71">
        <v>1176947</v>
      </c>
      <c r="N19" s="71">
        <v>653746</v>
      </c>
      <c r="O19" s="69">
        <f>+M19+N19</f>
        <v>1830693</v>
      </c>
      <c r="P19" s="69">
        <f t="shared" si="10"/>
        <v>338707</v>
      </c>
      <c r="Q19" s="199">
        <f t="shared" si="13"/>
        <v>84.39</v>
      </c>
      <c r="R19" s="6">
        <v>1176947</v>
      </c>
      <c r="S19" s="9">
        <f t="shared" si="14"/>
        <v>0</v>
      </c>
      <c r="T19" s="30">
        <f t="shared" ref="T19" si="16">+T20+T21</f>
        <v>-1756</v>
      </c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</row>
    <row r="20" spans="1:159" ht="18" x14ac:dyDescent="0.2">
      <c r="A20" s="119"/>
      <c r="B20" s="96"/>
      <c r="C20" s="96"/>
      <c r="D20" s="96"/>
      <c r="E20" s="96"/>
      <c r="F20" s="96"/>
      <c r="G20" s="157"/>
      <c r="H20" s="258" t="s">
        <v>390</v>
      </c>
      <c r="I20" s="258">
        <f>O20</f>
        <v>0</v>
      </c>
      <c r="J20" s="106" t="s">
        <v>390</v>
      </c>
      <c r="K20" s="154" t="s">
        <v>390</v>
      </c>
      <c r="L20" s="69"/>
      <c r="M20" s="69"/>
      <c r="N20" s="69"/>
      <c r="O20" s="69"/>
      <c r="P20" s="69"/>
      <c r="Q20" s="199"/>
      <c r="R20" s="6"/>
      <c r="S20" s="9">
        <f t="shared" si="14"/>
        <v>0</v>
      </c>
      <c r="T20" s="44">
        <f t="shared" ref="T20:T21" si="17">+R20+S20</f>
        <v>0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</row>
    <row r="21" spans="1:159" ht="18" x14ac:dyDescent="0.2">
      <c r="A21" s="118" t="s">
        <v>24</v>
      </c>
      <c r="B21" s="41"/>
      <c r="C21" s="41"/>
      <c r="D21" s="41"/>
      <c r="E21" s="41"/>
      <c r="F21" s="41"/>
      <c r="G21" s="158" t="s">
        <v>25</v>
      </c>
      <c r="H21" s="258">
        <f>H22</f>
        <v>20400</v>
      </c>
      <c r="I21" s="258">
        <f t="shared" si="5"/>
        <v>4185</v>
      </c>
      <c r="J21" s="106" t="s">
        <v>390</v>
      </c>
      <c r="K21" s="154" t="s">
        <v>390</v>
      </c>
      <c r="L21" s="70">
        <f t="shared" ref="L21:P21" si="18">+L22</f>
        <v>5100</v>
      </c>
      <c r="M21" s="70">
        <f>+M22</f>
        <v>1756</v>
      </c>
      <c r="N21" s="70">
        <f t="shared" si="18"/>
        <v>2429</v>
      </c>
      <c r="O21" s="70">
        <f t="shared" si="18"/>
        <v>4185</v>
      </c>
      <c r="P21" s="70">
        <f t="shared" si="18"/>
        <v>915</v>
      </c>
      <c r="Q21" s="198">
        <f t="shared" ref="Q21:Q22" si="19">ROUND(O21/L21*100,2)</f>
        <v>82.06</v>
      </c>
      <c r="R21" s="6"/>
      <c r="S21" s="9">
        <f t="shared" si="14"/>
        <v>-1756</v>
      </c>
      <c r="T21" s="44">
        <f t="shared" si="17"/>
        <v>-1756</v>
      </c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</row>
    <row r="22" spans="1:159" s="1" customFormat="1" ht="18" x14ac:dyDescent="0.25">
      <c r="A22" s="118"/>
      <c r="B22" s="41" t="s">
        <v>18</v>
      </c>
      <c r="C22" s="41"/>
      <c r="D22" s="41"/>
      <c r="E22" s="41"/>
      <c r="F22" s="41"/>
      <c r="G22" s="153" t="s">
        <v>26</v>
      </c>
      <c r="H22" s="259">
        <f>H23+H24+H25+H26</f>
        <v>20400</v>
      </c>
      <c r="I22" s="258">
        <f t="shared" si="5"/>
        <v>4185</v>
      </c>
      <c r="J22" s="106" t="s">
        <v>390</v>
      </c>
      <c r="K22" s="154" t="s">
        <v>390</v>
      </c>
      <c r="L22" s="70">
        <f>+L23+L24+L25+L26</f>
        <v>5100</v>
      </c>
      <c r="M22" s="70">
        <f>+M23+M24+M25+M26</f>
        <v>1756</v>
      </c>
      <c r="N22" s="70">
        <f>+N23+N24+N25+N26</f>
        <v>2429</v>
      </c>
      <c r="O22" s="70">
        <f>+O23+O24+O25+O26</f>
        <v>4185</v>
      </c>
      <c r="P22" s="70">
        <f>+P23+P24+P25+P26</f>
        <v>915</v>
      </c>
      <c r="Q22" s="198">
        <f t="shared" si="19"/>
        <v>82.06</v>
      </c>
      <c r="R22" s="9"/>
      <c r="S22" s="9">
        <f t="shared" si="14"/>
        <v>-1756</v>
      </c>
      <c r="T22" s="30">
        <f t="shared" ref="T22" si="20">+T23</f>
        <v>-257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</row>
    <row r="23" spans="1:159" ht="18" x14ac:dyDescent="0.2">
      <c r="A23" s="119"/>
      <c r="B23" s="96"/>
      <c r="C23" s="96" t="s">
        <v>20</v>
      </c>
      <c r="D23" s="96"/>
      <c r="E23" s="96"/>
      <c r="F23" s="96"/>
      <c r="G23" s="157" t="s">
        <v>27</v>
      </c>
      <c r="H23" s="258">
        <v>20000</v>
      </c>
      <c r="I23" s="258">
        <f t="shared" si="5"/>
        <v>4155</v>
      </c>
      <c r="J23" s="106" t="s">
        <v>390</v>
      </c>
      <c r="K23" s="154" t="s">
        <v>390</v>
      </c>
      <c r="L23" s="69">
        <v>5000</v>
      </c>
      <c r="M23" s="69">
        <v>1726</v>
      </c>
      <c r="N23" s="69">
        <v>2429</v>
      </c>
      <c r="O23" s="69">
        <f>+M23+N23</f>
        <v>4155</v>
      </c>
      <c r="P23" s="69">
        <f>L23-O23</f>
        <v>845</v>
      </c>
      <c r="Q23" s="199">
        <f>ROUND(O23/L23*100,2)</f>
        <v>83.1</v>
      </c>
      <c r="R23" s="6">
        <v>1726</v>
      </c>
      <c r="S23" s="9">
        <f t="shared" si="14"/>
        <v>0</v>
      </c>
      <c r="T23" s="30">
        <f t="shared" ref="T23" si="21">+T24+T27+T25+T26</f>
        <v>-257</v>
      </c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</row>
    <row r="24" spans="1:159" ht="18" x14ac:dyDescent="0.2">
      <c r="A24" s="119"/>
      <c r="B24" s="96"/>
      <c r="C24" s="96" t="s">
        <v>18</v>
      </c>
      <c r="D24" s="96"/>
      <c r="E24" s="96"/>
      <c r="F24" s="96"/>
      <c r="G24" s="157" t="s">
        <v>28</v>
      </c>
      <c r="H24" s="258">
        <v>400</v>
      </c>
      <c r="I24" s="258">
        <f t="shared" si="5"/>
        <v>30</v>
      </c>
      <c r="J24" s="106" t="s">
        <v>390</v>
      </c>
      <c r="K24" s="154" t="s">
        <v>390</v>
      </c>
      <c r="L24" s="69">
        <v>100</v>
      </c>
      <c r="M24" s="69">
        <v>30</v>
      </c>
      <c r="N24" s="69">
        <f>S24</f>
        <v>0</v>
      </c>
      <c r="O24" s="69">
        <f t="shared" ref="O24:O26" si="22">+M24+N24</f>
        <v>30</v>
      </c>
      <c r="P24" s="69">
        <f t="shared" ref="P24:P26" si="23">L24-O24</f>
        <v>70</v>
      </c>
      <c r="Q24" s="198"/>
      <c r="R24" s="6">
        <v>30</v>
      </c>
      <c r="S24" s="9">
        <f t="shared" si="14"/>
        <v>0</v>
      </c>
      <c r="T24" s="44">
        <f t="shared" ref="T24:T27" si="24">+R24+S24</f>
        <v>30</v>
      </c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</row>
    <row r="25" spans="1:159" ht="49.5" x14ac:dyDescent="0.2">
      <c r="A25" s="119"/>
      <c r="B25" s="96"/>
      <c r="C25" s="41" t="s">
        <v>111</v>
      </c>
      <c r="D25" s="96"/>
      <c r="E25" s="96"/>
      <c r="F25" s="96"/>
      <c r="G25" s="156" t="s">
        <v>292</v>
      </c>
      <c r="H25" s="258">
        <v>0</v>
      </c>
      <c r="I25" s="258" t="s">
        <v>390</v>
      </c>
      <c r="J25" s="106" t="s">
        <v>390</v>
      </c>
      <c r="K25" s="154" t="s">
        <v>390</v>
      </c>
      <c r="L25" s="69">
        <v>0</v>
      </c>
      <c r="M25" s="69">
        <v>0</v>
      </c>
      <c r="N25" s="69">
        <v>0</v>
      </c>
      <c r="O25" s="69">
        <f t="shared" si="22"/>
        <v>0</v>
      </c>
      <c r="P25" s="69">
        <f t="shared" si="23"/>
        <v>0</v>
      </c>
      <c r="Q25" s="199"/>
      <c r="R25" s="6"/>
      <c r="S25" s="9">
        <f t="shared" si="14"/>
        <v>0</v>
      </c>
      <c r="T25" s="44">
        <f t="shared" si="24"/>
        <v>0</v>
      </c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</row>
    <row r="26" spans="1:159" ht="66" x14ac:dyDescent="0.2">
      <c r="A26" s="119"/>
      <c r="B26" s="96"/>
      <c r="C26" s="41">
        <v>10</v>
      </c>
      <c r="D26" s="96"/>
      <c r="E26" s="96"/>
      <c r="F26" s="96"/>
      <c r="G26" s="156" t="s">
        <v>293</v>
      </c>
      <c r="H26" s="258">
        <v>0</v>
      </c>
      <c r="I26" s="258" t="s">
        <v>390</v>
      </c>
      <c r="J26" s="106" t="s">
        <v>390</v>
      </c>
      <c r="K26" s="154" t="s">
        <v>390</v>
      </c>
      <c r="L26" s="69">
        <v>0</v>
      </c>
      <c r="M26" s="69"/>
      <c r="N26" s="69"/>
      <c r="O26" s="69">
        <f t="shared" si="22"/>
        <v>0</v>
      </c>
      <c r="P26" s="69">
        <f t="shared" si="23"/>
        <v>0</v>
      </c>
      <c r="Q26" s="199"/>
      <c r="R26" s="6"/>
      <c r="S26" s="9">
        <f t="shared" si="14"/>
        <v>0</v>
      </c>
      <c r="T26" s="44">
        <f t="shared" si="24"/>
        <v>0</v>
      </c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</row>
    <row r="27" spans="1:159" ht="18" x14ac:dyDescent="0.2">
      <c r="A27" s="118" t="s">
        <v>29</v>
      </c>
      <c r="B27" s="41" t="s">
        <v>7</v>
      </c>
      <c r="C27" s="41"/>
      <c r="D27" s="41"/>
      <c r="E27" s="41"/>
      <c r="F27" s="41"/>
      <c r="G27" s="153" t="s">
        <v>30</v>
      </c>
      <c r="H27" s="258">
        <f>H28+H32</f>
        <v>9000</v>
      </c>
      <c r="I27" s="258">
        <f>O27</f>
        <v>345</v>
      </c>
      <c r="J27" s="106" t="s">
        <v>390</v>
      </c>
      <c r="K27" s="154" t="s">
        <v>390</v>
      </c>
      <c r="L27" s="70">
        <f>L28+L33</f>
        <v>500</v>
      </c>
      <c r="M27" s="70">
        <f t="shared" ref="M27:P27" si="25">+M28+M32</f>
        <v>287</v>
      </c>
      <c r="N27" s="70">
        <f t="shared" si="25"/>
        <v>58</v>
      </c>
      <c r="O27" s="70">
        <f t="shared" si="25"/>
        <v>345</v>
      </c>
      <c r="P27" s="70">
        <f t="shared" si="25"/>
        <v>155</v>
      </c>
      <c r="Q27" s="198">
        <f t="shared" ref="Q27" si="26">ROUND(O27/L27*100,2)</f>
        <v>69</v>
      </c>
      <c r="R27" s="6"/>
      <c r="S27" s="9">
        <f t="shared" si="14"/>
        <v>-287</v>
      </c>
      <c r="T27" s="44">
        <f t="shared" si="24"/>
        <v>-287</v>
      </c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</row>
    <row r="28" spans="1:159" ht="18" x14ac:dyDescent="0.2">
      <c r="A28" s="118" t="s">
        <v>31</v>
      </c>
      <c r="B28" s="41"/>
      <c r="C28" s="41"/>
      <c r="D28" s="41"/>
      <c r="E28" s="41"/>
      <c r="F28" s="41"/>
      <c r="G28" s="153" t="s">
        <v>32</v>
      </c>
      <c r="H28" s="258">
        <v>0</v>
      </c>
      <c r="I28" s="258" t="s">
        <v>390</v>
      </c>
      <c r="J28" s="106" t="s">
        <v>390</v>
      </c>
      <c r="K28" s="154" t="s">
        <v>390</v>
      </c>
      <c r="L28" s="70">
        <f t="shared" ref="L28:P28" si="27">+L29</f>
        <v>0</v>
      </c>
      <c r="M28" s="70">
        <f t="shared" si="27"/>
        <v>0</v>
      </c>
      <c r="N28" s="70">
        <f t="shared" si="27"/>
        <v>0</v>
      </c>
      <c r="O28" s="70">
        <f t="shared" si="27"/>
        <v>0</v>
      </c>
      <c r="P28" s="70">
        <f t="shared" si="27"/>
        <v>0</v>
      </c>
      <c r="Q28" s="198"/>
      <c r="R28" s="6"/>
      <c r="S28" s="9">
        <f t="shared" si="14"/>
        <v>0</v>
      </c>
      <c r="T28" s="30">
        <f t="shared" ref="T28" si="28">+T29</f>
        <v>0</v>
      </c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</row>
    <row r="29" spans="1:159" ht="18" x14ac:dyDescent="0.2">
      <c r="A29" s="118" t="s">
        <v>33</v>
      </c>
      <c r="B29" s="41"/>
      <c r="C29" s="41"/>
      <c r="D29" s="41"/>
      <c r="E29" s="41"/>
      <c r="F29" s="41"/>
      <c r="G29" s="153" t="s">
        <v>34</v>
      </c>
      <c r="H29" s="258">
        <v>0</v>
      </c>
      <c r="I29" s="258" t="s">
        <v>390</v>
      </c>
      <c r="J29" s="106" t="s">
        <v>390</v>
      </c>
      <c r="K29" s="154" t="s">
        <v>390</v>
      </c>
      <c r="L29" s="70">
        <f t="shared" ref="L29:P29" si="29">+L30+L31</f>
        <v>0</v>
      </c>
      <c r="M29" s="70">
        <f t="shared" si="29"/>
        <v>0</v>
      </c>
      <c r="N29" s="70">
        <f t="shared" si="29"/>
        <v>0</v>
      </c>
      <c r="O29" s="70">
        <f t="shared" si="29"/>
        <v>0</v>
      </c>
      <c r="P29" s="70">
        <f t="shared" si="29"/>
        <v>0</v>
      </c>
      <c r="Q29" s="198"/>
      <c r="R29" s="6"/>
      <c r="S29" s="9">
        <f t="shared" si="14"/>
        <v>0</v>
      </c>
      <c r="T29" s="44">
        <f t="shared" ref="T29:T34" si="30">+R29+S29</f>
        <v>0</v>
      </c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</row>
    <row r="30" spans="1:159" ht="18" x14ac:dyDescent="0.2">
      <c r="A30" s="119"/>
      <c r="B30" s="96" t="s">
        <v>35</v>
      </c>
      <c r="C30" s="96"/>
      <c r="D30" s="96"/>
      <c r="E30" s="96"/>
      <c r="F30" s="96"/>
      <c r="G30" s="156" t="s">
        <v>36</v>
      </c>
      <c r="H30" s="258">
        <v>0</v>
      </c>
      <c r="I30" s="258" t="s">
        <v>390</v>
      </c>
      <c r="J30" s="106" t="s">
        <v>390</v>
      </c>
      <c r="K30" s="154" t="s">
        <v>390</v>
      </c>
      <c r="L30" s="71">
        <v>0</v>
      </c>
      <c r="M30" s="71">
        <v>0</v>
      </c>
      <c r="N30" s="71">
        <v>0</v>
      </c>
      <c r="O30" s="69">
        <f t="shared" ref="O30:O31" si="31">+M30+N30</f>
        <v>0</v>
      </c>
      <c r="P30" s="69">
        <f t="shared" ref="P30:P31" si="32">L30-O30</f>
        <v>0</v>
      </c>
      <c r="Q30" s="199"/>
      <c r="R30" s="6"/>
      <c r="S30" s="9">
        <f t="shared" si="14"/>
        <v>0</v>
      </c>
      <c r="T30" s="44">
        <f t="shared" si="30"/>
        <v>0</v>
      </c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</row>
    <row r="31" spans="1:159" ht="18" x14ac:dyDescent="0.2">
      <c r="A31" s="119"/>
      <c r="B31" s="96" t="s">
        <v>7</v>
      </c>
      <c r="C31" s="96"/>
      <c r="D31" s="96"/>
      <c r="E31" s="96"/>
      <c r="F31" s="96"/>
      <c r="G31" s="156" t="s">
        <v>37</v>
      </c>
      <c r="H31" s="258">
        <v>0</v>
      </c>
      <c r="I31" s="258" t="s">
        <v>390</v>
      </c>
      <c r="J31" s="106" t="s">
        <v>390</v>
      </c>
      <c r="K31" s="154" t="s">
        <v>390</v>
      </c>
      <c r="L31" s="71">
        <v>0</v>
      </c>
      <c r="M31" s="71">
        <v>0</v>
      </c>
      <c r="N31" s="71">
        <v>0</v>
      </c>
      <c r="O31" s="69">
        <f t="shared" si="31"/>
        <v>0</v>
      </c>
      <c r="P31" s="69">
        <f t="shared" si="32"/>
        <v>0</v>
      </c>
      <c r="Q31" s="199"/>
      <c r="R31" s="6"/>
      <c r="S31" s="9">
        <f t="shared" si="14"/>
        <v>0</v>
      </c>
      <c r="T31" s="44">
        <f t="shared" si="30"/>
        <v>0</v>
      </c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</row>
    <row r="32" spans="1:159" ht="18" x14ac:dyDescent="0.2">
      <c r="A32" s="118" t="s">
        <v>38</v>
      </c>
      <c r="B32" s="41"/>
      <c r="C32" s="41"/>
      <c r="D32" s="41"/>
      <c r="E32" s="41"/>
      <c r="F32" s="41"/>
      <c r="G32" s="158" t="s">
        <v>39</v>
      </c>
      <c r="H32" s="258">
        <f>H33</f>
        <v>9000</v>
      </c>
      <c r="I32" s="258">
        <f>O32</f>
        <v>345</v>
      </c>
      <c r="J32" s="106" t="s">
        <v>390</v>
      </c>
      <c r="K32" s="154" t="s">
        <v>390</v>
      </c>
      <c r="L32" s="70">
        <f t="shared" ref="L32:P32" si="33">+L33</f>
        <v>500</v>
      </c>
      <c r="M32" s="70">
        <f t="shared" si="33"/>
        <v>287</v>
      </c>
      <c r="N32" s="70">
        <f t="shared" si="33"/>
        <v>58</v>
      </c>
      <c r="O32" s="70">
        <f t="shared" si="33"/>
        <v>345</v>
      </c>
      <c r="P32" s="70">
        <f t="shared" si="33"/>
        <v>155</v>
      </c>
      <c r="Q32" s="198">
        <f t="shared" ref="Q32:Q33" si="34">ROUND(O32/L32*100,2)</f>
        <v>69</v>
      </c>
      <c r="R32" s="6"/>
      <c r="S32" s="9">
        <f t="shared" si="14"/>
        <v>-287</v>
      </c>
      <c r="T32" s="44">
        <f t="shared" si="30"/>
        <v>-287</v>
      </c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</row>
    <row r="33" spans="1:159" ht="18" x14ac:dyDescent="0.2">
      <c r="A33" s="118" t="s">
        <v>40</v>
      </c>
      <c r="B33" s="41"/>
      <c r="C33" s="41"/>
      <c r="D33" s="41"/>
      <c r="E33" s="41"/>
      <c r="F33" s="41"/>
      <c r="G33" s="158" t="s">
        <v>41</v>
      </c>
      <c r="H33" s="258">
        <f>H34+H35+H36+H37</f>
        <v>9000</v>
      </c>
      <c r="I33" s="258">
        <f>O33</f>
        <v>345</v>
      </c>
      <c r="J33" s="106" t="s">
        <v>390</v>
      </c>
      <c r="K33" s="154" t="s">
        <v>390</v>
      </c>
      <c r="L33" s="70">
        <f>+L34+L37+L35+L36</f>
        <v>500</v>
      </c>
      <c r="M33" s="70">
        <f>+M34+M37+M35+M36</f>
        <v>287</v>
      </c>
      <c r="N33" s="70">
        <f t="shared" ref="N33:O33" si="35">+N34+N37+N35+N36</f>
        <v>58</v>
      </c>
      <c r="O33" s="70">
        <f t="shared" si="35"/>
        <v>345</v>
      </c>
      <c r="P33" s="70">
        <f>+P34+P37+P35+P36</f>
        <v>155</v>
      </c>
      <c r="Q33" s="198">
        <f t="shared" si="34"/>
        <v>69</v>
      </c>
      <c r="R33" s="6"/>
      <c r="S33" s="9">
        <f t="shared" si="14"/>
        <v>-287</v>
      </c>
      <c r="T33" s="44">
        <f t="shared" si="30"/>
        <v>-287</v>
      </c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</row>
    <row r="34" spans="1:159" ht="18" x14ac:dyDescent="0.2">
      <c r="A34" s="119"/>
      <c r="B34" s="96">
        <v>12</v>
      </c>
      <c r="C34" s="96"/>
      <c r="D34" s="96"/>
      <c r="E34" s="96"/>
      <c r="F34" s="96"/>
      <c r="G34" s="94" t="s">
        <v>42</v>
      </c>
      <c r="H34" s="258">
        <v>0</v>
      </c>
      <c r="I34" s="258" t="s">
        <v>390</v>
      </c>
      <c r="J34" s="106" t="s">
        <v>390</v>
      </c>
      <c r="K34" s="154" t="s">
        <v>390</v>
      </c>
      <c r="L34" s="71">
        <v>0</v>
      </c>
      <c r="M34" s="71">
        <v>0</v>
      </c>
      <c r="N34" s="71">
        <v>0</v>
      </c>
      <c r="O34" s="69">
        <f t="shared" ref="O34:O37" si="36">+M34+N34</f>
        <v>0</v>
      </c>
      <c r="P34" s="69">
        <f t="shared" ref="P34:P37" si="37">L34-O34</f>
        <v>0</v>
      </c>
      <c r="Q34" s="199"/>
      <c r="R34" s="6"/>
      <c r="S34" s="9">
        <f t="shared" si="14"/>
        <v>0</v>
      </c>
      <c r="T34" s="44">
        <f t="shared" si="30"/>
        <v>0</v>
      </c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</row>
    <row r="35" spans="1:159" ht="18" x14ac:dyDescent="0.2">
      <c r="A35" s="119"/>
      <c r="B35" s="96">
        <v>24</v>
      </c>
      <c r="C35" s="96"/>
      <c r="D35" s="96"/>
      <c r="E35" s="96"/>
      <c r="F35" s="96"/>
      <c r="G35" s="94" t="s">
        <v>43</v>
      </c>
      <c r="H35" s="258">
        <v>0</v>
      </c>
      <c r="I35" s="258" t="s">
        <v>390</v>
      </c>
      <c r="J35" s="106" t="s">
        <v>390</v>
      </c>
      <c r="K35" s="154" t="s">
        <v>390</v>
      </c>
      <c r="L35" s="71">
        <v>0</v>
      </c>
      <c r="M35" s="71">
        <v>0</v>
      </c>
      <c r="N35" s="71">
        <v>0</v>
      </c>
      <c r="O35" s="69">
        <f t="shared" si="36"/>
        <v>0</v>
      </c>
      <c r="P35" s="69">
        <f t="shared" si="37"/>
        <v>0</v>
      </c>
      <c r="Q35" s="199"/>
      <c r="R35" s="6"/>
      <c r="S35" s="9">
        <f t="shared" si="14"/>
        <v>0</v>
      </c>
      <c r="T35" s="30">
        <f>T36+T37</f>
        <v>287</v>
      </c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</row>
    <row r="36" spans="1:159" ht="18" x14ac:dyDescent="0.2">
      <c r="A36" s="119"/>
      <c r="B36" s="96">
        <v>32</v>
      </c>
      <c r="C36" s="96"/>
      <c r="D36" s="96"/>
      <c r="E36" s="96"/>
      <c r="F36" s="96"/>
      <c r="G36" s="94" t="s">
        <v>44</v>
      </c>
      <c r="H36" s="258">
        <v>0</v>
      </c>
      <c r="I36" s="258" t="s">
        <v>390</v>
      </c>
      <c r="J36" s="106" t="s">
        <v>390</v>
      </c>
      <c r="K36" s="154" t="s">
        <v>390</v>
      </c>
      <c r="L36" s="71">
        <v>0</v>
      </c>
      <c r="M36" s="71">
        <v>0</v>
      </c>
      <c r="N36" s="71">
        <v>0</v>
      </c>
      <c r="O36" s="69">
        <f t="shared" si="36"/>
        <v>0</v>
      </c>
      <c r="P36" s="69">
        <f t="shared" si="37"/>
        <v>0</v>
      </c>
      <c r="Q36" s="199"/>
      <c r="R36" s="6"/>
      <c r="S36" s="9">
        <f t="shared" si="14"/>
        <v>0</v>
      </c>
      <c r="T36" s="44">
        <f t="shared" ref="T36:T37" si="38">+R36+S36</f>
        <v>0</v>
      </c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</row>
    <row r="37" spans="1:159" ht="18" x14ac:dyDescent="0.2">
      <c r="A37" s="119"/>
      <c r="B37" s="96" t="s">
        <v>45</v>
      </c>
      <c r="C37" s="96"/>
      <c r="D37" s="96"/>
      <c r="E37" s="96"/>
      <c r="F37" s="96"/>
      <c r="G37" s="94" t="s">
        <v>46</v>
      </c>
      <c r="H37" s="258">
        <v>9000</v>
      </c>
      <c r="I37" s="258">
        <f>O37</f>
        <v>345</v>
      </c>
      <c r="J37" s="106" t="s">
        <v>390</v>
      </c>
      <c r="K37" s="154" t="s">
        <v>390</v>
      </c>
      <c r="L37" s="71">
        <v>500</v>
      </c>
      <c r="M37" s="71">
        <v>287</v>
      </c>
      <c r="N37" s="71">
        <v>58</v>
      </c>
      <c r="O37" s="69">
        <f t="shared" si="36"/>
        <v>345</v>
      </c>
      <c r="P37" s="69">
        <f t="shared" si="37"/>
        <v>155</v>
      </c>
      <c r="Q37" s="199">
        <f>ROUND(O37/L37*100,2)</f>
        <v>69</v>
      </c>
      <c r="R37" s="6">
        <v>287</v>
      </c>
      <c r="S37" s="9">
        <f t="shared" si="14"/>
        <v>0</v>
      </c>
      <c r="T37" s="44">
        <f t="shared" si="38"/>
        <v>287</v>
      </c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</row>
    <row r="38" spans="1:159" ht="33" x14ac:dyDescent="0.2">
      <c r="A38" s="118" t="s">
        <v>47</v>
      </c>
      <c r="B38" s="41"/>
      <c r="C38" s="41"/>
      <c r="D38" s="41"/>
      <c r="E38" s="41"/>
      <c r="F38" s="41"/>
      <c r="G38" s="158" t="s">
        <v>48</v>
      </c>
      <c r="H38" s="258">
        <v>0</v>
      </c>
      <c r="I38" s="258">
        <v>0</v>
      </c>
      <c r="J38" s="106" t="s">
        <v>390</v>
      </c>
      <c r="K38" s="154" t="s">
        <v>390</v>
      </c>
      <c r="L38" s="70">
        <f t="shared" ref="L38:P38" si="39">+L39</f>
        <v>0</v>
      </c>
      <c r="M38" s="70">
        <f t="shared" si="39"/>
        <v>0</v>
      </c>
      <c r="N38" s="70">
        <f t="shared" si="39"/>
        <v>0</v>
      </c>
      <c r="O38" s="70">
        <f t="shared" si="39"/>
        <v>0</v>
      </c>
      <c r="P38" s="70">
        <f t="shared" si="39"/>
        <v>0</v>
      </c>
      <c r="Q38" s="198"/>
      <c r="R38" s="6"/>
      <c r="S38" s="9">
        <f t="shared" si="14"/>
        <v>0</v>
      </c>
      <c r="T38" s="90">
        <f>+T6+T11+T20+T27+T29</f>
        <v>5242</v>
      </c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</row>
    <row r="39" spans="1:159" ht="18" x14ac:dyDescent="0.2">
      <c r="A39" s="119"/>
      <c r="B39" s="96" t="s">
        <v>35</v>
      </c>
      <c r="C39" s="96"/>
      <c r="D39" s="96"/>
      <c r="E39" s="96"/>
      <c r="F39" s="96"/>
      <c r="G39" s="94" t="s">
        <v>49</v>
      </c>
      <c r="H39" s="258">
        <v>0</v>
      </c>
      <c r="I39" s="258">
        <v>0</v>
      </c>
      <c r="J39" s="106" t="s">
        <v>390</v>
      </c>
      <c r="K39" s="154" t="s">
        <v>390</v>
      </c>
      <c r="L39" s="71">
        <v>0</v>
      </c>
      <c r="M39" s="71">
        <v>0</v>
      </c>
      <c r="N39" s="71">
        <v>0</v>
      </c>
      <c r="O39" s="69">
        <f t="shared" ref="O39:O44" si="40">+M39+N39</f>
        <v>0</v>
      </c>
      <c r="P39" s="69">
        <f t="shared" ref="P39:P44" si="41">L39-O39</f>
        <v>0</v>
      </c>
      <c r="Q39" s="199"/>
      <c r="R39" s="6"/>
      <c r="S39" s="9">
        <f t="shared" si="14"/>
        <v>0</v>
      </c>
      <c r="T39" s="90">
        <f>+T7+T21+T24</f>
        <v>-1726</v>
      </c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</row>
    <row r="40" spans="1:159" ht="18" x14ac:dyDescent="0.2">
      <c r="A40" s="119">
        <v>4104</v>
      </c>
      <c r="B40" s="96"/>
      <c r="C40" s="96"/>
      <c r="D40" s="96"/>
      <c r="E40" s="96"/>
      <c r="F40" s="96"/>
      <c r="G40" s="94" t="s">
        <v>50</v>
      </c>
      <c r="H40" s="258">
        <v>0</v>
      </c>
      <c r="I40" s="258">
        <v>0</v>
      </c>
      <c r="J40" s="106" t="s">
        <v>390</v>
      </c>
      <c r="K40" s="154" t="s">
        <v>390</v>
      </c>
      <c r="L40" s="71">
        <v>0</v>
      </c>
      <c r="M40" s="71">
        <v>0</v>
      </c>
      <c r="N40" s="71">
        <v>0</v>
      </c>
      <c r="O40" s="69">
        <f t="shared" si="40"/>
        <v>0</v>
      </c>
      <c r="P40" s="69">
        <f t="shared" si="41"/>
        <v>0</v>
      </c>
      <c r="Q40" s="199"/>
      <c r="R40" s="6"/>
      <c r="S40" s="9">
        <f t="shared" si="14"/>
        <v>0</v>
      </c>
      <c r="T40" s="44">
        <f t="shared" ref="T40:T41" si="42">+T41</f>
        <v>0</v>
      </c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</row>
    <row r="41" spans="1:159" ht="18" x14ac:dyDescent="0.2">
      <c r="A41" s="119"/>
      <c r="B41" s="96"/>
      <c r="C41" s="96"/>
      <c r="D41" s="96"/>
      <c r="E41" s="96"/>
      <c r="F41" s="96"/>
      <c r="G41" s="94" t="s">
        <v>51</v>
      </c>
      <c r="H41" s="258">
        <v>0</v>
      </c>
      <c r="I41" s="258">
        <v>0</v>
      </c>
      <c r="J41" s="106" t="s">
        <v>390</v>
      </c>
      <c r="K41" s="154" t="s">
        <v>390</v>
      </c>
      <c r="L41" s="71">
        <v>0</v>
      </c>
      <c r="M41" s="71">
        <v>0</v>
      </c>
      <c r="N41" s="71">
        <v>0</v>
      </c>
      <c r="O41" s="69">
        <f t="shared" si="40"/>
        <v>0</v>
      </c>
      <c r="P41" s="69">
        <f t="shared" si="41"/>
        <v>0</v>
      </c>
      <c r="Q41" s="199"/>
      <c r="R41" s="6"/>
      <c r="S41" s="9">
        <f t="shared" si="14"/>
        <v>0</v>
      </c>
      <c r="T41" s="44">
        <f t="shared" si="42"/>
        <v>0</v>
      </c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</row>
    <row r="42" spans="1:159" ht="18" x14ac:dyDescent="0.2">
      <c r="A42" s="119">
        <v>4204</v>
      </c>
      <c r="B42" s="96"/>
      <c r="C42" s="96"/>
      <c r="D42" s="96"/>
      <c r="E42" s="96"/>
      <c r="F42" s="96"/>
      <c r="G42" s="94" t="s">
        <v>52</v>
      </c>
      <c r="H42" s="258">
        <v>0</v>
      </c>
      <c r="I42" s="258">
        <v>0</v>
      </c>
      <c r="J42" s="106" t="s">
        <v>390</v>
      </c>
      <c r="K42" s="154" t="s">
        <v>390</v>
      </c>
      <c r="L42" s="71">
        <v>0</v>
      </c>
      <c r="M42" s="71">
        <v>0</v>
      </c>
      <c r="N42" s="71">
        <v>0</v>
      </c>
      <c r="O42" s="69">
        <f t="shared" si="40"/>
        <v>0</v>
      </c>
      <c r="P42" s="69">
        <f t="shared" si="41"/>
        <v>0</v>
      </c>
      <c r="Q42" s="199"/>
      <c r="R42" s="6"/>
      <c r="S42" s="9">
        <f t="shared" si="14"/>
        <v>0</v>
      </c>
      <c r="T42" s="44">
        <f t="shared" ref="T42:T43" si="43">+R42+S42</f>
        <v>0</v>
      </c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</row>
    <row r="43" spans="1:159" ht="18" x14ac:dyDescent="0.2">
      <c r="A43" s="119"/>
      <c r="B43" s="96"/>
      <c r="C43" s="96"/>
      <c r="D43" s="96"/>
      <c r="E43" s="96"/>
      <c r="F43" s="96"/>
      <c r="G43" s="94" t="s">
        <v>53</v>
      </c>
      <c r="H43" s="258">
        <v>0</v>
      </c>
      <c r="I43" s="258">
        <v>0</v>
      </c>
      <c r="J43" s="106" t="s">
        <v>390</v>
      </c>
      <c r="K43" s="154" t="s">
        <v>390</v>
      </c>
      <c r="L43" s="71">
        <v>0</v>
      </c>
      <c r="M43" s="71">
        <v>0</v>
      </c>
      <c r="N43" s="71">
        <v>0</v>
      </c>
      <c r="O43" s="69">
        <f t="shared" si="40"/>
        <v>0</v>
      </c>
      <c r="P43" s="69">
        <f t="shared" si="41"/>
        <v>0</v>
      </c>
      <c r="Q43" s="199"/>
      <c r="R43" s="6"/>
      <c r="S43" s="9">
        <f t="shared" si="14"/>
        <v>0</v>
      </c>
      <c r="T43" s="44">
        <f t="shared" si="43"/>
        <v>0</v>
      </c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</row>
    <row r="44" spans="1:159" ht="18" x14ac:dyDescent="0.2">
      <c r="A44" s="119"/>
      <c r="B44" s="96">
        <v>25</v>
      </c>
      <c r="C44" s="96"/>
      <c r="D44" s="96"/>
      <c r="E44" s="96"/>
      <c r="F44" s="96"/>
      <c r="G44" s="94" t="s">
        <v>54</v>
      </c>
      <c r="H44" s="258">
        <v>0</v>
      </c>
      <c r="I44" s="258">
        <v>0</v>
      </c>
      <c r="J44" s="106" t="s">
        <v>390</v>
      </c>
      <c r="K44" s="154" t="s">
        <v>390</v>
      </c>
      <c r="L44" s="71">
        <v>0</v>
      </c>
      <c r="M44" s="71">
        <v>0</v>
      </c>
      <c r="N44" s="71">
        <v>0</v>
      </c>
      <c r="O44" s="69">
        <f t="shared" si="40"/>
        <v>0</v>
      </c>
      <c r="P44" s="69">
        <f t="shared" si="41"/>
        <v>0</v>
      </c>
      <c r="Q44" s="199"/>
      <c r="R44" s="6"/>
      <c r="S44" s="9">
        <f t="shared" si="14"/>
        <v>0</v>
      </c>
      <c r="T44" s="114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</row>
    <row r="45" spans="1:159" s="1" customFormat="1" ht="18" x14ac:dyDescent="0.25">
      <c r="A45" s="118">
        <v>4504</v>
      </c>
      <c r="B45" s="41"/>
      <c r="C45" s="41"/>
      <c r="D45" s="41"/>
      <c r="E45" s="41"/>
      <c r="F45" s="41"/>
      <c r="G45" s="158" t="s">
        <v>55</v>
      </c>
      <c r="H45" s="258">
        <v>0</v>
      </c>
      <c r="I45" s="258">
        <v>0</v>
      </c>
      <c r="J45" s="106" t="s">
        <v>390</v>
      </c>
      <c r="K45" s="154" t="s">
        <v>390</v>
      </c>
      <c r="L45" s="70">
        <f>+L46+L47</f>
        <v>0</v>
      </c>
      <c r="M45" s="70">
        <f>+M46+M47</f>
        <v>0</v>
      </c>
      <c r="N45" s="70">
        <f>+N46+N47</f>
        <v>0</v>
      </c>
      <c r="O45" s="70">
        <f>O46+O47</f>
        <v>0</v>
      </c>
      <c r="P45" s="70">
        <f>+P46+P47</f>
        <v>0</v>
      </c>
      <c r="Q45" s="198"/>
      <c r="R45" s="9"/>
      <c r="S45" s="9">
        <f t="shared" si="14"/>
        <v>0</v>
      </c>
      <c r="T45" s="91" t="e">
        <f>+T46+T57+T59</f>
        <v>#VALUE!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</row>
    <row r="46" spans="1:159" ht="18" x14ac:dyDescent="0.2">
      <c r="A46" s="119"/>
      <c r="B46" s="97" t="s">
        <v>56</v>
      </c>
      <c r="C46" s="96"/>
      <c r="D46" s="96"/>
      <c r="E46" s="96"/>
      <c r="F46" s="96"/>
      <c r="G46" s="94" t="s">
        <v>57</v>
      </c>
      <c r="H46" s="258">
        <v>0</v>
      </c>
      <c r="I46" s="258">
        <v>0</v>
      </c>
      <c r="J46" s="106" t="s">
        <v>390</v>
      </c>
      <c r="K46" s="154" t="s">
        <v>390</v>
      </c>
      <c r="L46" s="71">
        <v>0</v>
      </c>
      <c r="M46" s="71">
        <v>0</v>
      </c>
      <c r="N46" s="71">
        <v>0</v>
      </c>
      <c r="O46" s="69">
        <f t="shared" ref="O46:O47" si="44">+M46+N46</f>
        <v>0</v>
      </c>
      <c r="P46" s="69">
        <f t="shared" ref="P46:P47" si="45">L46-O46</f>
        <v>0</v>
      </c>
      <c r="Q46" s="199"/>
      <c r="R46" s="6"/>
      <c r="S46" s="9">
        <f t="shared" si="14"/>
        <v>0</v>
      </c>
      <c r="T46" s="33" t="e">
        <f>+T47+T48+T49+T50+T51+T52+T53+T54+T55+T56</f>
        <v>#VALUE!</v>
      </c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</row>
    <row r="47" spans="1:159" ht="18" x14ac:dyDescent="0.2">
      <c r="A47" s="119"/>
      <c r="B47" s="97" t="s">
        <v>58</v>
      </c>
      <c r="C47" s="96"/>
      <c r="D47" s="96"/>
      <c r="E47" s="96"/>
      <c r="F47" s="96"/>
      <c r="G47" s="94" t="s">
        <v>59</v>
      </c>
      <c r="H47" s="258">
        <v>0</v>
      </c>
      <c r="I47" s="258">
        <v>0</v>
      </c>
      <c r="J47" s="106" t="s">
        <v>390</v>
      </c>
      <c r="K47" s="154" t="s">
        <v>390</v>
      </c>
      <c r="L47" s="71">
        <v>0</v>
      </c>
      <c r="M47" s="71">
        <v>0</v>
      </c>
      <c r="N47" s="71">
        <v>0</v>
      </c>
      <c r="O47" s="69">
        <f t="shared" si="44"/>
        <v>0</v>
      </c>
      <c r="P47" s="69">
        <f t="shared" si="45"/>
        <v>0</v>
      </c>
      <c r="Q47" s="199"/>
      <c r="R47" s="6"/>
      <c r="S47" s="9">
        <f t="shared" si="14"/>
        <v>0</v>
      </c>
      <c r="T47" s="33">
        <f t="shared" ref="T47:T48" si="46">+T62+T455</f>
        <v>-8044785</v>
      </c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</row>
    <row r="48" spans="1:159" ht="18" x14ac:dyDescent="0.2">
      <c r="A48" s="242" t="s">
        <v>60</v>
      </c>
      <c r="B48" s="243" t="s">
        <v>20</v>
      </c>
      <c r="C48" s="243"/>
      <c r="D48" s="243"/>
      <c r="E48" s="243"/>
      <c r="F48" s="243"/>
      <c r="G48" s="159" t="s">
        <v>61</v>
      </c>
      <c r="H48" s="258">
        <v>0</v>
      </c>
      <c r="I48" s="258">
        <f>O48</f>
        <v>17106</v>
      </c>
      <c r="J48" s="106" t="s">
        <v>390</v>
      </c>
      <c r="K48" s="154" t="s">
        <v>390</v>
      </c>
      <c r="L48" s="70">
        <f>+L16+L21+L30+L37+L39</f>
        <v>18600</v>
      </c>
      <c r="M48" s="70">
        <f>+M16+M21+M30+M37+M39</f>
        <v>7572</v>
      </c>
      <c r="N48" s="70">
        <f>+N16+N21+N30+N37+N39</f>
        <v>9534</v>
      </c>
      <c r="O48" s="70">
        <f>+O16+O21+O30+O37+O39</f>
        <v>17106</v>
      </c>
      <c r="P48" s="70">
        <f>+P16+P21+P30+P37+P39</f>
        <v>1494</v>
      </c>
      <c r="Q48" s="200">
        <f t="shared" ref="Q48:Q49" si="47">ROUND(O48/L48*100,2)</f>
        <v>91.97</v>
      </c>
      <c r="R48" s="6"/>
      <c r="S48" s="9">
        <f t="shared" si="14"/>
        <v>-7572</v>
      </c>
      <c r="T48" s="33">
        <f t="shared" si="46"/>
        <v>77274.77999999997</v>
      </c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</row>
    <row r="49" spans="1:159" ht="18" x14ac:dyDescent="0.2">
      <c r="A49" s="242"/>
      <c r="B49" s="243" t="s">
        <v>18</v>
      </c>
      <c r="C49" s="243"/>
      <c r="D49" s="243"/>
      <c r="E49" s="243"/>
      <c r="F49" s="243"/>
      <c r="G49" s="159" t="s">
        <v>62</v>
      </c>
      <c r="H49" s="258">
        <v>0</v>
      </c>
      <c r="I49" s="258">
        <f>O49</f>
        <v>6746</v>
      </c>
      <c r="J49" s="106" t="s">
        <v>390</v>
      </c>
      <c r="K49" s="154" t="s">
        <v>390</v>
      </c>
      <c r="L49" s="70">
        <f>+L17+L31+L34</f>
        <v>7000</v>
      </c>
      <c r="M49" s="70">
        <f>+M17+M31+M34</f>
        <v>3500</v>
      </c>
      <c r="N49" s="70">
        <f>+N17+N31+N34</f>
        <v>3246</v>
      </c>
      <c r="O49" s="70">
        <f>+O17+O31+O34</f>
        <v>6746</v>
      </c>
      <c r="P49" s="70">
        <f>+P17+P31+P34</f>
        <v>254</v>
      </c>
      <c r="Q49" s="200">
        <f t="shared" si="47"/>
        <v>96.37</v>
      </c>
      <c r="R49" s="6"/>
      <c r="S49" s="9">
        <f t="shared" si="14"/>
        <v>-3500</v>
      </c>
      <c r="T49" s="33">
        <f t="shared" ref="T49:T51" si="48">+T64</f>
        <v>80</v>
      </c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</row>
    <row r="50" spans="1:159" ht="18" x14ac:dyDescent="0.2">
      <c r="A50" s="119"/>
      <c r="B50" s="95" t="s">
        <v>63</v>
      </c>
      <c r="C50" s="41"/>
      <c r="D50" s="41"/>
      <c r="E50" s="41"/>
      <c r="F50" s="41"/>
      <c r="G50" s="160" t="s">
        <v>64</v>
      </c>
      <c r="H50" s="258">
        <v>0</v>
      </c>
      <c r="I50" s="258">
        <v>0</v>
      </c>
      <c r="J50" s="106" t="s">
        <v>390</v>
      </c>
      <c r="K50" s="154" t="s">
        <v>390</v>
      </c>
      <c r="L50" s="69">
        <v>0</v>
      </c>
      <c r="M50" s="69">
        <v>0</v>
      </c>
      <c r="N50" s="69">
        <v>0</v>
      </c>
      <c r="O50" s="69">
        <f t="shared" ref="O50:P51" si="49">+O51</f>
        <v>0</v>
      </c>
      <c r="P50" s="69">
        <f t="shared" si="49"/>
        <v>0</v>
      </c>
      <c r="Q50" s="199"/>
      <c r="R50" s="6"/>
      <c r="S50" s="9">
        <f t="shared" si="14"/>
        <v>0</v>
      </c>
      <c r="T50" s="33">
        <f t="shared" si="48"/>
        <v>-1521448</v>
      </c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</row>
    <row r="51" spans="1:159" ht="18" x14ac:dyDescent="0.2">
      <c r="A51" s="119"/>
      <c r="B51" s="96"/>
      <c r="C51" s="96"/>
      <c r="D51" s="96"/>
      <c r="E51" s="96"/>
      <c r="F51" s="96"/>
      <c r="G51" s="160" t="s">
        <v>8</v>
      </c>
      <c r="H51" s="258">
        <v>0</v>
      </c>
      <c r="I51" s="258">
        <v>0</v>
      </c>
      <c r="J51" s="106" t="s">
        <v>390</v>
      </c>
      <c r="K51" s="154" t="s">
        <v>390</v>
      </c>
      <c r="L51" s="69">
        <v>0</v>
      </c>
      <c r="M51" s="69">
        <v>0</v>
      </c>
      <c r="N51" s="69">
        <v>0</v>
      </c>
      <c r="O51" s="69">
        <f t="shared" si="49"/>
        <v>0</v>
      </c>
      <c r="P51" s="69">
        <f t="shared" si="49"/>
        <v>0</v>
      </c>
      <c r="Q51" s="199"/>
      <c r="R51" s="6"/>
      <c r="S51" s="9">
        <f t="shared" si="14"/>
        <v>0</v>
      </c>
      <c r="T51" s="33">
        <f t="shared" si="48"/>
        <v>-2393892.56</v>
      </c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</row>
    <row r="52" spans="1:159" ht="33" x14ac:dyDescent="0.2">
      <c r="A52" s="118">
        <v>4808</v>
      </c>
      <c r="B52" s="96"/>
      <c r="C52" s="96"/>
      <c r="D52" s="96"/>
      <c r="E52" s="96"/>
      <c r="F52" s="96"/>
      <c r="G52" s="158" t="s">
        <v>65</v>
      </c>
      <c r="H52" s="258">
        <v>0</v>
      </c>
      <c r="I52" s="258">
        <v>0</v>
      </c>
      <c r="J52" s="106" t="s">
        <v>390</v>
      </c>
      <c r="K52" s="154" t="s">
        <v>390</v>
      </c>
      <c r="L52" s="69">
        <v>0</v>
      </c>
      <c r="M52" s="69">
        <v>0</v>
      </c>
      <c r="N52" s="69">
        <v>0</v>
      </c>
      <c r="O52" s="69">
        <f t="shared" ref="O52:O53" si="50">+M52+N52</f>
        <v>0</v>
      </c>
      <c r="P52" s="69">
        <f t="shared" ref="P52:P53" si="51">L52-O52</f>
        <v>0</v>
      </c>
      <c r="Q52" s="199"/>
      <c r="R52" s="6"/>
      <c r="S52" s="9">
        <f t="shared" si="14"/>
        <v>0</v>
      </c>
      <c r="T52" s="33">
        <f t="shared" ref="T52:T54" si="52">+T73</f>
        <v>0</v>
      </c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</row>
    <row r="53" spans="1:159" ht="18" x14ac:dyDescent="0.2">
      <c r="A53" s="119"/>
      <c r="B53" s="96">
        <v>15</v>
      </c>
      <c r="C53" s="96"/>
      <c r="D53" s="96"/>
      <c r="E53" s="96"/>
      <c r="F53" s="96"/>
      <c r="G53" s="161" t="s">
        <v>66</v>
      </c>
      <c r="H53" s="258">
        <v>0</v>
      </c>
      <c r="I53" s="258">
        <v>0</v>
      </c>
      <c r="J53" s="106" t="s">
        <v>390</v>
      </c>
      <c r="K53" s="154" t="s">
        <v>390</v>
      </c>
      <c r="L53" s="69">
        <v>0</v>
      </c>
      <c r="M53" s="69">
        <v>0</v>
      </c>
      <c r="N53" s="69">
        <v>0</v>
      </c>
      <c r="O53" s="69">
        <f t="shared" si="50"/>
        <v>0</v>
      </c>
      <c r="P53" s="69">
        <f t="shared" si="51"/>
        <v>0</v>
      </c>
      <c r="Q53" s="199"/>
      <c r="R53" s="6"/>
      <c r="S53" s="9">
        <f t="shared" si="14"/>
        <v>0</v>
      </c>
      <c r="T53" s="33">
        <f t="shared" si="52"/>
        <v>0</v>
      </c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</row>
    <row r="54" spans="1:159" ht="9" customHeight="1" x14ac:dyDescent="0.2">
      <c r="A54" s="120"/>
      <c r="B54" s="115"/>
      <c r="C54" s="115"/>
      <c r="D54" s="115"/>
      <c r="E54" s="115"/>
      <c r="F54" s="115"/>
      <c r="G54" s="162"/>
      <c r="H54" s="258"/>
      <c r="I54" s="69"/>
      <c r="J54" s="69"/>
      <c r="K54" s="260"/>
      <c r="L54" s="69"/>
      <c r="M54" s="69"/>
      <c r="N54" s="69"/>
      <c r="O54" s="69"/>
      <c r="P54" s="69"/>
      <c r="Q54" s="201"/>
      <c r="R54" s="6"/>
      <c r="S54" s="9">
        <f t="shared" si="14"/>
        <v>0</v>
      </c>
      <c r="T54" s="33" t="e">
        <f t="shared" si="52"/>
        <v>#VALUE!</v>
      </c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</row>
    <row r="55" spans="1:159" ht="18" x14ac:dyDescent="0.2">
      <c r="A55" s="398" t="s">
        <v>67</v>
      </c>
      <c r="B55" s="399"/>
      <c r="C55" s="399"/>
      <c r="D55" s="399"/>
      <c r="E55" s="399"/>
      <c r="F55" s="399"/>
      <c r="G55" s="150" t="s">
        <v>68</v>
      </c>
      <c r="H55" s="253">
        <f t="shared" ref="H55:J55" si="53">+H56+H67+H69</f>
        <v>33859600</v>
      </c>
      <c r="I55" s="253">
        <f>O55</f>
        <v>10217072.010000002</v>
      </c>
      <c r="J55" s="253" t="e">
        <f t="shared" si="53"/>
        <v>#VALUE!</v>
      </c>
      <c r="K55" s="165">
        <f>ROUND(I55/H55*100,2)</f>
        <v>30.17</v>
      </c>
      <c r="L55" s="253">
        <f>+L56+L67+L69</f>
        <v>10898414</v>
      </c>
      <c r="M55" s="253">
        <f>+M56+M67+M69</f>
        <v>6972003</v>
      </c>
      <c r="N55" s="253">
        <f>+N56+N67+N69</f>
        <v>3245069.01</v>
      </c>
      <c r="O55" s="253">
        <f>+O56+O67+O69</f>
        <v>10217072.010000002</v>
      </c>
      <c r="P55" s="253">
        <f>L55-O55</f>
        <v>681341.98999999836</v>
      </c>
      <c r="Q55" s="202">
        <f t="shared" ref="Q55:Q93" si="54">ROUND(O55/L55*100,2)</f>
        <v>93.75</v>
      </c>
      <c r="R55" s="12"/>
      <c r="S55" s="9">
        <f t="shared" si="14"/>
        <v>-6972003</v>
      </c>
      <c r="T55" s="33">
        <f t="shared" ref="T55:T56" si="55">+T80</f>
        <v>0</v>
      </c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</row>
    <row r="56" spans="1:159" ht="18" x14ac:dyDescent="0.2">
      <c r="A56" s="118"/>
      <c r="B56" s="41"/>
      <c r="C56" s="41"/>
      <c r="D56" s="95" t="s">
        <v>56</v>
      </c>
      <c r="E56" s="41"/>
      <c r="F56" s="41"/>
      <c r="G56" s="158" t="s">
        <v>153</v>
      </c>
      <c r="H56" s="73">
        <f t="shared" ref="H56" si="56">+H57+H58+H59+H60+H61+H62+H63+H64+H65+H66</f>
        <v>33859600</v>
      </c>
      <c r="I56" s="253">
        <f>O56</f>
        <v>10281971.010000002</v>
      </c>
      <c r="J56" s="73" t="e">
        <f>+J57+J58+J59+J60+J61+J62+J63+J64+J65+J66</f>
        <v>#VALUE!</v>
      </c>
      <c r="K56" s="165">
        <f t="shared" ref="K56:K102" si="57">ROUND(I56/H56*100,2)</f>
        <v>30.37</v>
      </c>
      <c r="L56" s="73">
        <f>+L57+L58+L59+L60+L61+L62+L63+L64+L65+L66</f>
        <v>10898414</v>
      </c>
      <c r="M56" s="73">
        <f>+M57+M58+M59+M60+M61+M62+M63+M64+M65+M66</f>
        <v>7034027</v>
      </c>
      <c r="N56" s="73">
        <f t="shared" ref="N56" si="58">+N57+N58+N59+N60+N61+N62+N63+N64+N65+N66</f>
        <v>3247944.01</v>
      </c>
      <c r="O56" s="73">
        <f>+O57+O58+O59+O60+O61+O62+O63+O64+O65+O66</f>
        <v>10281971.010000002</v>
      </c>
      <c r="P56" s="73">
        <f t="shared" ref="P56:P68" si="59">L56-O56</f>
        <v>616442.98999999836</v>
      </c>
      <c r="Q56" s="198">
        <f t="shared" si="54"/>
        <v>94.34</v>
      </c>
      <c r="R56" s="12"/>
      <c r="S56" s="9">
        <f t="shared" si="14"/>
        <v>-7034027</v>
      </c>
      <c r="T56" s="33">
        <f t="shared" si="55"/>
        <v>0</v>
      </c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</row>
    <row r="57" spans="1:159" ht="18" x14ac:dyDescent="0.2">
      <c r="A57" s="118"/>
      <c r="B57" s="41"/>
      <c r="C57" s="41"/>
      <c r="D57" s="95" t="s">
        <v>69</v>
      </c>
      <c r="E57" s="41"/>
      <c r="F57" s="41"/>
      <c r="G57" s="158" t="s">
        <v>273</v>
      </c>
      <c r="H57" s="73">
        <f t="shared" ref="H57:J58" si="60">+H72+H465</f>
        <v>2730000</v>
      </c>
      <c r="I57" s="73">
        <f>O57</f>
        <v>685406</v>
      </c>
      <c r="J57" s="73">
        <f t="shared" si="60"/>
        <v>2042728</v>
      </c>
      <c r="K57" s="165">
        <f t="shared" si="57"/>
        <v>25.11</v>
      </c>
      <c r="L57" s="73">
        <v>711715</v>
      </c>
      <c r="M57" s="73">
        <f t="shared" ref="M57:O58" si="61">+M72+M465</f>
        <v>468035</v>
      </c>
      <c r="N57" s="73">
        <f t="shared" si="61"/>
        <v>217371</v>
      </c>
      <c r="O57" s="73">
        <f t="shared" si="61"/>
        <v>685406</v>
      </c>
      <c r="P57" s="73">
        <f t="shared" si="59"/>
        <v>26309</v>
      </c>
      <c r="Q57" s="198">
        <f t="shared" si="54"/>
        <v>96.3</v>
      </c>
      <c r="R57" s="12"/>
      <c r="S57" s="9">
        <f t="shared" si="14"/>
        <v>-468035</v>
      </c>
      <c r="T57" s="33">
        <f t="shared" ref="T57" si="62">+T58</f>
        <v>82899308</v>
      </c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</row>
    <row r="58" spans="1:159" ht="18" x14ac:dyDescent="0.2">
      <c r="A58" s="118"/>
      <c r="B58" s="41"/>
      <c r="C58" s="41"/>
      <c r="D58" s="95" t="s">
        <v>71</v>
      </c>
      <c r="E58" s="41"/>
      <c r="F58" s="41"/>
      <c r="G58" s="158" t="s">
        <v>274</v>
      </c>
      <c r="H58" s="73">
        <f t="shared" si="60"/>
        <v>594600</v>
      </c>
      <c r="I58" s="73">
        <f t="shared" ref="I58:I66" si="63">O58</f>
        <v>117970.53</v>
      </c>
      <c r="J58" s="73">
        <f t="shared" si="60"/>
        <v>476629.47</v>
      </c>
      <c r="K58" s="165">
        <f t="shared" si="57"/>
        <v>19.84</v>
      </c>
      <c r="L58" s="73">
        <v>136260</v>
      </c>
      <c r="M58" s="73">
        <f t="shared" si="61"/>
        <v>72935</v>
      </c>
      <c r="N58" s="73">
        <f t="shared" si="61"/>
        <v>45035.53</v>
      </c>
      <c r="O58" s="73">
        <f t="shared" si="61"/>
        <v>117970.53</v>
      </c>
      <c r="P58" s="73">
        <f t="shared" si="59"/>
        <v>18289.47</v>
      </c>
      <c r="Q58" s="198">
        <f t="shared" si="54"/>
        <v>86.58</v>
      </c>
      <c r="R58" s="12"/>
      <c r="S58" s="9">
        <f t="shared" si="14"/>
        <v>-72935</v>
      </c>
      <c r="T58" s="33">
        <f>+T83+T457</f>
        <v>82899308</v>
      </c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</row>
    <row r="59" spans="1:159" ht="18" x14ac:dyDescent="0.2">
      <c r="A59" s="118"/>
      <c r="B59" s="41"/>
      <c r="C59" s="41"/>
      <c r="D59" s="95" t="s">
        <v>73</v>
      </c>
      <c r="E59" s="41"/>
      <c r="F59" s="41"/>
      <c r="G59" s="158" t="s">
        <v>391</v>
      </c>
      <c r="H59" s="73">
        <f t="shared" ref="H59:J61" si="64">+H74</f>
        <v>0</v>
      </c>
      <c r="I59" s="73">
        <f t="shared" si="63"/>
        <v>0</v>
      </c>
      <c r="J59" s="73">
        <f t="shared" si="64"/>
        <v>0</v>
      </c>
      <c r="K59" s="165" t="e">
        <f t="shared" si="57"/>
        <v>#DIV/0!</v>
      </c>
      <c r="L59" s="73">
        <f t="shared" ref="L59:O61" si="65">+L74</f>
        <v>0</v>
      </c>
      <c r="M59" s="73">
        <f t="shared" si="65"/>
        <v>0</v>
      </c>
      <c r="N59" s="73">
        <f t="shared" si="65"/>
        <v>0</v>
      </c>
      <c r="O59" s="73">
        <f t="shared" si="65"/>
        <v>0</v>
      </c>
      <c r="P59" s="73">
        <f t="shared" si="59"/>
        <v>0</v>
      </c>
      <c r="Q59" s="198"/>
      <c r="R59" s="12"/>
      <c r="S59" s="9">
        <f t="shared" si="14"/>
        <v>0</v>
      </c>
      <c r="T59" s="33">
        <f t="shared" ref="T59" si="66">+T87</f>
        <v>0</v>
      </c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</row>
    <row r="60" spans="1:159" ht="18" x14ac:dyDescent="0.2">
      <c r="A60" s="118"/>
      <c r="B60" s="41"/>
      <c r="C60" s="41"/>
      <c r="D60" s="95" t="s">
        <v>75</v>
      </c>
      <c r="E60" s="41"/>
      <c r="F60" s="41"/>
      <c r="G60" s="158" t="s">
        <v>356</v>
      </c>
      <c r="H60" s="73">
        <f t="shared" si="64"/>
        <v>0</v>
      </c>
      <c r="I60" s="73">
        <f t="shared" si="63"/>
        <v>0</v>
      </c>
      <c r="J60" s="73">
        <f t="shared" si="64"/>
        <v>0</v>
      </c>
      <c r="K60" s="165" t="e">
        <f t="shared" si="57"/>
        <v>#DIV/0!</v>
      </c>
      <c r="L60" s="73">
        <f t="shared" si="65"/>
        <v>0</v>
      </c>
      <c r="M60" s="73">
        <f t="shared" si="65"/>
        <v>0</v>
      </c>
      <c r="N60" s="73">
        <f t="shared" si="65"/>
        <v>0</v>
      </c>
      <c r="O60" s="73">
        <f t="shared" si="65"/>
        <v>0</v>
      </c>
      <c r="P60" s="73">
        <f t="shared" si="59"/>
        <v>0</v>
      </c>
      <c r="Q60" s="198"/>
      <c r="R60" s="12"/>
      <c r="S60" s="9">
        <f t="shared" si="14"/>
        <v>0</v>
      </c>
      <c r="T60" s="90" t="e">
        <f>+T61+T82+T84+T87</f>
        <v>#VALUE!</v>
      </c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</row>
    <row r="61" spans="1:159" ht="33" x14ac:dyDescent="0.2">
      <c r="A61" s="118"/>
      <c r="B61" s="41"/>
      <c r="C61" s="41"/>
      <c r="D61" s="95" t="s">
        <v>76</v>
      </c>
      <c r="E61" s="41"/>
      <c r="F61" s="41"/>
      <c r="G61" s="158" t="s">
        <v>342</v>
      </c>
      <c r="H61" s="73">
        <f t="shared" si="64"/>
        <v>2114000</v>
      </c>
      <c r="I61" s="73">
        <f t="shared" si="63"/>
        <v>636826</v>
      </c>
      <c r="J61" s="73">
        <f t="shared" si="64"/>
        <v>1477174</v>
      </c>
      <c r="K61" s="165">
        <f t="shared" si="57"/>
        <v>30.12</v>
      </c>
      <c r="L61" s="73">
        <f t="shared" si="65"/>
        <v>700000</v>
      </c>
      <c r="M61" s="73">
        <f t="shared" si="65"/>
        <v>416579</v>
      </c>
      <c r="N61" s="73">
        <f t="shared" si="65"/>
        <v>220247</v>
      </c>
      <c r="O61" s="73">
        <f t="shared" si="65"/>
        <v>636826</v>
      </c>
      <c r="P61" s="73">
        <f t="shared" si="59"/>
        <v>63174</v>
      </c>
      <c r="Q61" s="198">
        <f t="shared" si="54"/>
        <v>90.98</v>
      </c>
      <c r="R61" s="12"/>
      <c r="S61" s="9">
        <f t="shared" si="14"/>
        <v>-416579</v>
      </c>
      <c r="T61" s="55" t="e">
        <f t="shared" ref="T61" si="67">T62+T63+T64+T65+T66+T73+T74+T75+T81+T80</f>
        <v>#VALUE!</v>
      </c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</row>
    <row r="62" spans="1:159" ht="18" x14ac:dyDescent="0.2">
      <c r="A62" s="118"/>
      <c r="B62" s="41"/>
      <c r="C62" s="41"/>
      <c r="D62" s="95" t="s">
        <v>78</v>
      </c>
      <c r="E62" s="41"/>
      <c r="F62" s="41"/>
      <c r="G62" s="158" t="s">
        <v>392</v>
      </c>
      <c r="H62" s="73">
        <f t="shared" ref="H62:J64" si="68">+H83</f>
        <v>0</v>
      </c>
      <c r="I62" s="73">
        <f>O62</f>
        <v>0</v>
      </c>
      <c r="J62" s="73">
        <f t="shared" si="68"/>
        <v>0</v>
      </c>
      <c r="K62" s="165" t="e">
        <f t="shared" si="57"/>
        <v>#DIV/0!</v>
      </c>
      <c r="L62" s="73">
        <f t="shared" ref="L62:O64" si="69">+L83</f>
        <v>0</v>
      </c>
      <c r="M62" s="73">
        <f t="shared" si="69"/>
        <v>0</v>
      </c>
      <c r="N62" s="73">
        <f t="shared" si="69"/>
        <v>0</v>
      </c>
      <c r="O62" s="73">
        <f t="shared" si="69"/>
        <v>0</v>
      </c>
      <c r="P62" s="73">
        <f t="shared" si="59"/>
        <v>0</v>
      </c>
      <c r="Q62" s="198"/>
      <c r="R62" s="12"/>
      <c r="S62" s="9">
        <f t="shared" si="14"/>
        <v>0</v>
      </c>
      <c r="T62" s="33">
        <f t="shared" ref="T62" si="70">T90+T165+T251</f>
        <v>-8044785</v>
      </c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</row>
    <row r="63" spans="1:159" ht="33" x14ac:dyDescent="0.2">
      <c r="A63" s="118"/>
      <c r="B63" s="41"/>
      <c r="C63" s="41"/>
      <c r="D63" s="95" t="s">
        <v>79</v>
      </c>
      <c r="E63" s="41"/>
      <c r="F63" s="41"/>
      <c r="G63" s="158" t="s">
        <v>395</v>
      </c>
      <c r="H63" s="73">
        <f t="shared" si="68"/>
        <v>0</v>
      </c>
      <c r="I63" s="73">
        <f t="shared" si="63"/>
        <v>0</v>
      </c>
      <c r="J63" s="73">
        <f t="shared" si="68"/>
        <v>0</v>
      </c>
      <c r="K63" s="165" t="e">
        <f t="shared" si="57"/>
        <v>#DIV/0!</v>
      </c>
      <c r="L63" s="73">
        <f t="shared" si="69"/>
        <v>0</v>
      </c>
      <c r="M63" s="73">
        <f t="shared" si="69"/>
        <v>0</v>
      </c>
      <c r="N63" s="73">
        <f t="shared" si="69"/>
        <v>0</v>
      </c>
      <c r="O63" s="73">
        <f t="shared" si="69"/>
        <v>0</v>
      </c>
      <c r="P63" s="73">
        <f t="shared" si="59"/>
        <v>0</v>
      </c>
      <c r="Q63" s="198"/>
      <c r="R63" s="12"/>
      <c r="S63" s="9">
        <f t="shared" si="14"/>
        <v>0</v>
      </c>
      <c r="T63" s="33">
        <f>T119+T191+T288+T384</f>
        <v>77274.77999999997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</row>
    <row r="64" spans="1:159" ht="18" x14ac:dyDescent="0.2">
      <c r="A64" s="118"/>
      <c r="B64" s="41"/>
      <c r="C64" s="41"/>
      <c r="D64" s="95" t="s">
        <v>81</v>
      </c>
      <c r="E64" s="41"/>
      <c r="F64" s="41"/>
      <c r="G64" s="158" t="s">
        <v>316</v>
      </c>
      <c r="H64" s="73">
        <f t="shared" si="68"/>
        <v>16747000</v>
      </c>
      <c r="I64" s="73">
        <f t="shared" si="63"/>
        <v>6383890.4800000004</v>
      </c>
      <c r="J64" s="73" t="e">
        <f t="shared" si="68"/>
        <v>#VALUE!</v>
      </c>
      <c r="K64" s="165">
        <f t="shared" si="57"/>
        <v>38.119999999999997</v>
      </c>
      <c r="L64" s="73">
        <f t="shared" si="69"/>
        <v>7402000</v>
      </c>
      <c r="M64" s="73">
        <f t="shared" si="69"/>
        <v>4287387</v>
      </c>
      <c r="N64" s="73">
        <f t="shared" si="69"/>
        <v>2096503.48</v>
      </c>
      <c r="O64" s="73">
        <f t="shared" si="69"/>
        <v>6383890.4800000004</v>
      </c>
      <c r="P64" s="73">
        <f t="shared" si="59"/>
        <v>1018109.5199999996</v>
      </c>
      <c r="Q64" s="198">
        <f t="shared" si="54"/>
        <v>86.25</v>
      </c>
      <c r="R64" s="12"/>
      <c r="S64" s="9">
        <f t="shared" si="14"/>
        <v>-4287387</v>
      </c>
      <c r="T64" s="33">
        <f t="shared" ref="T64" si="71">T325</f>
        <v>80</v>
      </c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</row>
    <row r="65" spans="1:159" ht="33" x14ac:dyDescent="0.2">
      <c r="A65" s="118"/>
      <c r="B65" s="41"/>
      <c r="C65" s="41"/>
      <c r="D65" s="95" t="s">
        <v>82</v>
      </c>
      <c r="E65" s="41"/>
      <c r="F65" s="41"/>
      <c r="G65" s="158" t="s">
        <v>83</v>
      </c>
      <c r="H65" s="73">
        <f t="shared" ref="H65:J66" si="72">+H90</f>
        <v>10254000</v>
      </c>
      <c r="I65" s="73">
        <f t="shared" si="63"/>
        <v>1806440</v>
      </c>
      <c r="J65" s="73">
        <f t="shared" si="72"/>
        <v>8447560</v>
      </c>
      <c r="K65" s="165">
        <f t="shared" si="57"/>
        <v>17.62</v>
      </c>
      <c r="L65" s="73">
        <v>1806439</v>
      </c>
      <c r="M65" s="73">
        <f>+M90</f>
        <v>1274376</v>
      </c>
      <c r="N65" s="73">
        <f t="shared" ref="N65:O66" si="73">+N90</f>
        <v>532064</v>
      </c>
      <c r="O65" s="73">
        <f t="shared" si="73"/>
        <v>1806440</v>
      </c>
      <c r="P65" s="73">
        <f t="shared" si="59"/>
        <v>-1</v>
      </c>
      <c r="Q65" s="198"/>
      <c r="R65" s="12"/>
      <c r="S65" s="9">
        <f t="shared" si="14"/>
        <v>-1274376</v>
      </c>
      <c r="T65" s="33">
        <f>T221+T387</f>
        <v>-1521448</v>
      </c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</row>
    <row r="66" spans="1:159" ht="18" x14ac:dyDescent="0.2">
      <c r="A66" s="118"/>
      <c r="B66" s="41"/>
      <c r="C66" s="41"/>
      <c r="D66" s="95" t="s">
        <v>84</v>
      </c>
      <c r="E66" s="41"/>
      <c r="F66" s="41"/>
      <c r="G66" s="158" t="s">
        <v>161</v>
      </c>
      <c r="H66" s="73">
        <f t="shared" si="72"/>
        <v>1420000</v>
      </c>
      <c r="I66" s="73">
        <f t="shared" si="63"/>
        <v>651438</v>
      </c>
      <c r="J66" s="73">
        <f t="shared" si="72"/>
        <v>0</v>
      </c>
      <c r="K66" s="165">
        <f t="shared" si="57"/>
        <v>45.88</v>
      </c>
      <c r="L66" s="73">
        <v>142000</v>
      </c>
      <c r="M66" s="73">
        <f>+M91</f>
        <v>514715</v>
      </c>
      <c r="N66" s="73">
        <f t="shared" si="73"/>
        <v>136723</v>
      </c>
      <c r="O66" s="73">
        <f t="shared" si="73"/>
        <v>651438</v>
      </c>
      <c r="P66" s="73">
        <f t="shared" si="59"/>
        <v>-509438</v>
      </c>
      <c r="Q66" s="198"/>
      <c r="R66" s="12"/>
      <c r="S66" s="9">
        <f t="shared" si="14"/>
        <v>-514715</v>
      </c>
      <c r="T66" s="33">
        <f>T223+T326+T390</f>
        <v>-2393892.56</v>
      </c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</row>
    <row r="67" spans="1:159" ht="18" x14ac:dyDescent="0.2">
      <c r="A67" s="118"/>
      <c r="B67" s="41"/>
      <c r="C67" s="41"/>
      <c r="D67" s="95" t="s">
        <v>85</v>
      </c>
      <c r="E67" s="41"/>
      <c r="F67" s="41"/>
      <c r="G67" s="158" t="s">
        <v>162</v>
      </c>
      <c r="H67" s="73">
        <f>+H68</f>
        <v>0</v>
      </c>
      <c r="I67" s="73">
        <f t="shared" ref="I67:J67" si="74">+I68</f>
        <v>0</v>
      </c>
      <c r="J67" s="73">
        <f t="shared" si="74"/>
        <v>0</v>
      </c>
      <c r="K67" s="165" t="e">
        <f t="shared" si="57"/>
        <v>#DIV/0!</v>
      </c>
      <c r="L67" s="73">
        <f>+L68</f>
        <v>0</v>
      </c>
      <c r="M67" s="73">
        <f>+M68</f>
        <v>0</v>
      </c>
      <c r="N67" s="73">
        <f t="shared" ref="N67:O67" si="75">+N68</f>
        <v>0</v>
      </c>
      <c r="O67" s="73">
        <f t="shared" si="75"/>
        <v>0</v>
      </c>
      <c r="P67" s="73">
        <f t="shared" si="59"/>
        <v>0</v>
      </c>
      <c r="Q67" s="198" t="e">
        <f t="shared" si="54"/>
        <v>#DIV/0!</v>
      </c>
      <c r="R67" s="12"/>
      <c r="S67" s="9">
        <f t="shared" si="14"/>
        <v>0</v>
      </c>
      <c r="T67" s="33">
        <f t="shared" ref="T67" si="76">T68+T69+T70+T71+T72</f>
        <v>-2393892.56</v>
      </c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</row>
    <row r="68" spans="1:159" ht="18" x14ac:dyDescent="0.2">
      <c r="A68" s="118"/>
      <c r="B68" s="41"/>
      <c r="C68" s="41"/>
      <c r="D68" s="95" t="s">
        <v>86</v>
      </c>
      <c r="E68" s="41"/>
      <c r="F68" s="41"/>
      <c r="G68" s="158" t="s">
        <v>393</v>
      </c>
      <c r="H68" s="73">
        <f>+H93+H467</f>
        <v>0</v>
      </c>
      <c r="I68" s="73">
        <f>+I93+I467</f>
        <v>0</v>
      </c>
      <c r="J68" s="73">
        <f>+J93+J467</f>
        <v>0</v>
      </c>
      <c r="K68" s="165" t="e">
        <f t="shared" si="57"/>
        <v>#DIV/0!</v>
      </c>
      <c r="L68" s="73">
        <f>+L93+L467</f>
        <v>0</v>
      </c>
      <c r="M68" s="73">
        <f>+M93+M467</f>
        <v>0</v>
      </c>
      <c r="N68" s="73">
        <f>+N93+N467</f>
        <v>0</v>
      </c>
      <c r="O68" s="73">
        <f>+O93+O467</f>
        <v>0</v>
      </c>
      <c r="P68" s="73">
        <f t="shared" si="59"/>
        <v>0</v>
      </c>
      <c r="Q68" s="198" t="e">
        <f t="shared" si="54"/>
        <v>#DIV/0!</v>
      </c>
      <c r="R68" s="12"/>
      <c r="S68" s="9">
        <f t="shared" si="14"/>
        <v>0</v>
      </c>
      <c r="T68" s="33">
        <f t="shared" ref="T68" si="77">T223</f>
        <v>0</v>
      </c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</row>
    <row r="69" spans="1:159" ht="18" x14ac:dyDescent="0.2">
      <c r="A69" s="118"/>
      <c r="B69" s="41"/>
      <c r="C69" s="41"/>
      <c r="D69" s="41">
        <v>85</v>
      </c>
      <c r="E69" s="41"/>
      <c r="F69" s="41"/>
      <c r="G69" s="158" t="s">
        <v>87</v>
      </c>
      <c r="H69" s="73">
        <f t="shared" ref="H69:J69" si="78">+H97</f>
        <v>0</v>
      </c>
      <c r="I69" s="73">
        <f t="shared" si="78"/>
        <v>-64899</v>
      </c>
      <c r="J69" s="73">
        <f t="shared" si="78"/>
        <v>0</v>
      </c>
      <c r="K69" s="165" t="e">
        <f t="shared" si="57"/>
        <v>#DIV/0!</v>
      </c>
      <c r="L69" s="73">
        <f>+L97</f>
        <v>0</v>
      </c>
      <c r="M69" s="73">
        <f>+M97</f>
        <v>-62024</v>
      </c>
      <c r="N69" s="73">
        <f t="shared" ref="N69:O69" si="79">+N97</f>
        <v>-2875</v>
      </c>
      <c r="O69" s="73">
        <f t="shared" si="79"/>
        <v>-64899</v>
      </c>
      <c r="P69" s="73"/>
      <c r="Q69" s="198"/>
      <c r="R69" s="12"/>
      <c r="S69" s="9">
        <f t="shared" si="14"/>
        <v>62024</v>
      </c>
      <c r="T69" s="33">
        <f t="shared" ref="T69" si="80">T328</f>
        <v>0</v>
      </c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</row>
    <row r="70" spans="1:159" ht="18" x14ac:dyDescent="0.2">
      <c r="A70" s="400">
        <v>5004</v>
      </c>
      <c r="B70" s="401"/>
      <c r="C70" s="401"/>
      <c r="D70" s="401"/>
      <c r="E70" s="401"/>
      <c r="F70" s="401"/>
      <c r="G70" s="166" t="s">
        <v>88</v>
      </c>
      <c r="H70" s="70">
        <f t="shared" ref="H70:J70" si="81">+H71+H92+H94+H97</f>
        <v>33859600</v>
      </c>
      <c r="I70" s="70">
        <f>O70</f>
        <v>10217072.010000002</v>
      </c>
      <c r="J70" s="70" t="e">
        <f t="shared" si="81"/>
        <v>#VALUE!</v>
      </c>
      <c r="K70" s="165">
        <f t="shared" si="57"/>
        <v>30.17</v>
      </c>
      <c r="L70" s="70">
        <f>+L71+L92+L94+L97</f>
        <v>10927040</v>
      </c>
      <c r="M70" s="70">
        <f>+M71+M92+M94+M97</f>
        <v>6972003</v>
      </c>
      <c r="N70" s="70">
        <f t="shared" ref="N70" si="82">+N71+N92+N94+N97</f>
        <v>3245069.01</v>
      </c>
      <c r="O70" s="70">
        <f>+O71+O92+O94+O97</f>
        <v>10217072.010000002</v>
      </c>
      <c r="P70" s="73">
        <f>L70-O70</f>
        <v>709967.98999999836</v>
      </c>
      <c r="Q70" s="200">
        <f t="shared" si="54"/>
        <v>93.5</v>
      </c>
      <c r="R70" s="6"/>
      <c r="S70" s="9">
        <f t="shared" si="14"/>
        <v>-6972003</v>
      </c>
      <c r="T70" s="33">
        <f t="shared" ref="T70" si="83">T392</f>
        <v>-2579087</v>
      </c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</row>
    <row r="71" spans="1:159" ht="18" x14ac:dyDescent="0.2">
      <c r="A71" s="242"/>
      <c r="B71" s="243"/>
      <c r="C71" s="243"/>
      <c r="D71" s="243" t="s">
        <v>20</v>
      </c>
      <c r="E71" s="243"/>
      <c r="F71" s="243"/>
      <c r="G71" s="159" t="s">
        <v>153</v>
      </c>
      <c r="H71" s="73">
        <f t="shared" ref="H71:J71" si="84">H72+H73+H74+H75+H76+H83+H84+H85+H91+H90</f>
        <v>33859600</v>
      </c>
      <c r="I71" s="70">
        <f t="shared" ref="I71:I73" si="85">O71</f>
        <v>10281971.010000002</v>
      </c>
      <c r="J71" s="73" t="e">
        <f t="shared" si="84"/>
        <v>#VALUE!</v>
      </c>
      <c r="K71" s="165">
        <f t="shared" si="57"/>
        <v>30.37</v>
      </c>
      <c r="L71" s="73">
        <f>L72+L73+L74+L75+L76+L83+L84+L85+L91+L90</f>
        <v>10927040</v>
      </c>
      <c r="M71" s="73">
        <f>M72+M73+M74+M75+M76+M83+M84+M85+M91+M90</f>
        <v>7034027</v>
      </c>
      <c r="N71" s="73">
        <f t="shared" ref="N71:O71" si="86">N72+N73+N74+N75+N76+N83+N84+N85+N91+N90</f>
        <v>3247944.01</v>
      </c>
      <c r="O71" s="73">
        <f t="shared" si="86"/>
        <v>10281971.010000002</v>
      </c>
      <c r="P71" s="73">
        <f t="shared" ref="P71:P96" si="87">L71-O71</f>
        <v>645068.98999999836</v>
      </c>
      <c r="Q71" s="200">
        <f t="shared" si="54"/>
        <v>94.1</v>
      </c>
      <c r="R71" s="6"/>
      <c r="S71" s="9">
        <f t="shared" si="14"/>
        <v>-7034027</v>
      </c>
      <c r="T71" s="33">
        <f t="shared" ref="T71:T72" si="88">T329</f>
        <v>50187.519999999997</v>
      </c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</row>
    <row r="72" spans="1:159" x14ac:dyDescent="0.2">
      <c r="A72" s="118"/>
      <c r="B72" s="41"/>
      <c r="C72" s="41"/>
      <c r="D72" s="41" t="s">
        <v>89</v>
      </c>
      <c r="E72" s="41"/>
      <c r="F72" s="41"/>
      <c r="G72" s="158" t="s">
        <v>273</v>
      </c>
      <c r="H72" s="73">
        <f t="shared" ref="H72:J72" si="89">H100+H175+H261</f>
        <v>2730000</v>
      </c>
      <c r="I72" s="70">
        <f t="shared" si="85"/>
        <v>685406</v>
      </c>
      <c r="J72" s="73">
        <f t="shared" si="89"/>
        <v>2042728</v>
      </c>
      <c r="K72" s="261"/>
      <c r="L72" s="73">
        <f t="shared" ref="L72:O72" si="90">L100+L175+L261</f>
        <v>715500</v>
      </c>
      <c r="M72" s="73">
        <f t="shared" si="90"/>
        <v>468035</v>
      </c>
      <c r="N72" s="73">
        <f t="shared" si="90"/>
        <v>217371</v>
      </c>
      <c r="O72" s="73">
        <f t="shared" si="90"/>
        <v>685406</v>
      </c>
      <c r="P72" s="73">
        <f t="shared" si="87"/>
        <v>30094</v>
      </c>
      <c r="Q72" s="198">
        <f t="shared" si="54"/>
        <v>95.79</v>
      </c>
      <c r="R72" s="6"/>
      <c r="S72" s="9">
        <f t="shared" si="14"/>
        <v>-468035</v>
      </c>
      <c r="T72" s="33">
        <f t="shared" si="88"/>
        <v>135006.92000000001</v>
      </c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</row>
    <row r="73" spans="1:159" ht="18" x14ac:dyDescent="0.2">
      <c r="A73" s="118"/>
      <c r="B73" s="41"/>
      <c r="C73" s="41"/>
      <c r="D73" s="41" t="s">
        <v>90</v>
      </c>
      <c r="E73" s="41"/>
      <c r="F73" s="41"/>
      <c r="G73" s="158" t="s">
        <v>274</v>
      </c>
      <c r="H73" s="73">
        <f>H129+H201+H298+H394</f>
        <v>594600</v>
      </c>
      <c r="I73" s="70">
        <f t="shared" si="85"/>
        <v>117970.53</v>
      </c>
      <c r="J73" s="73">
        <f>J129+J201+J298+J394</f>
        <v>476629.47</v>
      </c>
      <c r="K73" s="165">
        <f>ROUND(I72/H72*100,2)</f>
        <v>25.11</v>
      </c>
      <c r="L73" s="73">
        <f>L129+L201+L298+L394</f>
        <v>161100</v>
      </c>
      <c r="M73" s="73">
        <f>M129+M201+M298+M394</f>
        <v>72935</v>
      </c>
      <c r="N73" s="73">
        <f>N129+N201+N298+N394</f>
        <v>45035.53</v>
      </c>
      <c r="O73" s="73">
        <f>O129+O201+O298+O394</f>
        <v>117970.53</v>
      </c>
      <c r="P73" s="73">
        <f t="shared" si="87"/>
        <v>43129.47</v>
      </c>
      <c r="Q73" s="198">
        <f t="shared" si="54"/>
        <v>73.23</v>
      </c>
      <c r="R73" s="6"/>
      <c r="S73" s="9">
        <f t="shared" si="14"/>
        <v>-72935</v>
      </c>
      <c r="T73" s="33">
        <f t="shared" ref="T73" si="91">T393</f>
        <v>0</v>
      </c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</row>
    <row r="74" spans="1:159" ht="18" x14ac:dyDescent="0.2">
      <c r="A74" s="118"/>
      <c r="B74" s="41"/>
      <c r="C74" s="41"/>
      <c r="D74" s="41" t="s">
        <v>91</v>
      </c>
      <c r="E74" s="41"/>
      <c r="F74" s="41"/>
      <c r="G74" s="158" t="s">
        <v>391</v>
      </c>
      <c r="H74" s="73">
        <f t="shared" ref="H74:J74" si="92">H335</f>
        <v>0</v>
      </c>
      <c r="I74" s="73">
        <f t="shared" si="92"/>
        <v>0</v>
      </c>
      <c r="J74" s="73">
        <f t="shared" si="92"/>
        <v>0</v>
      </c>
      <c r="K74" s="165">
        <f>ROUND(I73/H73*100,2)</f>
        <v>19.84</v>
      </c>
      <c r="L74" s="73">
        <f t="shared" ref="L74:O74" si="93">L335</f>
        <v>0</v>
      </c>
      <c r="M74" s="73">
        <f t="shared" si="93"/>
        <v>0</v>
      </c>
      <c r="N74" s="73">
        <f t="shared" si="93"/>
        <v>0</v>
      </c>
      <c r="O74" s="73">
        <f t="shared" si="93"/>
        <v>0</v>
      </c>
      <c r="P74" s="73">
        <f t="shared" si="87"/>
        <v>0</v>
      </c>
      <c r="Q74" s="198"/>
      <c r="R74" s="6"/>
      <c r="S74" s="9">
        <f t="shared" si="14"/>
        <v>0</v>
      </c>
      <c r="T74" s="33">
        <f t="shared" ref="T74" si="94">+T399</f>
        <v>0</v>
      </c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</row>
    <row r="75" spans="1:159" ht="18" x14ac:dyDescent="0.2">
      <c r="A75" s="118"/>
      <c r="B75" s="41"/>
      <c r="C75" s="41"/>
      <c r="D75" s="41" t="s">
        <v>92</v>
      </c>
      <c r="E75" s="41"/>
      <c r="F75" s="41"/>
      <c r="G75" s="158" t="s">
        <v>356</v>
      </c>
      <c r="H75" s="73">
        <f>H231+H397</f>
        <v>0</v>
      </c>
      <c r="I75" s="73">
        <f>I231+I397</f>
        <v>0</v>
      </c>
      <c r="J75" s="73">
        <f>J231+J397</f>
        <v>0</v>
      </c>
      <c r="K75" s="165"/>
      <c r="L75" s="73">
        <f>L231+L397</f>
        <v>0</v>
      </c>
      <c r="M75" s="73">
        <f>M231+M397</f>
        <v>0</v>
      </c>
      <c r="N75" s="73">
        <f>N231+N397</f>
        <v>0</v>
      </c>
      <c r="O75" s="73">
        <f>O231+O397</f>
        <v>0</v>
      </c>
      <c r="P75" s="73">
        <f t="shared" si="87"/>
        <v>0</v>
      </c>
      <c r="Q75" s="198"/>
      <c r="R75" s="6"/>
      <c r="S75" s="9">
        <f t="shared" si="14"/>
        <v>0</v>
      </c>
      <c r="T75" s="33" t="e">
        <f>T228+T331+T406</f>
        <v>#VALUE!</v>
      </c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</row>
    <row r="76" spans="1:159" ht="33" x14ac:dyDescent="0.2">
      <c r="A76" s="118"/>
      <c r="B76" s="41"/>
      <c r="C76" s="41"/>
      <c r="D76" s="41">
        <v>51</v>
      </c>
      <c r="E76" s="41"/>
      <c r="F76" s="41"/>
      <c r="G76" s="158" t="s">
        <v>342</v>
      </c>
      <c r="H76" s="73">
        <f>H233+H336+H400</f>
        <v>2114000</v>
      </c>
      <c r="I76" s="73">
        <f>I233+I336+I400</f>
        <v>636826</v>
      </c>
      <c r="J76" s="73">
        <f>J233+J336+J400</f>
        <v>1477174</v>
      </c>
      <c r="K76" s="165" t="e">
        <f>ROUND(I75/H75*100,2)</f>
        <v>#DIV/0!</v>
      </c>
      <c r="L76" s="73">
        <f>L233+L336+L400</f>
        <v>700000</v>
      </c>
      <c r="M76" s="73">
        <f>M233+M336+M400</f>
        <v>416579</v>
      </c>
      <c r="N76" s="73">
        <f>N233+N336+N400</f>
        <v>220247</v>
      </c>
      <c r="O76" s="73">
        <f>O233+O336+O400</f>
        <v>636826</v>
      </c>
      <c r="P76" s="73">
        <f t="shared" si="87"/>
        <v>63174</v>
      </c>
      <c r="Q76" s="198">
        <f t="shared" si="54"/>
        <v>90.98</v>
      </c>
      <c r="R76" s="6"/>
      <c r="S76" s="9">
        <f t="shared" si="14"/>
        <v>-416579</v>
      </c>
      <c r="T76" s="33">
        <f>T229+T332</f>
        <v>34929.94</v>
      </c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</row>
    <row r="77" spans="1:159" ht="18" x14ac:dyDescent="0.2">
      <c r="A77" s="118"/>
      <c r="B77" s="41"/>
      <c r="C77" s="41"/>
      <c r="D77" s="41"/>
      <c r="E77" s="41" t="s">
        <v>20</v>
      </c>
      <c r="F77" s="41"/>
      <c r="G77" s="158" t="s">
        <v>343</v>
      </c>
      <c r="H77" s="73">
        <f t="shared" ref="H77:J77" si="95">H78+H79+H80+H81+H82</f>
        <v>2114000</v>
      </c>
      <c r="I77" s="73">
        <f t="shared" si="95"/>
        <v>636826</v>
      </c>
      <c r="J77" s="73">
        <f t="shared" si="95"/>
        <v>1477174</v>
      </c>
      <c r="K77" s="165">
        <f>ROUND(I76/H76*100,2)</f>
        <v>30.12</v>
      </c>
      <c r="L77" s="73">
        <f t="shared" ref="L77:O77" si="96">L78+L79+L80+L81+L82</f>
        <v>700000</v>
      </c>
      <c r="M77" s="73">
        <f t="shared" si="96"/>
        <v>416579</v>
      </c>
      <c r="N77" s="73">
        <f t="shared" si="96"/>
        <v>220247</v>
      </c>
      <c r="O77" s="73">
        <f t="shared" si="96"/>
        <v>636826</v>
      </c>
      <c r="P77" s="73">
        <f t="shared" si="87"/>
        <v>63174</v>
      </c>
      <c r="Q77" s="198">
        <f t="shared" si="54"/>
        <v>90.98</v>
      </c>
      <c r="R77" s="6"/>
      <c r="S77" s="9">
        <f t="shared" si="14"/>
        <v>-416579</v>
      </c>
      <c r="T77" s="33">
        <f t="shared" ref="T77" si="97">T78+T79</f>
        <v>0</v>
      </c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</row>
    <row r="78" spans="1:159" ht="18" x14ac:dyDescent="0.2">
      <c r="A78" s="118"/>
      <c r="B78" s="41"/>
      <c r="C78" s="41"/>
      <c r="D78" s="41"/>
      <c r="E78" s="41"/>
      <c r="F78" s="41" t="s">
        <v>20</v>
      </c>
      <c r="G78" s="158" t="s">
        <v>396</v>
      </c>
      <c r="H78" s="73">
        <f t="shared" ref="H78:J78" si="98">H233</f>
        <v>0</v>
      </c>
      <c r="I78" s="73">
        <f t="shared" si="98"/>
        <v>0</v>
      </c>
      <c r="J78" s="73">
        <f t="shared" si="98"/>
        <v>0</v>
      </c>
      <c r="K78" s="165">
        <f>ROUND(I77/H77*100,2)</f>
        <v>30.12</v>
      </c>
      <c r="L78" s="73">
        <f t="shared" ref="L78:O78" si="99">L233</f>
        <v>0</v>
      </c>
      <c r="M78" s="73">
        <f t="shared" si="99"/>
        <v>0</v>
      </c>
      <c r="N78" s="73">
        <f t="shared" si="99"/>
        <v>0</v>
      </c>
      <c r="O78" s="73">
        <f t="shared" si="99"/>
        <v>0</v>
      </c>
      <c r="P78" s="73">
        <f t="shared" si="87"/>
        <v>0</v>
      </c>
      <c r="Q78" s="198"/>
      <c r="R78" s="6"/>
      <c r="S78" s="9">
        <f t="shared" si="14"/>
        <v>0</v>
      </c>
      <c r="T78" s="33">
        <f>T231+T350+T408</f>
        <v>0</v>
      </c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</row>
    <row r="79" spans="1:159" ht="33" x14ac:dyDescent="0.2">
      <c r="A79" s="118"/>
      <c r="B79" s="41"/>
      <c r="C79" s="41"/>
      <c r="D79" s="41"/>
      <c r="E79" s="41"/>
      <c r="F79" s="41">
        <v>17</v>
      </c>
      <c r="G79" s="158" t="s">
        <v>344</v>
      </c>
      <c r="H79" s="73">
        <f t="shared" ref="H79:J79" si="100">H338</f>
        <v>2114000</v>
      </c>
      <c r="I79" s="73">
        <f t="shared" si="100"/>
        <v>636826</v>
      </c>
      <c r="J79" s="73">
        <f t="shared" si="100"/>
        <v>1477174</v>
      </c>
      <c r="K79" s="165"/>
      <c r="L79" s="73">
        <f t="shared" ref="L79:O79" si="101">L338</f>
        <v>700000</v>
      </c>
      <c r="M79" s="73">
        <f t="shared" si="101"/>
        <v>416579</v>
      </c>
      <c r="N79" s="73">
        <v>220247</v>
      </c>
      <c r="O79" s="73">
        <f t="shared" si="101"/>
        <v>636826</v>
      </c>
      <c r="P79" s="73">
        <f t="shared" si="87"/>
        <v>63174</v>
      </c>
      <c r="Q79" s="198">
        <f t="shared" si="54"/>
        <v>90.98</v>
      </c>
      <c r="R79" s="6"/>
      <c r="S79" s="9">
        <f t="shared" si="14"/>
        <v>-416579</v>
      </c>
      <c r="T79" s="33">
        <f t="shared" ref="T79" si="102">T232</f>
        <v>0</v>
      </c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</row>
    <row r="80" spans="1:159" ht="49.5" x14ac:dyDescent="0.2">
      <c r="A80" s="118"/>
      <c r="B80" s="41"/>
      <c r="C80" s="41"/>
      <c r="D80" s="41"/>
      <c r="E80" s="41"/>
      <c r="F80" s="41">
        <v>18</v>
      </c>
      <c r="G80" s="158" t="s">
        <v>357</v>
      </c>
      <c r="H80" s="73">
        <f t="shared" ref="H80:J80" si="103">H402</f>
        <v>0</v>
      </c>
      <c r="I80" s="73">
        <f t="shared" si="103"/>
        <v>0</v>
      </c>
      <c r="J80" s="73">
        <f t="shared" si="103"/>
        <v>0</v>
      </c>
      <c r="K80" s="165">
        <f>ROUND(I79/H79*100,2)</f>
        <v>30.12</v>
      </c>
      <c r="L80" s="73">
        <f t="shared" ref="L80:O80" si="104">L402</f>
        <v>0</v>
      </c>
      <c r="M80" s="73">
        <f t="shared" si="104"/>
        <v>0</v>
      </c>
      <c r="N80" s="73">
        <f t="shared" si="104"/>
        <v>0</v>
      </c>
      <c r="O80" s="73">
        <f t="shared" si="104"/>
        <v>0</v>
      </c>
      <c r="P80" s="73">
        <f t="shared" si="87"/>
        <v>0</v>
      </c>
      <c r="Q80" s="198"/>
      <c r="R80" s="6"/>
      <c r="S80" s="9">
        <f t="shared" si="14"/>
        <v>0</v>
      </c>
      <c r="T80" s="33">
        <f>+T233+T434</f>
        <v>0</v>
      </c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</row>
    <row r="81" spans="1:159" ht="49.5" x14ac:dyDescent="0.2">
      <c r="A81" s="118"/>
      <c r="B81" s="41"/>
      <c r="C81" s="41"/>
      <c r="D81" s="41"/>
      <c r="E81" s="41"/>
      <c r="F81" s="41">
        <v>19</v>
      </c>
      <c r="G81" s="158" t="s">
        <v>345</v>
      </c>
      <c r="H81" s="73">
        <f t="shared" ref="H81:J82" si="105">H339</f>
        <v>0</v>
      </c>
      <c r="I81" s="73">
        <f t="shared" si="105"/>
        <v>0</v>
      </c>
      <c r="J81" s="73">
        <f t="shared" si="105"/>
        <v>0</v>
      </c>
      <c r="K81" s="165" t="e">
        <f>ROUND(I80/H80*100,2)</f>
        <v>#DIV/0!</v>
      </c>
      <c r="L81" s="73">
        <f t="shared" ref="L81:O82" si="106">L339</f>
        <v>0</v>
      </c>
      <c r="M81" s="73">
        <f t="shared" si="106"/>
        <v>0</v>
      </c>
      <c r="N81" s="73">
        <f t="shared" si="106"/>
        <v>0</v>
      </c>
      <c r="O81" s="73">
        <f t="shared" si="106"/>
        <v>0</v>
      </c>
      <c r="P81" s="73">
        <f t="shared" si="87"/>
        <v>0</v>
      </c>
      <c r="Q81" s="198" t="e">
        <f t="shared" si="54"/>
        <v>#DIV/0!</v>
      </c>
      <c r="R81" s="6"/>
      <c r="S81" s="9">
        <f t="shared" si="14"/>
        <v>0</v>
      </c>
      <c r="T81" s="33">
        <f>T137+T359</f>
        <v>0</v>
      </c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</row>
    <row r="82" spans="1:159" ht="82.5" x14ac:dyDescent="0.2">
      <c r="A82" s="118"/>
      <c r="B82" s="41"/>
      <c r="C82" s="41"/>
      <c r="D82" s="41"/>
      <c r="E82" s="41"/>
      <c r="F82" s="41" t="s">
        <v>90</v>
      </c>
      <c r="G82" s="158" t="s">
        <v>346</v>
      </c>
      <c r="H82" s="73">
        <f t="shared" si="105"/>
        <v>0</v>
      </c>
      <c r="I82" s="73">
        <f t="shared" si="105"/>
        <v>0</v>
      </c>
      <c r="J82" s="73">
        <f t="shared" si="105"/>
        <v>0</v>
      </c>
      <c r="K82" s="165" t="e">
        <f>ROUND(I81/H81*100,2)</f>
        <v>#DIV/0!</v>
      </c>
      <c r="L82" s="73">
        <f t="shared" si="106"/>
        <v>0</v>
      </c>
      <c r="M82" s="73">
        <f t="shared" si="106"/>
        <v>0</v>
      </c>
      <c r="N82" s="73">
        <f t="shared" si="106"/>
        <v>0</v>
      </c>
      <c r="O82" s="73">
        <f t="shared" si="106"/>
        <v>0</v>
      </c>
      <c r="P82" s="73">
        <f t="shared" si="87"/>
        <v>0</v>
      </c>
      <c r="Q82" s="198" t="e">
        <f t="shared" si="54"/>
        <v>#DIV/0!</v>
      </c>
      <c r="R82" s="6"/>
      <c r="S82" s="9">
        <f t="shared" ref="S82:S145" si="107">R82-M82</f>
        <v>0</v>
      </c>
      <c r="T82" s="33">
        <f t="shared" ref="T82" si="108">T83</f>
        <v>82899308</v>
      </c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</row>
    <row r="83" spans="1:159" ht="18" x14ac:dyDescent="0.2">
      <c r="A83" s="118"/>
      <c r="B83" s="41"/>
      <c r="C83" s="41"/>
      <c r="D83" s="41">
        <v>55</v>
      </c>
      <c r="E83" s="41"/>
      <c r="F83" s="41"/>
      <c r="G83" s="158" t="s">
        <v>392</v>
      </c>
      <c r="H83" s="73">
        <f t="shared" ref="H83:J83" si="109">H403</f>
        <v>0</v>
      </c>
      <c r="I83" s="73">
        <f t="shared" si="109"/>
        <v>0</v>
      </c>
      <c r="J83" s="73">
        <f t="shared" si="109"/>
        <v>0</v>
      </c>
      <c r="K83" s="165" t="e">
        <f>ROUND(I82/H82*100,2)</f>
        <v>#DIV/0!</v>
      </c>
      <c r="L83" s="73">
        <f t="shared" ref="L83:O83" si="110">L403</f>
        <v>0</v>
      </c>
      <c r="M83" s="73">
        <f t="shared" si="110"/>
        <v>0</v>
      </c>
      <c r="N83" s="73">
        <f t="shared" si="110"/>
        <v>0</v>
      </c>
      <c r="O83" s="73">
        <f t="shared" si="110"/>
        <v>0</v>
      </c>
      <c r="P83" s="73">
        <f t="shared" si="87"/>
        <v>0</v>
      </c>
      <c r="Q83" s="198"/>
      <c r="R83" s="6"/>
      <c r="S83" s="9">
        <f t="shared" si="107"/>
        <v>0</v>
      </c>
      <c r="T83" s="33">
        <f>T236+T362</f>
        <v>82899308</v>
      </c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</row>
    <row r="84" spans="1:159" ht="33" x14ac:dyDescent="0.2">
      <c r="A84" s="118"/>
      <c r="B84" s="41"/>
      <c r="C84" s="41"/>
      <c r="D84" s="41">
        <v>56</v>
      </c>
      <c r="E84" s="41"/>
      <c r="F84" s="41"/>
      <c r="G84" s="158" t="s">
        <v>80</v>
      </c>
      <c r="H84" s="73">
        <f t="shared" ref="H84:J84" si="111">+H409</f>
        <v>0</v>
      </c>
      <c r="I84" s="73">
        <f t="shared" si="111"/>
        <v>0</v>
      </c>
      <c r="J84" s="73">
        <f t="shared" si="111"/>
        <v>0</v>
      </c>
      <c r="K84" s="165"/>
      <c r="L84" s="73">
        <f t="shared" ref="L84:O84" si="112">+L409</f>
        <v>0</v>
      </c>
      <c r="M84" s="73">
        <f t="shared" si="112"/>
        <v>0</v>
      </c>
      <c r="N84" s="73">
        <f t="shared" si="112"/>
        <v>0</v>
      </c>
      <c r="O84" s="73">
        <f t="shared" si="112"/>
        <v>0</v>
      </c>
      <c r="P84" s="73">
        <f t="shared" si="87"/>
        <v>0</v>
      </c>
      <c r="Q84" s="198"/>
      <c r="R84" s="6"/>
      <c r="S84" s="9">
        <f t="shared" si="107"/>
        <v>0</v>
      </c>
      <c r="T84" s="33">
        <f t="shared" ref="T84" si="113">T85+T86</f>
        <v>-62184</v>
      </c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</row>
    <row r="85" spans="1:159" ht="18" x14ac:dyDescent="0.2">
      <c r="A85" s="118"/>
      <c r="B85" s="41"/>
      <c r="C85" s="41"/>
      <c r="D85" s="41">
        <v>57</v>
      </c>
      <c r="E85" s="41"/>
      <c r="F85" s="41"/>
      <c r="G85" s="158" t="s">
        <v>316</v>
      </c>
      <c r="H85" s="73">
        <f>H238+H341+H416</f>
        <v>16747000</v>
      </c>
      <c r="I85" s="73">
        <f>O85</f>
        <v>6383890.4800000004</v>
      </c>
      <c r="J85" s="73" t="e">
        <f>J238+J341+J416</f>
        <v>#VALUE!</v>
      </c>
      <c r="K85" s="165"/>
      <c r="L85" s="73">
        <f>L238+L341+L416</f>
        <v>7402000</v>
      </c>
      <c r="M85" s="73">
        <f>M238+M341+M416</f>
        <v>4287387</v>
      </c>
      <c r="N85" s="73">
        <f>N238+N341+N416</f>
        <v>2096503.48</v>
      </c>
      <c r="O85" s="73">
        <f>O238+O341+O416</f>
        <v>6383890.4800000004</v>
      </c>
      <c r="P85" s="73">
        <f t="shared" si="87"/>
        <v>1018109.5199999996</v>
      </c>
      <c r="Q85" s="198">
        <f t="shared" si="54"/>
        <v>86.25</v>
      </c>
      <c r="R85" s="6"/>
      <c r="S85" s="9">
        <f t="shared" si="107"/>
        <v>-4287387</v>
      </c>
      <c r="T85" s="33">
        <f t="shared" ref="T85" si="114">T438</f>
        <v>-62184</v>
      </c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</row>
    <row r="86" spans="1:159" ht="18" x14ac:dyDescent="0.2">
      <c r="A86" s="118"/>
      <c r="B86" s="41"/>
      <c r="C86" s="41"/>
      <c r="D86" s="41"/>
      <c r="E86" s="41" t="s">
        <v>20</v>
      </c>
      <c r="F86" s="41"/>
      <c r="G86" s="158" t="s">
        <v>347</v>
      </c>
      <c r="H86" s="73">
        <f>H239+H342</f>
        <v>7598000</v>
      </c>
      <c r="I86" s="73">
        <f>I239+I342</f>
        <v>2605686</v>
      </c>
      <c r="J86" s="73">
        <f>J239+J342</f>
        <v>5488485</v>
      </c>
      <c r="K86" s="165">
        <f t="shared" ref="K86:K94" si="115">ROUND(I85/H85*100,2)</f>
        <v>38.119999999999997</v>
      </c>
      <c r="L86" s="73">
        <f>L239+L342</f>
        <v>2900000</v>
      </c>
      <c r="M86" s="73">
        <f>M239+M342</f>
        <v>1677314</v>
      </c>
      <c r="N86" s="73">
        <f>N239+N342</f>
        <v>928372</v>
      </c>
      <c r="O86" s="73">
        <f>O239+O342</f>
        <v>2605686</v>
      </c>
      <c r="P86" s="73">
        <f t="shared" si="87"/>
        <v>294314</v>
      </c>
      <c r="Q86" s="198">
        <f t="shared" si="54"/>
        <v>89.85</v>
      </c>
      <c r="R86" s="6"/>
      <c r="S86" s="9">
        <f t="shared" si="107"/>
        <v>-1677314</v>
      </c>
      <c r="T86" s="33">
        <f t="shared" ref="T86" si="116">T372</f>
        <v>0</v>
      </c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</row>
    <row r="87" spans="1:159" ht="18" x14ac:dyDescent="0.2">
      <c r="A87" s="118"/>
      <c r="B87" s="41"/>
      <c r="C87" s="41"/>
      <c r="D87" s="41"/>
      <c r="E87" s="41" t="s">
        <v>18</v>
      </c>
      <c r="F87" s="41"/>
      <c r="G87" s="158" t="s">
        <v>317</v>
      </c>
      <c r="H87" s="73">
        <f t="shared" ref="H87:J87" si="117">H88+H89</f>
        <v>6298000</v>
      </c>
      <c r="I87" s="73">
        <f t="shared" ref="I87" si="118">O87</f>
        <v>2221355.48</v>
      </c>
      <c r="J87" s="73" t="e">
        <f t="shared" si="117"/>
        <v>#VALUE!</v>
      </c>
      <c r="K87" s="165">
        <f t="shared" si="115"/>
        <v>34.29</v>
      </c>
      <c r="L87" s="73">
        <f t="shared" ref="L87:O87" si="119">L88+L89</f>
        <v>2401000</v>
      </c>
      <c r="M87" s="73">
        <f t="shared" si="119"/>
        <v>1475590</v>
      </c>
      <c r="N87" s="73">
        <f t="shared" si="119"/>
        <v>745765.48</v>
      </c>
      <c r="O87" s="73">
        <f t="shared" si="119"/>
        <v>2221355.48</v>
      </c>
      <c r="P87" s="73">
        <f t="shared" si="87"/>
        <v>179644.52000000002</v>
      </c>
      <c r="Q87" s="198">
        <f t="shared" si="54"/>
        <v>92.52</v>
      </c>
      <c r="R87" s="6"/>
      <c r="S87" s="9">
        <f t="shared" si="107"/>
        <v>-1475590</v>
      </c>
      <c r="T87" s="92">
        <f>+T243+T373+T441</f>
        <v>0</v>
      </c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</row>
    <row r="88" spans="1:159" ht="18" x14ac:dyDescent="0.2">
      <c r="A88" s="118"/>
      <c r="B88" s="41"/>
      <c r="C88" s="41"/>
      <c r="D88" s="41"/>
      <c r="E88" s="41"/>
      <c r="F88" s="41" t="s">
        <v>20</v>
      </c>
      <c r="G88" s="158" t="s">
        <v>350</v>
      </c>
      <c r="H88" s="73">
        <f>H241+H360+H418</f>
        <v>6296000</v>
      </c>
      <c r="I88" s="73">
        <f t="shared" ref="I88" si="120">I241+I344</f>
        <v>2437375</v>
      </c>
      <c r="J88" s="73" t="e">
        <f>J241+J360+J418</f>
        <v>#VALUE!</v>
      </c>
      <c r="K88" s="165">
        <f t="shared" si="115"/>
        <v>35.270000000000003</v>
      </c>
      <c r="L88" s="73">
        <f>L241+L360+L418</f>
        <v>2400000</v>
      </c>
      <c r="M88" s="73">
        <f>M241+M360+M418</f>
        <v>1475590</v>
      </c>
      <c r="N88" s="73">
        <f>N241+N360+N418</f>
        <v>745480.48</v>
      </c>
      <c r="O88" s="73">
        <f>O241+O360+O418</f>
        <v>2221070.48</v>
      </c>
      <c r="P88" s="73">
        <f t="shared" si="87"/>
        <v>178929.52000000002</v>
      </c>
      <c r="Q88" s="198">
        <f t="shared" si="54"/>
        <v>92.54</v>
      </c>
      <c r="R88" s="6"/>
      <c r="S88" s="9">
        <f t="shared" si="107"/>
        <v>-1475590</v>
      </c>
      <c r="T88" s="55">
        <f t="shared" ref="T88" si="121">T89+T142</f>
        <v>-967406</v>
      </c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</row>
    <row r="89" spans="1:159" ht="18" x14ac:dyDescent="0.2">
      <c r="A89" s="118"/>
      <c r="B89" s="41"/>
      <c r="C89" s="41"/>
      <c r="D89" s="41"/>
      <c r="E89" s="41"/>
      <c r="F89" s="41" t="s">
        <v>18</v>
      </c>
      <c r="G89" s="158" t="s">
        <v>318</v>
      </c>
      <c r="H89" s="73">
        <f t="shared" ref="H89:J89" si="122">H242</f>
        <v>2000</v>
      </c>
      <c r="I89" s="73">
        <f t="shared" ref="I89" si="123">O89</f>
        <v>285</v>
      </c>
      <c r="J89" s="73">
        <f t="shared" si="122"/>
        <v>1715</v>
      </c>
      <c r="K89" s="165">
        <f t="shared" si="115"/>
        <v>38.71</v>
      </c>
      <c r="L89" s="73">
        <f>L242</f>
        <v>1000</v>
      </c>
      <c r="M89" s="73">
        <f>M242</f>
        <v>0</v>
      </c>
      <c r="N89" s="73">
        <f t="shared" ref="N89:O89" si="124">N242</f>
        <v>285</v>
      </c>
      <c r="O89" s="73">
        <f t="shared" si="124"/>
        <v>285</v>
      </c>
      <c r="P89" s="73">
        <f t="shared" si="87"/>
        <v>715</v>
      </c>
      <c r="Q89" s="198">
        <f t="shared" si="54"/>
        <v>28.5</v>
      </c>
      <c r="R89" s="6"/>
      <c r="S89" s="9">
        <f t="shared" si="107"/>
        <v>0</v>
      </c>
      <c r="T89" s="33">
        <f t="shared" ref="T89" si="125">T90+T119+T137</f>
        <v>-967406</v>
      </c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</row>
    <row r="90" spans="1:159" ht="33" x14ac:dyDescent="0.2">
      <c r="A90" s="118"/>
      <c r="B90" s="41"/>
      <c r="C90" s="41"/>
      <c r="D90" s="41">
        <v>58</v>
      </c>
      <c r="E90" s="41"/>
      <c r="F90" s="41"/>
      <c r="G90" s="158" t="s">
        <v>83</v>
      </c>
      <c r="H90" s="73">
        <f>+H243+H444</f>
        <v>10254000</v>
      </c>
      <c r="I90" s="73">
        <f t="shared" ref="I90" si="126">I243+I346</f>
        <v>0</v>
      </c>
      <c r="J90" s="73">
        <f>+J243+J444</f>
        <v>8447560</v>
      </c>
      <c r="K90" s="165">
        <f t="shared" si="115"/>
        <v>14.25</v>
      </c>
      <c r="L90" s="73">
        <v>1806440</v>
      </c>
      <c r="M90" s="73">
        <f>+M243+M444</f>
        <v>1274376</v>
      </c>
      <c r="N90" s="73">
        <f>+N243+N444</f>
        <v>532064</v>
      </c>
      <c r="O90" s="73">
        <f>+O243+O444</f>
        <v>1806440</v>
      </c>
      <c r="P90" s="73">
        <f t="shared" si="87"/>
        <v>0</v>
      </c>
      <c r="Q90" s="198"/>
      <c r="R90" s="6"/>
      <c r="S90" s="9">
        <f t="shared" si="107"/>
        <v>-1274376</v>
      </c>
      <c r="T90" s="33">
        <f t="shared" ref="T90" si="127">T91+T112+T110</f>
        <v>-967406</v>
      </c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</row>
    <row r="91" spans="1:159" ht="18" x14ac:dyDescent="0.2">
      <c r="A91" s="118"/>
      <c r="B91" s="41"/>
      <c r="C91" s="41"/>
      <c r="D91" s="41">
        <v>59</v>
      </c>
      <c r="E91" s="41"/>
      <c r="F91" s="41"/>
      <c r="G91" s="158" t="s">
        <v>161</v>
      </c>
      <c r="H91" s="73">
        <f>H147+H369</f>
        <v>1420000</v>
      </c>
      <c r="I91" s="73">
        <f t="shared" ref="I91" si="128">O91</f>
        <v>651438</v>
      </c>
      <c r="J91" s="73">
        <f>J147+J369</f>
        <v>0</v>
      </c>
      <c r="K91" s="165">
        <f t="shared" si="115"/>
        <v>0</v>
      </c>
      <c r="L91" s="73">
        <v>142000</v>
      </c>
      <c r="M91" s="73">
        <f>M147+M369</f>
        <v>514715</v>
      </c>
      <c r="N91" s="73">
        <f>N147+N369</f>
        <v>136723</v>
      </c>
      <c r="O91" s="73">
        <f>O147+O369</f>
        <v>651438</v>
      </c>
      <c r="P91" s="73">
        <f>P147+P369</f>
        <v>68562</v>
      </c>
      <c r="Q91" s="198"/>
      <c r="R91" s="6"/>
      <c r="S91" s="9">
        <f t="shared" si="107"/>
        <v>-514715</v>
      </c>
      <c r="T91" s="33">
        <f t="shared" ref="T91" si="129">SUM(T92:T109)</f>
        <v>-967406</v>
      </c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</row>
    <row r="92" spans="1:159" ht="18" x14ac:dyDescent="0.2">
      <c r="A92" s="118"/>
      <c r="B92" s="41"/>
      <c r="C92" s="41"/>
      <c r="D92" s="41" t="s">
        <v>97</v>
      </c>
      <c r="E92" s="41"/>
      <c r="F92" s="41"/>
      <c r="G92" s="158" t="s">
        <v>162</v>
      </c>
      <c r="H92" s="73">
        <f t="shared" ref="H92:J92" si="130">H93</f>
        <v>0</v>
      </c>
      <c r="I92" s="73">
        <f t="shared" ref="I92" si="131">I245+I348</f>
        <v>0</v>
      </c>
      <c r="J92" s="73">
        <f t="shared" si="130"/>
        <v>0</v>
      </c>
      <c r="K92" s="165">
        <f t="shared" si="115"/>
        <v>45.88</v>
      </c>
      <c r="L92" s="73">
        <f>L93</f>
        <v>0</v>
      </c>
      <c r="M92" s="73">
        <f t="shared" ref="M92:O92" si="132">M93</f>
        <v>0</v>
      </c>
      <c r="N92" s="73">
        <f t="shared" si="132"/>
        <v>0</v>
      </c>
      <c r="O92" s="73">
        <f t="shared" si="132"/>
        <v>0</v>
      </c>
      <c r="P92" s="73">
        <f t="shared" si="87"/>
        <v>0</v>
      </c>
      <c r="Q92" s="198" t="e">
        <f t="shared" si="54"/>
        <v>#DIV/0!</v>
      </c>
      <c r="R92" s="6"/>
      <c r="S92" s="9">
        <f t="shared" si="107"/>
        <v>0</v>
      </c>
      <c r="T92" s="44">
        <f t="shared" ref="T92:T109" si="133">+R92+S92</f>
        <v>0</v>
      </c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</row>
    <row r="93" spans="1:159" ht="18" x14ac:dyDescent="0.2">
      <c r="A93" s="118"/>
      <c r="B93" s="41"/>
      <c r="C93" s="41"/>
      <c r="D93" s="41">
        <v>71</v>
      </c>
      <c r="E93" s="41"/>
      <c r="F93" s="41"/>
      <c r="G93" s="158" t="s">
        <v>393</v>
      </c>
      <c r="H93" s="73">
        <f>H246+H372</f>
        <v>0</v>
      </c>
      <c r="I93" s="73">
        <f t="shared" ref="I93" si="134">O93</f>
        <v>0</v>
      </c>
      <c r="J93" s="73">
        <f>J246+J372</f>
        <v>0</v>
      </c>
      <c r="K93" s="165" t="e">
        <f t="shared" si="115"/>
        <v>#DIV/0!</v>
      </c>
      <c r="L93" s="73">
        <f>L246+L372</f>
        <v>0</v>
      </c>
      <c r="M93" s="73">
        <f>M246+M372</f>
        <v>0</v>
      </c>
      <c r="N93" s="73">
        <f>N246+N372</f>
        <v>0</v>
      </c>
      <c r="O93" s="73">
        <f>O246+O372</f>
        <v>0</v>
      </c>
      <c r="P93" s="73">
        <f t="shared" si="87"/>
        <v>0</v>
      </c>
      <c r="Q93" s="198" t="e">
        <f t="shared" si="54"/>
        <v>#DIV/0!</v>
      </c>
      <c r="R93" s="6"/>
      <c r="S93" s="9">
        <f t="shared" si="107"/>
        <v>0</v>
      </c>
      <c r="T93" s="172">
        <v>0</v>
      </c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</row>
    <row r="94" spans="1:159" ht="18" x14ac:dyDescent="0.2">
      <c r="A94" s="118"/>
      <c r="B94" s="41"/>
      <c r="C94" s="41"/>
      <c r="D94" s="41">
        <v>79</v>
      </c>
      <c r="E94" s="41"/>
      <c r="F94" s="41"/>
      <c r="G94" s="158" t="s">
        <v>164</v>
      </c>
      <c r="H94" s="73">
        <f t="shared" ref="H94:J94" si="135">H95+H96</f>
        <v>0</v>
      </c>
      <c r="I94" s="73">
        <f t="shared" ref="I94" si="136">I247+I350</f>
        <v>0</v>
      </c>
      <c r="J94" s="73">
        <f t="shared" si="135"/>
        <v>0</v>
      </c>
      <c r="K94" s="165" t="e">
        <f t="shared" si="115"/>
        <v>#DIV/0!</v>
      </c>
      <c r="L94" s="73">
        <f t="shared" ref="L94:O94" si="137">L95+L96</f>
        <v>0</v>
      </c>
      <c r="M94" s="73">
        <f t="shared" si="137"/>
        <v>0</v>
      </c>
      <c r="N94" s="73">
        <f t="shared" si="137"/>
        <v>0</v>
      </c>
      <c r="O94" s="73">
        <f t="shared" si="137"/>
        <v>0</v>
      </c>
      <c r="P94" s="73">
        <f t="shared" si="87"/>
        <v>0</v>
      </c>
      <c r="Q94" s="198"/>
      <c r="R94" s="6"/>
      <c r="S94" s="9">
        <f t="shared" si="107"/>
        <v>0</v>
      </c>
      <c r="T94" s="44">
        <f t="shared" si="133"/>
        <v>0</v>
      </c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</row>
    <row r="95" spans="1:159" ht="18" x14ac:dyDescent="0.2">
      <c r="A95" s="118"/>
      <c r="B95" s="41"/>
      <c r="C95" s="41"/>
      <c r="D95" s="41" t="s">
        <v>98</v>
      </c>
      <c r="E95" s="41"/>
      <c r="F95" s="41"/>
      <c r="G95" s="158" t="s">
        <v>398</v>
      </c>
      <c r="H95" s="73">
        <f t="shared" ref="H95:J95" si="138">H448</f>
        <v>0</v>
      </c>
      <c r="I95" s="73">
        <f t="shared" ref="I95" si="139">O95</f>
        <v>0</v>
      </c>
      <c r="J95" s="73">
        <f t="shared" si="138"/>
        <v>0</v>
      </c>
      <c r="K95" s="165"/>
      <c r="L95" s="73">
        <f t="shared" ref="L95:O95" si="140">L448</f>
        <v>0</v>
      </c>
      <c r="M95" s="73">
        <f t="shared" si="140"/>
        <v>0</v>
      </c>
      <c r="N95" s="73">
        <f t="shared" si="140"/>
        <v>0</v>
      </c>
      <c r="O95" s="73">
        <f t="shared" si="140"/>
        <v>0</v>
      </c>
      <c r="P95" s="73">
        <f t="shared" si="87"/>
        <v>0</v>
      </c>
      <c r="Q95" s="198"/>
      <c r="R95" s="6"/>
      <c r="S95" s="9">
        <f t="shared" si="107"/>
        <v>0</v>
      </c>
      <c r="T95" s="44">
        <f t="shared" si="133"/>
        <v>0</v>
      </c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</row>
    <row r="96" spans="1:159" ht="18" x14ac:dyDescent="0.2">
      <c r="A96" s="118"/>
      <c r="B96" s="41"/>
      <c r="C96" s="41"/>
      <c r="D96" s="41">
        <v>81</v>
      </c>
      <c r="E96" s="41"/>
      <c r="F96" s="41"/>
      <c r="G96" s="158" t="s">
        <v>399</v>
      </c>
      <c r="H96" s="73">
        <f t="shared" ref="H96:J96" si="141">H382</f>
        <v>0</v>
      </c>
      <c r="I96" s="73">
        <f t="shared" ref="I96" si="142">I249+I352</f>
        <v>0</v>
      </c>
      <c r="J96" s="73">
        <f t="shared" si="141"/>
        <v>0</v>
      </c>
      <c r="K96" s="165"/>
      <c r="L96" s="73">
        <f t="shared" ref="L96:O96" si="143">L382</f>
        <v>0</v>
      </c>
      <c r="M96" s="73">
        <f t="shared" si="143"/>
        <v>0</v>
      </c>
      <c r="N96" s="73">
        <f t="shared" si="143"/>
        <v>0</v>
      </c>
      <c r="O96" s="73">
        <f t="shared" si="143"/>
        <v>0</v>
      </c>
      <c r="P96" s="73">
        <f t="shared" si="87"/>
        <v>0</v>
      </c>
      <c r="Q96" s="198"/>
      <c r="R96" s="6"/>
      <c r="S96" s="9">
        <f t="shared" si="107"/>
        <v>0</v>
      </c>
      <c r="T96" s="44">
        <f t="shared" si="133"/>
        <v>0</v>
      </c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</row>
    <row r="97" spans="1:159" ht="18" x14ac:dyDescent="0.2">
      <c r="A97" s="121"/>
      <c r="B97" s="98"/>
      <c r="C97" s="98"/>
      <c r="D97" s="98">
        <v>85</v>
      </c>
      <c r="E97" s="98"/>
      <c r="F97" s="98"/>
      <c r="G97" s="167" t="s">
        <v>87</v>
      </c>
      <c r="H97" s="73">
        <f>+H253+H383+H451</f>
        <v>0</v>
      </c>
      <c r="I97" s="73">
        <f t="shared" ref="I97" si="144">O97</f>
        <v>-64899</v>
      </c>
      <c r="J97" s="73">
        <f>+J253+J383+J451</f>
        <v>0</v>
      </c>
      <c r="K97" s="165"/>
      <c r="L97" s="73">
        <f>+L253+L383+L451</f>
        <v>0</v>
      </c>
      <c r="M97" s="73">
        <f>+M253+M383+M451</f>
        <v>-62024</v>
      </c>
      <c r="N97" s="73">
        <f>+N253+N383+N451</f>
        <v>-2875</v>
      </c>
      <c r="O97" s="73">
        <f>+O253+O383+O451</f>
        <v>-64899</v>
      </c>
      <c r="P97" s="73"/>
      <c r="Q97" s="203"/>
      <c r="R97" s="6"/>
      <c r="S97" s="9">
        <f t="shared" si="107"/>
        <v>62024</v>
      </c>
      <c r="T97" s="44">
        <f t="shared" si="133"/>
        <v>62024</v>
      </c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</row>
    <row r="98" spans="1:159" ht="33" x14ac:dyDescent="0.2">
      <c r="A98" s="386" t="s">
        <v>99</v>
      </c>
      <c r="B98" s="387"/>
      <c r="C98" s="387"/>
      <c r="D98" s="387"/>
      <c r="E98" s="387"/>
      <c r="F98" s="387"/>
      <c r="G98" s="159" t="s">
        <v>100</v>
      </c>
      <c r="H98" s="73">
        <f t="shared" ref="H98:J98" si="145">H99+H152</f>
        <v>1420000</v>
      </c>
      <c r="I98" s="73">
        <f>O98</f>
        <v>651438</v>
      </c>
      <c r="J98" s="73">
        <f t="shared" si="145"/>
        <v>0</v>
      </c>
      <c r="K98" s="165">
        <f t="shared" si="57"/>
        <v>45.88</v>
      </c>
      <c r="L98" s="73">
        <v>720000</v>
      </c>
      <c r="M98" s="73">
        <f>M99+M152</f>
        <v>514715</v>
      </c>
      <c r="N98" s="73">
        <f t="shared" ref="N98:O98" si="146">N99+N152</f>
        <v>136723</v>
      </c>
      <c r="O98" s="73">
        <f t="shared" si="146"/>
        <v>651438</v>
      </c>
      <c r="P98" s="73">
        <f>L98-O98</f>
        <v>68562</v>
      </c>
      <c r="Q98" s="200">
        <f t="shared" ref="Q98:Q149" si="147">ROUND(O98/L98*100,2)</f>
        <v>90.48</v>
      </c>
      <c r="R98" s="6"/>
      <c r="S98" s="9">
        <f t="shared" si="107"/>
        <v>-514715</v>
      </c>
      <c r="T98" s="44">
        <f t="shared" si="133"/>
        <v>-514715</v>
      </c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</row>
    <row r="99" spans="1:159" ht="18" x14ac:dyDescent="0.2">
      <c r="A99" s="118"/>
      <c r="B99" s="41"/>
      <c r="C99" s="41"/>
      <c r="D99" s="41" t="s">
        <v>20</v>
      </c>
      <c r="E99" s="41"/>
      <c r="F99" s="41"/>
      <c r="G99" s="169" t="s">
        <v>153</v>
      </c>
      <c r="H99" s="73">
        <f>H100+H129+H147</f>
        <v>1420000</v>
      </c>
      <c r="I99" s="73">
        <f>O99</f>
        <v>651438</v>
      </c>
      <c r="J99" s="73">
        <f t="shared" ref="J99" si="148">J100+J129+J147</f>
        <v>0</v>
      </c>
      <c r="K99" s="165">
        <f t="shared" si="57"/>
        <v>45.88</v>
      </c>
      <c r="L99" s="73">
        <v>720000</v>
      </c>
      <c r="M99" s="73">
        <f t="shared" ref="M99:O99" si="149">M100+M129+M147</f>
        <v>514715</v>
      </c>
      <c r="N99" s="73">
        <f t="shared" si="149"/>
        <v>136723</v>
      </c>
      <c r="O99" s="73">
        <f t="shared" si="149"/>
        <v>651438</v>
      </c>
      <c r="P99" s="73">
        <f>L99-O99</f>
        <v>68562</v>
      </c>
      <c r="Q99" s="198">
        <f t="shared" si="147"/>
        <v>90.48</v>
      </c>
      <c r="R99" s="6"/>
      <c r="S99" s="9">
        <f t="shared" si="107"/>
        <v>-514715</v>
      </c>
      <c r="T99" s="44">
        <f t="shared" si="133"/>
        <v>-514715</v>
      </c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</row>
    <row r="100" spans="1:159" ht="18" x14ac:dyDescent="0.2">
      <c r="A100" s="118"/>
      <c r="B100" s="41"/>
      <c r="C100" s="41"/>
      <c r="D100" s="41" t="s">
        <v>89</v>
      </c>
      <c r="E100" s="41"/>
      <c r="F100" s="41"/>
      <c r="G100" s="169" t="s">
        <v>273</v>
      </c>
      <c r="H100" s="73">
        <f t="shared" ref="H100:J100" si="150">H101+H122+H120</f>
        <v>0</v>
      </c>
      <c r="I100" s="73">
        <f t="shared" si="150"/>
        <v>0</v>
      </c>
      <c r="J100" s="73">
        <f t="shared" si="150"/>
        <v>0</v>
      </c>
      <c r="K100" s="165" t="e">
        <f t="shared" si="57"/>
        <v>#DIV/0!</v>
      </c>
      <c r="L100" s="73">
        <f>L101+L122+L120</f>
        <v>0</v>
      </c>
      <c r="M100" s="73">
        <f t="shared" ref="M100:P100" si="151">M101+M122+M120</f>
        <v>0</v>
      </c>
      <c r="N100" s="73">
        <f t="shared" si="151"/>
        <v>0</v>
      </c>
      <c r="O100" s="73">
        <f t="shared" si="151"/>
        <v>0</v>
      </c>
      <c r="P100" s="73">
        <f t="shared" si="151"/>
        <v>0</v>
      </c>
      <c r="Q100" s="198" t="e">
        <f t="shared" si="147"/>
        <v>#DIV/0!</v>
      </c>
      <c r="R100" s="6"/>
      <c r="S100" s="9">
        <f t="shared" si="107"/>
        <v>0</v>
      </c>
      <c r="T100" s="44">
        <f t="shared" si="133"/>
        <v>0</v>
      </c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</row>
    <row r="101" spans="1:159" ht="18" x14ac:dyDescent="0.2">
      <c r="A101" s="118"/>
      <c r="B101" s="41"/>
      <c r="C101" s="41"/>
      <c r="D101" s="41"/>
      <c r="E101" s="41" t="s">
        <v>20</v>
      </c>
      <c r="F101" s="41"/>
      <c r="G101" s="158" t="s">
        <v>294</v>
      </c>
      <c r="H101" s="73">
        <f t="shared" ref="H101:J101" si="152">SUM(H102:H119)</f>
        <v>0</v>
      </c>
      <c r="I101" s="73">
        <f t="shared" si="152"/>
        <v>0</v>
      </c>
      <c r="J101" s="73">
        <f t="shared" si="152"/>
        <v>0</v>
      </c>
      <c r="K101" s="165" t="e">
        <f t="shared" si="57"/>
        <v>#DIV/0!</v>
      </c>
      <c r="L101" s="73">
        <f t="shared" ref="L101:O101" si="153">SUM(L102:L119)</f>
        <v>0</v>
      </c>
      <c r="M101" s="73">
        <f t="shared" si="153"/>
        <v>0</v>
      </c>
      <c r="N101" s="73">
        <f t="shared" si="153"/>
        <v>0</v>
      </c>
      <c r="O101" s="73">
        <f t="shared" si="153"/>
        <v>0</v>
      </c>
      <c r="P101" s="73">
        <f t="shared" ref="P101:P156" si="154">L101-O101</f>
        <v>0</v>
      </c>
      <c r="Q101" s="198" t="e">
        <f t="shared" si="147"/>
        <v>#DIV/0!</v>
      </c>
      <c r="R101" s="6"/>
      <c r="S101" s="9">
        <f t="shared" si="107"/>
        <v>0</v>
      </c>
      <c r="T101" s="44">
        <f t="shared" si="133"/>
        <v>0</v>
      </c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</row>
    <row r="102" spans="1:159" ht="18" x14ac:dyDescent="0.2">
      <c r="A102" s="119"/>
      <c r="B102" s="96"/>
      <c r="C102" s="96"/>
      <c r="D102" s="96"/>
      <c r="E102" s="96"/>
      <c r="F102" s="96" t="s">
        <v>20</v>
      </c>
      <c r="G102" s="94" t="s">
        <v>295</v>
      </c>
      <c r="H102" s="71"/>
      <c r="I102" s="71"/>
      <c r="J102" s="71">
        <f>H102-I102</f>
        <v>0</v>
      </c>
      <c r="K102" s="165" t="e">
        <f t="shared" si="57"/>
        <v>#DIV/0!</v>
      </c>
      <c r="L102" s="71"/>
      <c r="M102" s="71"/>
      <c r="N102" s="71"/>
      <c r="O102" s="69">
        <f t="shared" ref="O102:O119" si="155">+M102+N102</f>
        <v>0</v>
      </c>
      <c r="P102" s="71">
        <f t="shared" si="154"/>
        <v>0</v>
      </c>
      <c r="Q102" s="199" t="e">
        <f t="shared" si="147"/>
        <v>#DIV/0!</v>
      </c>
      <c r="R102" s="6"/>
      <c r="S102" s="9">
        <f t="shared" si="107"/>
        <v>0</v>
      </c>
      <c r="T102" s="44">
        <f t="shared" si="133"/>
        <v>0</v>
      </c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</row>
    <row r="103" spans="1:159" s="85" customFormat="1" ht="18" x14ac:dyDescent="0.2">
      <c r="A103" s="122"/>
      <c r="B103" s="99"/>
      <c r="C103" s="99"/>
      <c r="D103" s="99"/>
      <c r="E103" s="99"/>
      <c r="F103" s="99"/>
      <c r="G103" s="170" t="s">
        <v>376</v>
      </c>
      <c r="H103" s="173">
        <v>0</v>
      </c>
      <c r="I103" s="173">
        <v>0</v>
      </c>
      <c r="J103" s="173">
        <f t="shared" ref="J103:J128" si="156">H103-I103</f>
        <v>0</v>
      </c>
      <c r="K103" s="171"/>
      <c r="L103" s="173">
        <v>0</v>
      </c>
      <c r="M103" s="173">
        <v>0</v>
      </c>
      <c r="N103" s="173">
        <v>0</v>
      </c>
      <c r="O103" s="181">
        <v>0</v>
      </c>
      <c r="P103" s="173"/>
      <c r="Q103" s="204"/>
      <c r="R103" s="82"/>
      <c r="S103" s="9">
        <f t="shared" si="107"/>
        <v>0</v>
      </c>
      <c r="T103" s="44">
        <f t="shared" si="133"/>
        <v>0</v>
      </c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  <c r="DC103" s="83"/>
      <c r="DD103" s="83"/>
      <c r="DE103" s="83"/>
      <c r="DF103" s="83"/>
      <c r="DG103" s="83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</row>
    <row r="104" spans="1:159" ht="18" x14ac:dyDescent="0.2">
      <c r="A104" s="119"/>
      <c r="B104" s="96"/>
      <c r="C104" s="96"/>
      <c r="D104" s="96"/>
      <c r="E104" s="96"/>
      <c r="F104" s="96" t="s">
        <v>18</v>
      </c>
      <c r="G104" s="94" t="s">
        <v>103</v>
      </c>
      <c r="H104" s="71"/>
      <c r="I104" s="71"/>
      <c r="J104" s="71">
        <f t="shared" si="156"/>
        <v>0</v>
      </c>
      <c r="K104" s="165"/>
      <c r="L104" s="71"/>
      <c r="M104" s="71"/>
      <c r="N104" s="71"/>
      <c r="O104" s="69">
        <f t="shared" si="155"/>
        <v>0</v>
      </c>
      <c r="P104" s="73">
        <f t="shared" si="154"/>
        <v>0</v>
      </c>
      <c r="Q104" s="198"/>
      <c r="R104" s="6"/>
      <c r="S104" s="9">
        <f t="shared" si="107"/>
        <v>0</v>
      </c>
      <c r="T104" s="44">
        <f t="shared" si="133"/>
        <v>0</v>
      </c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</row>
    <row r="105" spans="1:159" ht="18" x14ac:dyDescent="0.2">
      <c r="A105" s="119"/>
      <c r="B105" s="96"/>
      <c r="C105" s="96"/>
      <c r="D105" s="96"/>
      <c r="E105" s="96"/>
      <c r="F105" s="96"/>
      <c r="G105" s="94" t="s">
        <v>104</v>
      </c>
      <c r="H105" s="71"/>
      <c r="I105" s="71"/>
      <c r="J105" s="71">
        <f t="shared" si="156"/>
        <v>0</v>
      </c>
      <c r="K105" s="165"/>
      <c r="L105" s="71"/>
      <c r="M105" s="71"/>
      <c r="N105" s="71"/>
      <c r="O105" s="69">
        <f t="shared" si="155"/>
        <v>0</v>
      </c>
      <c r="P105" s="73">
        <f t="shared" si="154"/>
        <v>0</v>
      </c>
      <c r="Q105" s="198"/>
      <c r="R105" s="6"/>
      <c r="S105" s="9">
        <f t="shared" si="107"/>
        <v>0</v>
      </c>
      <c r="T105" s="44">
        <f t="shared" si="133"/>
        <v>0</v>
      </c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</row>
    <row r="106" spans="1:159" ht="18" x14ac:dyDescent="0.2">
      <c r="A106" s="119"/>
      <c r="B106" s="96"/>
      <c r="C106" s="96"/>
      <c r="D106" s="96"/>
      <c r="E106" s="96"/>
      <c r="F106" s="96" t="s">
        <v>7</v>
      </c>
      <c r="G106" s="94" t="s">
        <v>105</v>
      </c>
      <c r="H106" s="71"/>
      <c r="I106" s="71"/>
      <c r="J106" s="71">
        <f t="shared" si="156"/>
        <v>0</v>
      </c>
      <c r="K106" s="165"/>
      <c r="L106" s="71"/>
      <c r="M106" s="71"/>
      <c r="N106" s="71"/>
      <c r="O106" s="69">
        <f t="shared" si="155"/>
        <v>0</v>
      </c>
      <c r="P106" s="73">
        <f t="shared" si="154"/>
        <v>0</v>
      </c>
      <c r="Q106" s="198"/>
      <c r="R106" s="6"/>
      <c r="S106" s="9">
        <f t="shared" si="107"/>
        <v>0</v>
      </c>
      <c r="T106" s="44">
        <f t="shared" si="133"/>
        <v>0</v>
      </c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</row>
    <row r="107" spans="1:159" ht="18" x14ac:dyDescent="0.2">
      <c r="A107" s="119"/>
      <c r="B107" s="96"/>
      <c r="C107" s="96"/>
      <c r="D107" s="96"/>
      <c r="E107" s="96"/>
      <c r="F107" s="96"/>
      <c r="G107" s="94" t="s">
        <v>106</v>
      </c>
      <c r="H107" s="71"/>
      <c r="I107" s="71"/>
      <c r="J107" s="71">
        <f t="shared" si="156"/>
        <v>0</v>
      </c>
      <c r="K107" s="165"/>
      <c r="L107" s="71"/>
      <c r="M107" s="71"/>
      <c r="N107" s="71"/>
      <c r="O107" s="69">
        <f t="shared" si="155"/>
        <v>0</v>
      </c>
      <c r="P107" s="73">
        <f t="shared" si="154"/>
        <v>0</v>
      </c>
      <c r="Q107" s="198"/>
      <c r="R107" s="6"/>
      <c r="S107" s="9">
        <f t="shared" si="107"/>
        <v>0</v>
      </c>
      <c r="T107" s="44">
        <f t="shared" si="133"/>
        <v>0</v>
      </c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</row>
    <row r="108" spans="1:159" ht="18" x14ac:dyDescent="0.2">
      <c r="A108" s="119"/>
      <c r="B108" s="96"/>
      <c r="C108" s="96"/>
      <c r="D108" s="96"/>
      <c r="E108" s="96"/>
      <c r="F108" s="96"/>
      <c r="G108" s="94" t="s">
        <v>107</v>
      </c>
      <c r="H108" s="71"/>
      <c r="I108" s="71"/>
      <c r="J108" s="71">
        <f t="shared" si="156"/>
        <v>0</v>
      </c>
      <c r="K108" s="165"/>
      <c r="L108" s="71"/>
      <c r="M108" s="71"/>
      <c r="N108" s="71"/>
      <c r="O108" s="69">
        <f t="shared" si="155"/>
        <v>0</v>
      </c>
      <c r="P108" s="73">
        <f t="shared" si="154"/>
        <v>0</v>
      </c>
      <c r="Q108" s="198"/>
      <c r="R108" s="6"/>
      <c r="S108" s="9">
        <f t="shared" si="107"/>
        <v>0</v>
      </c>
      <c r="T108" s="44">
        <f t="shared" si="133"/>
        <v>0</v>
      </c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</row>
    <row r="109" spans="1:159" ht="18" x14ac:dyDescent="0.2">
      <c r="A109" s="119"/>
      <c r="B109" s="96"/>
      <c r="C109" s="96"/>
      <c r="D109" s="96"/>
      <c r="E109" s="96"/>
      <c r="F109" s="96"/>
      <c r="G109" s="94" t="s">
        <v>108</v>
      </c>
      <c r="H109" s="71"/>
      <c r="I109" s="71"/>
      <c r="J109" s="71">
        <f t="shared" si="156"/>
        <v>0</v>
      </c>
      <c r="K109" s="165"/>
      <c r="L109" s="71"/>
      <c r="M109" s="71"/>
      <c r="N109" s="71"/>
      <c r="O109" s="69">
        <f t="shared" si="155"/>
        <v>0</v>
      </c>
      <c r="P109" s="73">
        <f t="shared" si="154"/>
        <v>0</v>
      </c>
      <c r="Q109" s="198"/>
      <c r="R109" s="6"/>
      <c r="S109" s="9">
        <f t="shared" si="107"/>
        <v>0</v>
      </c>
      <c r="T109" s="44">
        <f t="shared" si="133"/>
        <v>0</v>
      </c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</row>
    <row r="110" spans="1:159" ht="18" x14ac:dyDescent="0.2">
      <c r="A110" s="119"/>
      <c r="B110" s="96"/>
      <c r="C110" s="96"/>
      <c r="D110" s="96"/>
      <c r="E110" s="96"/>
      <c r="F110" s="96" t="s">
        <v>109</v>
      </c>
      <c r="G110" s="94" t="s">
        <v>110</v>
      </c>
      <c r="H110" s="71"/>
      <c r="I110" s="71"/>
      <c r="J110" s="71">
        <f t="shared" si="156"/>
        <v>0</v>
      </c>
      <c r="K110" s="165"/>
      <c r="L110" s="71"/>
      <c r="M110" s="71"/>
      <c r="N110" s="71"/>
      <c r="O110" s="69">
        <f t="shared" si="155"/>
        <v>0</v>
      </c>
      <c r="P110" s="73">
        <f t="shared" si="154"/>
        <v>0</v>
      </c>
      <c r="Q110" s="198"/>
      <c r="R110" s="6"/>
      <c r="S110" s="9">
        <f t="shared" si="107"/>
        <v>0</v>
      </c>
      <c r="T110" s="34">
        <f t="shared" ref="T110" si="157">T111</f>
        <v>0</v>
      </c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</row>
    <row r="111" spans="1:159" ht="18" x14ac:dyDescent="0.2">
      <c r="A111" s="119"/>
      <c r="B111" s="96"/>
      <c r="C111" s="96"/>
      <c r="D111" s="96"/>
      <c r="E111" s="96"/>
      <c r="F111" s="96" t="s">
        <v>111</v>
      </c>
      <c r="G111" s="94" t="s">
        <v>112</v>
      </c>
      <c r="H111" s="71"/>
      <c r="I111" s="71"/>
      <c r="J111" s="71">
        <f t="shared" si="156"/>
        <v>0</v>
      </c>
      <c r="K111" s="165"/>
      <c r="L111" s="71"/>
      <c r="M111" s="71"/>
      <c r="N111" s="71"/>
      <c r="O111" s="69">
        <f t="shared" si="155"/>
        <v>0</v>
      </c>
      <c r="P111" s="73">
        <f t="shared" si="154"/>
        <v>0</v>
      </c>
      <c r="Q111" s="198"/>
      <c r="R111" s="6"/>
      <c r="S111" s="9">
        <f t="shared" si="107"/>
        <v>0</v>
      </c>
      <c r="T111" s="44">
        <v>0</v>
      </c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</row>
    <row r="112" spans="1:159" ht="18" x14ac:dyDescent="0.2">
      <c r="A112" s="119"/>
      <c r="B112" s="96"/>
      <c r="C112" s="96"/>
      <c r="D112" s="96"/>
      <c r="E112" s="96"/>
      <c r="F112" s="96"/>
      <c r="G112" s="94" t="s">
        <v>113</v>
      </c>
      <c r="H112" s="71"/>
      <c r="I112" s="71"/>
      <c r="J112" s="71">
        <f t="shared" si="156"/>
        <v>0</v>
      </c>
      <c r="K112" s="165"/>
      <c r="L112" s="71"/>
      <c r="M112" s="71"/>
      <c r="N112" s="71"/>
      <c r="O112" s="69">
        <f t="shared" si="155"/>
        <v>0</v>
      </c>
      <c r="P112" s="73">
        <f t="shared" si="154"/>
        <v>0</v>
      </c>
      <c r="Q112" s="198"/>
      <c r="R112" s="6"/>
      <c r="S112" s="9">
        <f t="shared" si="107"/>
        <v>0</v>
      </c>
      <c r="T112" s="33">
        <f t="shared" ref="T112" si="158">T113+T114+T115+T116+T117+T118</f>
        <v>0</v>
      </c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</row>
    <row r="113" spans="1:159" ht="18" x14ac:dyDescent="0.2">
      <c r="A113" s="119"/>
      <c r="B113" s="96"/>
      <c r="C113" s="96"/>
      <c r="D113" s="96"/>
      <c r="E113" s="96"/>
      <c r="F113" s="96"/>
      <c r="G113" s="94" t="s">
        <v>114</v>
      </c>
      <c r="H113" s="71"/>
      <c r="I113" s="71"/>
      <c r="J113" s="71">
        <f t="shared" si="156"/>
        <v>0</v>
      </c>
      <c r="K113" s="165"/>
      <c r="L113" s="71"/>
      <c r="M113" s="71"/>
      <c r="N113" s="71"/>
      <c r="O113" s="69">
        <f t="shared" si="155"/>
        <v>0</v>
      </c>
      <c r="P113" s="73">
        <f t="shared" si="154"/>
        <v>0</v>
      </c>
      <c r="Q113" s="198"/>
      <c r="R113" s="6"/>
      <c r="S113" s="9">
        <f t="shared" si="107"/>
        <v>0</v>
      </c>
      <c r="T113" s="44">
        <f t="shared" ref="T113:T118" si="159">+R113+S113</f>
        <v>0</v>
      </c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</row>
    <row r="114" spans="1:159" ht="33" x14ac:dyDescent="0.2">
      <c r="A114" s="119"/>
      <c r="B114" s="96"/>
      <c r="C114" s="96"/>
      <c r="D114" s="96"/>
      <c r="E114" s="96"/>
      <c r="F114" s="96"/>
      <c r="G114" s="94" t="s">
        <v>115</v>
      </c>
      <c r="H114" s="71"/>
      <c r="I114" s="71"/>
      <c r="J114" s="71">
        <f t="shared" si="156"/>
        <v>0</v>
      </c>
      <c r="K114" s="165"/>
      <c r="L114" s="71"/>
      <c r="M114" s="71"/>
      <c r="N114" s="71"/>
      <c r="O114" s="69">
        <f t="shared" si="155"/>
        <v>0</v>
      </c>
      <c r="P114" s="73">
        <f t="shared" si="154"/>
        <v>0</v>
      </c>
      <c r="Q114" s="198"/>
      <c r="R114" s="6"/>
      <c r="S114" s="9">
        <f t="shared" si="107"/>
        <v>0</v>
      </c>
      <c r="T114" s="44">
        <f t="shared" si="159"/>
        <v>0</v>
      </c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</row>
    <row r="115" spans="1:159" ht="18" x14ac:dyDescent="0.2">
      <c r="A115" s="119"/>
      <c r="B115" s="96"/>
      <c r="C115" s="96"/>
      <c r="D115" s="96"/>
      <c r="E115" s="96"/>
      <c r="F115" s="96">
        <v>13</v>
      </c>
      <c r="G115" s="94" t="s">
        <v>116</v>
      </c>
      <c r="H115" s="71"/>
      <c r="I115" s="71"/>
      <c r="J115" s="71">
        <f t="shared" si="156"/>
        <v>0</v>
      </c>
      <c r="K115" s="165"/>
      <c r="L115" s="71"/>
      <c r="M115" s="71"/>
      <c r="N115" s="71"/>
      <c r="O115" s="69">
        <f t="shared" si="155"/>
        <v>0</v>
      </c>
      <c r="P115" s="73">
        <f t="shared" si="154"/>
        <v>0</v>
      </c>
      <c r="Q115" s="198"/>
      <c r="R115" s="6"/>
      <c r="S115" s="9">
        <f t="shared" si="107"/>
        <v>0</v>
      </c>
      <c r="T115" s="44">
        <f t="shared" si="159"/>
        <v>0</v>
      </c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</row>
    <row r="116" spans="1:159" ht="18" x14ac:dyDescent="0.2">
      <c r="A116" s="119"/>
      <c r="B116" s="96"/>
      <c r="C116" s="96"/>
      <c r="D116" s="96"/>
      <c r="E116" s="96"/>
      <c r="F116" s="96"/>
      <c r="G116" s="94" t="s">
        <v>117</v>
      </c>
      <c r="H116" s="71"/>
      <c r="I116" s="71"/>
      <c r="J116" s="71">
        <f t="shared" si="156"/>
        <v>0</v>
      </c>
      <c r="K116" s="165"/>
      <c r="L116" s="71"/>
      <c r="M116" s="71"/>
      <c r="N116" s="71"/>
      <c r="O116" s="69">
        <f t="shared" si="155"/>
        <v>0</v>
      </c>
      <c r="P116" s="73">
        <f t="shared" si="154"/>
        <v>0</v>
      </c>
      <c r="Q116" s="198"/>
      <c r="R116" s="6"/>
      <c r="S116" s="9">
        <f t="shared" si="107"/>
        <v>0</v>
      </c>
      <c r="T116" s="44">
        <f t="shared" si="159"/>
        <v>0</v>
      </c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</row>
    <row r="117" spans="1:159" ht="33" x14ac:dyDescent="0.2">
      <c r="A117" s="119"/>
      <c r="B117" s="96"/>
      <c r="C117" s="96"/>
      <c r="D117" s="96"/>
      <c r="E117" s="96"/>
      <c r="F117" s="96"/>
      <c r="G117" s="94" t="s">
        <v>118</v>
      </c>
      <c r="H117" s="71"/>
      <c r="I117" s="71"/>
      <c r="J117" s="71">
        <f t="shared" si="156"/>
        <v>0</v>
      </c>
      <c r="K117" s="165"/>
      <c r="L117" s="71"/>
      <c r="M117" s="71"/>
      <c r="N117" s="71"/>
      <c r="O117" s="69">
        <f t="shared" si="155"/>
        <v>0</v>
      </c>
      <c r="P117" s="73">
        <f t="shared" si="154"/>
        <v>0</v>
      </c>
      <c r="Q117" s="198"/>
      <c r="R117" s="6"/>
      <c r="S117" s="9">
        <f t="shared" si="107"/>
        <v>0</v>
      </c>
      <c r="T117" s="44">
        <f t="shared" si="159"/>
        <v>0</v>
      </c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</row>
    <row r="118" spans="1:159" ht="18" x14ac:dyDescent="0.2">
      <c r="A118" s="119"/>
      <c r="B118" s="96"/>
      <c r="C118" s="96"/>
      <c r="D118" s="96"/>
      <c r="E118" s="96"/>
      <c r="F118" s="96"/>
      <c r="G118" s="94" t="s">
        <v>119</v>
      </c>
      <c r="H118" s="71"/>
      <c r="I118" s="71"/>
      <c r="J118" s="71">
        <f t="shared" si="156"/>
        <v>0</v>
      </c>
      <c r="K118" s="165"/>
      <c r="L118" s="71"/>
      <c r="M118" s="71"/>
      <c r="N118" s="71"/>
      <c r="O118" s="69">
        <f t="shared" si="155"/>
        <v>0</v>
      </c>
      <c r="P118" s="73">
        <f t="shared" si="154"/>
        <v>0</v>
      </c>
      <c r="Q118" s="198"/>
      <c r="R118" s="6"/>
      <c r="S118" s="9">
        <f t="shared" si="107"/>
        <v>0</v>
      </c>
      <c r="T118" s="44">
        <f t="shared" si="159"/>
        <v>0</v>
      </c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</row>
    <row r="119" spans="1:159" ht="18" x14ac:dyDescent="0.2">
      <c r="A119" s="119"/>
      <c r="B119" s="96"/>
      <c r="C119" s="96"/>
      <c r="D119" s="96"/>
      <c r="E119" s="96"/>
      <c r="F119" s="96" t="s">
        <v>91</v>
      </c>
      <c r="G119" s="94" t="s">
        <v>120</v>
      </c>
      <c r="H119" s="71"/>
      <c r="I119" s="71"/>
      <c r="J119" s="71">
        <f t="shared" si="156"/>
        <v>0</v>
      </c>
      <c r="K119" s="165"/>
      <c r="L119" s="71"/>
      <c r="M119" s="71"/>
      <c r="N119" s="71"/>
      <c r="O119" s="69">
        <f t="shared" si="155"/>
        <v>0</v>
      </c>
      <c r="P119" s="73">
        <f t="shared" si="154"/>
        <v>0</v>
      </c>
      <c r="Q119" s="198"/>
      <c r="R119" s="6"/>
      <c r="S119" s="9">
        <f t="shared" si="107"/>
        <v>0</v>
      </c>
      <c r="T119" s="33">
        <f t="shared" ref="T119" si="160">T120+T127+T131+T132</f>
        <v>0</v>
      </c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</row>
    <row r="120" spans="1:159" ht="18" x14ac:dyDescent="0.2">
      <c r="A120" s="119"/>
      <c r="B120" s="96"/>
      <c r="C120" s="96"/>
      <c r="D120" s="96"/>
      <c r="E120" s="100" t="s">
        <v>58</v>
      </c>
      <c r="F120" s="41"/>
      <c r="G120" s="158" t="s">
        <v>370</v>
      </c>
      <c r="H120" s="73">
        <f t="shared" ref="H120:J120" si="161">H121</f>
        <v>0</v>
      </c>
      <c r="I120" s="73">
        <f t="shared" si="161"/>
        <v>0</v>
      </c>
      <c r="J120" s="73">
        <f t="shared" si="161"/>
        <v>0</v>
      </c>
      <c r="K120" s="165" t="e">
        <f t="shared" ref="K120:K176" si="162">ROUND(I120/H120*100,2)</f>
        <v>#DIV/0!</v>
      </c>
      <c r="L120" s="73">
        <f>L121</f>
        <v>0</v>
      </c>
      <c r="M120" s="73">
        <f t="shared" ref="M120:Q120" si="163">M121</f>
        <v>0</v>
      </c>
      <c r="N120" s="73">
        <f t="shared" si="163"/>
        <v>0</v>
      </c>
      <c r="O120" s="73">
        <f t="shared" si="163"/>
        <v>0</v>
      </c>
      <c r="P120" s="73">
        <f t="shared" si="163"/>
        <v>0</v>
      </c>
      <c r="Q120" s="123" t="e">
        <f t="shared" si="163"/>
        <v>#DIV/0!</v>
      </c>
      <c r="R120" s="6"/>
      <c r="S120" s="9">
        <f t="shared" si="107"/>
        <v>0</v>
      </c>
      <c r="T120" s="33">
        <f t="shared" ref="T120" si="164">SUM(T121:T126)</f>
        <v>0</v>
      </c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</row>
    <row r="121" spans="1:159" ht="18" x14ac:dyDescent="0.2">
      <c r="A121" s="119"/>
      <c r="B121" s="96"/>
      <c r="C121" s="96"/>
      <c r="D121" s="96"/>
      <c r="E121" s="96"/>
      <c r="F121" s="101" t="s">
        <v>369</v>
      </c>
      <c r="G121" s="94" t="s">
        <v>371</v>
      </c>
      <c r="H121" s="71"/>
      <c r="I121" s="71"/>
      <c r="J121" s="71">
        <f t="shared" si="156"/>
        <v>0</v>
      </c>
      <c r="K121" s="165" t="e">
        <f t="shared" si="162"/>
        <v>#DIV/0!</v>
      </c>
      <c r="L121" s="71"/>
      <c r="M121" s="71"/>
      <c r="N121" s="71"/>
      <c r="O121" s="69">
        <v>0</v>
      </c>
      <c r="P121" s="71">
        <f t="shared" si="154"/>
        <v>0</v>
      </c>
      <c r="Q121" s="199" t="e">
        <f t="shared" si="147"/>
        <v>#DIV/0!</v>
      </c>
      <c r="R121" s="6"/>
      <c r="S121" s="9">
        <f t="shared" si="107"/>
        <v>0</v>
      </c>
      <c r="T121" s="44">
        <f t="shared" ref="T121:T126" si="165">+R121+S121</f>
        <v>0</v>
      </c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</row>
    <row r="122" spans="1:159" ht="18" x14ac:dyDescent="0.2">
      <c r="A122" s="118"/>
      <c r="B122" s="41"/>
      <c r="C122" s="41"/>
      <c r="D122" s="41"/>
      <c r="E122" s="41" t="s">
        <v>35</v>
      </c>
      <c r="F122" s="41"/>
      <c r="G122" s="158" t="s">
        <v>296</v>
      </c>
      <c r="H122" s="73">
        <f t="shared" ref="H122:J122" si="166">H123+H124+H125+H126+H127+H128</f>
        <v>0</v>
      </c>
      <c r="I122" s="73">
        <f t="shared" si="166"/>
        <v>0</v>
      </c>
      <c r="J122" s="73">
        <f t="shared" si="166"/>
        <v>0</v>
      </c>
      <c r="K122" s="165" t="e">
        <f t="shared" si="162"/>
        <v>#DIV/0!</v>
      </c>
      <c r="L122" s="73">
        <f t="shared" ref="L122:O122" si="167">L123+L124+L125+L126+L127+L128</f>
        <v>0</v>
      </c>
      <c r="M122" s="73">
        <f t="shared" si="167"/>
        <v>0</v>
      </c>
      <c r="N122" s="73">
        <f t="shared" si="167"/>
        <v>0</v>
      </c>
      <c r="O122" s="73">
        <f t="shared" si="167"/>
        <v>0</v>
      </c>
      <c r="P122" s="73">
        <f t="shared" si="154"/>
        <v>0</v>
      </c>
      <c r="Q122" s="198" t="e">
        <f t="shared" si="147"/>
        <v>#DIV/0!</v>
      </c>
      <c r="R122" s="6"/>
      <c r="S122" s="9">
        <f t="shared" si="107"/>
        <v>0</v>
      </c>
      <c r="T122" s="44">
        <f t="shared" si="165"/>
        <v>0</v>
      </c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</row>
    <row r="123" spans="1:159" ht="18" x14ac:dyDescent="0.2">
      <c r="A123" s="119"/>
      <c r="B123" s="96"/>
      <c r="C123" s="96"/>
      <c r="D123" s="96"/>
      <c r="E123" s="96"/>
      <c r="F123" s="96" t="s">
        <v>20</v>
      </c>
      <c r="G123" s="94" t="s">
        <v>297</v>
      </c>
      <c r="H123" s="71"/>
      <c r="I123" s="71"/>
      <c r="J123" s="71">
        <f t="shared" si="156"/>
        <v>0</v>
      </c>
      <c r="K123" s="165" t="e">
        <f t="shared" si="162"/>
        <v>#DIV/0!</v>
      </c>
      <c r="L123" s="71"/>
      <c r="M123" s="71"/>
      <c r="N123" s="71"/>
      <c r="O123" s="69">
        <f t="shared" ref="O123:O128" si="168">+M123+N123</f>
        <v>0</v>
      </c>
      <c r="P123" s="71">
        <f t="shared" si="154"/>
        <v>0</v>
      </c>
      <c r="Q123" s="199" t="e">
        <f t="shared" si="147"/>
        <v>#DIV/0!</v>
      </c>
      <c r="R123" s="6"/>
      <c r="S123" s="9">
        <f t="shared" si="107"/>
        <v>0</v>
      </c>
      <c r="T123" s="44">
        <f t="shared" si="165"/>
        <v>0</v>
      </c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</row>
    <row r="124" spans="1:159" ht="18" x14ac:dyDescent="0.2">
      <c r="A124" s="119"/>
      <c r="B124" s="96"/>
      <c r="C124" s="96"/>
      <c r="D124" s="96"/>
      <c r="E124" s="96"/>
      <c r="F124" s="96" t="s">
        <v>18</v>
      </c>
      <c r="G124" s="94" t="s">
        <v>298</v>
      </c>
      <c r="H124" s="71"/>
      <c r="I124" s="71"/>
      <c r="J124" s="71">
        <f t="shared" si="156"/>
        <v>0</v>
      </c>
      <c r="K124" s="165" t="e">
        <f t="shared" si="162"/>
        <v>#DIV/0!</v>
      </c>
      <c r="L124" s="71"/>
      <c r="M124" s="71"/>
      <c r="N124" s="71"/>
      <c r="O124" s="69">
        <f t="shared" si="168"/>
        <v>0</v>
      </c>
      <c r="P124" s="71">
        <f t="shared" si="154"/>
        <v>0</v>
      </c>
      <c r="Q124" s="199" t="e">
        <f t="shared" si="147"/>
        <v>#DIV/0!</v>
      </c>
      <c r="R124" s="6"/>
      <c r="S124" s="9">
        <f t="shared" si="107"/>
        <v>0</v>
      </c>
      <c r="T124" s="44">
        <f t="shared" si="165"/>
        <v>0</v>
      </c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</row>
    <row r="125" spans="1:159" ht="18" x14ac:dyDescent="0.2">
      <c r="A125" s="119"/>
      <c r="B125" s="96"/>
      <c r="C125" s="96"/>
      <c r="D125" s="96"/>
      <c r="E125" s="96"/>
      <c r="F125" s="96" t="s">
        <v>35</v>
      </c>
      <c r="G125" s="94" t="s">
        <v>299</v>
      </c>
      <c r="H125" s="71"/>
      <c r="I125" s="71"/>
      <c r="J125" s="71">
        <f t="shared" si="156"/>
        <v>0</v>
      </c>
      <c r="K125" s="165" t="e">
        <f t="shared" si="162"/>
        <v>#DIV/0!</v>
      </c>
      <c r="L125" s="71"/>
      <c r="M125" s="71"/>
      <c r="N125" s="71"/>
      <c r="O125" s="69">
        <f t="shared" si="168"/>
        <v>0</v>
      </c>
      <c r="P125" s="71">
        <f t="shared" si="154"/>
        <v>0</v>
      </c>
      <c r="Q125" s="199" t="e">
        <f t="shared" si="147"/>
        <v>#DIV/0!</v>
      </c>
      <c r="R125" s="6"/>
      <c r="S125" s="9">
        <f t="shared" si="107"/>
        <v>0</v>
      </c>
      <c r="T125" s="44">
        <f t="shared" si="165"/>
        <v>0</v>
      </c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</row>
    <row r="126" spans="1:159" ht="33" x14ac:dyDescent="0.2">
      <c r="A126" s="119"/>
      <c r="B126" s="96"/>
      <c r="C126" s="96"/>
      <c r="D126" s="96"/>
      <c r="E126" s="96"/>
      <c r="F126" s="96" t="s">
        <v>7</v>
      </c>
      <c r="G126" s="94" t="s">
        <v>300</v>
      </c>
      <c r="H126" s="71"/>
      <c r="I126" s="71"/>
      <c r="J126" s="71">
        <f t="shared" si="156"/>
        <v>0</v>
      </c>
      <c r="K126" s="165" t="e">
        <f t="shared" si="162"/>
        <v>#DIV/0!</v>
      </c>
      <c r="L126" s="71"/>
      <c r="M126" s="71"/>
      <c r="N126" s="71"/>
      <c r="O126" s="69">
        <f t="shared" si="168"/>
        <v>0</v>
      </c>
      <c r="P126" s="71">
        <f t="shared" si="154"/>
        <v>0</v>
      </c>
      <c r="Q126" s="199" t="e">
        <f t="shared" si="147"/>
        <v>#DIV/0!</v>
      </c>
      <c r="R126" s="6"/>
      <c r="S126" s="9">
        <f t="shared" si="107"/>
        <v>0</v>
      </c>
      <c r="T126" s="44">
        <f t="shared" si="165"/>
        <v>0</v>
      </c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</row>
    <row r="127" spans="1:159" ht="18" x14ac:dyDescent="0.2">
      <c r="A127" s="119"/>
      <c r="B127" s="96"/>
      <c r="C127" s="96"/>
      <c r="D127" s="96"/>
      <c r="E127" s="96"/>
      <c r="F127" s="96" t="s">
        <v>22</v>
      </c>
      <c r="G127" s="94" t="s">
        <v>301</v>
      </c>
      <c r="H127" s="71"/>
      <c r="I127" s="71"/>
      <c r="J127" s="71">
        <f t="shared" si="156"/>
        <v>0</v>
      </c>
      <c r="K127" s="165" t="e">
        <f t="shared" si="162"/>
        <v>#DIV/0!</v>
      </c>
      <c r="L127" s="71"/>
      <c r="M127" s="71"/>
      <c r="N127" s="71"/>
      <c r="O127" s="69">
        <f t="shared" si="168"/>
        <v>0</v>
      </c>
      <c r="P127" s="71">
        <f t="shared" si="154"/>
        <v>0</v>
      </c>
      <c r="Q127" s="199" t="e">
        <f t="shared" si="147"/>
        <v>#DIV/0!</v>
      </c>
      <c r="R127" s="6"/>
      <c r="S127" s="9">
        <f t="shared" si="107"/>
        <v>0</v>
      </c>
      <c r="T127" s="33">
        <f t="shared" ref="T127" si="169">T128+T129+T130</f>
        <v>0</v>
      </c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</row>
    <row r="128" spans="1:159" ht="18" x14ac:dyDescent="0.2">
      <c r="A128" s="119"/>
      <c r="B128" s="96"/>
      <c r="C128" s="96"/>
      <c r="D128" s="96"/>
      <c r="E128" s="96"/>
      <c r="F128" s="96" t="s">
        <v>127</v>
      </c>
      <c r="G128" s="94" t="s">
        <v>372</v>
      </c>
      <c r="H128" s="71"/>
      <c r="I128" s="71"/>
      <c r="J128" s="71">
        <f t="shared" si="156"/>
        <v>0</v>
      </c>
      <c r="K128" s="165" t="e">
        <f t="shared" si="162"/>
        <v>#DIV/0!</v>
      </c>
      <c r="L128" s="71"/>
      <c r="M128" s="71"/>
      <c r="N128" s="71"/>
      <c r="O128" s="69">
        <f t="shared" si="168"/>
        <v>0</v>
      </c>
      <c r="P128" s="73">
        <f t="shared" si="154"/>
        <v>0</v>
      </c>
      <c r="Q128" s="198" t="e">
        <f t="shared" si="147"/>
        <v>#DIV/0!</v>
      </c>
      <c r="R128" s="6"/>
      <c r="S128" s="9">
        <f t="shared" si="107"/>
        <v>0</v>
      </c>
      <c r="T128" s="44">
        <f t="shared" ref="T128:T131" si="170">+R128+S128</f>
        <v>0</v>
      </c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</row>
    <row r="129" spans="1:159" ht="18" x14ac:dyDescent="0.2">
      <c r="A129" s="118"/>
      <c r="B129" s="41"/>
      <c r="C129" s="41"/>
      <c r="D129" s="41" t="s">
        <v>90</v>
      </c>
      <c r="E129" s="41"/>
      <c r="F129" s="41"/>
      <c r="G129" s="169" t="s">
        <v>72</v>
      </c>
      <c r="H129" s="73">
        <f t="shared" ref="H129:J129" si="171">H130+H137+H141+H142</f>
        <v>0</v>
      </c>
      <c r="I129" s="73">
        <f t="shared" si="171"/>
        <v>0</v>
      </c>
      <c r="J129" s="73">
        <f t="shared" si="171"/>
        <v>0</v>
      </c>
      <c r="K129" s="165" t="e">
        <f t="shared" si="162"/>
        <v>#DIV/0!</v>
      </c>
      <c r="L129" s="73">
        <f t="shared" ref="L129:O129" si="172">L130+L137+L141+L142</f>
        <v>0</v>
      </c>
      <c r="M129" s="73">
        <f t="shared" si="172"/>
        <v>0</v>
      </c>
      <c r="N129" s="73">
        <f t="shared" si="172"/>
        <v>0</v>
      </c>
      <c r="O129" s="73">
        <f t="shared" si="172"/>
        <v>0</v>
      </c>
      <c r="P129" s="73">
        <f t="shared" si="154"/>
        <v>0</v>
      </c>
      <c r="Q129" s="198" t="e">
        <f t="shared" si="147"/>
        <v>#DIV/0!</v>
      </c>
      <c r="R129" s="6"/>
      <c r="S129" s="9">
        <f t="shared" si="107"/>
        <v>0</v>
      </c>
      <c r="T129" s="44">
        <f t="shared" si="170"/>
        <v>0</v>
      </c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</row>
    <row r="130" spans="1:159" ht="18" x14ac:dyDescent="0.2">
      <c r="A130" s="118"/>
      <c r="B130" s="41"/>
      <c r="C130" s="41"/>
      <c r="D130" s="41"/>
      <c r="E130" s="41" t="s">
        <v>20</v>
      </c>
      <c r="F130" s="41"/>
      <c r="G130" s="158" t="s">
        <v>129</v>
      </c>
      <c r="H130" s="73">
        <f t="shared" ref="H130:J130" si="173">SUM(H131:H136)</f>
        <v>0</v>
      </c>
      <c r="I130" s="73">
        <f t="shared" si="173"/>
        <v>0</v>
      </c>
      <c r="J130" s="73">
        <f t="shared" si="173"/>
        <v>0</v>
      </c>
      <c r="K130" s="165" t="e">
        <f t="shared" si="162"/>
        <v>#DIV/0!</v>
      </c>
      <c r="L130" s="73">
        <f t="shared" ref="L130:O130" si="174">SUM(L131:L136)</f>
        <v>0</v>
      </c>
      <c r="M130" s="73">
        <f t="shared" si="174"/>
        <v>0</v>
      </c>
      <c r="N130" s="73">
        <f t="shared" si="174"/>
        <v>0</v>
      </c>
      <c r="O130" s="73">
        <f t="shared" si="174"/>
        <v>0</v>
      </c>
      <c r="P130" s="73">
        <f t="shared" si="154"/>
        <v>0</v>
      </c>
      <c r="Q130" s="198" t="e">
        <f t="shared" si="147"/>
        <v>#DIV/0!</v>
      </c>
      <c r="R130" s="6"/>
      <c r="S130" s="9">
        <f t="shared" si="107"/>
        <v>0</v>
      </c>
      <c r="T130" s="44">
        <f t="shared" si="170"/>
        <v>0</v>
      </c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</row>
    <row r="131" spans="1:159" ht="18" x14ac:dyDescent="0.2">
      <c r="A131" s="119"/>
      <c r="B131" s="96"/>
      <c r="C131" s="96"/>
      <c r="D131" s="96"/>
      <c r="E131" s="96"/>
      <c r="F131" s="96" t="s">
        <v>20</v>
      </c>
      <c r="G131" s="94" t="s">
        <v>130</v>
      </c>
      <c r="H131" s="71"/>
      <c r="I131" s="71"/>
      <c r="J131" s="71">
        <f t="shared" ref="J131:J136" si="175">H131-I131</f>
        <v>0</v>
      </c>
      <c r="K131" s="165"/>
      <c r="L131" s="71"/>
      <c r="M131" s="71"/>
      <c r="N131" s="71"/>
      <c r="O131" s="69">
        <f t="shared" ref="O131:O136" si="176">+M131+N131</f>
        <v>0</v>
      </c>
      <c r="P131" s="73">
        <f t="shared" si="154"/>
        <v>0</v>
      </c>
      <c r="Q131" s="198"/>
      <c r="R131" s="6"/>
      <c r="S131" s="9">
        <f t="shared" si="107"/>
        <v>0</v>
      </c>
      <c r="T131" s="44">
        <f t="shared" si="170"/>
        <v>0</v>
      </c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</row>
    <row r="132" spans="1:159" ht="18" x14ac:dyDescent="0.2">
      <c r="A132" s="119"/>
      <c r="B132" s="96"/>
      <c r="C132" s="96"/>
      <c r="D132" s="96"/>
      <c r="E132" s="96"/>
      <c r="F132" s="96"/>
      <c r="G132" s="94" t="s">
        <v>131</v>
      </c>
      <c r="H132" s="71"/>
      <c r="I132" s="71"/>
      <c r="J132" s="71">
        <f t="shared" si="175"/>
        <v>0</v>
      </c>
      <c r="K132" s="165"/>
      <c r="L132" s="71"/>
      <c r="M132" s="71"/>
      <c r="N132" s="71"/>
      <c r="O132" s="69">
        <f t="shared" si="176"/>
        <v>0</v>
      </c>
      <c r="P132" s="73">
        <f t="shared" si="154"/>
        <v>0</v>
      </c>
      <c r="Q132" s="198"/>
      <c r="R132" s="6"/>
      <c r="S132" s="9">
        <f t="shared" si="107"/>
        <v>0</v>
      </c>
      <c r="T132" s="33">
        <f t="shared" ref="T132" si="177">T133+T134+T135+T136</f>
        <v>0</v>
      </c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</row>
    <row r="133" spans="1:159" ht="18" x14ac:dyDescent="0.2">
      <c r="A133" s="119"/>
      <c r="B133" s="96"/>
      <c r="C133" s="96"/>
      <c r="D133" s="96"/>
      <c r="E133" s="96"/>
      <c r="F133" s="96" t="s">
        <v>35</v>
      </c>
      <c r="G133" s="94" t="s">
        <v>132</v>
      </c>
      <c r="H133" s="71"/>
      <c r="I133" s="71"/>
      <c r="J133" s="71">
        <f t="shared" si="175"/>
        <v>0</v>
      </c>
      <c r="K133" s="165"/>
      <c r="L133" s="71"/>
      <c r="M133" s="71"/>
      <c r="N133" s="71"/>
      <c r="O133" s="69">
        <f t="shared" si="176"/>
        <v>0</v>
      </c>
      <c r="P133" s="73">
        <f t="shared" si="154"/>
        <v>0</v>
      </c>
      <c r="Q133" s="198"/>
      <c r="R133" s="6"/>
      <c r="S133" s="9">
        <f t="shared" si="107"/>
        <v>0</v>
      </c>
      <c r="T133" s="44">
        <f t="shared" ref="T133:T136" si="178">+R133+S133</f>
        <v>0</v>
      </c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</row>
    <row r="134" spans="1:159" ht="18" x14ac:dyDescent="0.2">
      <c r="A134" s="119"/>
      <c r="B134" s="96"/>
      <c r="C134" s="96"/>
      <c r="D134" s="96"/>
      <c r="E134" s="96"/>
      <c r="F134" s="96" t="s">
        <v>7</v>
      </c>
      <c r="G134" s="94" t="s">
        <v>133</v>
      </c>
      <c r="H134" s="71"/>
      <c r="I134" s="71"/>
      <c r="J134" s="71">
        <f t="shared" si="175"/>
        <v>0</v>
      </c>
      <c r="K134" s="165"/>
      <c r="L134" s="71"/>
      <c r="M134" s="71"/>
      <c r="N134" s="71"/>
      <c r="O134" s="69">
        <f t="shared" si="176"/>
        <v>0</v>
      </c>
      <c r="P134" s="73">
        <f t="shared" si="154"/>
        <v>0</v>
      </c>
      <c r="Q134" s="198"/>
      <c r="R134" s="6"/>
      <c r="S134" s="9">
        <f t="shared" si="107"/>
        <v>0</v>
      </c>
      <c r="T134" s="44">
        <f t="shared" si="178"/>
        <v>0</v>
      </c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</row>
    <row r="135" spans="1:159" ht="33" x14ac:dyDescent="0.2">
      <c r="A135" s="119"/>
      <c r="B135" s="96"/>
      <c r="C135" s="96"/>
      <c r="D135" s="96"/>
      <c r="E135" s="96"/>
      <c r="F135" s="96" t="s">
        <v>111</v>
      </c>
      <c r="G135" s="94" t="s">
        <v>134</v>
      </c>
      <c r="H135" s="71"/>
      <c r="I135" s="71"/>
      <c r="J135" s="71">
        <f t="shared" si="175"/>
        <v>0</v>
      </c>
      <c r="K135" s="165" t="e">
        <f t="shared" si="162"/>
        <v>#DIV/0!</v>
      </c>
      <c r="L135" s="71"/>
      <c r="M135" s="71"/>
      <c r="N135" s="71"/>
      <c r="O135" s="69">
        <f t="shared" si="176"/>
        <v>0</v>
      </c>
      <c r="P135" s="73">
        <f t="shared" si="154"/>
        <v>0</v>
      </c>
      <c r="Q135" s="198" t="e">
        <f t="shared" si="147"/>
        <v>#DIV/0!</v>
      </c>
      <c r="R135" s="6"/>
      <c r="S135" s="9">
        <f t="shared" si="107"/>
        <v>0</v>
      </c>
      <c r="T135" s="44">
        <f>+R135+S135</f>
        <v>0</v>
      </c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</row>
    <row r="136" spans="1:159" ht="33" x14ac:dyDescent="0.2">
      <c r="A136" s="119"/>
      <c r="B136" s="96"/>
      <c r="C136" s="96"/>
      <c r="D136" s="96"/>
      <c r="E136" s="96"/>
      <c r="F136" s="96" t="s">
        <v>91</v>
      </c>
      <c r="G136" s="94" t="s">
        <v>135</v>
      </c>
      <c r="H136" s="71"/>
      <c r="I136" s="71"/>
      <c r="J136" s="71">
        <f t="shared" si="175"/>
        <v>0</v>
      </c>
      <c r="K136" s="165"/>
      <c r="L136" s="71"/>
      <c r="M136" s="71"/>
      <c r="N136" s="71"/>
      <c r="O136" s="69">
        <f t="shared" si="176"/>
        <v>0</v>
      </c>
      <c r="P136" s="73">
        <f t="shared" si="154"/>
        <v>0</v>
      </c>
      <c r="Q136" s="198"/>
      <c r="R136" s="6"/>
      <c r="S136" s="9">
        <f t="shared" si="107"/>
        <v>0</v>
      </c>
      <c r="T136" s="44">
        <f t="shared" si="178"/>
        <v>0</v>
      </c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</row>
    <row r="137" spans="1:159" ht="18" x14ac:dyDescent="0.2">
      <c r="A137" s="118"/>
      <c r="B137" s="41"/>
      <c r="C137" s="41"/>
      <c r="D137" s="41"/>
      <c r="E137" s="41" t="s">
        <v>136</v>
      </c>
      <c r="F137" s="41"/>
      <c r="G137" s="169" t="s">
        <v>137</v>
      </c>
      <c r="H137" s="73">
        <f t="shared" ref="H137:J137" si="179">H138+H139+H140</f>
        <v>0</v>
      </c>
      <c r="I137" s="73">
        <f t="shared" si="179"/>
        <v>0</v>
      </c>
      <c r="J137" s="73">
        <f t="shared" si="179"/>
        <v>0</v>
      </c>
      <c r="K137" s="165"/>
      <c r="L137" s="73">
        <f t="shared" ref="L137:O137" si="180">L138+L139+L140</f>
        <v>0</v>
      </c>
      <c r="M137" s="73">
        <f t="shared" si="180"/>
        <v>0</v>
      </c>
      <c r="N137" s="73">
        <f t="shared" si="180"/>
        <v>0</v>
      </c>
      <c r="O137" s="73">
        <f t="shared" si="180"/>
        <v>0</v>
      </c>
      <c r="P137" s="73">
        <f t="shared" si="154"/>
        <v>0</v>
      </c>
      <c r="Q137" s="198"/>
      <c r="R137" s="6"/>
      <c r="S137" s="9">
        <f t="shared" si="107"/>
        <v>0</v>
      </c>
      <c r="T137" s="33">
        <f>+T138+T140+T141</f>
        <v>0</v>
      </c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</row>
    <row r="138" spans="1:159" ht="18" x14ac:dyDescent="0.2">
      <c r="A138" s="119"/>
      <c r="B138" s="96"/>
      <c r="C138" s="96"/>
      <c r="D138" s="96"/>
      <c r="E138" s="96"/>
      <c r="F138" s="96"/>
      <c r="G138" s="94" t="s">
        <v>138</v>
      </c>
      <c r="H138" s="71"/>
      <c r="I138" s="71"/>
      <c r="J138" s="71">
        <f t="shared" ref="J138:J141" si="181">H138-I138</f>
        <v>0</v>
      </c>
      <c r="K138" s="165"/>
      <c r="L138" s="71"/>
      <c r="M138" s="71"/>
      <c r="N138" s="71"/>
      <c r="O138" s="69">
        <f t="shared" ref="O138:O141" si="182">+M138+N138</f>
        <v>0</v>
      </c>
      <c r="P138" s="73">
        <f t="shared" si="154"/>
        <v>0</v>
      </c>
      <c r="Q138" s="198"/>
      <c r="R138" s="6"/>
      <c r="S138" s="9">
        <f t="shared" si="107"/>
        <v>0</v>
      </c>
      <c r="T138" s="44">
        <f t="shared" ref="T138" si="183">+R138+S138</f>
        <v>0</v>
      </c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</row>
    <row r="139" spans="1:159" ht="18" x14ac:dyDescent="0.2">
      <c r="A139" s="119"/>
      <c r="B139" s="96"/>
      <c r="C139" s="96"/>
      <c r="D139" s="96"/>
      <c r="E139" s="96"/>
      <c r="F139" s="96"/>
      <c r="G139" s="94" t="s">
        <v>139</v>
      </c>
      <c r="H139" s="71"/>
      <c r="I139" s="71"/>
      <c r="J139" s="71">
        <f t="shared" si="181"/>
        <v>0</v>
      </c>
      <c r="K139" s="165"/>
      <c r="L139" s="71"/>
      <c r="M139" s="71"/>
      <c r="N139" s="71"/>
      <c r="O139" s="69">
        <f t="shared" si="182"/>
        <v>0</v>
      </c>
      <c r="P139" s="73">
        <f t="shared" si="154"/>
        <v>0</v>
      </c>
      <c r="Q139" s="198"/>
      <c r="R139" s="6"/>
      <c r="S139" s="9">
        <f t="shared" si="107"/>
        <v>0</v>
      </c>
      <c r="T139" s="44">
        <f>+R139+S139</f>
        <v>0</v>
      </c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</row>
    <row r="140" spans="1:159" ht="18" x14ac:dyDescent="0.2">
      <c r="A140" s="119"/>
      <c r="B140" s="96"/>
      <c r="C140" s="96"/>
      <c r="D140" s="96"/>
      <c r="E140" s="96"/>
      <c r="F140" s="96" t="s">
        <v>91</v>
      </c>
      <c r="G140" s="94" t="s">
        <v>140</v>
      </c>
      <c r="H140" s="71"/>
      <c r="I140" s="71"/>
      <c r="J140" s="71">
        <f t="shared" si="181"/>
        <v>0</v>
      </c>
      <c r="K140" s="165"/>
      <c r="L140" s="71"/>
      <c r="M140" s="71"/>
      <c r="N140" s="71"/>
      <c r="O140" s="69">
        <f t="shared" si="182"/>
        <v>0</v>
      </c>
      <c r="P140" s="73">
        <f t="shared" si="154"/>
        <v>0</v>
      </c>
      <c r="Q140" s="198"/>
      <c r="R140" s="6"/>
      <c r="S140" s="9">
        <f t="shared" si="107"/>
        <v>0</v>
      </c>
      <c r="T140" s="44">
        <f>+R140+S140</f>
        <v>0</v>
      </c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</row>
    <row r="141" spans="1:159" ht="18" x14ac:dyDescent="0.2">
      <c r="A141" s="119"/>
      <c r="B141" s="96"/>
      <c r="C141" s="96"/>
      <c r="D141" s="96"/>
      <c r="E141" s="96">
        <v>13</v>
      </c>
      <c r="F141" s="96"/>
      <c r="G141" s="94" t="s">
        <v>141</v>
      </c>
      <c r="H141" s="71"/>
      <c r="I141" s="71"/>
      <c r="J141" s="71">
        <f t="shared" si="181"/>
        <v>0</v>
      </c>
      <c r="K141" s="165"/>
      <c r="L141" s="71"/>
      <c r="M141" s="71"/>
      <c r="N141" s="71"/>
      <c r="O141" s="69">
        <f t="shared" si="182"/>
        <v>0</v>
      </c>
      <c r="P141" s="73">
        <f t="shared" si="154"/>
        <v>0</v>
      </c>
      <c r="Q141" s="198"/>
      <c r="R141" s="6"/>
      <c r="S141" s="9">
        <f t="shared" si="107"/>
        <v>0</v>
      </c>
      <c r="T141" s="44">
        <f>+R141+S141</f>
        <v>0</v>
      </c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</row>
    <row r="142" spans="1:159" ht="18" x14ac:dyDescent="0.2">
      <c r="A142" s="118"/>
      <c r="B142" s="41"/>
      <c r="C142" s="41"/>
      <c r="D142" s="41"/>
      <c r="E142" s="41" t="s">
        <v>91</v>
      </c>
      <c r="F142" s="41"/>
      <c r="G142" s="169" t="s">
        <v>142</v>
      </c>
      <c r="H142" s="73">
        <f t="shared" ref="H142:J142" si="184">H143+H144+H145+H146</f>
        <v>0</v>
      </c>
      <c r="I142" s="73">
        <f t="shared" si="184"/>
        <v>0</v>
      </c>
      <c r="J142" s="73">
        <f t="shared" si="184"/>
        <v>0</v>
      </c>
      <c r="K142" s="165" t="e">
        <f t="shared" si="162"/>
        <v>#DIV/0!</v>
      </c>
      <c r="L142" s="73">
        <f t="shared" ref="L142:O142" si="185">L143+L144+L145+L146</f>
        <v>0</v>
      </c>
      <c r="M142" s="73">
        <f t="shared" si="185"/>
        <v>0</v>
      </c>
      <c r="N142" s="73">
        <f t="shared" si="185"/>
        <v>0</v>
      </c>
      <c r="O142" s="73">
        <f t="shared" si="185"/>
        <v>0</v>
      </c>
      <c r="P142" s="73">
        <f t="shared" si="154"/>
        <v>0</v>
      </c>
      <c r="Q142" s="198" t="e">
        <f t="shared" si="147"/>
        <v>#DIV/0!</v>
      </c>
      <c r="R142" s="6"/>
      <c r="S142" s="9">
        <f t="shared" si="107"/>
        <v>0</v>
      </c>
      <c r="T142" s="175">
        <f>+R142+S142</f>
        <v>0</v>
      </c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</row>
    <row r="143" spans="1:159" ht="18" x14ac:dyDescent="0.2">
      <c r="A143" s="119"/>
      <c r="B143" s="96"/>
      <c r="C143" s="96"/>
      <c r="D143" s="96"/>
      <c r="E143" s="96"/>
      <c r="F143" s="96"/>
      <c r="G143" s="94" t="s">
        <v>143</v>
      </c>
      <c r="H143" s="71"/>
      <c r="I143" s="71"/>
      <c r="J143" s="71">
        <f t="shared" ref="J143:J146" si="186">H143-I143</f>
        <v>0</v>
      </c>
      <c r="K143" s="165"/>
      <c r="L143" s="71"/>
      <c r="M143" s="71">
        <v>0</v>
      </c>
      <c r="N143" s="71"/>
      <c r="O143" s="69">
        <f t="shared" ref="O143:O146" si="187">+M143+N143</f>
        <v>0</v>
      </c>
      <c r="P143" s="73">
        <f t="shared" si="154"/>
        <v>0</v>
      </c>
      <c r="Q143" s="198"/>
      <c r="R143" s="6"/>
      <c r="S143" s="9">
        <f t="shared" si="107"/>
        <v>0</v>
      </c>
      <c r="T143" s="55">
        <f t="shared" ref="T143" si="188">T137</f>
        <v>0</v>
      </c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</row>
    <row r="144" spans="1:159" ht="18" x14ac:dyDescent="0.2">
      <c r="A144" s="119"/>
      <c r="B144" s="96"/>
      <c r="C144" s="96"/>
      <c r="D144" s="96"/>
      <c r="E144" s="96"/>
      <c r="F144" s="96"/>
      <c r="G144" s="94" t="s">
        <v>144</v>
      </c>
      <c r="H144" s="71"/>
      <c r="I144" s="71"/>
      <c r="J144" s="71">
        <f t="shared" si="186"/>
        <v>0</v>
      </c>
      <c r="K144" s="165"/>
      <c r="L144" s="71"/>
      <c r="M144" s="71"/>
      <c r="N144" s="71"/>
      <c r="O144" s="69">
        <f t="shared" si="187"/>
        <v>0</v>
      </c>
      <c r="P144" s="73">
        <f t="shared" si="154"/>
        <v>0</v>
      </c>
      <c r="Q144" s="198"/>
      <c r="R144" s="6"/>
      <c r="S144" s="9">
        <f t="shared" si="107"/>
        <v>0</v>
      </c>
      <c r="T144" s="55">
        <f t="shared" ref="T144" si="189">T90+T119</f>
        <v>-967406</v>
      </c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</row>
    <row r="145" spans="1:159" ht="33" x14ac:dyDescent="0.2">
      <c r="A145" s="119"/>
      <c r="B145" s="96"/>
      <c r="C145" s="96"/>
      <c r="D145" s="96"/>
      <c r="E145" s="96"/>
      <c r="F145" s="96" t="s">
        <v>22</v>
      </c>
      <c r="G145" s="94" t="s">
        <v>145</v>
      </c>
      <c r="H145" s="71">
        <v>0</v>
      </c>
      <c r="I145" s="71">
        <v>0</v>
      </c>
      <c r="J145" s="71">
        <f t="shared" si="186"/>
        <v>0</v>
      </c>
      <c r="K145" s="165" t="e">
        <f t="shared" si="162"/>
        <v>#DIV/0!</v>
      </c>
      <c r="L145" s="71">
        <v>0</v>
      </c>
      <c r="M145" s="71">
        <v>0</v>
      </c>
      <c r="N145" s="71">
        <v>0</v>
      </c>
      <c r="O145" s="69">
        <f>+M145+N145</f>
        <v>0</v>
      </c>
      <c r="P145" s="73">
        <f t="shared" si="154"/>
        <v>0</v>
      </c>
      <c r="Q145" s="198"/>
      <c r="R145" s="6"/>
      <c r="S145" s="9">
        <f t="shared" si="107"/>
        <v>0</v>
      </c>
      <c r="T145" s="55">
        <f t="shared" ref="T145" si="190">T135</f>
        <v>0</v>
      </c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</row>
    <row r="146" spans="1:159" ht="18" x14ac:dyDescent="0.2">
      <c r="A146" s="119"/>
      <c r="B146" s="96"/>
      <c r="C146" s="96"/>
      <c r="D146" s="96"/>
      <c r="E146" s="96"/>
      <c r="F146" s="96" t="s">
        <v>91</v>
      </c>
      <c r="G146" s="94" t="s">
        <v>146</v>
      </c>
      <c r="H146" s="71"/>
      <c r="I146" s="71"/>
      <c r="J146" s="71">
        <f t="shared" si="186"/>
        <v>0</v>
      </c>
      <c r="K146" s="165"/>
      <c r="L146" s="71"/>
      <c r="M146" s="71"/>
      <c r="N146" s="71"/>
      <c r="O146" s="69">
        <f t="shared" si="187"/>
        <v>0</v>
      </c>
      <c r="P146" s="73">
        <f t="shared" si="154"/>
        <v>0</v>
      </c>
      <c r="Q146" s="198"/>
      <c r="R146" s="6"/>
      <c r="S146" s="9">
        <f t="shared" ref="S146:S210" si="191">R146-M146</f>
        <v>0</v>
      </c>
      <c r="T146" s="55">
        <f t="shared" ref="T146" si="192">T144-T145</f>
        <v>-967406</v>
      </c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</row>
    <row r="147" spans="1:159" ht="18" x14ac:dyDescent="0.2">
      <c r="A147" s="118"/>
      <c r="B147" s="41"/>
      <c r="C147" s="41"/>
      <c r="D147" s="41">
        <v>59</v>
      </c>
      <c r="E147" s="41"/>
      <c r="F147" s="41"/>
      <c r="G147" s="169" t="s">
        <v>147</v>
      </c>
      <c r="H147" s="73">
        <f>+H148+H150+H151</f>
        <v>1420000</v>
      </c>
      <c r="I147" s="73">
        <f t="shared" ref="I147:J147" si="193">+I148+I150+I151</f>
        <v>651438</v>
      </c>
      <c r="J147" s="73">
        <f t="shared" si="193"/>
        <v>0</v>
      </c>
      <c r="K147" s="165">
        <f t="shared" si="162"/>
        <v>45.88</v>
      </c>
      <c r="L147" s="73">
        <f>+L148+L150+L151</f>
        <v>720000</v>
      </c>
      <c r="M147" s="73">
        <f t="shared" ref="M147:N147" si="194">+M148+M150+M151</f>
        <v>514715</v>
      </c>
      <c r="N147" s="73">
        <f t="shared" si="194"/>
        <v>136723</v>
      </c>
      <c r="O147" s="73">
        <f>+O148+O150+O151</f>
        <v>651438</v>
      </c>
      <c r="P147" s="73">
        <f>L147-O147</f>
        <v>68562</v>
      </c>
      <c r="Q147" s="198">
        <f t="shared" si="147"/>
        <v>90.48</v>
      </c>
      <c r="R147" s="6"/>
      <c r="S147" s="9">
        <f t="shared" si="191"/>
        <v>-514715</v>
      </c>
      <c r="T147" s="33">
        <f t="shared" ref="T147" si="195">+T148+T157+T159+T161</f>
        <v>76373408.420000002</v>
      </c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</row>
    <row r="148" spans="1:159" ht="18" x14ac:dyDescent="0.2">
      <c r="A148" s="119"/>
      <c r="B148" s="96"/>
      <c r="C148" s="96"/>
      <c r="D148" s="96"/>
      <c r="E148" s="96">
        <v>25</v>
      </c>
      <c r="F148" s="96"/>
      <c r="G148" s="94" t="s">
        <v>148</v>
      </c>
      <c r="H148" s="71"/>
      <c r="I148" s="71">
        <f>O148</f>
        <v>0</v>
      </c>
      <c r="J148" s="71">
        <f t="shared" ref="J148:J150" si="196">H148-I148</f>
        <v>0</v>
      </c>
      <c r="K148" s="165" t="e">
        <f t="shared" si="162"/>
        <v>#DIV/0!</v>
      </c>
      <c r="L148" s="71">
        <f>H148</f>
        <v>0</v>
      </c>
      <c r="M148" s="71"/>
      <c r="N148" s="71"/>
      <c r="O148" s="69">
        <f t="shared" ref="O148" si="197">+M148+N148</f>
        <v>0</v>
      </c>
      <c r="P148" s="73">
        <f t="shared" si="154"/>
        <v>0</v>
      </c>
      <c r="Q148" s="198" t="e">
        <f t="shared" si="147"/>
        <v>#DIV/0!</v>
      </c>
      <c r="R148" s="6">
        <v>31419</v>
      </c>
      <c r="S148" s="9">
        <f>R148-M148</f>
        <v>31419</v>
      </c>
      <c r="T148" s="33">
        <f t="shared" ref="T148" si="198">+T149+T150+T151+T152+T153+T155+T156</f>
        <v>-6517587.5799999991</v>
      </c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</row>
    <row r="149" spans="1:159" ht="18" x14ac:dyDescent="0.2">
      <c r="A149" s="119"/>
      <c r="B149" s="96"/>
      <c r="C149" s="96"/>
      <c r="D149" s="96"/>
      <c r="E149" s="96">
        <v>42</v>
      </c>
      <c r="F149" s="96"/>
      <c r="G149" s="94" t="s">
        <v>149</v>
      </c>
      <c r="H149" s="71">
        <f>H150+H151</f>
        <v>1420000</v>
      </c>
      <c r="I149" s="71">
        <f>O149</f>
        <v>651438</v>
      </c>
      <c r="J149" s="71">
        <f>H149-I149</f>
        <v>768562</v>
      </c>
      <c r="K149" s="165">
        <f>ROUND(I149/H149*100,2)</f>
        <v>45.88</v>
      </c>
      <c r="L149" s="71">
        <v>720000</v>
      </c>
      <c r="M149" s="71">
        <f>M150+M151</f>
        <v>514715</v>
      </c>
      <c r="N149" s="71">
        <f t="shared" ref="N149" si="199">N150+N151</f>
        <v>136723</v>
      </c>
      <c r="O149" s="69">
        <f>+M149+N149</f>
        <v>651438</v>
      </c>
      <c r="P149" s="73">
        <f>L149-O149</f>
        <v>68562</v>
      </c>
      <c r="Q149" s="198">
        <f t="shared" si="147"/>
        <v>90.48</v>
      </c>
      <c r="R149" s="6"/>
      <c r="S149" s="9">
        <f t="shared" si="191"/>
        <v>-514715</v>
      </c>
      <c r="T149" s="33">
        <f t="shared" ref="T149" si="200">+T165+T251</f>
        <v>-7077379</v>
      </c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</row>
    <row r="150" spans="1:159" ht="45.75" customHeight="1" x14ac:dyDescent="0.2">
      <c r="A150" s="119"/>
      <c r="B150" s="96"/>
      <c r="C150" s="96"/>
      <c r="D150" s="96"/>
      <c r="E150" s="96"/>
      <c r="F150" s="96"/>
      <c r="G150" s="138" t="s">
        <v>416</v>
      </c>
      <c r="H150" s="71"/>
      <c r="I150" s="71">
        <f t="shared" ref="I150:I152" si="201">O150</f>
        <v>0</v>
      </c>
      <c r="J150" s="71">
        <f t="shared" si="196"/>
        <v>0</v>
      </c>
      <c r="K150" s="165"/>
      <c r="L150" s="71">
        <f>H150</f>
        <v>0</v>
      </c>
      <c r="M150" s="71"/>
      <c r="N150" s="71"/>
      <c r="O150" s="69">
        <f>+M150+N150</f>
        <v>0</v>
      </c>
      <c r="P150" s="73"/>
      <c r="Q150" s="198"/>
      <c r="R150" s="6">
        <v>1153965</v>
      </c>
      <c r="S150" s="9">
        <f t="shared" si="191"/>
        <v>1153965</v>
      </c>
      <c r="T150" s="33">
        <f>+T191+T288</f>
        <v>342464.77999999997</v>
      </c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</row>
    <row r="151" spans="1:159" ht="45.75" customHeight="1" x14ac:dyDescent="0.2">
      <c r="A151" s="119"/>
      <c r="B151" s="96"/>
      <c r="C151" s="96"/>
      <c r="D151" s="96"/>
      <c r="E151" s="96"/>
      <c r="F151" s="96"/>
      <c r="G151" s="138" t="s">
        <v>427</v>
      </c>
      <c r="H151" s="71">
        <v>1420000</v>
      </c>
      <c r="I151" s="71">
        <f t="shared" si="201"/>
        <v>651438</v>
      </c>
      <c r="J151" s="71"/>
      <c r="K151" s="165"/>
      <c r="L151" s="71">
        <v>720000</v>
      </c>
      <c r="M151" s="71">
        <v>514715</v>
      </c>
      <c r="N151" s="71">
        <v>136723</v>
      </c>
      <c r="O151" s="69">
        <f>+M151+N151</f>
        <v>651438</v>
      </c>
      <c r="P151" s="73"/>
      <c r="Q151" s="198"/>
      <c r="R151" s="6">
        <v>514715</v>
      </c>
      <c r="S151" s="9">
        <f t="shared" si="191"/>
        <v>0</v>
      </c>
      <c r="T151" s="33">
        <f t="shared" ref="T151" si="202">+T323</f>
        <v>80</v>
      </c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</row>
    <row r="152" spans="1:159" ht="33" x14ac:dyDescent="0.2">
      <c r="A152" s="124"/>
      <c r="B152" s="102"/>
      <c r="C152" s="102"/>
      <c r="D152" s="98">
        <v>85</v>
      </c>
      <c r="E152" s="102"/>
      <c r="F152" s="102"/>
      <c r="G152" s="174" t="s">
        <v>150</v>
      </c>
      <c r="H152" s="71"/>
      <c r="I152" s="71">
        <f t="shared" si="201"/>
        <v>0</v>
      </c>
      <c r="J152" s="71"/>
      <c r="K152" s="165"/>
      <c r="L152" s="71"/>
      <c r="M152" s="71"/>
      <c r="N152" s="71"/>
      <c r="O152" s="69">
        <f>+M152+N152</f>
        <v>0</v>
      </c>
      <c r="P152" s="69">
        <f t="shared" si="154"/>
        <v>0</v>
      </c>
      <c r="Q152" s="205"/>
      <c r="R152" s="6"/>
      <c r="S152" s="9">
        <f t="shared" si="191"/>
        <v>0</v>
      </c>
      <c r="T152" s="33">
        <f t="shared" ref="T152" si="203">+T221</f>
        <v>0</v>
      </c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</row>
    <row r="153" spans="1:159" ht="18" x14ac:dyDescent="0.2">
      <c r="A153" s="242" t="s">
        <v>99</v>
      </c>
      <c r="B153" s="243" t="s">
        <v>20</v>
      </c>
      <c r="C153" s="243"/>
      <c r="D153" s="243"/>
      <c r="E153" s="243"/>
      <c r="F153" s="243"/>
      <c r="G153" s="159" t="s">
        <v>302</v>
      </c>
      <c r="H153" s="73">
        <f t="shared" ref="H153:J153" si="204">H147</f>
        <v>1420000</v>
      </c>
      <c r="I153" s="73">
        <f t="shared" si="204"/>
        <v>651438</v>
      </c>
      <c r="J153" s="73">
        <f t="shared" si="204"/>
        <v>0</v>
      </c>
      <c r="K153" s="165">
        <f t="shared" si="162"/>
        <v>45.88</v>
      </c>
      <c r="L153" s="73">
        <f t="shared" ref="L153:O153" si="205">L147</f>
        <v>720000</v>
      </c>
      <c r="M153" s="73">
        <f t="shared" si="205"/>
        <v>514715</v>
      </c>
      <c r="N153" s="73">
        <f t="shared" si="205"/>
        <v>136723</v>
      </c>
      <c r="O153" s="73">
        <f t="shared" si="205"/>
        <v>651438</v>
      </c>
      <c r="P153" s="73">
        <f t="shared" si="154"/>
        <v>68562</v>
      </c>
      <c r="Q153" s="200"/>
      <c r="R153" s="6"/>
      <c r="S153" s="9">
        <f t="shared" si="191"/>
        <v>-514715</v>
      </c>
      <c r="T153" s="33">
        <f>+T223+T326</f>
        <v>185194.44</v>
      </c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</row>
    <row r="154" spans="1:159" ht="33" x14ac:dyDescent="0.2">
      <c r="A154" s="242"/>
      <c r="B154" s="243" t="s">
        <v>18</v>
      </c>
      <c r="C154" s="243"/>
      <c r="D154" s="243"/>
      <c r="E154" s="243"/>
      <c r="F154" s="243"/>
      <c r="G154" s="159" t="s">
        <v>303</v>
      </c>
      <c r="H154" s="73">
        <f t="shared" ref="H154:J154" si="206">H100+H129</f>
        <v>0</v>
      </c>
      <c r="I154" s="73">
        <f t="shared" si="206"/>
        <v>0</v>
      </c>
      <c r="J154" s="73">
        <f t="shared" si="206"/>
        <v>0</v>
      </c>
      <c r="K154" s="165" t="e">
        <f t="shared" si="162"/>
        <v>#DIV/0!</v>
      </c>
      <c r="L154" s="73">
        <f t="shared" ref="L154:O154" si="207">L100+L129</f>
        <v>0</v>
      </c>
      <c r="M154" s="73">
        <f t="shared" si="207"/>
        <v>0</v>
      </c>
      <c r="N154" s="73">
        <f t="shared" si="207"/>
        <v>0</v>
      </c>
      <c r="O154" s="73">
        <f t="shared" si="207"/>
        <v>0</v>
      </c>
      <c r="P154" s="73">
        <f t="shared" si="154"/>
        <v>0</v>
      </c>
      <c r="Q154" s="200" t="e">
        <f t="shared" ref="Q154:Q168" si="208">ROUND(O154/L154*100,2)</f>
        <v>#DIV/0!</v>
      </c>
      <c r="R154" s="6"/>
      <c r="S154" s="9">
        <f t="shared" si="191"/>
        <v>0</v>
      </c>
      <c r="T154" s="33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</row>
    <row r="155" spans="1:159" ht="18" x14ac:dyDescent="0.2">
      <c r="A155" s="242"/>
      <c r="B155" s="243"/>
      <c r="C155" s="243" t="s">
        <v>20</v>
      </c>
      <c r="D155" s="243"/>
      <c r="E155" s="243"/>
      <c r="F155" s="243"/>
      <c r="G155" s="159" t="s">
        <v>304</v>
      </c>
      <c r="H155" s="73">
        <f t="shared" ref="H155:J155" si="209">H145</f>
        <v>0</v>
      </c>
      <c r="I155" s="73">
        <f t="shared" si="209"/>
        <v>0</v>
      </c>
      <c r="J155" s="73">
        <f t="shared" si="209"/>
        <v>0</v>
      </c>
      <c r="K155" s="165" t="e">
        <f t="shared" si="162"/>
        <v>#DIV/0!</v>
      </c>
      <c r="L155" s="73">
        <f t="shared" ref="L155:O155" si="210">L145</f>
        <v>0</v>
      </c>
      <c r="M155" s="73">
        <f t="shared" si="210"/>
        <v>0</v>
      </c>
      <c r="N155" s="73">
        <f t="shared" si="210"/>
        <v>0</v>
      </c>
      <c r="O155" s="73">
        <f t="shared" si="210"/>
        <v>0</v>
      </c>
      <c r="P155" s="73">
        <f t="shared" si="154"/>
        <v>0</v>
      </c>
      <c r="Q155" s="200"/>
      <c r="R155" s="6"/>
      <c r="S155" s="9">
        <f t="shared" si="191"/>
        <v>0</v>
      </c>
      <c r="T155" s="33">
        <f>+T228+T331</f>
        <v>32052.2</v>
      </c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</row>
    <row r="156" spans="1:159" ht="18" x14ac:dyDescent="0.2">
      <c r="A156" s="242"/>
      <c r="B156" s="243"/>
      <c r="C156" s="243" t="s">
        <v>18</v>
      </c>
      <c r="D156" s="243"/>
      <c r="E156" s="243"/>
      <c r="F156" s="243"/>
      <c r="G156" s="159" t="s">
        <v>305</v>
      </c>
      <c r="H156" s="73">
        <f t="shared" ref="H156:J156" si="211">H154-H155</f>
        <v>0</v>
      </c>
      <c r="I156" s="73">
        <f t="shared" si="211"/>
        <v>0</v>
      </c>
      <c r="J156" s="73">
        <f t="shared" si="211"/>
        <v>0</v>
      </c>
      <c r="K156" s="165" t="e">
        <f t="shared" si="162"/>
        <v>#DIV/0!</v>
      </c>
      <c r="L156" s="73">
        <f t="shared" ref="L156:O156" si="212">L154-L155</f>
        <v>0</v>
      </c>
      <c r="M156" s="73">
        <f t="shared" si="212"/>
        <v>0</v>
      </c>
      <c r="N156" s="73">
        <f t="shared" si="212"/>
        <v>0</v>
      </c>
      <c r="O156" s="73">
        <f t="shared" si="212"/>
        <v>0</v>
      </c>
      <c r="P156" s="73">
        <f t="shared" si="154"/>
        <v>0</v>
      </c>
      <c r="Q156" s="200" t="e">
        <f t="shared" si="208"/>
        <v>#DIV/0!</v>
      </c>
      <c r="R156" s="6"/>
      <c r="S156" s="9">
        <f t="shared" si="191"/>
        <v>0</v>
      </c>
      <c r="T156" s="33">
        <f t="shared" ref="T156" si="213">+T359</f>
        <v>0</v>
      </c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</row>
    <row r="157" spans="1:159" ht="18" x14ac:dyDescent="0.2">
      <c r="A157" s="118" t="s">
        <v>151</v>
      </c>
      <c r="B157" s="41" t="s">
        <v>7</v>
      </c>
      <c r="C157" s="41"/>
      <c r="D157" s="41"/>
      <c r="E157" s="41"/>
      <c r="F157" s="41"/>
      <c r="G157" s="158" t="s">
        <v>152</v>
      </c>
      <c r="H157" s="73">
        <f t="shared" ref="H157:J157" si="214">+H158+H167+H169+H171</f>
        <v>16164600</v>
      </c>
      <c r="I157" s="73">
        <f>O157</f>
        <v>5789149.5300000003</v>
      </c>
      <c r="J157" s="73">
        <f t="shared" si="214"/>
        <v>10808751.469999999</v>
      </c>
      <c r="K157" s="165">
        <f t="shared" si="162"/>
        <v>35.81</v>
      </c>
      <c r="L157" s="73">
        <f>+L158+L167+L169+L171</f>
        <v>5628657</v>
      </c>
      <c r="M157" s="73">
        <f>+M158+M167+M169+M171</f>
        <v>3878201</v>
      </c>
      <c r="N157" s="73">
        <f t="shared" ref="N157:O157" si="215">+N158+N167+N169+N171</f>
        <v>1910948.53</v>
      </c>
      <c r="O157" s="73">
        <f t="shared" si="215"/>
        <v>5789149.5300000003</v>
      </c>
      <c r="P157" s="73">
        <f>+P158+P167+P169+P171</f>
        <v>934719.47</v>
      </c>
      <c r="Q157" s="198">
        <f t="shared" si="208"/>
        <v>102.85</v>
      </c>
      <c r="R157" s="6"/>
      <c r="S157" s="9">
        <f t="shared" si="191"/>
        <v>-3878201</v>
      </c>
      <c r="T157" s="33">
        <f t="shared" ref="T157" si="216">+T158</f>
        <v>82890996</v>
      </c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</row>
    <row r="158" spans="1:159" ht="18" x14ac:dyDescent="0.2">
      <c r="A158" s="118"/>
      <c r="B158" s="41"/>
      <c r="C158" s="41"/>
      <c r="D158" s="41" t="s">
        <v>20</v>
      </c>
      <c r="E158" s="41"/>
      <c r="F158" s="41"/>
      <c r="G158" s="158" t="s">
        <v>153</v>
      </c>
      <c r="H158" s="73">
        <f t="shared" ref="H158:J158" si="217">+H159+H160+H161+H162+H163+H165+H166</f>
        <v>16164600</v>
      </c>
      <c r="I158" s="73">
        <f t="shared" ref="I158:I165" si="218">O158</f>
        <v>5850153.5300000003</v>
      </c>
      <c r="J158" s="73">
        <f t="shared" si="217"/>
        <v>10808751.469999999</v>
      </c>
      <c r="K158" s="165">
        <f t="shared" si="162"/>
        <v>36.19</v>
      </c>
      <c r="L158" s="73">
        <f>+L159+L160+L161+L162+L163+L165+L166</f>
        <v>5628657</v>
      </c>
      <c r="M158" s="73">
        <f>+M159+M160+M161+M162+M163+M165+M166</f>
        <v>3937550</v>
      </c>
      <c r="N158" s="73">
        <f t="shared" ref="N158:O158" si="219">+N159+N160+N161+N162+N163+N165+N166</f>
        <v>1912603.53</v>
      </c>
      <c r="O158" s="73">
        <f t="shared" si="219"/>
        <v>5850153.5300000003</v>
      </c>
      <c r="P158" s="73">
        <f>+P159+P160+P161+P162+P163+P165+P166</f>
        <v>928446.47</v>
      </c>
      <c r="Q158" s="198">
        <f t="shared" si="208"/>
        <v>103.94</v>
      </c>
      <c r="R158" s="6"/>
      <c r="S158" s="9">
        <f t="shared" si="191"/>
        <v>-3937550</v>
      </c>
      <c r="T158" s="33">
        <f>+T235+T361</f>
        <v>82890996</v>
      </c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</row>
    <row r="159" spans="1:159" ht="18" x14ac:dyDescent="0.2">
      <c r="A159" s="118"/>
      <c r="B159" s="41"/>
      <c r="C159" s="41"/>
      <c r="D159" s="41" t="s">
        <v>89</v>
      </c>
      <c r="E159" s="41"/>
      <c r="F159" s="41"/>
      <c r="G159" s="158" t="s">
        <v>154</v>
      </c>
      <c r="H159" s="73">
        <f t="shared" ref="H159:J159" si="220">+H175+H261</f>
        <v>2730000</v>
      </c>
      <c r="I159" s="73">
        <f t="shared" si="218"/>
        <v>685406</v>
      </c>
      <c r="J159" s="73">
        <f t="shared" si="220"/>
        <v>2042728</v>
      </c>
      <c r="K159" s="165">
        <f t="shared" si="162"/>
        <v>25.11</v>
      </c>
      <c r="L159" s="73">
        <f t="shared" ref="L159:P159" si="221">+L175+L261</f>
        <v>715500</v>
      </c>
      <c r="M159" s="73">
        <f t="shared" si="221"/>
        <v>468035</v>
      </c>
      <c r="N159" s="73">
        <f t="shared" si="221"/>
        <v>217371</v>
      </c>
      <c r="O159" s="73">
        <f t="shared" si="221"/>
        <v>685406</v>
      </c>
      <c r="P159" s="73">
        <f t="shared" si="221"/>
        <v>30094</v>
      </c>
      <c r="Q159" s="198"/>
      <c r="R159" s="6"/>
      <c r="S159" s="9">
        <f t="shared" si="191"/>
        <v>-468035</v>
      </c>
      <c r="T159" s="33">
        <f t="shared" ref="T159" si="222">+T160</f>
        <v>0</v>
      </c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</row>
    <row r="160" spans="1:159" ht="18" x14ac:dyDescent="0.2">
      <c r="A160" s="118"/>
      <c r="B160" s="41"/>
      <c r="C160" s="41"/>
      <c r="D160" s="41" t="s">
        <v>90</v>
      </c>
      <c r="E160" s="41"/>
      <c r="F160" s="41"/>
      <c r="G160" s="158" t="s">
        <v>155</v>
      </c>
      <c r="H160" s="73">
        <f>+H201+H298</f>
        <v>594600</v>
      </c>
      <c r="I160" s="73">
        <f t="shared" si="218"/>
        <v>117970.53</v>
      </c>
      <c r="J160" s="73">
        <f>+J201+J298</f>
        <v>476629.47</v>
      </c>
      <c r="K160" s="165">
        <f t="shared" si="162"/>
        <v>19.84</v>
      </c>
      <c r="L160" s="73">
        <f>+L201+L298</f>
        <v>161100</v>
      </c>
      <c r="M160" s="73">
        <f>+M201+M298</f>
        <v>72935</v>
      </c>
      <c r="N160" s="73">
        <f>+N201+N298</f>
        <v>45035.53</v>
      </c>
      <c r="O160" s="73">
        <f>+O201+O298</f>
        <v>117970.53</v>
      </c>
      <c r="P160" s="73">
        <f>+P201+P298</f>
        <v>43129.47</v>
      </c>
      <c r="Q160" s="198">
        <f t="shared" si="208"/>
        <v>73.23</v>
      </c>
      <c r="R160" s="6"/>
      <c r="S160" s="9">
        <f t="shared" si="191"/>
        <v>-72935</v>
      </c>
      <c r="T160" s="33">
        <f t="shared" ref="T160" si="223">+T369</f>
        <v>0</v>
      </c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</row>
    <row r="161" spans="1:159" ht="18" x14ac:dyDescent="0.2">
      <c r="A161" s="118"/>
      <c r="B161" s="41"/>
      <c r="C161" s="41"/>
      <c r="D161" s="41" t="s">
        <v>91</v>
      </c>
      <c r="E161" s="41"/>
      <c r="F161" s="41"/>
      <c r="G161" s="158" t="s">
        <v>156</v>
      </c>
      <c r="H161" s="73">
        <f t="shared" ref="H161:J161" si="224">+H333</f>
        <v>0</v>
      </c>
      <c r="I161" s="73">
        <f t="shared" si="218"/>
        <v>0</v>
      </c>
      <c r="J161" s="73">
        <f t="shared" si="224"/>
        <v>0</v>
      </c>
      <c r="K161" s="165"/>
      <c r="L161" s="73">
        <f t="shared" ref="L161:P161" si="225">+L333</f>
        <v>0</v>
      </c>
      <c r="M161" s="73">
        <f t="shared" si="225"/>
        <v>0</v>
      </c>
      <c r="N161" s="73">
        <f t="shared" si="225"/>
        <v>0</v>
      </c>
      <c r="O161" s="73">
        <f t="shared" si="225"/>
        <v>0</v>
      </c>
      <c r="P161" s="73">
        <f t="shared" si="225"/>
        <v>0</v>
      </c>
      <c r="Q161" s="198"/>
      <c r="R161" s="6"/>
      <c r="S161" s="9">
        <f t="shared" si="191"/>
        <v>0</v>
      </c>
      <c r="T161" s="33">
        <f>T243+T373</f>
        <v>0</v>
      </c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</row>
    <row r="162" spans="1:159" ht="18" x14ac:dyDescent="0.2">
      <c r="A162" s="118"/>
      <c r="B162" s="41"/>
      <c r="C162" s="41"/>
      <c r="D162" s="41" t="s">
        <v>92</v>
      </c>
      <c r="E162" s="41"/>
      <c r="F162" s="41"/>
      <c r="G162" s="158" t="s">
        <v>157</v>
      </c>
      <c r="H162" s="73">
        <f t="shared" ref="H162:J162" si="226">+H231</f>
        <v>0</v>
      </c>
      <c r="I162" s="73">
        <f t="shared" si="218"/>
        <v>0</v>
      </c>
      <c r="J162" s="73">
        <f t="shared" si="226"/>
        <v>0</v>
      </c>
      <c r="K162" s="165" t="e">
        <f t="shared" si="162"/>
        <v>#DIV/0!</v>
      </c>
      <c r="L162" s="73">
        <f t="shared" ref="L162:P162" si="227">+L231</f>
        <v>0</v>
      </c>
      <c r="M162" s="73">
        <f t="shared" si="227"/>
        <v>0</v>
      </c>
      <c r="N162" s="73">
        <f t="shared" si="227"/>
        <v>0</v>
      </c>
      <c r="O162" s="73">
        <f t="shared" si="227"/>
        <v>0</v>
      </c>
      <c r="P162" s="73">
        <f t="shared" si="227"/>
        <v>0</v>
      </c>
      <c r="Q162" s="198"/>
      <c r="R162" s="6"/>
      <c r="S162" s="9">
        <f t="shared" si="191"/>
        <v>0</v>
      </c>
      <c r="T162" s="33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</row>
    <row r="163" spans="1:159" ht="33" x14ac:dyDescent="0.2">
      <c r="A163" s="118"/>
      <c r="B163" s="41"/>
      <c r="C163" s="41"/>
      <c r="D163" s="41">
        <v>51</v>
      </c>
      <c r="E163" s="41"/>
      <c r="F163" s="41"/>
      <c r="G163" s="158" t="s">
        <v>158</v>
      </c>
      <c r="H163" s="73">
        <f>+H233+H336</f>
        <v>2114000</v>
      </c>
      <c r="I163" s="73">
        <f t="shared" si="218"/>
        <v>636826</v>
      </c>
      <c r="J163" s="73">
        <f>+J233+J336</f>
        <v>1477174</v>
      </c>
      <c r="K163" s="165">
        <f t="shared" si="162"/>
        <v>30.12</v>
      </c>
      <c r="L163" s="73">
        <f>+L233+L336</f>
        <v>700000</v>
      </c>
      <c r="M163" s="73">
        <f>+M233+M336</f>
        <v>416579</v>
      </c>
      <c r="N163" s="73">
        <f>+N233+N336</f>
        <v>220247</v>
      </c>
      <c r="O163" s="73">
        <f>+O233+O336</f>
        <v>636826</v>
      </c>
      <c r="P163" s="73">
        <f>+P233+P336</f>
        <v>63174</v>
      </c>
      <c r="Q163" s="198"/>
      <c r="R163" s="6"/>
      <c r="S163" s="9">
        <f t="shared" si="191"/>
        <v>-416579</v>
      </c>
      <c r="T163" s="55">
        <f t="shared" ref="T163" si="228">T164+T235+T243</f>
        <v>-29178</v>
      </c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</row>
    <row r="164" spans="1:159" ht="33" x14ac:dyDescent="0.2">
      <c r="A164" s="118"/>
      <c r="B164" s="41"/>
      <c r="C164" s="41"/>
      <c r="D164" s="41">
        <v>56</v>
      </c>
      <c r="E164" s="41"/>
      <c r="F164" s="41"/>
      <c r="G164" s="158" t="s">
        <v>397</v>
      </c>
      <c r="H164" s="73"/>
      <c r="I164" s="73">
        <f t="shared" si="218"/>
        <v>0</v>
      </c>
      <c r="J164" s="73"/>
      <c r="K164" s="165"/>
      <c r="L164" s="73"/>
      <c r="M164" s="73"/>
      <c r="N164" s="73"/>
      <c r="O164" s="73"/>
      <c r="P164" s="73"/>
      <c r="Q164" s="198"/>
      <c r="R164" s="6"/>
      <c r="S164" s="9">
        <f t="shared" si="191"/>
        <v>0</v>
      </c>
      <c r="T164" s="33">
        <f t="shared" ref="T164" si="229">T165+T191+T221+T223+T228+T233</f>
        <v>-29178</v>
      </c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</row>
    <row r="165" spans="1:159" ht="18" x14ac:dyDescent="0.2">
      <c r="A165" s="118"/>
      <c r="B165" s="41"/>
      <c r="C165" s="41"/>
      <c r="D165" s="41">
        <v>57</v>
      </c>
      <c r="E165" s="41"/>
      <c r="F165" s="41"/>
      <c r="G165" s="158" t="s">
        <v>160</v>
      </c>
      <c r="H165" s="73">
        <f>+H238+H341</f>
        <v>10726000</v>
      </c>
      <c r="I165" s="73">
        <f t="shared" si="218"/>
        <v>4409951</v>
      </c>
      <c r="J165" s="73">
        <f>+J238+J341</f>
        <v>6812220</v>
      </c>
      <c r="K165" s="165">
        <f t="shared" si="162"/>
        <v>41.11</v>
      </c>
      <c r="L165" s="73">
        <v>4052057</v>
      </c>
      <c r="M165" s="73">
        <f>+M238+M341</f>
        <v>2980001</v>
      </c>
      <c r="N165" s="73">
        <f>+N238+N341</f>
        <v>1429950</v>
      </c>
      <c r="O165" s="73">
        <f>+O238+O341</f>
        <v>4409951</v>
      </c>
      <c r="P165" s="73">
        <f>+P238+P341</f>
        <v>792049</v>
      </c>
      <c r="Q165" s="198">
        <f t="shared" si="208"/>
        <v>108.83</v>
      </c>
      <c r="R165" s="6"/>
      <c r="S165" s="9">
        <f t="shared" si="191"/>
        <v>-2980001</v>
      </c>
      <c r="T165" s="33">
        <f t="shared" ref="T165" si="230">T166+T184</f>
        <v>27702</v>
      </c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</row>
    <row r="166" spans="1:159" ht="18" x14ac:dyDescent="0.2">
      <c r="A166" s="118"/>
      <c r="B166" s="41"/>
      <c r="C166" s="41"/>
      <c r="D166" s="41">
        <v>59</v>
      </c>
      <c r="E166" s="41"/>
      <c r="F166" s="41"/>
      <c r="G166" s="158" t="s">
        <v>161</v>
      </c>
      <c r="H166" s="73">
        <f t="shared" ref="H166:J166" si="231">+H369</f>
        <v>0</v>
      </c>
      <c r="I166" s="73">
        <f t="shared" si="231"/>
        <v>0</v>
      </c>
      <c r="J166" s="73">
        <f t="shared" si="231"/>
        <v>0</v>
      </c>
      <c r="K166" s="165" t="e">
        <f t="shared" si="162"/>
        <v>#DIV/0!</v>
      </c>
      <c r="L166" s="73">
        <f>+L369</f>
        <v>0</v>
      </c>
      <c r="M166" s="73">
        <f>+M369</f>
        <v>0</v>
      </c>
      <c r="N166" s="73">
        <f t="shared" ref="N166:O166" si="232">+N369</f>
        <v>0</v>
      </c>
      <c r="O166" s="73">
        <f t="shared" si="232"/>
        <v>0</v>
      </c>
      <c r="P166" s="73">
        <f>+P369</f>
        <v>0</v>
      </c>
      <c r="Q166" s="198"/>
      <c r="R166" s="6"/>
      <c r="S166" s="9">
        <f t="shared" si="191"/>
        <v>0</v>
      </c>
      <c r="T166" s="33">
        <f t="shared" ref="T166" si="233">SUM(T167:T183)</f>
        <v>27702</v>
      </c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</row>
    <row r="167" spans="1:159" ht="18" x14ac:dyDescent="0.2">
      <c r="A167" s="118"/>
      <c r="B167" s="41"/>
      <c r="C167" s="41"/>
      <c r="D167" s="41" t="s">
        <v>97</v>
      </c>
      <c r="E167" s="41"/>
      <c r="F167" s="41"/>
      <c r="G167" s="158" t="s">
        <v>162</v>
      </c>
      <c r="H167" s="73">
        <f t="shared" ref="H167:J167" si="234">+H168</f>
        <v>0</v>
      </c>
      <c r="I167" s="73">
        <f t="shared" si="234"/>
        <v>0</v>
      </c>
      <c r="J167" s="73">
        <f t="shared" si="234"/>
        <v>0</v>
      </c>
      <c r="K167" s="165" t="e">
        <f t="shared" si="162"/>
        <v>#DIV/0!</v>
      </c>
      <c r="L167" s="73">
        <f t="shared" ref="L167:P167" si="235">+L168</f>
        <v>0</v>
      </c>
      <c r="M167" s="73">
        <f t="shared" si="235"/>
        <v>0</v>
      </c>
      <c r="N167" s="73">
        <f t="shared" si="235"/>
        <v>0</v>
      </c>
      <c r="O167" s="73">
        <f t="shared" si="235"/>
        <v>0</v>
      </c>
      <c r="P167" s="73">
        <f t="shared" si="235"/>
        <v>0</v>
      </c>
      <c r="Q167" s="198" t="e">
        <f t="shared" si="208"/>
        <v>#DIV/0!</v>
      </c>
      <c r="R167" s="6"/>
      <c r="S167" s="9">
        <f t="shared" si="191"/>
        <v>0</v>
      </c>
      <c r="T167" s="44">
        <f t="shared" ref="T167:T183" si="236">+R167+S167</f>
        <v>0</v>
      </c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</row>
    <row r="168" spans="1:159" ht="18" x14ac:dyDescent="0.2">
      <c r="A168" s="118"/>
      <c r="B168" s="41"/>
      <c r="C168" s="41"/>
      <c r="D168" s="41">
        <v>71</v>
      </c>
      <c r="E168" s="41"/>
      <c r="F168" s="41"/>
      <c r="G168" s="158" t="s">
        <v>163</v>
      </c>
      <c r="H168" s="73">
        <f>+H245+H371</f>
        <v>0</v>
      </c>
      <c r="I168" s="73">
        <f>+I245+I371</f>
        <v>0</v>
      </c>
      <c r="J168" s="73">
        <f>+J245+J371</f>
        <v>0</v>
      </c>
      <c r="K168" s="165" t="e">
        <f t="shared" si="162"/>
        <v>#DIV/0!</v>
      </c>
      <c r="L168" s="73">
        <f>+L245+L371</f>
        <v>0</v>
      </c>
      <c r="M168" s="73">
        <f>+M245+M371</f>
        <v>0</v>
      </c>
      <c r="N168" s="73">
        <f>+N245+N371</f>
        <v>0</v>
      </c>
      <c r="O168" s="73">
        <f>+O245+O371</f>
        <v>0</v>
      </c>
      <c r="P168" s="73">
        <f>+P245+P371</f>
        <v>0</v>
      </c>
      <c r="Q168" s="198" t="e">
        <f t="shared" si="208"/>
        <v>#DIV/0!</v>
      </c>
      <c r="R168" s="6"/>
      <c r="S168" s="9">
        <f t="shared" si="191"/>
        <v>0</v>
      </c>
      <c r="T168" s="44">
        <f t="shared" si="236"/>
        <v>0</v>
      </c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</row>
    <row r="169" spans="1:159" ht="18" x14ac:dyDescent="0.2">
      <c r="A169" s="118"/>
      <c r="B169" s="41"/>
      <c r="C169" s="41"/>
      <c r="D169" s="41">
        <v>79</v>
      </c>
      <c r="E169" s="41"/>
      <c r="F169" s="41"/>
      <c r="G169" s="158" t="s">
        <v>164</v>
      </c>
      <c r="H169" s="73">
        <f t="shared" ref="H169:J169" si="237">+H170</f>
        <v>0</v>
      </c>
      <c r="I169" s="73">
        <f t="shared" si="237"/>
        <v>0</v>
      </c>
      <c r="J169" s="73">
        <f t="shared" si="237"/>
        <v>0</v>
      </c>
      <c r="K169" s="165"/>
      <c r="L169" s="73">
        <f t="shared" ref="L169:P169" si="238">+L170</f>
        <v>0</v>
      </c>
      <c r="M169" s="73">
        <f t="shared" si="238"/>
        <v>0</v>
      </c>
      <c r="N169" s="73">
        <f t="shared" si="238"/>
        <v>0</v>
      </c>
      <c r="O169" s="73">
        <f t="shared" si="238"/>
        <v>0</v>
      </c>
      <c r="P169" s="73">
        <f t="shared" si="238"/>
        <v>0</v>
      </c>
      <c r="Q169" s="198"/>
      <c r="R169" s="6"/>
      <c r="S169" s="9">
        <f t="shared" si="191"/>
        <v>0</v>
      </c>
      <c r="T169" s="44">
        <f t="shared" si="236"/>
        <v>0</v>
      </c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</row>
    <row r="170" spans="1:159" ht="18" x14ac:dyDescent="0.2">
      <c r="A170" s="118"/>
      <c r="B170" s="41"/>
      <c r="C170" s="41"/>
      <c r="D170" s="41">
        <v>81</v>
      </c>
      <c r="E170" s="41"/>
      <c r="F170" s="41"/>
      <c r="G170" s="158" t="s">
        <v>165</v>
      </c>
      <c r="H170" s="73">
        <f t="shared" ref="H170:J170" si="239">+H379</f>
        <v>0</v>
      </c>
      <c r="I170" s="73">
        <f t="shared" si="239"/>
        <v>0</v>
      </c>
      <c r="J170" s="73">
        <f t="shared" si="239"/>
        <v>0</v>
      </c>
      <c r="K170" s="165"/>
      <c r="L170" s="73">
        <f t="shared" ref="L170:P170" si="240">+L379</f>
        <v>0</v>
      </c>
      <c r="M170" s="73">
        <f t="shared" si="240"/>
        <v>0</v>
      </c>
      <c r="N170" s="73">
        <f t="shared" si="240"/>
        <v>0</v>
      </c>
      <c r="O170" s="73">
        <f t="shared" si="240"/>
        <v>0</v>
      </c>
      <c r="P170" s="73">
        <f t="shared" si="240"/>
        <v>0</v>
      </c>
      <c r="Q170" s="198"/>
      <c r="R170" s="6"/>
      <c r="S170" s="9">
        <f t="shared" si="191"/>
        <v>0</v>
      </c>
      <c r="T170" s="44">
        <f t="shared" si="236"/>
        <v>0</v>
      </c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</row>
    <row r="171" spans="1:159" ht="33" x14ac:dyDescent="0.2">
      <c r="A171" s="118"/>
      <c r="B171" s="41"/>
      <c r="C171" s="41"/>
      <c r="D171" s="41">
        <v>85</v>
      </c>
      <c r="E171" s="41"/>
      <c r="F171" s="41"/>
      <c r="G171" s="158" t="s">
        <v>166</v>
      </c>
      <c r="H171" s="73">
        <f>H253+H383</f>
        <v>0</v>
      </c>
      <c r="I171" s="73">
        <f>I253+I383</f>
        <v>-54731</v>
      </c>
      <c r="J171" s="73">
        <f>J253+J383</f>
        <v>0</v>
      </c>
      <c r="K171" s="165"/>
      <c r="L171" s="73">
        <f>L253+L383</f>
        <v>0</v>
      </c>
      <c r="M171" s="73">
        <f>M253+M383</f>
        <v>-59349</v>
      </c>
      <c r="N171" s="73">
        <f>N253+N383</f>
        <v>-1655</v>
      </c>
      <c r="O171" s="73">
        <f>O253+O383</f>
        <v>-61004</v>
      </c>
      <c r="P171" s="73">
        <f>P253+P383</f>
        <v>6273</v>
      </c>
      <c r="Q171" s="198"/>
      <c r="R171" s="6"/>
      <c r="S171" s="9">
        <f t="shared" si="191"/>
        <v>59349</v>
      </c>
      <c r="T171" s="44">
        <f t="shared" si="236"/>
        <v>59349</v>
      </c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</row>
    <row r="172" spans="1:159" ht="18" x14ac:dyDescent="0.2">
      <c r="A172" s="118"/>
      <c r="B172" s="41"/>
      <c r="C172" s="41"/>
      <c r="D172" s="41"/>
      <c r="E172" s="41"/>
      <c r="F172" s="41"/>
      <c r="G172" s="158"/>
      <c r="H172" s="73"/>
      <c r="I172" s="73"/>
      <c r="J172" s="73"/>
      <c r="K172" s="165"/>
      <c r="L172" s="73"/>
      <c r="M172" s="73"/>
      <c r="N172" s="73"/>
      <c r="O172" s="73"/>
      <c r="P172" s="73"/>
      <c r="Q172" s="198"/>
      <c r="R172" s="6"/>
      <c r="S172" s="9">
        <f t="shared" si="191"/>
        <v>0</v>
      </c>
      <c r="T172" s="44">
        <f t="shared" si="236"/>
        <v>0</v>
      </c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</row>
    <row r="173" spans="1:159" s="1" customFormat="1" ht="18" x14ac:dyDescent="0.25">
      <c r="A173" s="386" t="s">
        <v>167</v>
      </c>
      <c r="B173" s="387"/>
      <c r="C173" s="387"/>
      <c r="D173" s="387"/>
      <c r="E173" s="387"/>
      <c r="F173" s="387"/>
      <c r="G173" s="159" t="s">
        <v>168</v>
      </c>
      <c r="H173" s="73">
        <f t="shared" ref="H173:J173" si="241">H174+H245+H253</f>
        <v>132600</v>
      </c>
      <c r="I173" s="73">
        <f>O173</f>
        <v>21714</v>
      </c>
      <c r="J173" s="73">
        <f t="shared" si="241"/>
        <v>104613</v>
      </c>
      <c r="K173" s="165">
        <f t="shared" si="162"/>
        <v>16.38</v>
      </c>
      <c r="L173" s="73">
        <f t="shared" ref="L173:O173" si="242">L174+L245+L253</f>
        <v>38700</v>
      </c>
      <c r="M173" s="73">
        <f t="shared" si="242"/>
        <v>12687</v>
      </c>
      <c r="N173" s="73">
        <f>N174+N245+N253</f>
        <v>9027</v>
      </c>
      <c r="O173" s="73">
        <f t="shared" si="242"/>
        <v>21714</v>
      </c>
      <c r="P173" s="73">
        <f>L173-O173</f>
        <v>16986</v>
      </c>
      <c r="Q173" s="200">
        <f t="shared" ref="Q173:Q236" si="243">ROUND(O173/L173*100,2)</f>
        <v>56.11</v>
      </c>
      <c r="R173" s="13"/>
      <c r="S173" s="9">
        <f t="shared" si="191"/>
        <v>-12687</v>
      </c>
      <c r="T173" s="44">
        <f t="shared" si="236"/>
        <v>-12687</v>
      </c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</row>
    <row r="174" spans="1:159" ht="18" x14ac:dyDescent="0.2">
      <c r="A174" s="118"/>
      <c r="B174" s="41"/>
      <c r="C174" s="41"/>
      <c r="D174" s="41" t="s">
        <v>20</v>
      </c>
      <c r="E174" s="41"/>
      <c r="F174" s="41"/>
      <c r="G174" s="169" t="s">
        <v>153</v>
      </c>
      <c r="H174" s="73">
        <f t="shared" ref="H174:J174" si="244">H175+H201+H231+H233+H238+H243</f>
        <v>132600</v>
      </c>
      <c r="I174" s="73">
        <f>O174</f>
        <v>27987</v>
      </c>
      <c r="J174" s="73">
        <f t="shared" si="244"/>
        <v>104613</v>
      </c>
      <c r="K174" s="165">
        <f t="shared" si="162"/>
        <v>21.11</v>
      </c>
      <c r="L174" s="73">
        <f>L175+L201+L231+L233+L238+L243</f>
        <v>38700</v>
      </c>
      <c r="M174" s="73">
        <f>M175+M201+M231+M233+M238+M243</f>
        <v>18960</v>
      </c>
      <c r="N174" s="73">
        <f t="shared" ref="N174:O174" si="245">N175+N201+N231+N233+N238+N243</f>
        <v>9027</v>
      </c>
      <c r="O174" s="73">
        <f t="shared" si="245"/>
        <v>27987</v>
      </c>
      <c r="P174" s="73">
        <f>L174-O174</f>
        <v>10713</v>
      </c>
      <c r="Q174" s="198">
        <f t="shared" si="243"/>
        <v>72.319999999999993</v>
      </c>
      <c r="R174" s="6"/>
      <c r="S174" s="9">
        <f t="shared" si="191"/>
        <v>-18960</v>
      </c>
      <c r="T174" s="44">
        <f t="shared" si="236"/>
        <v>-18960</v>
      </c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</row>
    <row r="175" spans="1:159" ht="18" x14ac:dyDescent="0.2">
      <c r="A175" s="118"/>
      <c r="B175" s="41"/>
      <c r="C175" s="41"/>
      <c r="D175" s="41" t="s">
        <v>89</v>
      </c>
      <c r="E175" s="41"/>
      <c r="F175" s="41"/>
      <c r="G175" s="169" t="s">
        <v>70</v>
      </c>
      <c r="H175" s="73">
        <f t="shared" ref="H175:J175" si="246">H176+H194</f>
        <v>0</v>
      </c>
      <c r="I175" s="73">
        <f t="shared" si="246"/>
        <v>0</v>
      </c>
      <c r="J175" s="73">
        <f t="shared" si="246"/>
        <v>0</v>
      </c>
      <c r="K175" s="165" t="e">
        <f t="shared" si="162"/>
        <v>#DIV/0!</v>
      </c>
      <c r="L175" s="73">
        <f t="shared" ref="L175:P175" si="247">L176+L194</f>
        <v>0</v>
      </c>
      <c r="M175" s="73">
        <f t="shared" si="247"/>
        <v>0</v>
      </c>
      <c r="N175" s="73">
        <f t="shared" si="247"/>
        <v>0</v>
      </c>
      <c r="O175" s="73">
        <f t="shared" si="247"/>
        <v>0</v>
      </c>
      <c r="P175" s="73">
        <f t="shared" si="247"/>
        <v>0</v>
      </c>
      <c r="Q175" s="198"/>
      <c r="R175" s="6"/>
      <c r="S175" s="9">
        <f t="shared" si="191"/>
        <v>0</v>
      </c>
      <c r="T175" s="44">
        <f t="shared" si="236"/>
        <v>0</v>
      </c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</row>
    <row r="176" spans="1:159" ht="18" x14ac:dyDescent="0.2">
      <c r="A176" s="118"/>
      <c r="B176" s="41"/>
      <c r="C176" s="41"/>
      <c r="D176" s="41"/>
      <c r="E176" s="41" t="s">
        <v>20</v>
      </c>
      <c r="F176" s="41"/>
      <c r="G176" s="158" t="s">
        <v>101</v>
      </c>
      <c r="H176" s="73">
        <f t="shared" ref="H176:J176" si="248">SUM(H177:H193)</f>
        <v>0</v>
      </c>
      <c r="I176" s="73">
        <f t="shared" si="248"/>
        <v>0</v>
      </c>
      <c r="J176" s="73">
        <f t="shared" si="248"/>
        <v>0</v>
      </c>
      <c r="K176" s="165" t="e">
        <f t="shared" si="162"/>
        <v>#DIV/0!</v>
      </c>
      <c r="L176" s="73">
        <f t="shared" ref="L176:P176" si="249">SUM(L177:L193)</f>
        <v>0</v>
      </c>
      <c r="M176" s="73">
        <f t="shared" si="249"/>
        <v>0</v>
      </c>
      <c r="N176" s="73">
        <f t="shared" si="249"/>
        <v>0</v>
      </c>
      <c r="O176" s="73">
        <f t="shared" si="249"/>
        <v>0</v>
      </c>
      <c r="P176" s="73">
        <f t="shared" si="249"/>
        <v>0</v>
      </c>
      <c r="Q176" s="198"/>
      <c r="R176" s="6"/>
      <c r="S176" s="9">
        <f t="shared" si="191"/>
        <v>0</v>
      </c>
      <c r="T176" s="44">
        <f t="shared" si="236"/>
        <v>0</v>
      </c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</row>
    <row r="177" spans="1:159" ht="18" x14ac:dyDescent="0.2">
      <c r="A177" s="119"/>
      <c r="B177" s="96"/>
      <c r="C177" s="96"/>
      <c r="D177" s="96"/>
      <c r="E177" s="96"/>
      <c r="F177" s="96" t="s">
        <v>20</v>
      </c>
      <c r="G177" s="94" t="s">
        <v>102</v>
      </c>
      <c r="H177" s="71"/>
      <c r="I177" s="71"/>
      <c r="J177" s="71">
        <f>H177-I177</f>
        <v>0</v>
      </c>
      <c r="K177" s="165"/>
      <c r="L177" s="71"/>
      <c r="M177" s="71"/>
      <c r="N177" s="71"/>
      <c r="O177" s="69">
        <f t="shared" ref="O177:O193" si="250">+M177+N177</f>
        <v>0</v>
      </c>
      <c r="P177" s="69">
        <f t="shared" ref="P177:P193" si="251">L177-O177</f>
        <v>0</v>
      </c>
      <c r="Q177" s="198"/>
      <c r="R177" s="6"/>
      <c r="S177" s="9">
        <f t="shared" si="191"/>
        <v>0</v>
      </c>
      <c r="T177" s="44">
        <f t="shared" si="236"/>
        <v>0</v>
      </c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</row>
    <row r="178" spans="1:159" ht="18" x14ac:dyDescent="0.2">
      <c r="A178" s="119"/>
      <c r="B178" s="96"/>
      <c r="C178" s="96"/>
      <c r="D178" s="96"/>
      <c r="E178" s="96"/>
      <c r="F178" s="96" t="s">
        <v>18</v>
      </c>
      <c r="G178" s="94" t="s">
        <v>103</v>
      </c>
      <c r="H178" s="71"/>
      <c r="I178" s="71"/>
      <c r="J178" s="71">
        <f t="shared" ref="J178:J193" si="252">H178-I178</f>
        <v>0</v>
      </c>
      <c r="K178" s="165"/>
      <c r="L178" s="71"/>
      <c r="M178" s="71"/>
      <c r="N178" s="71"/>
      <c r="O178" s="69">
        <f t="shared" si="250"/>
        <v>0</v>
      </c>
      <c r="P178" s="69">
        <f t="shared" si="251"/>
        <v>0</v>
      </c>
      <c r="Q178" s="198"/>
      <c r="R178" s="6"/>
      <c r="S178" s="9">
        <f t="shared" si="191"/>
        <v>0</v>
      </c>
      <c r="T178" s="44">
        <f t="shared" si="236"/>
        <v>0</v>
      </c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</row>
    <row r="179" spans="1:159" ht="18" x14ac:dyDescent="0.2">
      <c r="A179" s="119"/>
      <c r="B179" s="96"/>
      <c r="C179" s="96"/>
      <c r="D179" s="96"/>
      <c r="E179" s="96"/>
      <c r="F179" s="96" t="s">
        <v>35</v>
      </c>
      <c r="G179" s="94" t="s">
        <v>104</v>
      </c>
      <c r="H179" s="71"/>
      <c r="I179" s="71"/>
      <c r="J179" s="71">
        <f t="shared" si="252"/>
        <v>0</v>
      </c>
      <c r="K179" s="165"/>
      <c r="L179" s="71"/>
      <c r="M179" s="71"/>
      <c r="N179" s="71"/>
      <c r="O179" s="69">
        <f t="shared" si="250"/>
        <v>0</v>
      </c>
      <c r="P179" s="69">
        <f t="shared" si="251"/>
        <v>0</v>
      </c>
      <c r="Q179" s="198"/>
      <c r="R179" s="6"/>
      <c r="S179" s="9">
        <f t="shared" si="191"/>
        <v>0</v>
      </c>
      <c r="T179" s="44">
        <f t="shared" si="236"/>
        <v>0</v>
      </c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</row>
    <row r="180" spans="1:159" ht="18" x14ac:dyDescent="0.2">
      <c r="A180" s="119"/>
      <c r="B180" s="96"/>
      <c r="C180" s="96"/>
      <c r="D180" s="96"/>
      <c r="E180" s="96"/>
      <c r="F180" s="96" t="s">
        <v>7</v>
      </c>
      <c r="G180" s="94" t="s">
        <v>105</v>
      </c>
      <c r="H180" s="71"/>
      <c r="I180" s="71"/>
      <c r="J180" s="71">
        <f t="shared" si="252"/>
        <v>0</v>
      </c>
      <c r="K180" s="165"/>
      <c r="L180" s="71"/>
      <c r="M180" s="71"/>
      <c r="N180" s="71"/>
      <c r="O180" s="69">
        <f t="shared" si="250"/>
        <v>0</v>
      </c>
      <c r="P180" s="69">
        <f t="shared" si="251"/>
        <v>0</v>
      </c>
      <c r="Q180" s="198"/>
      <c r="R180" s="6"/>
      <c r="S180" s="9">
        <f t="shared" si="191"/>
        <v>0</v>
      </c>
      <c r="T180" s="44">
        <f t="shared" si="236"/>
        <v>0</v>
      </c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</row>
    <row r="181" spans="1:159" ht="18" x14ac:dyDescent="0.2">
      <c r="A181" s="119"/>
      <c r="B181" s="96"/>
      <c r="C181" s="96"/>
      <c r="D181" s="96"/>
      <c r="E181" s="96"/>
      <c r="F181" s="96"/>
      <c r="G181" s="94" t="s">
        <v>106</v>
      </c>
      <c r="H181" s="71"/>
      <c r="I181" s="71"/>
      <c r="J181" s="71">
        <f t="shared" si="252"/>
        <v>0</v>
      </c>
      <c r="K181" s="165"/>
      <c r="L181" s="71"/>
      <c r="M181" s="71"/>
      <c r="N181" s="71"/>
      <c r="O181" s="69">
        <f t="shared" si="250"/>
        <v>0</v>
      </c>
      <c r="P181" s="69">
        <f t="shared" si="251"/>
        <v>0</v>
      </c>
      <c r="Q181" s="198"/>
      <c r="R181" s="6"/>
      <c r="S181" s="9">
        <f t="shared" si="191"/>
        <v>0</v>
      </c>
      <c r="T181" s="44">
        <f t="shared" si="236"/>
        <v>0</v>
      </c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</row>
    <row r="182" spans="1:159" ht="18" x14ac:dyDescent="0.2">
      <c r="A182" s="119"/>
      <c r="B182" s="96"/>
      <c r="C182" s="96"/>
      <c r="D182" s="96"/>
      <c r="E182" s="96"/>
      <c r="F182" s="96" t="s">
        <v>22</v>
      </c>
      <c r="G182" s="94" t="s">
        <v>107</v>
      </c>
      <c r="H182" s="71"/>
      <c r="I182" s="71"/>
      <c r="J182" s="71">
        <f t="shared" si="252"/>
        <v>0</v>
      </c>
      <c r="K182" s="165"/>
      <c r="L182" s="71"/>
      <c r="M182" s="71"/>
      <c r="N182" s="71"/>
      <c r="O182" s="69">
        <f t="shared" si="250"/>
        <v>0</v>
      </c>
      <c r="P182" s="69">
        <f t="shared" si="251"/>
        <v>0</v>
      </c>
      <c r="Q182" s="198"/>
      <c r="R182" s="6"/>
      <c r="S182" s="9">
        <f t="shared" si="191"/>
        <v>0</v>
      </c>
      <c r="T182" s="44">
        <f t="shared" si="236"/>
        <v>0</v>
      </c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</row>
    <row r="183" spans="1:159" ht="18" x14ac:dyDescent="0.2">
      <c r="A183" s="119"/>
      <c r="B183" s="96"/>
      <c r="C183" s="96"/>
      <c r="D183" s="96"/>
      <c r="E183" s="96"/>
      <c r="F183" s="96" t="s">
        <v>127</v>
      </c>
      <c r="G183" s="94" t="s">
        <v>108</v>
      </c>
      <c r="H183" s="71"/>
      <c r="I183" s="71"/>
      <c r="J183" s="71">
        <f t="shared" si="252"/>
        <v>0</v>
      </c>
      <c r="K183" s="165"/>
      <c r="L183" s="71"/>
      <c r="M183" s="71"/>
      <c r="N183" s="71"/>
      <c r="O183" s="69">
        <f t="shared" si="250"/>
        <v>0</v>
      </c>
      <c r="P183" s="69">
        <f t="shared" si="251"/>
        <v>0</v>
      </c>
      <c r="Q183" s="198"/>
      <c r="R183" s="6"/>
      <c r="S183" s="9">
        <f t="shared" si="191"/>
        <v>0</v>
      </c>
      <c r="T183" s="44">
        <f t="shared" si="236"/>
        <v>0</v>
      </c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</row>
    <row r="184" spans="1:159" ht="18" x14ac:dyDescent="0.2">
      <c r="A184" s="119"/>
      <c r="B184" s="96"/>
      <c r="C184" s="96"/>
      <c r="D184" s="96"/>
      <c r="E184" s="96"/>
      <c r="F184" s="96" t="s">
        <v>109</v>
      </c>
      <c r="G184" s="94" t="s">
        <v>110</v>
      </c>
      <c r="H184" s="71"/>
      <c r="I184" s="71"/>
      <c r="J184" s="71">
        <f t="shared" si="252"/>
        <v>0</v>
      </c>
      <c r="K184" s="165"/>
      <c r="L184" s="71"/>
      <c r="M184" s="71"/>
      <c r="N184" s="71"/>
      <c r="O184" s="69">
        <f t="shared" si="250"/>
        <v>0</v>
      </c>
      <c r="P184" s="69">
        <f t="shared" si="251"/>
        <v>0</v>
      </c>
      <c r="Q184" s="198"/>
      <c r="R184" s="6"/>
      <c r="S184" s="9">
        <f t="shared" si="191"/>
        <v>0</v>
      </c>
      <c r="T184" s="33">
        <f t="shared" ref="T184" si="253">T185+T186+T187+T188+T189+T190</f>
        <v>0</v>
      </c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</row>
    <row r="185" spans="1:159" ht="18" x14ac:dyDescent="0.2">
      <c r="A185" s="119"/>
      <c r="B185" s="96"/>
      <c r="C185" s="96"/>
      <c r="D185" s="96"/>
      <c r="E185" s="96"/>
      <c r="F185" s="96" t="s">
        <v>111</v>
      </c>
      <c r="G185" s="94" t="s">
        <v>112</v>
      </c>
      <c r="H185" s="71"/>
      <c r="I185" s="71"/>
      <c r="J185" s="71">
        <f t="shared" si="252"/>
        <v>0</v>
      </c>
      <c r="K185" s="165"/>
      <c r="L185" s="71"/>
      <c r="M185" s="71"/>
      <c r="N185" s="71"/>
      <c r="O185" s="69">
        <f t="shared" si="250"/>
        <v>0</v>
      </c>
      <c r="P185" s="69">
        <f t="shared" si="251"/>
        <v>0</v>
      </c>
      <c r="Q185" s="198"/>
      <c r="R185" s="6"/>
      <c r="S185" s="9">
        <f t="shared" si="191"/>
        <v>0</v>
      </c>
      <c r="T185" s="44">
        <f t="shared" ref="T185:T190" si="254">+R185+S185</f>
        <v>0</v>
      </c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</row>
    <row r="186" spans="1:159" ht="18" x14ac:dyDescent="0.2">
      <c r="A186" s="119"/>
      <c r="B186" s="96"/>
      <c r="C186" s="96"/>
      <c r="D186" s="96"/>
      <c r="E186" s="96"/>
      <c r="F186" s="96"/>
      <c r="G186" s="94" t="s">
        <v>113</v>
      </c>
      <c r="H186" s="71"/>
      <c r="I186" s="71"/>
      <c r="J186" s="71">
        <f t="shared" si="252"/>
        <v>0</v>
      </c>
      <c r="K186" s="165"/>
      <c r="L186" s="71"/>
      <c r="M186" s="71"/>
      <c r="N186" s="71"/>
      <c r="O186" s="69">
        <f t="shared" si="250"/>
        <v>0</v>
      </c>
      <c r="P186" s="69">
        <f t="shared" si="251"/>
        <v>0</v>
      </c>
      <c r="Q186" s="198"/>
      <c r="R186" s="6"/>
      <c r="S186" s="9">
        <f t="shared" si="191"/>
        <v>0</v>
      </c>
      <c r="T186" s="44">
        <f t="shared" si="254"/>
        <v>0</v>
      </c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</row>
    <row r="187" spans="1:159" ht="18" x14ac:dyDescent="0.2">
      <c r="A187" s="119"/>
      <c r="B187" s="96"/>
      <c r="C187" s="96"/>
      <c r="D187" s="96"/>
      <c r="E187" s="96"/>
      <c r="F187" s="96"/>
      <c r="G187" s="94" t="s">
        <v>114</v>
      </c>
      <c r="H187" s="71"/>
      <c r="I187" s="71"/>
      <c r="J187" s="71">
        <f t="shared" si="252"/>
        <v>0</v>
      </c>
      <c r="K187" s="165"/>
      <c r="L187" s="71"/>
      <c r="M187" s="71"/>
      <c r="N187" s="71"/>
      <c r="O187" s="69">
        <f t="shared" si="250"/>
        <v>0</v>
      </c>
      <c r="P187" s="69">
        <f t="shared" si="251"/>
        <v>0</v>
      </c>
      <c r="Q187" s="198"/>
      <c r="R187" s="6"/>
      <c r="S187" s="9">
        <f t="shared" si="191"/>
        <v>0</v>
      </c>
      <c r="T187" s="44">
        <f t="shared" si="254"/>
        <v>0</v>
      </c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</row>
    <row r="188" spans="1:159" ht="33" x14ac:dyDescent="0.2">
      <c r="A188" s="119"/>
      <c r="B188" s="96"/>
      <c r="C188" s="96"/>
      <c r="D188" s="96"/>
      <c r="E188" s="96"/>
      <c r="F188" s="96">
        <v>12</v>
      </c>
      <c r="G188" s="94" t="s">
        <v>115</v>
      </c>
      <c r="H188" s="71"/>
      <c r="I188" s="71"/>
      <c r="J188" s="71">
        <f t="shared" si="252"/>
        <v>0</v>
      </c>
      <c r="K188" s="165"/>
      <c r="L188" s="71"/>
      <c r="M188" s="71"/>
      <c r="N188" s="71"/>
      <c r="O188" s="69">
        <f t="shared" si="250"/>
        <v>0</v>
      </c>
      <c r="P188" s="69">
        <f t="shared" si="251"/>
        <v>0</v>
      </c>
      <c r="Q188" s="198"/>
      <c r="R188" s="6"/>
      <c r="S188" s="9">
        <f t="shared" si="191"/>
        <v>0</v>
      </c>
      <c r="T188" s="44">
        <f t="shared" si="254"/>
        <v>0</v>
      </c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</row>
    <row r="189" spans="1:159" ht="18" x14ac:dyDescent="0.2">
      <c r="A189" s="119"/>
      <c r="B189" s="96"/>
      <c r="C189" s="96"/>
      <c r="D189" s="96"/>
      <c r="E189" s="96"/>
      <c r="F189" s="96">
        <v>13</v>
      </c>
      <c r="G189" s="94" t="s">
        <v>116</v>
      </c>
      <c r="H189" s="71"/>
      <c r="I189" s="71"/>
      <c r="J189" s="71">
        <f t="shared" si="252"/>
        <v>0</v>
      </c>
      <c r="K189" s="165"/>
      <c r="L189" s="71"/>
      <c r="M189" s="71"/>
      <c r="N189" s="71"/>
      <c r="O189" s="69">
        <f t="shared" si="250"/>
        <v>0</v>
      </c>
      <c r="P189" s="69">
        <f t="shared" si="251"/>
        <v>0</v>
      </c>
      <c r="Q189" s="198"/>
      <c r="R189" s="6"/>
      <c r="S189" s="9">
        <f t="shared" si="191"/>
        <v>0</v>
      </c>
      <c r="T189" s="44">
        <f t="shared" si="254"/>
        <v>0</v>
      </c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</row>
    <row r="190" spans="1:159" ht="18" x14ac:dyDescent="0.2">
      <c r="A190" s="119"/>
      <c r="B190" s="96"/>
      <c r="C190" s="96"/>
      <c r="D190" s="96"/>
      <c r="E190" s="96"/>
      <c r="F190" s="96"/>
      <c r="G190" s="94" t="s">
        <v>117</v>
      </c>
      <c r="H190" s="71"/>
      <c r="I190" s="71"/>
      <c r="J190" s="71">
        <f t="shared" si="252"/>
        <v>0</v>
      </c>
      <c r="K190" s="165"/>
      <c r="L190" s="71"/>
      <c r="M190" s="71"/>
      <c r="N190" s="71"/>
      <c r="O190" s="69">
        <f t="shared" si="250"/>
        <v>0</v>
      </c>
      <c r="P190" s="69">
        <f t="shared" si="251"/>
        <v>0</v>
      </c>
      <c r="Q190" s="198"/>
      <c r="R190" s="6"/>
      <c r="S190" s="9">
        <f t="shared" si="191"/>
        <v>0</v>
      </c>
      <c r="T190" s="44">
        <f t="shared" si="254"/>
        <v>0</v>
      </c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</row>
    <row r="191" spans="1:159" ht="33" x14ac:dyDescent="0.2">
      <c r="A191" s="119"/>
      <c r="B191" s="96"/>
      <c r="C191" s="96"/>
      <c r="D191" s="96"/>
      <c r="E191" s="96"/>
      <c r="F191" s="96"/>
      <c r="G191" s="94" t="s">
        <v>118</v>
      </c>
      <c r="H191" s="71"/>
      <c r="I191" s="71"/>
      <c r="J191" s="71">
        <f t="shared" si="252"/>
        <v>0</v>
      </c>
      <c r="K191" s="165"/>
      <c r="L191" s="71"/>
      <c r="M191" s="71"/>
      <c r="N191" s="71"/>
      <c r="O191" s="69">
        <f t="shared" si="250"/>
        <v>0</v>
      </c>
      <c r="P191" s="69">
        <f t="shared" si="251"/>
        <v>0</v>
      </c>
      <c r="Q191" s="198"/>
      <c r="R191" s="6"/>
      <c r="S191" s="9">
        <f t="shared" si="191"/>
        <v>0</v>
      </c>
      <c r="T191" s="33">
        <f t="shared" ref="T191" si="255">T192+T203+T204+T208+T211+T212+T213+T214+T216</f>
        <v>-56880</v>
      </c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</row>
    <row r="192" spans="1:159" ht="18" x14ac:dyDescent="0.2">
      <c r="A192" s="119"/>
      <c r="B192" s="96"/>
      <c r="C192" s="96"/>
      <c r="D192" s="96"/>
      <c r="E192" s="96"/>
      <c r="F192" s="96"/>
      <c r="G192" s="94" t="s">
        <v>119</v>
      </c>
      <c r="H192" s="71"/>
      <c r="I192" s="71"/>
      <c r="J192" s="71">
        <f t="shared" si="252"/>
        <v>0</v>
      </c>
      <c r="K192" s="165"/>
      <c r="L192" s="71"/>
      <c r="M192" s="71"/>
      <c r="N192" s="71"/>
      <c r="O192" s="69">
        <f t="shared" si="250"/>
        <v>0</v>
      </c>
      <c r="P192" s="69">
        <f t="shared" si="251"/>
        <v>0</v>
      </c>
      <c r="Q192" s="198"/>
      <c r="R192" s="6"/>
      <c r="S192" s="9">
        <f t="shared" si="191"/>
        <v>0</v>
      </c>
      <c r="T192" s="33">
        <f t="shared" ref="T192" si="256">SUM(T193:T202)</f>
        <v>-37920</v>
      </c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</row>
    <row r="193" spans="1:159" ht="18" x14ac:dyDescent="0.2">
      <c r="A193" s="119"/>
      <c r="B193" s="96"/>
      <c r="C193" s="96"/>
      <c r="D193" s="96"/>
      <c r="E193" s="96"/>
      <c r="F193" s="96" t="s">
        <v>91</v>
      </c>
      <c r="G193" s="94" t="s">
        <v>120</v>
      </c>
      <c r="H193" s="71"/>
      <c r="I193" s="71"/>
      <c r="J193" s="71">
        <f t="shared" si="252"/>
        <v>0</v>
      </c>
      <c r="K193" s="165"/>
      <c r="L193" s="71"/>
      <c r="M193" s="71"/>
      <c r="N193" s="71"/>
      <c r="O193" s="69">
        <f t="shared" si="250"/>
        <v>0</v>
      </c>
      <c r="P193" s="69">
        <f t="shared" si="251"/>
        <v>0</v>
      </c>
      <c r="Q193" s="198"/>
      <c r="R193" s="6"/>
      <c r="S193" s="9">
        <f t="shared" si="191"/>
        <v>0</v>
      </c>
      <c r="T193" s="44">
        <f t="shared" ref="T193:T203" si="257">+R193+S193</f>
        <v>0</v>
      </c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</row>
    <row r="194" spans="1:159" ht="18" x14ac:dyDescent="0.2">
      <c r="A194" s="118"/>
      <c r="B194" s="41"/>
      <c r="C194" s="41"/>
      <c r="D194" s="41"/>
      <c r="E194" s="41" t="s">
        <v>35</v>
      </c>
      <c r="F194" s="41"/>
      <c r="G194" s="158" t="s">
        <v>121</v>
      </c>
      <c r="H194" s="73">
        <f t="shared" ref="H194:J194" si="258">H195+H196+H197+H198+H199+H200</f>
        <v>0</v>
      </c>
      <c r="I194" s="73">
        <f t="shared" si="258"/>
        <v>0</v>
      </c>
      <c r="J194" s="73">
        <f t="shared" si="258"/>
        <v>0</v>
      </c>
      <c r="K194" s="165" t="e">
        <f t="shared" ref="K194:K249" si="259">ROUND(I194/H194*100,2)</f>
        <v>#DIV/0!</v>
      </c>
      <c r="L194" s="73">
        <f t="shared" ref="L194:P194" si="260">L195+L196+L197+L198+L199+L200</f>
        <v>0</v>
      </c>
      <c r="M194" s="73">
        <f t="shared" si="260"/>
        <v>0</v>
      </c>
      <c r="N194" s="73">
        <f t="shared" si="260"/>
        <v>0</v>
      </c>
      <c r="O194" s="73">
        <f t="shared" si="260"/>
        <v>0</v>
      </c>
      <c r="P194" s="73">
        <f t="shared" si="260"/>
        <v>0</v>
      </c>
      <c r="Q194" s="198"/>
      <c r="R194" s="6"/>
      <c r="S194" s="9">
        <f t="shared" si="191"/>
        <v>0</v>
      </c>
      <c r="T194" s="44">
        <f t="shared" si="257"/>
        <v>0</v>
      </c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</row>
    <row r="195" spans="1:159" ht="18" x14ac:dyDescent="0.2">
      <c r="A195" s="119"/>
      <c r="B195" s="96"/>
      <c r="C195" s="96"/>
      <c r="D195" s="96"/>
      <c r="E195" s="96"/>
      <c r="F195" s="96" t="s">
        <v>20</v>
      </c>
      <c r="G195" s="94" t="s">
        <v>122</v>
      </c>
      <c r="H195" s="71"/>
      <c r="I195" s="71"/>
      <c r="J195" s="71">
        <f t="shared" ref="J195:J200" si="261">H195-I195</f>
        <v>0</v>
      </c>
      <c r="K195" s="165"/>
      <c r="L195" s="71"/>
      <c r="M195" s="71"/>
      <c r="N195" s="71"/>
      <c r="O195" s="69">
        <f t="shared" ref="O195:O200" si="262">+M195+N195</f>
        <v>0</v>
      </c>
      <c r="P195" s="69">
        <f t="shared" ref="P195:P200" si="263">L195-O195</f>
        <v>0</v>
      </c>
      <c r="Q195" s="198"/>
      <c r="R195" s="6"/>
      <c r="S195" s="9">
        <f t="shared" si="191"/>
        <v>0</v>
      </c>
      <c r="T195" s="44">
        <f t="shared" si="257"/>
        <v>0</v>
      </c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</row>
    <row r="196" spans="1:159" ht="18" x14ac:dyDescent="0.2">
      <c r="A196" s="119"/>
      <c r="B196" s="96"/>
      <c r="C196" s="96"/>
      <c r="D196" s="96"/>
      <c r="E196" s="96"/>
      <c r="F196" s="96" t="s">
        <v>18</v>
      </c>
      <c r="G196" s="94" t="s">
        <v>123</v>
      </c>
      <c r="H196" s="71"/>
      <c r="I196" s="71"/>
      <c r="J196" s="71">
        <f t="shared" si="261"/>
        <v>0</v>
      </c>
      <c r="K196" s="165"/>
      <c r="L196" s="71"/>
      <c r="M196" s="71"/>
      <c r="N196" s="71"/>
      <c r="O196" s="69">
        <f t="shared" si="262"/>
        <v>0</v>
      </c>
      <c r="P196" s="69">
        <f t="shared" si="263"/>
        <v>0</v>
      </c>
      <c r="Q196" s="198"/>
      <c r="R196" s="6"/>
      <c r="S196" s="9">
        <f t="shared" si="191"/>
        <v>0</v>
      </c>
      <c r="T196" s="44">
        <f t="shared" si="257"/>
        <v>0</v>
      </c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</row>
    <row r="197" spans="1:159" ht="18" x14ac:dyDescent="0.2">
      <c r="A197" s="119"/>
      <c r="B197" s="96"/>
      <c r="C197" s="96"/>
      <c r="D197" s="96"/>
      <c r="E197" s="96"/>
      <c r="F197" s="96" t="s">
        <v>35</v>
      </c>
      <c r="G197" s="94" t="s">
        <v>124</v>
      </c>
      <c r="H197" s="71"/>
      <c r="I197" s="71"/>
      <c r="J197" s="71">
        <f t="shared" si="261"/>
        <v>0</v>
      </c>
      <c r="K197" s="165"/>
      <c r="L197" s="71"/>
      <c r="M197" s="71"/>
      <c r="N197" s="71"/>
      <c r="O197" s="69">
        <f t="shared" si="262"/>
        <v>0</v>
      </c>
      <c r="P197" s="69">
        <f t="shared" si="263"/>
        <v>0</v>
      </c>
      <c r="Q197" s="198"/>
      <c r="R197" s="6"/>
      <c r="S197" s="9">
        <f t="shared" si="191"/>
        <v>0</v>
      </c>
      <c r="T197" s="44">
        <f t="shared" si="257"/>
        <v>0</v>
      </c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</row>
    <row r="198" spans="1:159" ht="33" x14ac:dyDescent="0.2">
      <c r="A198" s="119"/>
      <c r="B198" s="96"/>
      <c r="C198" s="96"/>
      <c r="D198" s="96"/>
      <c r="E198" s="96"/>
      <c r="F198" s="96" t="s">
        <v>7</v>
      </c>
      <c r="G198" s="94" t="s">
        <v>125</v>
      </c>
      <c r="H198" s="71"/>
      <c r="I198" s="71"/>
      <c r="J198" s="71">
        <f t="shared" si="261"/>
        <v>0</v>
      </c>
      <c r="K198" s="165"/>
      <c r="L198" s="71"/>
      <c r="M198" s="71"/>
      <c r="N198" s="71"/>
      <c r="O198" s="69">
        <f t="shared" si="262"/>
        <v>0</v>
      </c>
      <c r="P198" s="69">
        <f t="shared" si="263"/>
        <v>0</v>
      </c>
      <c r="Q198" s="198"/>
      <c r="R198" s="6"/>
      <c r="S198" s="9">
        <f t="shared" si="191"/>
        <v>0</v>
      </c>
      <c r="T198" s="44">
        <f t="shared" si="257"/>
        <v>0</v>
      </c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</row>
    <row r="199" spans="1:159" ht="33" x14ac:dyDescent="0.2">
      <c r="A199" s="119"/>
      <c r="B199" s="96"/>
      <c r="C199" s="96"/>
      <c r="D199" s="96"/>
      <c r="E199" s="96"/>
      <c r="F199" s="96" t="s">
        <v>22</v>
      </c>
      <c r="G199" s="94" t="s">
        <v>126</v>
      </c>
      <c r="H199" s="71"/>
      <c r="I199" s="71"/>
      <c r="J199" s="71">
        <f t="shared" si="261"/>
        <v>0</v>
      </c>
      <c r="K199" s="165"/>
      <c r="L199" s="71"/>
      <c r="M199" s="71"/>
      <c r="N199" s="71"/>
      <c r="O199" s="69">
        <f t="shared" si="262"/>
        <v>0</v>
      </c>
      <c r="P199" s="69">
        <f t="shared" si="263"/>
        <v>0</v>
      </c>
      <c r="Q199" s="198"/>
      <c r="R199" s="6"/>
      <c r="S199" s="9">
        <f t="shared" si="191"/>
        <v>0</v>
      </c>
      <c r="T199" s="44">
        <f t="shared" si="257"/>
        <v>0</v>
      </c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</row>
    <row r="200" spans="1:159" ht="33" x14ac:dyDescent="0.2">
      <c r="A200" s="119"/>
      <c r="B200" s="96"/>
      <c r="C200" s="96"/>
      <c r="D200" s="96"/>
      <c r="E200" s="96"/>
      <c r="F200" s="96" t="s">
        <v>127</v>
      </c>
      <c r="G200" s="94" t="s">
        <v>128</v>
      </c>
      <c r="H200" s="71"/>
      <c r="I200" s="71"/>
      <c r="J200" s="71">
        <f t="shared" si="261"/>
        <v>0</v>
      </c>
      <c r="K200" s="165"/>
      <c r="L200" s="71"/>
      <c r="M200" s="71"/>
      <c r="N200" s="71"/>
      <c r="O200" s="69">
        <f t="shared" si="262"/>
        <v>0</v>
      </c>
      <c r="P200" s="69">
        <f t="shared" si="263"/>
        <v>0</v>
      </c>
      <c r="Q200" s="198"/>
      <c r="R200" s="6"/>
      <c r="S200" s="9">
        <f t="shared" si="191"/>
        <v>0</v>
      </c>
      <c r="T200" s="44">
        <f t="shared" si="257"/>
        <v>0</v>
      </c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</row>
    <row r="201" spans="1:159" ht="18" x14ac:dyDescent="0.2">
      <c r="A201" s="118"/>
      <c r="B201" s="41"/>
      <c r="C201" s="41"/>
      <c r="D201" s="41" t="s">
        <v>90</v>
      </c>
      <c r="E201" s="41"/>
      <c r="F201" s="41"/>
      <c r="G201" s="169" t="s">
        <v>274</v>
      </c>
      <c r="H201" s="73">
        <f t="shared" ref="H201:J201" si="264">H202+H213+H214+H218+H221+H222+H223+H224+H226</f>
        <v>130600</v>
      </c>
      <c r="I201" s="73">
        <f t="shared" si="264"/>
        <v>27702</v>
      </c>
      <c r="J201" s="73">
        <f t="shared" si="264"/>
        <v>102898</v>
      </c>
      <c r="K201" s="165">
        <f t="shared" si="259"/>
        <v>21.21</v>
      </c>
      <c r="L201" s="73">
        <f t="shared" ref="L201:O201" si="265">L202+L213+L214+L218+L221+L222+L223+L224+L226</f>
        <v>37700</v>
      </c>
      <c r="M201" s="73">
        <f t="shared" si="265"/>
        <v>18960</v>
      </c>
      <c r="N201" s="73">
        <f t="shared" si="265"/>
        <v>8742</v>
      </c>
      <c r="O201" s="73">
        <f t="shared" si="265"/>
        <v>27702</v>
      </c>
      <c r="P201" s="73">
        <f>L201-O201</f>
        <v>9998</v>
      </c>
      <c r="Q201" s="198">
        <f t="shared" si="243"/>
        <v>73.48</v>
      </c>
      <c r="R201" s="6"/>
      <c r="S201" s="9">
        <f t="shared" si="191"/>
        <v>-18960</v>
      </c>
      <c r="T201" s="44">
        <f>+R201+S201</f>
        <v>-18960</v>
      </c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</row>
    <row r="202" spans="1:159" ht="18" x14ac:dyDescent="0.2">
      <c r="A202" s="118"/>
      <c r="B202" s="41"/>
      <c r="C202" s="41"/>
      <c r="D202" s="41"/>
      <c r="E202" s="41" t="s">
        <v>20</v>
      </c>
      <c r="F202" s="41"/>
      <c r="G202" s="158" t="s">
        <v>306</v>
      </c>
      <c r="H202" s="73">
        <f t="shared" ref="H202:J202" si="266">SUM(H203:H212)</f>
        <v>128600</v>
      </c>
      <c r="I202" s="73">
        <f t="shared" si="266"/>
        <v>27702</v>
      </c>
      <c r="J202" s="73">
        <f t="shared" si="266"/>
        <v>100898</v>
      </c>
      <c r="K202" s="165">
        <f>ROUND(I202/H202*100,2)</f>
        <v>21.54</v>
      </c>
      <c r="L202" s="73">
        <f t="shared" ref="L202:O202" si="267">SUM(L203:L212)</f>
        <v>37700</v>
      </c>
      <c r="M202" s="73">
        <f t="shared" si="267"/>
        <v>18960</v>
      </c>
      <c r="N202" s="73">
        <f t="shared" si="267"/>
        <v>8742</v>
      </c>
      <c r="O202" s="73">
        <f t="shared" si="267"/>
        <v>27702</v>
      </c>
      <c r="P202" s="73">
        <f t="shared" ref="P202:P253" si="268">L202-O202</f>
        <v>9998</v>
      </c>
      <c r="Q202" s="198">
        <f t="shared" si="243"/>
        <v>73.48</v>
      </c>
      <c r="R202" s="6"/>
      <c r="S202" s="9">
        <f t="shared" si="191"/>
        <v>-18960</v>
      </c>
      <c r="T202" s="44">
        <f t="shared" si="257"/>
        <v>-18960</v>
      </c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</row>
    <row r="203" spans="1:159" ht="18" x14ac:dyDescent="0.2">
      <c r="A203" s="119"/>
      <c r="B203" s="96"/>
      <c r="C203" s="96"/>
      <c r="D203" s="96"/>
      <c r="E203" s="96"/>
      <c r="F203" s="96" t="s">
        <v>20</v>
      </c>
      <c r="G203" s="94" t="s">
        <v>130</v>
      </c>
      <c r="H203" s="71">
        <v>1100</v>
      </c>
      <c r="I203" s="71">
        <f>O203</f>
        <v>0</v>
      </c>
      <c r="J203" s="71">
        <f t="shared" ref="J203:J213" si="269">H203-I203</f>
        <v>1100</v>
      </c>
      <c r="K203" s="165"/>
      <c r="L203" s="71">
        <v>0</v>
      </c>
      <c r="M203" s="71"/>
      <c r="N203" s="71"/>
      <c r="O203" s="69">
        <f t="shared" ref="O203:O213" si="270">+M203+N203</f>
        <v>0</v>
      </c>
      <c r="P203" s="73">
        <f t="shared" si="268"/>
        <v>0</v>
      </c>
      <c r="Q203" s="198" t="e">
        <f t="shared" si="243"/>
        <v>#DIV/0!</v>
      </c>
      <c r="R203" s="6"/>
      <c r="S203" s="9">
        <f>R203-M203</f>
        <v>0</v>
      </c>
      <c r="T203" s="44">
        <f t="shared" si="257"/>
        <v>0</v>
      </c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</row>
    <row r="204" spans="1:159" ht="18" x14ac:dyDescent="0.2">
      <c r="A204" s="119"/>
      <c r="B204" s="96"/>
      <c r="C204" s="96"/>
      <c r="D204" s="96"/>
      <c r="E204" s="96"/>
      <c r="F204" s="96" t="s">
        <v>18</v>
      </c>
      <c r="G204" s="94" t="s">
        <v>131</v>
      </c>
      <c r="H204" s="71"/>
      <c r="I204" s="71">
        <f t="shared" ref="I204:I213" si="271">O204</f>
        <v>0</v>
      </c>
      <c r="J204" s="71">
        <f t="shared" si="269"/>
        <v>0</v>
      </c>
      <c r="K204" s="165"/>
      <c r="L204" s="71">
        <f t="shared" ref="L204:L209" si="272">H204</f>
        <v>0</v>
      </c>
      <c r="M204" s="71"/>
      <c r="N204" s="71"/>
      <c r="O204" s="69">
        <f t="shared" si="270"/>
        <v>0</v>
      </c>
      <c r="P204" s="73">
        <f t="shared" si="268"/>
        <v>0</v>
      </c>
      <c r="Q204" s="198" t="e">
        <f t="shared" si="243"/>
        <v>#DIV/0!</v>
      </c>
      <c r="R204" s="6"/>
      <c r="S204" s="9">
        <f t="shared" si="191"/>
        <v>0</v>
      </c>
      <c r="T204" s="33">
        <f t="shared" ref="T204" si="273">SUM(T205:T207)</f>
        <v>-10200</v>
      </c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</row>
    <row r="205" spans="1:159" ht="18" x14ac:dyDescent="0.2">
      <c r="A205" s="119"/>
      <c r="B205" s="96"/>
      <c r="C205" s="96"/>
      <c r="D205" s="96"/>
      <c r="E205" s="96"/>
      <c r="F205" s="96" t="s">
        <v>35</v>
      </c>
      <c r="G205" s="94" t="s">
        <v>307</v>
      </c>
      <c r="H205" s="71">
        <v>26000</v>
      </c>
      <c r="I205" s="71">
        <f t="shared" si="271"/>
        <v>15021</v>
      </c>
      <c r="J205" s="71">
        <f t="shared" si="269"/>
        <v>10979</v>
      </c>
      <c r="K205" s="165">
        <f>ROUND(I205/H205*100,2)</f>
        <v>57.77</v>
      </c>
      <c r="L205" s="71">
        <v>16000</v>
      </c>
      <c r="M205" s="71">
        <v>10200</v>
      </c>
      <c r="N205" s="71">
        <v>4821</v>
      </c>
      <c r="O205" s="69">
        <f t="shared" si="270"/>
        <v>15021</v>
      </c>
      <c r="P205" s="71">
        <f t="shared" si="268"/>
        <v>979</v>
      </c>
      <c r="Q205" s="199">
        <f t="shared" si="243"/>
        <v>93.88</v>
      </c>
      <c r="R205" s="6"/>
      <c r="S205" s="9">
        <f>R205-M205</f>
        <v>-10200</v>
      </c>
      <c r="T205" s="44">
        <f t="shared" ref="T205:T207" si="274">+R205+S205</f>
        <v>-10200</v>
      </c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</row>
    <row r="206" spans="1:159" ht="18" x14ac:dyDescent="0.2">
      <c r="A206" s="119"/>
      <c r="B206" s="96"/>
      <c r="C206" s="96"/>
      <c r="D206" s="96"/>
      <c r="E206" s="96"/>
      <c r="F206" s="96" t="s">
        <v>7</v>
      </c>
      <c r="G206" s="94" t="s">
        <v>308</v>
      </c>
      <c r="H206" s="71">
        <v>900</v>
      </c>
      <c r="I206" s="71">
        <f t="shared" si="271"/>
        <v>0</v>
      </c>
      <c r="J206" s="71">
        <f t="shared" si="269"/>
        <v>900</v>
      </c>
      <c r="K206" s="165">
        <f>ROUND(I206/H206*100,2)</f>
        <v>0</v>
      </c>
      <c r="L206" s="71">
        <v>400</v>
      </c>
      <c r="M206" s="71">
        <v>0</v>
      </c>
      <c r="N206" s="71">
        <v>0</v>
      </c>
      <c r="O206" s="69">
        <v>0</v>
      </c>
      <c r="P206" s="71">
        <f t="shared" si="268"/>
        <v>400</v>
      </c>
      <c r="Q206" s="199"/>
      <c r="R206" s="6"/>
      <c r="S206" s="9">
        <f t="shared" si="191"/>
        <v>0</v>
      </c>
      <c r="T206" s="44">
        <f t="shared" si="274"/>
        <v>0</v>
      </c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</row>
    <row r="207" spans="1:159" ht="18" x14ac:dyDescent="0.2">
      <c r="A207" s="119"/>
      <c r="B207" s="96"/>
      <c r="C207" s="96"/>
      <c r="D207" s="96"/>
      <c r="E207" s="96"/>
      <c r="F207" s="96" t="s">
        <v>136</v>
      </c>
      <c r="G207" s="94" t="s">
        <v>169</v>
      </c>
      <c r="H207" s="71"/>
      <c r="I207" s="71">
        <f t="shared" si="271"/>
        <v>0</v>
      </c>
      <c r="J207" s="71">
        <f t="shared" si="269"/>
        <v>0</v>
      </c>
      <c r="K207" s="165"/>
      <c r="L207" s="71">
        <f t="shared" si="272"/>
        <v>0</v>
      </c>
      <c r="M207" s="71"/>
      <c r="N207" s="71"/>
      <c r="O207" s="69">
        <f t="shared" si="270"/>
        <v>0</v>
      </c>
      <c r="P207" s="71">
        <f t="shared" si="268"/>
        <v>0</v>
      </c>
      <c r="Q207" s="199" t="e">
        <f t="shared" si="243"/>
        <v>#DIV/0!</v>
      </c>
      <c r="R207" s="6"/>
      <c r="S207" s="9">
        <f t="shared" si="191"/>
        <v>0</v>
      </c>
      <c r="T207" s="44">
        <f t="shared" si="274"/>
        <v>0</v>
      </c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</row>
    <row r="208" spans="1:159" ht="18" x14ac:dyDescent="0.2">
      <c r="A208" s="119"/>
      <c r="B208" s="96"/>
      <c r="C208" s="96"/>
      <c r="D208" s="96"/>
      <c r="E208" s="96"/>
      <c r="F208" s="96" t="s">
        <v>22</v>
      </c>
      <c r="G208" s="94" t="s">
        <v>170</v>
      </c>
      <c r="H208" s="71"/>
      <c r="I208" s="71">
        <f t="shared" si="271"/>
        <v>0</v>
      </c>
      <c r="J208" s="71">
        <f t="shared" si="269"/>
        <v>0</v>
      </c>
      <c r="K208" s="165"/>
      <c r="L208" s="71">
        <f t="shared" si="272"/>
        <v>0</v>
      </c>
      <c r="M208" s="71"/>
      <c r="N208" s="71"/>
      <c r="O208" s="69">
        <f t="shared" si="270"/>
        <v>0</v>
      </c>
      <c r="P208" s="71">
        <f t="shared" si="268"/>
        <v>0</v>
      </c>
      <c r="Q208" s="199" t="e">
        <f t="shared" si="243"/>
        <v>#DIV/0!</v>
      </c>
      <c r="R208" s="6"/>
      <c r="S208" s="9">
        <f t="shared" si="191"/>
        <v>0</v>
      </c>
      <c r="T208" s="33">
        <f t="shared" ref="T208" si="275">T209+T210</f>
        <v>-58</v>
      </c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</row>
    <row r="209" spans="1:159" ht="18" x14ac:dyDescent="0.2">
      <c r="A209" s="119"/>
      <c r="B209" s="96"/>
      <c r="C209" s="96"/>
      <c r="D209" s="96"/>
      <c r="E209" s="96"/>
      <c r="F209" s="96"/>
      <c r="G209" s="94" t="s">
        <v>171</v>
      </c>
      <c r="H209" s="71"/>
      <c r="I209" s="71">
        <f t="shared" si="271"/>
        <v>0</v>
      </c>
      <c r="J209" s="71">
        <f t="shared" si="269"/>
        <v>0</v>
      </c>
      <c r="K209" s="165"/>
      <c r="L209" s="71">
        <f t="shared" si="272"/>
        <v>0</v>
      </c>
      <c r="M209" s="71"/>
      <c r="N209" s="71"/>
      <c r="O209" s="69">
        <f t="shared" si="270"/>
        <v>0</v>
      </c>
      <c r="P209" s="71">
        <f t="shared" si="268"/>
        <v>0</v>
      </c>
      <c r="Q209" s="199" t="e">
        <f t="shared" si="243"/>
        <v>#DIV/0!</v>
      </c>
      <c r="R209" s="6"/>
      <c r="S209" s="9">
        <f t="shared" si="191"/>
        <v>0</v>
      </c>
      <c r="T209" s="44">
        <f t="shared" ref="T209:T215" si="276">+R209+S209</f>
        <v>0</v>
      </c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</row>
    <row r="210" spans="1:159" ht="18" x14ac:dyDescent="0.2">
      <c r="A210" s="119"/>
      <c r="B210" s="96"/>
      <c r="C210" s="96"/>
      <c r="D210" s="96"/>
      <c r="E210" s="96"/>
      <c r="F210" s="96" t="s">
        <v>109</v>
      </c>
      <c r="G210" s="94" t="s">
        <v>172</v>
      </c>
      <c r="H210" s="71">
        <v>600</v>
      </c>
      <c r="I210" s="71">
        <f t="shared" si="271"/>
        <v>87</v>
      </c>
      <c r="J210" s="71">
        <f t="shared" si="269"/>
        <v>513</v>
      </c>
      <c r="K210" s="165">
        <f t="shared" ref="K210" si="277">ROUND(I210/H210*100,2)</f>
        <v>14.5</v>
      </c>
      <c r="L210" s="71">
        <v>300</v>
      </c>
      <c r="M210" s="71">
        <v>58</v>
      </c>
      <c r="N210" s="71">
        <v>29</v>
      </c>
      <c r="O210" s="69">
        <f t="shared" si="270"/>
        <v>87</v>
      </c>
      <c r="P210" s="71">
        <f t="shared" si="268"/>
        <v>213</v>
      </c>
      <c r="Q210" s="199">
        <f t="shared" si="243"/>
        <v>29</v>
      </c>
      <c r="R210" s="6"/>
      <c r="S210" s="9">
        <f t="shared" si="191"/>
        <v>-58</v>
      </c>
      <c r="T210" s="44">
        <f t="shared" si="276"/>
        <v>-58</v>
      </c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</row>
    <row r="211" spans="1:159" ht="18" x14ac:dyDescent="0.2">
      <c r="A211" s="119"/>
      <c r="B211" s="96"/>
      <c r="C211" s="96"/>
      <c r="D211" s="96"/>
      <c r="E211" s="96"/>
      <c r="F211" s="96" t="s">
        <v>111</v>
      </c>
      <c r="G211" s="94" t="s">
        <v>309</v>
      </c>
      <c r="H211" s="71">
        <v>43000</v>
      </c>
      <c r="I211" s="71">
        <f t="shared" si="271"/>
        <v>0</v>
      </c>
      <c r="J211" s="71">
        <f t="shared" si="269"/>
        <v>43000</v>
      </c>
      <c r="K211" s="165">
        <f t="shared" si="259"/>
        <v>0</v>
      </c>
      <c r="L211" s="71">
        <v>7000</v>
      </c>
      <c r="M211" s="71"/>
      <c r="N211" s="71"/>
      <c r="O211" s="69">
        <f>+M211+N211</f>
        <v>0</v>
      </c>
      <c r="P211" s="71">
        <f t="shared" si="268"/>
        <v>7000</v>
      </c>
      <c r="Q211" s="199">
        <f t="shared" si="243"/>
        <v>0</v>
      </c>
      <c r="R211" s="6"/>
      <c r="S211" s="9">
        <f t="shared" ref="S211:S274" si="278">R211-M211</f>
        <v>0</v>
      </c>
      <c r="T211" s="44">
        <f t="shared" si="276"/>
        <v>0</v>
      </c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</row>
    <row r="212" spans="1:159" ht="18" x14ac:dyDescent="0.2">
      <c r="A212" s="119"/>
      <c r="B212" s="96"/>
      <c r="C212" s="96"/>
      <c r="D212" s="96"/>
      <c r="E212" s="96"/>
      <c r="F212" s="96" t="s">
        <v>91</v>
      </c>
      <c r="G212" s="94" t="s">
        <v>333</v>
      </c>
      <c r="H212" s="71">
        <v>57000</v>
      </c>
      <c r="I212" s="71">
        <f t="shared" si="271"/>
        <v>12594</v>
      </c>
      <c r="J212" s="71">
        <f t="shared" si="269"/>
        <v>44406</v>
      </c>
      <c r="K212" s="165">
        <f t="shared" si="259"/>
        <v>22.09</v>
      </c>
      <c r="L212" s="71">
        <v>14000</v>
      </c>
      <c r="M212" s="71">
        <v>8702</v>
      </c>
      <c r="N212" s="71">
        <v>3892</v>
      </c>
      <c r="O212" s="69">
        <f t="shared" si="270"/>
        <v>12594</v>
      </c>
      <c r="P212" s="71">
        <f t="shared" si="268"/>
        <v>1406</v>
      </c>
      <c r="Q212" s="199">
        <f t="shared" si="243"/>
        <v>89.96</v>
      </c>
      <c r="R212" s="6"/>
      <c r="S212" s="9">
        <f t="shared" si="278"/>
        <v>-8702</v>
      </c>
      <c r="T212" s="44">
        <f t="shared" si="276"/>
        <v>-8702</v>
      </c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</row>
    <row r="213" spans="1:159" ht="18" x14ac:dyDescent="0.2">
      <c r="A213" s="119"/>
      <c r="B213" s="96"/>
      <c r="C213" s="96"/>
      <c r="D213" s="96"/>
      <c r="E213" s="96" t="s">
        <v>18</v>
      </c>
      <c r="F213" s="96"/>
      <c r="G213" s="94" t="s">
        <v>310</v>
      </c>
      <c r="H213" s="71">
        <v>0</v>
      </c>
      <c r="I213" s="71">
        <f t="shared" si="271"/>
        <v>0</v>
      </c>
      <c r="J213" s="71">
        <f t="shared" si="269"/>
        <v>0</v>
      </c>
      <c r="K213" s="165"/>
      <c r="L213" s="71">
        <v>0</v>
      </c>
      <c r="M213" s="71">
        <v>0</v>
      </c>
      <c r="N213" s="71">
        <v>0</v>
      </c>
      <c r="O213" s="69">
        <f t="shared" si="270"/>
        <v>0</v>
      </c>
      <c r="P213" s="71">
        <f t="shared" si="268"/>
        <v>0</v>
      </c>
      <c r="Q213" s="199"/>
      <c r="R213" s="6"/>
      <c r="S213" s="9">
        <f t="shared" si="278"/>
        <v>0</v>
      </c>
      <c r="T213" s="44">
        <f t="shared" si="276"/>
        <v>0</v>
      </c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</row>
    <row r="214" spans="1:159" ht="18" x14ac:dyDescent="0.2">
      <c r="A214" s="118"/>
      <c r="B214" s="41"/>
      <c r="C214" s="41"/>
      <c r="D214" s="41"/>
      <c r="E214" s="41" t="s">
        <v>136</v>
      </c>
      <c r="F214" s="41"/>
      <c r="G214" s="169" t="s">
        <v>311</v>
      </c>
      <c r="H214" s="73">
        <f t="shared" ref="H214:J214" si="279">SUM(H215:H217)</f>
        <v>2000</v>
      </c>
      <c r="I214" s="73">
        <f t="shared" si="279"/>
        <v>0</v>
      </c>
      <c r="J214" s="73">
        <f t="shared" si="279"/>
        <v>2000</v>
      </c>
      <c r="K214" s="165"/>
      <c r="L214" s="73">
        <f t="shared" ref="L214:O214" si="280">SUM(L215:L217)</f>
        <v>0</v>
      </c>
      <c r="M214" s="73">
        <f t="shared" si="280"/>
        <v>0</v>
      </c>
      <c r="N214" s="73">
        <f t="shared" si="280"/>
        <v>0</v>
      </c>
      <c r="O214" s="73">
        <f t="shared" si="280"/>
        <v>0</v>
      </c>
      <c r="P214" s="73">
        <f t="shared" si="268"/>
        <v>0</v>
      </c>
      <c r="Q214" s="198"/>
      <c r="R214" s="6"/>
      <c r="S214" s="9">
        <f t="shared" si="278"/>
        <v>0</v>
      </c>
      <c r="T214" s="44">
        <f t="shared" si="276"/>
        <v>0</v>
      </c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</row>
    <row r="215" spans="1:159" ht="18" x14ac:dyDescent="0.2">
      <c r="A215" s="119"/>
      <c r="B215" s="96"/>
      <c r="C215" s="96"/>
      <c r="D215" s="96"/>
      <c r="E215" s="96"/>
      <c r="F215" s="96"/>
      <c r="G215" s="94" t="s">
        <v>138</v>
      </c>
      <c r="H215" s="71"/>
      <c r="I215" s="71"/>
      <c r="J215" s="71">
        <f t="shared" ref="J215:J216" si="281">H215-I215</f>
        <v>0</v>
      </c>
      <c r="K215" s="165"/>
      <c r="L215" s="71"/>
      <c r="M215" s="71"/>
      <c r="N215" s="71"/>
      <c r="O215" s="69">
        <f t="shared" ref="O215:O217" si="282">+M215+N215</f>
        <v>0</v>
      </c>
      <c r="P215" s="73">
        <f t="shared" si="268"/>
        <v>0</v>
      </c>
      <c r="Q215" s="198" t="e">
        <f t="shared" si="243"/>
        <v>#DIV/0!</v>
      </c>
      <c r="R215" s="6"/>
      <c r="S215" s="9">
        <f t="shared" si="278"/>
        <v>0</v>
      </c>
      <c r="T215" s="44">
        <f t="shared" si="276"/>
        <v>0</v>
      </c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</row>
    <row r="216" spans="1:159" ht="18" x14ac:dyDescent="0.2">
      <c r="A216" s="119"/>
      <c r="B216" s="96"/>
      <c r="C216" s="96"/>
      <c r="D216" s="96"/>
      <c r="E216" s="96"/>
      <c r="F216" s="96"/>
      <c r="G216" s="94" t="s">
        <v>139</v>
      </c>
      <c r="H216" s="71"/>
      <c r="I216" s="71"/>
      <c r="J216" s="71">
        <f t="shared" si="281"/>
        <v>0</v>
      </c>
      <c r="K216" s="165"/>
      <c r="L216" s="71"/>
      <c r="M216" s="71"/>
      <c r="N216" s="71"/>
      <c r="O216" s="69">
        <f t="shared" si="282"/>
        <v>0</v>
      </c>
      <c r="P216" s="73">
        <f t="shared" si="268"/>
        <v>0</v>
      </c>
      <c r="Q216" s="198" t="e">
        <f t="shared" si="243"/>
        <v>#DIV/0!</v>
      </c>
      <c r="R216" s="6"/>
      <c r="S216" s="9">
        <f t="shared" si="278"/>
        <v>0</v>
      </c>
      <c r="T216" s="33">
        <f t="shared" ref="T216" si="283">T217+T218+T219+T220</f>
        <v>0</v>
      </c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</row>
    <row r="217" spans="1:159" ht="18" x14ac:dyDescent="0.2">
      <c r="A217" s="119"/>
      <c r="B217" s="96"/>
      <c r="C217" s="96"/>
      <c r="D217" s="96"/>
      <c r="E217" s="96"/>
      <c r="F217" s="96" t="s">
        <v>91</v>
      </c>
      <c r="G217" s="94" t="s">
        <v>312</v>
      </c>
      <c r="H217" s="71">
        <v>2000</v>
      </c>
      <c r="I217" s="71">
        <f>O217</f>
        <v>0</v>
      </c>
      <c r="J217" s="71">
        <f>H217-I217</f>
        <v>2000</v>
      </c>
      <c r="K217" s="165"/>
      <c r="L217" s="71">
        <v>0</v>
      </c>
      <c r="M217" s="71">
        <v>0</v>
      </c>
      <c r="N217" s="71">
        <v>0</v>
      </c>
      <c r="O217" s="69">
        <f t="shared" si="282"/>
        <v>0</v>
      </c>
      <c r="P217" s="71">
        <f t="shared" si="268"/>
        <v>0</v>
      </c>
      <c r="Q217" s="199"/>
      <c r="R217" s="6"/>
      <c r="S217" s="9">
        <f t="shared" si="278"/>
        <v>0</v>
      </c>
      <c r="T217" s="44">
        <f t="shared" ref="T217:T220" si="284">+R217+S217</f>
        <v>0</v>
      </c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</row>
    <row r="218" spans="1:159" ht="18" x14ac:dyDescent="0.2">
      <c r="A218" s="118"/>
      <c r="B218" s="41"/>
      <c r="C218" s="41"/>
      <c r="D218" s="41"/>
      <c r="E218" s="41" t="s">
        <v>22</v>
      </c>
      <c r="F218" s="41"/>
      <c r="G218" s="169" t="s">
        <v>173</v>
      </c>
      <c r="H218" s="73">
        <f t="shared" ref="H218:J218" si="285">H219+H220</f>
        <v>0</v>
      </c>
      <c r="I218" s="73">
        <f t="shared" si="285"/>
        <v>0</v>
      </c>
      <c r="J218" s="73">
        <f t="shared" si="285"/>
        <v>0</v>
      </c>
      <c r="K218" s="165"/>
      <c r="L218" s="73">
        <f t="shared" ref="L218:O218" si="286">L219+L220</f>
        <v>0</v>
      </c>
      <c r="M218" s="73">
        <f t="shared" si="286"/>
        <v>0</v>
      </c>
      <c r="N218" s="73">
        <f t="shared" si="286"/>
        <v>0</v>
      </c>
      <c r="O218" s="73">
        <f t="shared" si="286"/>
        <v>0</v>
      </c>
      <c r="P218" s="73">
        <f t="shared" si="268"/>
        <v>0</v>
      </c>
      <c r="Q218" s="198" t="e">
        <f t="shared" si="243"/>
        <v>#DIV/0!</v>
      </c>
      <c r="R218" s="6"/>
      <c r="S218" s="9">
        <f t="shared" si="278"/>
        <v>0</v>
      </c>
      <c r="T218" s="44">
        <f t="shared" si="284"/>
        <v>0</v>
      </c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</row>
    <row r="219" spans="1:159" ht="18" x14ac:dyDescent="0.2">
      <c r="A219" s="119"/>
      <c r="B219" s="96"/>
      <c r="C219" s="96"/>
      <c r="D219" s="96"/>
      <c r="E219" s="96"/>
      <c r="F219" s="96" t="s">
        <v>20</v>
      </c>
      <c r="G219" s="94" t="s">
        <v>174</v>
      </c>
      <c r="H219" s="71"/>
      <c r="I219" s="71"/>
      <c r="J219" s="71">
        <f t="shared" ref="J219:J225" si="287">H219-I219</f>
        <v>0</v>
      </c>
      <c r="K219" s="165"/>
      <c r="L219" s="71"/>
      <c r="M219" s="71"/>
      <c r="N219" s="71"/>
      <c r="O219" s="69">
        <f t="shared" ref="O219:O225" si="288">+M219+N219</f>
        <v>0</v>
      </c>
      <c r="P219" s="73">
        <f t="shared" si="268"/>
        <v>0</v>
      </c>
      <c r="Q219" s="198" t="e">
        <f t="shared" si="243"/>
        <v>#DIV/0!</v>
      </c>
      <c r="R219" s="6"/>
      <c r="S219" s="9">
        <f t="shared" si="278"/>
        <v>0</v>
      </c>
      <c r="T219" s="44">
        <f t="shared" si="284"/>
        <v>0</v>
      </c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</row>
    <row r="220" spans="1:159" ht="18" x14ac:dyDescent="0.2">
      <c r="A220" s="119"/>
      <c r="B220" s="96"/>
      <c r="C220" s="96"/>
      <c r="D220" s="96"/>
      <c r="E220" s="96"/>
      <c r="F220" s="96"/>
      <c r="G220" s="94" t="s">
        <v>175</v>
      </c>
      <c r="H220" s="71"/>
      <c r="I220" s="71"/>
      <c r="J220" s="71">
        <f t="shared" si="287"/>
        <v>0</v>
      </c>
      <c r="K220" s="165"/>
      <c r="L220" s="71"/>
      <c r="M220" s="71"/>
      <c r="N220" s="71"/>
      <c r="O220" s="69">
        <f t="shared" si="288"/>
        <v>0</v>
      </c>
      <c r="P220" s="73">
        <f t="shared" si="268"/>
        <v>0</v>
      </c>
      <c r="Q220" s="198" t="e">
        <f t="shared" si="243"/>
        <v>#DIV/0!</v>
      </c>
      <c r="R220" s="6"/>
      <c r="S220" s="9">
        <f t="shared" si="278"/>
        <v>0</v>
      </c>
      <c r="T220" s="44">
        <f t="shared" si="284"/>
        <v>0</v>
      </c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</row>
    <row r="221" spans="1:159" ht="18" x14ac:dyDescent="0.2">
      <c r="A221" s="119"/>
      <c r="B221" s="96"/>
      <c r="C221" s="96"/>
      <c r="D221" s="96"/>
      <c r="E221" s="96">
        <v>11</v>
      </c>
      <c r="F221" s="96"/>
      <c r="G221" s="94" t="s">
        <v>176</v>
      </c>
      <c r="H221" s="71"/>
      <c r="I221" s="71"/>
      <c r="J221" s="71">
        <f t="shared" si="287"/>
        <v>0</v>
      </c>
      <c r="K221" s="165"/>
      <c r="L221" s="71"/>
      <c r="M221" s="71"/>
      <c r="N221" s="71"/>
      <c r="O221" s="69">
        <f t="shared" si="288"/>
        <v>0</v>
      </c>
      <c r="P221" s="73">
        <f t="shared" si="268"/>
        <v>0</v>
      </c>
      <c r="Q221" s="198" t="e">
        <f t="shared" si="243"/>
        <v>#DIV/0!</v>
      </c>
      <c r="R221" s="6"/>
      <c r="S221" s="9">
        <f t="shared" si="278"/>
        <v>0</v>
      </c>
      <c r="T221" s="33">
        <f t="shared" ref="T221" si="289">T222</f>
        <v>0</v>
      </c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</row>
    <row r="222" spans="1:159" ht="18" x14ac:dyDescent="0.2">
      <c r="A222" s="119"/>
      <c r="B222" s="96"/>
      <c r="C222" s="96"/>
      <c r="D222" s="96"/>
      <c r="E222" s="96">
        <v>13</v>
      </c>
      <c r="F222" s="96"/>
      <c r="G222" s="94" t="s">
        <v>141</v>
      </c>
      <c r="H222" s="71"/>
      <c r="I222" s="71"/>
      <c r="J222" s="71">
        <f t="shared" si="287"/>
        <v>0</v>
      </c>
      <c r="K222" s="165"/>
      <c r="L222" s="71"/>
      <c r="M222" s="71"/>
      <c r="N222" s="71"/>
      <c r="O222" s="69">
        <f t="shared" si="288"/>
        <v>0</v>
      </c>
      <c r="P222" s="73">
        <f t="shared" si="268"/>
        <v>0</v>
      </c>
      <c r="Q222" s="198" t="e">
        <f t="shared" si="243"/>
        <v>#DIV/0!</v>
      </c>
      <c r="R222" s="6"/>
      <c r="S222" s="9">
        <f t="shared" si="278"/>
        <v>0</v>
      </c>
      <c r="T222" s="44">
        <f t="shared" ref="T222" si="290">+R222+S222</f>
        <v>0</v>
      </c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</row>
    <row r="223" spans="1:159" ht="18" x14ac:dyDescent="0.2">
      <c r="A223" s="119"/>
      <c r="B223" s="96"/>
      <c r="C223" s="96"/>
      <c r="D223" s="96"/>
      <c r="E223" s="96">
        <v>14</v>
      </c>
      <c r="F223" s="96"/>
      <c r="G223" s="94" t="s">
        <v>177</v>
      </c>
      <c r="H223" s="71"/>
      <c r="I223" s="71"/>
      <c r="J223" s="71">
        <f t="shared" si="287"/>
        <v>0</v>
      </c>
      <c r="K223" s="165"/>
      <c r="L223" s="71"/>
      <c r="M223" s="71"/>
      <c r="N223" s="71"/>
      <c r="O223" s="69">
        <f t="shared" si="288"/>
        <v>0</v>
      </c>
      <c r="P223" s="73">
        <f t="shared" si="268"/>
        <v>0</v>
      </c>
      <c r="Q223" s="198" t="e">
        <f t="shared" si="243"/>
        <v>#DIV/0!</v>
      </c>
      <c r="R223" s="6"/>
      <c r="S223" s="9">
        <f t="shared" si="278"/>
        <v>0</v>
      </c>
      <c r="T223" s="33">
        <f t="shared" ref="T223:T224" si="291">T224</f>
        <v>0</v>
      </c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</row>
    <row r="224" spans="1:159" ht="33" x14ac:dyDescent="0.2">
      <c r="A224" s="119"/>
      <c r="B224" s="96"/>
      <c r="C224" s="96"/>
      <c r="D224" s="96"/>
      <c r="E224" s="96"/>
      <c r="F224" s="96"/>
      <c r="G224" s="94" t="s">
        <v>178</v>
      </c>
      <c r="H224" s="71"/>
      <c r="I224" s="71"/>
      <c r="J224" s="71">
        <f t="shared" si="287"/>
        <v>0</v>
      </c>
      <c r="K224" s="165"/>
      <c r="L224" s="71"/>
      <c r="M224" s="71"/>
      <c r="N224" s="71"/>
      <c r="O224" s="69">
        <f t="shared" si="288"/>
        <v>0</v>
      </c>
      <c r="P224" s="73">
        <f t="shared" si="268"/>
        <v>0</v>
      </c>
      <c r="Q224" s="198" t="e">
        <f t="shared" si="243"/>
        <v>#DIV/0!</v>
      </c>
      <c r="R224" s="6"/>
      <c r="S224" s="9">
        <f t="shared" si="278"/>
        <v>0</v>
      </c>
      <c r="T224" s="33">
        <f t="shared" si="291"/>
        <v>0</v>
      </c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</row>
    <row r="225" spans="1:159" ht="33" x14ac:dyDescent="0.2">
      <c r="A225" s="119"/>
      <c r="B225" s="96"/>
      <c r="C225" s="96"/>
      <c r="D225" s="96"/>
      <c r="E225" s="96"/>
      <c r="F225" s="96"/>
      <c r="G225" s="94" t="s">
        <v>179</v>
      </c>
      <c r="H225" s="71"/>
      <c r="I225" s="71"/>
      <c r="J225" s="71">
        <f t="shared" si="287"/>
        <v>0</v>
      </c>
      <c r="K225" s="165"/>
      <c r="L225" s="71"/>
      <c r="M225" s="71"/>
      <c r="N225" s="71"/>
      <c r="O225" s="69">
        <f t="shared" si="288"/>
        <v>0</v>
      </c>
      <c r="P225" s="73">
        <f t="shared" si="268"/>
        <v>0</v>
      </c>
      <c r="Q225" s="198" t="e">
        <f t="shared" si="243"/>
        <v>#DIV/0!</v>
      </c>
      <c r="R225" s="6"/>
      <c r="S225" s="9">
        <f t="shared" si="278"/>
        <v>0</v>
      </c>
      <c r="T225" s="44">
        <f t="shared" ref="T225" si="292">+R225+S225</f>
        <v>0</v>
      </c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</row>
    <row r="226" spans="1:159" ht="18" x14ac:dyDescent="0.2">
      <c r="A226" s="118"/>
      <c r="B226" s="41"/>
      <c r="C226" s="41"/>
      <c r="D226" s="41"/>
      <c r="E226" s="41" t="s">
        <v>91</v>
      </c>
      <c r="F226" s="41"/>
      <c r="G226" s="169" t="s">
        <v>313</v>
      </c>
      <c r="H226" s="73">
        <f t="shared" ref="H226:J226" si="293">H227+H228+H229+H230</f>
        <v>0</v>
      </c>
      <c r="I226" s="73">
        <f t="shared" si="293"/>
        <v>0</v>
      </c>
      <c r="J226" s="73">
        <f t="shared" si="293"/>
        <v>0</v>
      </c>
      <c r="K226" s="165" t="e">
        <f t="shared" si="259"/>
        <v>#DIV/0!</v>
      </c>
      <c r="L226" s="73">
        <f t="shared" ref="L226:O226" si="294">L227+L228+L229+L230</f>
        <v>0</v>
      </c>
      <c r="M226" s="73">
        <f t="shared" si="294"/>
        <v>0</v>
      </c>
      <c r="N226" s="73">
        <f t="shared" si="294"/>
        <v>0</v>
      </c>
      <c r="O226" s="73">
        <f t="shared" si="294"/>
        <v>0</v>
      </c>
      <c r="P226" s="73">
        <f t="shared" si="268"/>
        <v>0</v>
      </c>
      <c r="Q226" s="198" t="e">
        <f t="shared" si="243"/>
        <v>#DIV/0!</v>
      </c>
      <c r="R226" s="6"/>
      <c r="S226" s="9">
        <f t="shared" si="278"/>
        <v>0</v>
      </c>
      <c r="T226" s="31">
        <f t="shared" ref="T226" si="295">+T227</f>
        <v>0</v>
      </c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</row>
    <row r="227" spans="1:159" ht="18" x14ac:dyDescent="0.2">
      <c r="A227" s="119"/>
      <c r="B227" s="96"/>
      <c r="C227" s="96"/>
      <c r="D227" s="96"/>
      <c r="E227" s="96"/>
      <c r="F227" s="96"/>
      <c r="G227" s="94" t="s">
        <v>143</v>
      </c>
      <c r="H227" s="71"/>
      <c r="I227" s="71"/>
      <c r="J227" s="71">
        <f t="shared" ref="J227:J230" si="296">H227-I227</f>
        <v>0</v>
      </c>
      <c r="K227" s="165"/>
      <c r="L227" s="71"/>
      <c r="M227" s="71"/>
      <c r="N227" s="71"/>
      <c r="O227" s="69">
        <f t="shared" ref="O227:O230" si="297">+M227+N227</f>
        <v>0</v>
      </c>
      <c r="P227" s="73">
        <f t="shared" si="268"/>
        <v>0</v>
      </c>
      <c r="Q227" s="198" t="e">
        <f t="shared" si="243"/>
        <v>#DIV/0!</v>
      </c>
      <c r="R227" s="6"/>
      <c r="S227" s="9">
        <f t="shared" si="278"/>
        <v>0</v>
      </c>
      <c r="T227" s="44">
        <f t="shared" ref="T227" si="298">+R227+S227</f>
        <v>0</v>
      </c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</row>
    <row r="228" spans="1:159" ht="18" x14ac:dyDescent="0.2">
      <c r="A228" s="119"/>
      <c r="B228" s="96"/>
      <c r="C228" s="96"/>
      <c r="D228" s="96"/>
      <c r="E228" s="96"/>
      <c r="F228" s="96" t="s">
        <v>7</v>
      </c>
      <c r="G228" s="94" t="s">
        <v>314</v>
      </c>
      <c r="H228" s="71"/>
      <c r="I228" s="71"/>
      <c r="J228" s="71">
        <f t="shared" si="296"/>
        <v>0</v>
      </c>
      <c r="K228" s="165" t="e">
        <f t="shared" si="259"/>
        <v>#DIV/0!</v>
      </c>
      <c r="L228" s="71"/>
      <c r="M228" s="71"/>
      <c r="N228" s="71"/>
      <c r="O228" s="69">
        <f t="shared" si="297"/>
        <v>0</v>
      </c>
      <c r="P228" s="71">
        <f t="shared" si="268"/>
        <v>0</v>
      </c>
      <c r="Q228" s="199"/>
      <c r="R228" s="6"/>
      <c r="S228" s="9">
        <f t="shared" si="278"/>
        <v>0</v>
      </c>
      <c r="T228" s="33">
        <f t="shared" ref="T228" si="299">T230</f>
        <v>0</v>
      </c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</row>
    <row r="229" spans="1:159" ht="33" x14ac:dyDescent="0.2">
      <c r="A229" s="119"/>
      <c r="B229" s="96"/>
      <c r="C229" s="96"/>
      <c r="D229" s="96"/>
      <c r="E229" s="96"/>
      <c r="F229" s="96"/>
      <c r="G229" s="94" t="s">
        <v>145</v>
      </c>
      <c r="H229" s="71"/>
      <c r="I229" s="71"/>
      <c r="J229" s="71">
        <f t="shared" si="296"/>
        <v>0</v>
      </c>
      <c r="K229" s="165"/>
      <c r="L229" s="71"/>
      <c r="M229" s="71"/>
      <c r="N229" s="71"/>
      <c r="O229" s="69">
        <f t="shared" si="297"/>
        <v>0</v>
      </c>
      <c r="P229" s="71">
        <f t="shared" si="268"/>
        <v>0</v>
      </c>
      <c r="Q229" s="199" t="e">
        <f t="shared" si="243"/>
        <v>#DIV/0!</v>
      </c>
      <c r="R229" s="6"/>
      <c r="S229" s="9">
        <f t="shared" si="278"/>
        <v>0</v>
      </c>
      <c r="T229" s="44">
        <f t="shared" ref="T229" si="300">+R229+S229</f>
        <v>0</v>
      </c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</row>
    <row r="230" spans="1:159" ht="18" x14ac:dyDescent="0.2">
      <c r="A230" s="119"/>
      <c r="B230" s="96"/>
      <c r="C230" s="96"/>
      <c r="D230" s="96"/>
      <c r="E230" s="96"/>
      <c r="F230" s="96" t="s">
        <v>91</v>
      </c>
      <c r="G230" s="94" t="s">
        <v>315</v>
      </c>
      <c r="H230" s="71">
        <v>0</v>
      </c>
      <c r="I230" s="71">
        <v>0</v>
      </c>
      <c r="J230" s="71">
        <f t="shared" si="296"/>
        <v>0</v>
      </c>
      <c r="K230" s="165"/>
      <c r="L230" s="71">
        <v>0</v>
      </c>
      <c r="M230" s="71">
        <v>0</v>
      </c>
      <c r="N230" s="71">
        <v>0</v>
      </c>
      <c r="O230" s="69">
        <f t="shared" si="297"/>
        <v>0</v>
      </c>
      <c r="P230" s="71">
        <f t="shared" si="268"/>
        <v>0</v>
      </c>
      <c r="Q230" s="199"/>
      <c r="R230" s="6"/>
      <c r="S230" s="9">
        <f t="shared" si="278"/>
        <v>0</v>
      </c>
      <c r="T230" s="33">
        <f t="shared" ref="T230" si="301">T232+T231</f>
        <v>0</v>
      </c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</row>
    <row r="231" spans="1:159" ht="18" x14ac:dyDescent="0.2">
      <c r="A231" s="118"/>
      <c r="B231" s="41"/>
      <c r="C231" s="41"/>
      <c r="D231" s="41" t="s">
        <v>92</v>
      </c>
      <c r="E231" s="41"/>
      <c r="F231" s="41"/>
      <c r="G231" s="169" t="s">
        <v>180</v>
      </c>
      <c r="H231" s="73">
        <f t="shared" ref="H231:J231" si="302">H232</f>
        <v>0</v>
      </c>
      <c r="I231" s="73">
        <f t="shared" si="302"/>
        <v>0</v>
      </c>
      <c r="J231" s="73">
        <f t="shared" si="302"/>
        <v>0</v>
      </c>
      <c r="K231" s="165" t="e">
        <f t="shared" si="259"/>
        <v>#DIV/0!</v>
      </c>
      <c r="L231" s="73">
        <f t="shared" ref="L231:O231" si="303">L232</f>
        <v>0</v>
      </c>
      <c r="M231" s="73">
        <f t="shared" si="303"/>
        <v>0</v>
      </c>
      <c r="N231" s="73">
        <f t="shared" si="303"/>
        <v>0</v>
      </c>
      <c r="O231" s="73">
        <f t="shared" si="303"/>
        <v>0</v>
      </c>
      <c r="P231" s="73">
        <f t="shared" si="268"/>
        <v>0</v>
      </c>
      <c r="Q231" s="198" t="e">
        <f t="shared" si="243"/>
        <v>#DIV/0!</v>
      </c>
      <c r="R231" s="6"/>
      <c r="S231" s="9">
        <f t="shared" si="278"/>
        <v>0</v>
      </c>
      <c r="T231" s="44">
        <f t="shared" ref="T231:T232" si="304">+R231+S231</f>
        <v>0</v>
      </c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</row>
    <row r="232" spans="1:159" ht="33" x14ac:dyDescent="0.2">
      <c r="A232" s="119"/>
      <c r="B232" s="96"/>
      <c r="C232" s="96"/>
      <c r="D232" s="96"/>
      <c r="E232" s="96" t="s">
        <v>111</v>
      </c>
      <c r="F232" s="96"/>
      <c r="G232" s="94" t="s">
        <v>181</v>
      </c>
      <c r="H232" s="71"/>
      <c r="I232" s="71"/>
      <c r="J232" s="71">
        <f>H232-I232</f>
        <v>0</v>
      </c>
      <c r="K232" s="165" t="e">
        <f t="shared" si="259"/>
        <v>#DIV/0!</v>
      </c>
      <c r="L232" s="71"/>
      <c r="M232" s="71"/>
      <c r="N232" s="71"/>
      <c r="O232" s="69">
        <f t="shared" ref="O232" si="305">+M232+N232</f>
        <v>0</v>
      </c>
      <c r="P232" s="73">
        <f t="shared" si="268"/>
        <v>0</v>
      </c>
      <c r="Q232" s="198" t="e">
        <f t="shared" si="243"/>
        <v>#DIV/0!</v>
      </c>
      <c r="R232" s="6"/>
      <c r="S232" s="9">
        <f t="shared" si="278"/>
        <v>0</v>
      </c>
      <c r="T232" s="44">
        <f t="shared" si="304"/>
        <v>0</v>
      </c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</row>
    <row r="233" spans="1:159" ht="33" x14ac:dyDescent="0.2">
      <c r="A233" s="118"/>
      <c r="B233" s="41"/>
      <c r="C233" s="41"/>
      <c r="D233" s="41">
        <v>51</v>
      </c>
      <c r="E233" s="41"/>
      <c r="F233" s="41"/>
      <c r="G233" s="169" t="s">
        <v>77</v>
      </c>
      <c r="H233" s="73">
        <f t="shared" ref="H233:J234" si="306">H234</f>
        <v>0</v>
      </c>
      <c r="I233" s="73">
        <f t="shared" si="306"/>
        <v>0</v>
      </c>
      <c r="J233" s="73">
        <f t="shared" si="306"/>
        <v>0</v>
      </c>
      <c r="K233" s="165"/>
      <c r="L233" s="73">
        <f t="shared" ref="L233:O234" si="307">L234</f>
        <v>0</v>
      </c>
      <c r="M233" s="73">
        <f t="shared" si="307"/>
        <v>0</v>
      </c>
      <c r="N233" s="73">
        <f t="shared" si="307"/>
        <v>0</v>
      </c>
      <c r="O233" s="73">
        <f t="shared" si="307"/>
        <v>0</v>
      </c>
      <c r="P233" s="73">
        <f t="shared" si="268"/>
        <v>0</v>
      </c>
      <c r="Q233" s="198" t="e">
        <f t="shared" si="243"/>
        <v>#DIV/0!</v>
      </c>
      <c r="R233" s="6"/>
      <c r="S233" s="9">
        <f t="shared" si="278"/>
        <v>0</v>
      </c>
      <c r="T233" s="34">
        <f t="shared" ref="T233" si="308">+T234</f>
        <v>0</v>
      </c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</row>
    <row r="234" spans="1:159" ht="18" x14ac:dyDescent="0.2">
      <c r="A234" s="118"/>
      <c r="B234" s="41"/>
      <c r="C234" s="41"/>
      <c r="D234" s="41"/>
      <c r="E234" s="41" t="s">
        <v>20</v>
      </c>
      <c r="F234" s="41"/>
      <c r="G234" s="158" t="s">
        <v>93</v>
      </c>
      <c r="H234" s="73">
        <f t="shared" si="306"/>
        <v>0</v>
      </c>
      <c r="I234" s="73">
        <f t="shared" si="306"/>
        <v>0</v>
      </c>
      <c r="J234" s="73">
        <f t="shared" si="306"/>
        <v>0</v>
      </c>
      <c r="K234" s="165"/>
      <c r="L234" s="73">
        <f t="shared" si="307"/>
        <v>0</v>
      </c>
      <c r="M234" s="73">
        <f t="shared" si="307"/>
        <v>0</v>
      </c>
      <c r="N234" s="73">
        <f t="shared" si="307"/>
        <v>0</v>
      </c>
      <c r="O234" s="73">
        <f t="shared" si="307"/>
        <v>0</v>
      </c>
      <c r="P234" s="73">
        <f t="shared" si="268"/>
        <v>0</v>
      </c>
      <c r="Q234" s="198" t="e">
        <f t="shared" si="243"/>
        <v>#DIV/0!</v>
      </c>
      <c r="R234" s="6"/>
      <c r="S234" s="9">
        <f t="shared" si="278"/>
        <v>0</v>
      </c>
      <c r="T234" s="44">
        <f t="shared" ref="T234" si="309">+R234+S234</f>
        <v>0</v>
      </c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</row>
    <row r="235" spans="1:159" ht="18" x14ac:dyDescent="0.2">
      <c r="A235" s="119"/>
      <c r="B235" s="96"/>
      <c r="C235" s="96"/>
      <c r="D235" s="96"/>
      <c r="E235" s="96"/>
      <c r="F235" s="96" t="s">
        <v>20</v>
      </c>
      <c r="G235" s="94" t="s">
        <v>94</v>
      </c>
      <c r="H235" s="71"/>
      <c r="I235" s="71"/>
      <c r="J235" s="71">
        <f>H235-I235</f>
        <v>0</v>
      </c>
      <c r="K235" s="165"/>
      <c r="L235" s="71"/>
      <c r="M235" s="71"/>
      <c r="N235" s="71"/>
      <c r="O235" s="69">
        <f t="shared" ref="O235" si="310">+M235+N235</f>
        <v>0</v>
      </c>
      <c r="P235" s="73">
        <f t="shared" si="268"/>
        <v>0</v>
      </c>
      <c r="Q235" s="198" t="e">
        <f t="shared" si="243"/>
        <v>#DIV/0!</v>
      </c>
      <c r="R235" s="6"/>
      <c r="S235" s="9">
        <f t="shared" si="278"/>
        <v>0</v>
      </c>
      <c r="T235" s="33">
        <f>R235+S235</f>
        <v>0</v>
      </c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</row>
    <row r="236" spans="1:159" ht="49.5" x14ac:dyDescent="0.2">
      <c r="A236" s="119"/>
      <c r="B236" s="96"/>
      <c r="C236" s="96"/>
      <c r="D236" s="41">
        <v>56</v>
      </c>
      <c r="E236" s="96"/>
      <c r="F236" s="96"/>
      <c r="G236" s="158" t="s">
        <v>159</v>
      </c>
      <c r="H236" s="71">
        <f t="shared" ref="H236:I236" si="311">+H237</f>
        <v>0</v>
      </c>
      <c r="I236" s="71">
        <f t="shared" si="311"/>
        <v>0</v>
      </c>
      <c r="J236" s="71">
        <f>H236-I236</f>
        <v>0</v>
      </c>
      <c r="K236" s="165"/>
      <c r="L236" s="71">
        <f>+L237</f>
        <v>0</v>
      </c>
      <c r="M236" s="71">
        <f>+M237</f>
        <v>0</v>
      </c>
      <c r="N236" s="71">
        <f t="shared" ref="N236:O236" si="312">+N237</f>
        <v>0</v>
      </c>
      <c r="O236" s="71">
        <f t="shared" si="312"/>
        <v>0</v>
      </c>
      <c r="P236" s="73">
        <f t="shared" si="268"/>
        <v>0</v>
      </c>
      <c r="Q236" s="198" t="e">
        <f t="shared" si="243"/>
        <v>#DIV/0!</v>
      </c>
      <c r="R236" s="6"/>
      <c r="S236" s="9">
        <f t="shared" si="278"/>
        <v>0</v>
      </c>
      <c r="T236" s="33">
        <f t="shared" ref="T236" si="313">T237+T242</f>
        <v>8312</v>
      </c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</row>
    <row r="237" spans="1:159" ht="18" x14ac:dyDescent="0.2">
      <c r="A237" s="119"/>
      <c r="B237" s="96"/>
      <c r="C237" s="96"/>
      <c r="D237" s="96"/>
      <c r="E237" s="97" t="s">
        <v>58</v>
      </c>
      <c r="F237" s="96"/>
      <c r="G237" s="94" t="s">
        <v>182</v>
      </c>
      <c r="H237" s="71"/>
      <c r="I237" s="71"/>
      <c r="J237" s="71"/>
      <c r="K237" s="165"/>
      <c r="L237" s="71"/>
      <c r="M237" s="71"/>
      <c r="N237" s="71"/>
      <c r="O237" s="69">
        <f t="shared" ref="O237" si="314">+M237+N237</f>
        <v>0</v>
      </c>
      <c r="P237" s="73">
        <f t="shared" si="268"/>
        <v>0</v>
      </c>
      <c r="Q237" s="198" t="e">
        <f t="shared" ref="Q237:Q244" si="315">ROUND(O237/L237*100,2)</f>
        <v>#DIV/0!</v>
      </c>
      <c r="R237" s="6"/>
      <c r="S237" s="9">
        <f t="shared" si="278"/>
        <v>0</v>
      </c>
      <c r="T237" s="33">
        <f t="shared" ref="T237" si="316">T238+T239+T240+T241</f>
        <v>0</v>
      </c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</row>
    <row r="238" spans="1:159" ht="18" x14ac:dyDescent="0.2">
      <c r="A238" s="118"/>
      <c r="B238" s="41"/>
      <c r="C238" s="41"/>
      <c r="D238" s="41">
        <v>57</v>
      </c>
      <c r="E238" s="41"/>
      <c r="F238" s="41"/>
      <c r="G238" s="169" t="s">
        <v>316</v>
      </c>
      <c r="H238" s="73">
        <f t="shared" ref="H238:J238" si="317">H240</f>
        <v>2000</v>
      </c>
      <c r="I238" s="73">
        <f t="shared" si="317"/>
        <v>285</v>
      </c>
      <c r="J238" s="73">
        <f t="shared" si="317"/>
        <v>1715</v>
      </c>
      <c r="K238" s="165">
        <f t="shared" si="259"/>
        <v>14.25</v>
      </c>
      <c r="L238" s="73">
        <f t="shared" ref="L238:O238" si="318">L240</f>
        <v>1000</v>
      </c>
      <c r="M238" s="73">
        <f t="shared" si="318"/>
        <v>0</v>
      </c>
      <c r="N238" s="73">
        <f t="shared" si="318"/>
        <v>285</v>
      </c>
      <c r="O238" s="73">
        <f t="shared" si="318"/>
        <v>285</v>
      </c>
      <c r="P238" s="73">
        <f t="shared" si="268"/>
        <v>715</v>
      </c>
      <c r="Q238" s="198">
        <f t="shared" si="315"/>
        <v>28.5</v>
      </c>
      <c r="R238" s="6"/>
      <c r="S238" s="9">
        <f t="shared" si="278"/>
        <v>0</v>
      </c>
      <c r="T238" s="44">
        <f t="shared" ref="T238:T242" si="319">+R238+S238</f>
        <v>0</v>
      </c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</row>
    <row r="239" spans="1:159" ht="18" x14ac:dyDescent="0.2">
      <c r="A239" s="118"/>
      <c r="B239" s="41"/>
      <c r="C239" s="41"/>
      <c r="D239" s="41"/>
      <c r="E239" s="41"/>
      <c r="F239" s="41"/>
      <c r="G239" s="158" t="s">
        <v>95</v>
      </c>
      <c r="H239" s="70"/>
      <c r="I239" s="70"/>
      <c r="J239" s="70"/>
      <c r="K239" s="165"/>
      <c r="L239" s="70"/>
      <c r="M239" s="70"/>
      <c r="N239" s="70"/>
      <c r="O239" s="69">
        <f t="shared" ref="O239" si="320">+M239+N239</f>
        <v>0</v>
      </c>
      <c r="P239" s="73">
        <f t="shared" si="268"/>
        <v>0</v>
      </c>
      <c r="Q239" s="198" t="e">
        <f t="shared" si="315"/>
        <v>#DIV/0!</v>
      </c>
      <c r="R239" s="6"/>
      <c r="S239" s="9">
        <f t="shared" si="278"/>
        <v>0</v>
      </c>
      <c r="T239" s="44">
        <f t="shared" si="319"/>
        <v>0</v>
      </c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</row>
    <row r="240" spans="1:159" ht="18" x14ac:dyDescent="0.2">
      <c r="A240" s="118"/>
      <c r="B240" s="41"/>
      <c r="C240" s="41"/>
      <c r="D240" s="41"/>
      <c r="E240" s="41" t="s">
        <v>18</v>
      </c>
      <c r="F240" s="41"/>
      <c r="G240" s="158" t="s">
        <v>317</v>
      </c>
      <c r="H240" s="73">
        <f t="shared" ref="H240:J240" si="321">H242+H241</f>
        <v>2000</v>
      </c>
      <c r="I240" s="73">
        <f t="shared" si="321"/>
        <v>285</v>
      </c>
      <c r="J240" s="73">
        <f t="shared" si="321"/>
        <v>1715</v>
      </c>
      <c r="K240" s="165">
        <f t="shared" si="259"/>
        <v>14.25</v>
      </c>
      <c r="L240" s="73">
        <f t="shared" ref="L240:O240" si="322">L242+L241</f>
        <v>1000</v>
      </c>
      <c r="M240" s="73">
        <f t="shared" si="322"/>
        <v>0</v>
      </c>
      <c r="N240" s="73">
        <f t="shared" si="322"/>
        <v>285</v>
      </c>
      <c r="O240" s="73">
        <f t="shared" si="322"/>
        <v>285</v>
      </c>
      <c r="P240" s="73">
        <f t="shared" si="268"/>
        <v>715</v>
      </c>
      <c r="Q240" s="198">
        <f t="shared" si="315"/>
        <v>28.5</v>
      </c>
      <c r="R240" s="6"/>
      <c r="S240" s="9">
        <f t="shared" si="278"/>
        <v>0</v>
      </c>
      <c r="T240" s="44">
        <f t="shared" si="319"/>
        <v>0</v>
      </c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</row>
    <row r="241" spans="1:159" ht="18" x14ac:dyDescent="0.2">
      <c r="A241" s="119"/>
      <c r="B241" s="96"/>
      <c r="C241" s="96"/>
      <c r="D241" s="96"/>
      <c r="E241" s="96"/>
      <c r="F241" s="96"/>
      <c r="G241" s="94" t="s">
        <v>96</v>
      </c>
      <c r="H241" s="71"/>
      <c r="I241" s="71"/>
      <c r="J241" s="71"/>
      <c r="K241" s="165"/>
      <c r="L241" s="71"/>
      <c r="M241" s="71"/>
      <c r="N241" s="71"/>
      <c r="O241" s="69">
        <f t="shared" ref="O241:O242" si="323">+M241+N241</f>
        <v>0</v>
      </c>
      <c r="P241" s="73">
        <f t="shared" si="268"/>
        <v>0</v>
      </c>
      <c r="Q241" s="198" t="e">
        <f t="shared" si="315"/>
        <v>#DIV/0!</v>
      </c>
      <c r="R241" s="6"/>
      <c r="S241" s="9">
        <f t="shared" si="278"/>
        <v>0</v>
      </c>
      <c r="T241" s="69">
        <f t="shared" si="319"/>
        <v>0</v>
      </c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</row>
    <row r="242" spans="1:159" ht="18" x14ac:dyDescent="0.2">
      <c r="A242" s="119"/>
      <c r="B242" s="96"/>
      <c r="C242" s="96"/>
      <c r="D242" s="96"/>
      <c r="E242" s="96"/>
      <c r="F242" s="96" t="s">
        <v>18</v>
      </c>
      <c r="G242" s="94" t="s">
        <v>318</v>
      </c>
      <c r="H242" s="71">
        <v>2000</v>
      </c>
      <c r="I242" s="71">
        <f>O242</f>
        <v>285</v>
      </c>
      <c r="J242" s="71">
        <f>H242-I242</f>
        <v>1715</v>
      </c>
      <c r="K242" s="165">
        <f t="shared" si="259"/>
        <v>14.25</v>
      </c>
      <c r="L242" s="71">
        <v>1000</v>
      </c>
      <c r="M242" s="71"/>
      <c r="N242" s="71">
        <v>285</v>
      </c>
      <c r="O242" s="69">
        <f t="shared" si="323"/>
        <v>285</v>
      </c>
      <c r="P242" s="71">
        <f t="shared" si="268"/>
        <v>715</v>
      </c>
      <c r="Q242" s="199">
        <f t="shared" si="315"/>
        <v>28.5</v>
      </c>
      <c r="R242" s="6">
        <v>4156</v>
      </c>
      <c r="S242" s="9">
        <f t="shared" si="278"/>
        <v>4156</v>
      </c>
      <c r="T242" s="69">
        <f t="shared" si="319"/>
        <v>8312</v>
      </c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</row>
    <row r="243" spans="1:159" ht="49.5" x14ac:dyDescent="0.2">
      <c r="A243" s="119"/>
      <c r="B243" s="96"/>
      <c r="C243" s="96"/>
      <c r="D243" s="41">
        <v>58</v>
      </c>
      <c r="E243" s="96"/>
      <c r="F243" s="96"/>
      <c r="G243" s="158" t="s">
        <v>183</v>
      </c>
      <c r="H243" s="73">
        <f t="shared" ref="H243:J243" si="324">+H244</f>
        <v>0</v>
      </c>
      <c r="I243" s="73">
        <f t="shared" si="324"/>
        <v>0</v>
      </c>
      <c r="J243" s="73">
        <f t="shared" si="324"/>
        <v>0</v>
      </c>
      <c r="K243" s="165"/>
      <c r="L243" s="73">
        <f>+L244</f>
        <v>0</v>
      </c>
      <c r="M243" s="73">
        <f>+M244</f>
        <v>0</v>
      </c>
      <c r="N243" s="73">
        <f t="shared" ref="N243:O243" si="325">+N244</f>
        <v>0</v>
      </c>
      <c r="O243" s="73">
        <f t="shared" si="325"/>
        <v>0</v>
      </c>
      <c r="P243" s="73">
        <f t="shared" si="268"/>
        <v>0</v>
      </c>
      <c r="Q243" s="198" t="e">
        <f t="shared" si="315"/>
        <v>#DIV/0!</v>
      </c>
      <c r="R243" s="6"/>
      <c r="S243" s="9">
        <f t="shared" si="278"/>
        <v>0</v>
      </c>
      <c r="T243" s="175">
        <f>+R243+S243</f>
        <v>0</v>
      </c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</row>
    <row r="244" spans="1:159" ht="18" x14ac:dyDescent="0.2">
      <c r="A244" s="119"/>
      <c r="B244" s="96"/>
      <c r="C244" s="96"/>
      <c r="D244" s="96"/>
      <c r="E244" s="97" t="s">
        <v>58</v>
      </c>
      <c r="F244" s="96"/>
      <c r="G244" s="94" t="s">
        <v>182</v>
      </c>
      <c r="H244" s="71"/>
      <c r="I244" s="71"/>
      <c r="J244" s="71"/>
      <c r="K244" s="165"/>
      <c r="L244" s="71"/>
      <c r="M244" s="71"/>
      <c r="N244" s="71"/>
      <c r="O244" s="69">
        <f t="shared" ref="O244" si="326">+M244+N244</f>
        <v>0</v>
      </c>
      <c r="P244" s="73">
        <f t="shared" si="268"/>
        <v>0</v>
      </c>
      <c r="Q244" s="198" t="e">
        <f t="shared" si="315"/>
        <v>#DIV/0!</v>
      </c>
      <c r="R244" s="6"/>
      <c r="S244" s="9">
        <f t="shared" si="278"/>
        <v>0</v>
      </c>
      <c r="T244" s="31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</row>
    <row r="245" spans="1:159" ht="18" x14ac:dyDescent="0.2">
      <c r="A245" s="118"/>
      <c r="B245" s="41"/>
      <c r="C245" s="41"/>
      <c r="D245" s="41" t="s">
        <v>97</v>
      </c>
      <c r="E245" s="41"/>
      <c r="F245" s="41"/>
      <c r="G245" s="169" t="s">
        <v>162</v>
      </c>
      <c r="H245" s="73">
        <f t="shared" ref="H245:J246" si="327">H246</f>
        <v>0</v>
      </c>
      <c r="I245" s="73">
        <f t="shared" si="327"/>
        <v>0</v>
      </c>
      <c r="J245" s="73">
        <f t="shared" si="327"/>
        <v>0</v>
      </c>
      <c r="K245" s="165" t="e">
        <f t="shared" si="259"/>
        <v>#DIV/0!</v>
      </c>
      <c r="L245" s="73">
        <f>L246</f>
        <v>0</v>
      </c>
      <c r="M245" s="73">
        <f t="shared" ref="M245" si="328">M246</f>
        <v>0</v>
      </c>
      <c r="N245" s="73">
        <f>N246</f>
        <v>0</v>
      </c>
      <c r="O245" s="73">
        <f>M245+N245</f>
        <v>0</v>
      </c>
      <c r="P245" s="73">
        <f>P246</f>
        <v>0</v>
      </c>
      <c r="Q245" s="198"/>
      <c r="R245" s="6"/>
      <c r="S245" s="9">
        <f t="shared" si="278"/>
        <v>0</v>
      </c>
      <c r="T245" s="55">
        <f t="shared" ref="T245" si="329">T246</f>
        <v>0</v>
      </c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</row>
    <row r="246" spans="1:159" ht="18" x14ac:dyDescent="0.2">
      <c r="A246" s="118"/>
      <c r="B246" s="41"/>
      <c r="C246" s="41"/>
      <c r="D246" s="41">
        <v>71</v>
      </c>
      <c r="E246" s="41"/>
      <c r="F246" s="41"/>
      <c r="G246" s="169" t="s">
        <v>319</v>
      </c>
      <c r="H246" s="73">
        <f t="shared" si="327"/>
        <v>0</v>
      </c>
      <c r="I246" s="73">
        <f t="shared" si="327"/>
        <v>0</v>
      </c>
      <c r="J246" s="73">
        <f t="shared" si="327"/>
        <v>0</v>
      </c>
      <c r="K246" s="165" t="e">
        <f t="shared" si="259"/>
        <v>#DIV/0!</v>
      </c>
      <c r="L246" s="73">
        <f>L247</f>
        <v>0</v>
      </c>
      <c r="M246" s="73">
        <f t="shared" ref="M246:O246" si="330">M247+M252</f>
        <v>0</v>
      </c>
      <c r="N246" s="73">
        <f t="shared" si="330"/>
        <v>0</v>
      </c>
      <c r="O246" s="73">
        <f t="shared" si="330"/>
        <v>0</v>
      </c>
      <c r="P246" s="73">
        <f t="shared" si="268"/>
        <v>0</v>
      </c>
      <c r="Q246" s="198"/>
      <c r="R246" s="6"/>
      <c r="S246" s="9">
        <f t="shared" si="278"/>
        <v>0</v>
      </c>
      <c r="T246" s="55">
        <f t="shared" ref="T246" si="331">T223</f>
        <v>0</v>
      </c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</row>
    <row r="247" spans="1:159" ht="18" x14ac:dyDescent="0.2">
      <c r="A247" s="118"/>
      <c r="B247" s="41"/>
      <c r="C247" s="41"/>
      <c r="D247" s="41"/>
      <c r="E247" s="41" t="s">
        <v>20</v>
      </c>
      <c r="F247" s="41"/>
      <c r="G247" s="158" t="s">
        <v>320</v>
      </c>
      <c r="H247" s="73">
        <f t="shared" ref="H247:J247" si="332">H248+H249+H250+H251</f>
        <v>0</v>
      </c>
      <c r="I247" s="73">
        <f t="shared" si="332"/>
        <v>0</v>
      </c>
      <c r="J247" s="73">
        <f t="shared" si="332"/>
        <v>0</v>
      </c>
      <c r="K247" s="165" t="e">
        <f t="shared" si="259"/>
        <v>#DIV/0!</v>
      </c>
      <c r="L247" s="73">
        <f t="shared" ref="L247:O247" si="333">L248+L249+L250+L251</f>
        <v>0</v>
      </c>
      <c r="M247" s="73">
        <f t="shared" si="333"/>
        <v>0</v>
      </c>
      <c r="N247" s="73">
        <f t="shared" si="333"/>
        <v>0</v>
      </c>
      <c r="O247" s="73">
        <f t="shared" si="333"/>
        <v>0</v>
      </c>
      <c r="P247" s="73">
        <f t="shared" si="268"/>
        <v>0</v>
      </c>
      <c r="Q247" s="198"/>
      <c r="R247" s="6"/>
      <c r="S247" s="9">
        <f t="shared" si="278"/>
        <v>0</v>
      </c>
      <c r="T247" s="55">
        <f t="shared" ref="T247" si="334">T163-T246</f>
        <v>-29178</v>
      </c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</row>
    <row r="248" spans="1:159" ht="18" x14ac:dyDescent="0.2">
      <c r="A248" s="119"/>
      <c r="B248" s="96"/>
      <c r="C248" s="96"/>
      <c r="D248" s="96"/>
      <c r="E248" s="96"/>
      <c r="F248" s="96"/>
      <c r="G248" s="94" t="s">
        <v>186</v>
      </c>
      <c r="H248" s="71"/>
      <c r="I248" s="71"/>
      <c r="J248" s="71">
        <f t="shared" ref="J248:J252" si="335">H248-I248</f>
        <v>0</v>
      </c>
      <c r="K248" s="165"/>
      <c r="L248" s="71"/>
      <c r="M248" s="71"/>
      <c r="N248" s="71"/>
      <c r="O248" s="69">
        <f t="shared" ref="O248:O252" si="336">+M248+N248</f>
        <v>0</v>
      </c>
      <c r="P248" s="73">
        <f t="shared" si="268"/>
        <v>0</v>
      </c>
      <c r="Q248" s="198"/>
      <c r="R248" s="6"/>
      <c r="S248" s="9">
        <f t="shared" si="278"/>
        <v>0</v>
      </c>
      <c r="T248" s="33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</row>
    <row r="249" spans="1:159" ht="18" x14ac:dyDescent="0.2">
      <c r="A249" s="119"/>
      <c r="B249" s="96"/>
      <c r="C249" s="96"/>
      <c r="D249" s="96"/>
      <c r="E249" s="96"/>
      <c r="F249" s="96" t="s">
        <v>18</v>
      </c>
      <c r="G249" s="94" t="s">
        <v>373</v>
      </c>
      <c r="H249" s="71"/>
      <c r="I249" s="71"/>
      <c r="J249" s="71">
        <f t="shared" si="335"/>
        <v>0</v>
      </c>
      <c r="K249" s="165" t="e">
        <f t="shared" si="259"/>
        <v>#DIV/0!</v>
      </c>
      <c r="L249" s="71"/>
      <c r="M249" s="71"/>
      <c r="N249" s="71"/>
      <c r="O249" s="69">
        <f t="shared" si="336"/>
        <v>0</v>
      </c>
      <c r="P249" s="73">
        <f t="shared" si="268"/>
        <v>0</v>
      </c>
      <c r="Q249" s="198"/>
      <c r="R249" s="6"/>
      <c r="S249" s="9">
        <f t="shared" si="278"/>
        <v>0</v>
      </c>
      <c r="T249" s="55">
        <f>T250+T361+T369+T373</f>
        <v>76402586.420000002</v>
      </c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</row>
    <row r="250" spans="1:159" ht="18" x14ac:dyDescent="0.2">
      <c r="A250" s="119"/>
      <c r="B250" s="96"/>
      <c r="C250" s="96"/>
      <c r="D250" s="96"/>
      <c r="E250" s="96"/>
      <c r="F250" s="96" t="s">
        <v>35</v>
      </c>
      <c r="G250" s="94" t="s">
        <v>321</v>
      </c>
      <c r="H250" s="71"/>
      <c r="I250" s="71"/>
      <c r="J250" s="71">
        <f t="shared" si="335"/>
        <v>0</v>
      </c>
      <c r="K250" s="165"/>
      <c r="L250" s="71">
        <v>0</v>
      </c>
      <c r="M250" s="71">
        <v>0</v>
      </c>
      <c r="N250" s="71">
        <v>0</v>
      </c>
      <c r="O250" s="69">
        <f t="shared" si="336"/>
        <v>0</v>
      </c>
      <c r="P250" s="71">
        <f t="shared" si="268"/>
        <v>0</v>
      </c>
      <c r="Q250" s="199"/>
      <c r="R250" s="6"/>
      <c r="S250" s="9">
        <f t="shared" si="278"/>
        <v>0</v>
      </c>
      <c r="T250" s="33">
        <f>T251+T288+T323+T326+T331+T359</f>
        <v>-6488409.5799999991</v>
      </c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</row>
    <row r="251" spans="1:159" s="80" customFormat="1" ht="18" x14ac:dyDescent="0.2">
      <c r="A251" s="125"/>
      <c r="B251" s="103"/>
      <c r="C251" s="103"/>
      <c r="D251" s="103"/>
      <c r="E251" s="103"/>
      <c r="F251" s="103" t="s">
        <v>91</v>
      </c>
      <c r="G251" s="177" t="s">
        <v>189</v>
      </c>
      <c r="H251" s="71"/>
      <c r="I251" s="71"/>
      <c r="J251" s="71">
        <f t="shared" si="335"/>
        <v>0</v>
      </c>
      <c r="K251" s="165"/>
      <c r="L251" s="71"/>
      <c r="M251" s="71"/>
      <c r="N251" s="71"/>
      <c r="O251" s="69">
        <f t="shared" si="336"/>
        <v>0</v>
      </c>
      <c r="P251" s="69">
        <f t="shared" si="268"/>
        <v>0</v>
      </c>
      <c r="Q251" s="206"/>
      <c r="R251" s="77"/>
      <c r="S251" s="9">
        <f t="shared" si="278"/>
        <v>0</v>
      </c>
      <c r="T251" s="33">
        <f>T252+T272+T281+T279</f>
        <v>-7105081</v>
      </c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  <c r="CU251" s="78"/>
      <c r="CV251" s="78"/>
      <c r="CW251" s="78"/>
      <c r="CX251" s="78"/>
      <c r="CY251" s="78"/>
      <c r="CZ251" s="78"/>
      <c r="DA251" s="78"/>
      <c r="DB251" s="78"/>
      <c r="DC251" s="78"/>
      <c r="DD251" s="78"/>
      <c r="DE251" s="78"/>
      <c r="DF251" s="78"/>
      <c r="DG251" s="78"/>
      <c r="DH251" s="79"/>
      <c r="DI251" s="79"/>
      <c r="DJ251" s="79"/>
      <c r="DK251" s="79"/>
      <c r="DL251" s="79"/>
      <c r="DM251" s="79"/>
      <c r="DN251" s="79"/>
      <c r="DO251" s="79"/>
      <c r="DP251" s="79"/>
      <c r="DQ251" s="79"/>
      <c r="DR251" s="79"/>
      <c r="DS251" s="79"/>
      <c r="DT251" s="79"/>
      <c r="DU251" s="79"/>
      <c r="DV251" s="79"/>
      <c r="DW251" s="79"/>
      <c r="DX251" s="79"/>
      <c r="DY251" s="79"/>
      <c r="DZ251" s="79"/>
      <c r="EA251" s="79"/>
      <c r="EB251" s="79"/>
      <c r="EC251" s="79"/>
      <c r="ED251" s="79"/>
      <c r="EE251" s="79"/>
      <c r="EF251" s="79"/>
      <c r="EG251" s="79"/>
      <c r="EH251" s="79"/>
      <c r="EI251" s="79"/>
      <c r="EJ251" s="79"/>
      <c r="EK251" s="79"/>
      <c r="EL251" s="79"/>
      <c r="EM251" s="79"/>
      <c r="EN251" s="79"/>
      <c r="EO251" s="79"/>
      <c r="EP251" s="79"/>
      <c r="EQ251" s="79"/>
      <c r="ER251" s="79"/>
      <c r="ES251" s="79"/>
      <c r="ET251" s="79"/>
      <c r="EU251" s="79"/>
      <c r="EV251" s="79"/>
      <c r="EW251" s="79"/>
      <c r="EX251" s="79"/>
      <c r="EY251" s="79"/>
      <c r="EZ251" s="79"/>
      <c r="FA251" s="79"/>
      <c r="FB251" s="79"/>
      <c r="FC251" s="79"/>
    </row>
    <row r="252" spans="1:159" s="80" customFormat="1" ht="18" x14ac:dyDescent="0.2">
      <c r="A252" s="125"/>
      <c r="B252" s="103"/>
      <c r="C252" s="103"/>
      <c r="D252" s="103"/>
      <c r="E252" s="103" t="s">
        <v>35</v>
      </c>
      <c r="F252" s="103"/>
      <c r="G252" s="177" t="s">
        <v>190</v>
      </c>
      <c r="H252" s="71"/>
      <c r="I252" s="71"/>
      <c r="J252" s="71">
        <f t="shared" si="335"/>
        <v>0</v>
      </c>
      <c r="K252" s="165"/>
      <c r="L252" s="71"/>
      <c r="M252" s="71"/>
      <c r="N252" s="71"/>
      <c r="O252" s="69">
        <f t="shared" si="336"/>
        <v>0</v>
      </c>
      <c r="P252" s="69">
        <f t="shared" si="268"/>
        <v>0</v>
      </c>
      <c r="Q252" s="206"/>
      <c r="R252" s="77"/>
      <c r="S252" s="9">
        <f t="shared" si="278"/>
        <v>0</v>
      </c>
      <c r="T252" s="33">
        <f>SUM(T253:T271)</f>
        <v>-7105681</v>
      </c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78"/>
      <c r="CQ252" s="78"/>
      <c r="CR252" s="78"/>
      <c r="CS252" s="78"/>
      <c r="CT252" s="78"/>
      <c r="CU252" s="78"/>
      <c r="CV252" s="78"/>
      <c r="CW252" s="78"/>
      <c r="CX252" s="78"/>
      <c r="CY252" s="78"/>
      <c r="CZ252" s="78"/>
      <c r="DA252" s="78"/>
      <c r="DB252" s="78"/>
      <c r="DC252" s="78"/>
      <c r="DD252" s="78"/>
      <c r="DE252" s="78"/>
      <c r="DF252" s="78"/>
      <c r="DG252" s="78"/>
      <c r="DH252" s="79"/>
      <c r="DI252" s="79"/>
      <c r="DJ252" s="79"/>
      <c r="DK252" s="79"/>
      <c r="DL252" s="79"/>
      <c r="DM252" s="79"/>
      <c r="DN252" s="79"/>
      <c r="DO252" s="79"/>
      <c r="DP252" s="79"/>
      <c r="DQ252" s="79"/>
      <c r="DR252" s="79"/>
      <c r="DS252" s="79"/>
      <c r="DT252" s="79"/>
      <c r="DU252" s="79"/>
      <c r="DV252" s="79"/>
      <c r="DW252" s="79"/>
      <c r="DX252" s="79"/>
      <c r="DY252" s="79"/>
      <c r="DZ252" s="79"/>
      <c r="EA252" s="79"/>
      <c r="EB252" s="79"/>
      <c r="EC252" s="79"/>
      <c r="ED252" s="79"/>
      <c r="EE252" s="79"/>
      <c r="EF252" s="79"/>
      <c r="EG252" s="79"/>
      <c r="EH252" s="79"/>
      <c r="EI252" s="79"/>
      <c r="EJ252" s="79"/>
      <c r="EK252" s="79"/>
      <c r="EL252" s="79"/>
      <c r="EM252" s="79"/>
      <c r="EN252" s="79"/>
      <c r="EO252" s="79"/>
      <c r="EP252" s="79"/>
      <c r="EQ252" s="79"/>
      <c r="ER252" s="79"/>
      <c r="ES252" s="79"/>
      <c r="ET252" s="79"/>
      <c r="EU252" s="79"/>
      <c r="EV252" s="79"/>
      <c r="EW252" s="79"/>
      <c r="EX252" s="79"/>
      <c r="EY252" s="79"/>
      <c r="EZ252" s="79"/>
      <c r="FA252" s="79"/>
      <c r="FB252" s="79"/>
      <c r="FC252" s="79"/>
    </row>
    <row r="253" spans="1:159" ht="18" x14ac:dyDescent="0.2">
      <c r="A253" s="124"/>
      <c r="B253" s="102"/>
      <c r="C253" s="102"/>
      <c r="D253" s="102">
        <v>85</v>
      </c>
      <c r="E253" s="102"/>
      <c r="F253" s="102"/>
      <c r="G253" s="174" t="s">
        <v>87</v>
      </c>
      <c r="H253" s="71"/>
      <c r="I253" s="71"/>
      <c r="J253" s="71"/>
      <c r="K253" s="165"/>
      <c r="L253" s="71"/>
      <c r="M253" s="71">
        <v>-6273</v>
      </c>
      <c r="N253" s="71">
        <v>0</v>
      </c>
      <c r="O253" s="69">
        <f>+M253+N253</f>
        <v>-6273</v>
      </c>
      <c r="P253" s="69">
        <f t="shared" si="268"/>
        <v>6273</v>
      </c>
      <c r="Q253" s="205"/>
      <c r="R253" s="6"/>
      <c r="S253" s="9">
        <f t="shared" si="278"/>
        <v>6273</v>
      </c>
      <c r="T253" s="44">
        <f>+R253+S253</f>
        <v>6273</v>
      </c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</row>
    <row r="254" spans="1:159" ht="18" x14ac:dyDescent="0.2">
      <c r="A254" s="119"/>
      <c r="B254" s="96"/>
      <c r="C254" s="96"/>
      <c r="D254" s="96"/>
      <c r="E254" s="96"/>
      <c r="F254" s="96"/>
      <c r="G254" s="94" t="s">
        <v>191</v>
      </c>
      <c r="H254" s="71"/>
      <c r="I254" s="71"/>
      <c r="J254" s="71"/>
      <c r="K254" s="165"/>
      <c r="L254" s="71"/>
      <c r="M254" s="71"/>
      <c r="N254" s="71"/>
      <c r="O254" s="71"/>
      <c r="P254" s="71"/>
      <c r="Q254" s="207"/>
      <c r="R254" s="6"/>
      <c r="S254" s="9">
        <f t="shared" si="278"/>
        <v>0</v>
      </c>
      <c r="T254" s="172">
        <f>R254+S254</f>
        <v>0</v>
      </c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</row>
    <row r="255" spans="1:159" ht="18" x14ac:dyDescent="0.2">
      <c r="A255" s="242" t="s">
        <v>167</v>
      </c>
      <c r="B255" s="243" t="s">
        <v>127</v>
      </c>
      <c r="C255" s="243"/>
      <c r="D255" s="243"/>
      <c r="E255" s="243"/>
      <c r="F255" s="243"/>
      <c r="G255" s="178" t="s">
        <v>322</v>
      </c>
      <c r="H255" s="73">
        <f t="shared" ref="H255:I255" si="337">H256</f>
        <v>0</v>
      </c>
      <c r="I255" s="73">
        <f t="shared" si="337"/>
        <v>0</v>
      </c>
      <c r="J255" s="73">
        <f>H255-I255</f>
        <v>0</v>
      </c>
      <c r="K255" s="165" t="e">
        <f t="shared" ref="K255:K318" si="338">ROUND(I255/H255*100,2)</f>
        <v>#DIV/0!</v>
      </c>
      <c r="L255" s="73">
        <f t="shared" ref="L255:P255" si="339">L256</f>
        <v>0</v>
      </c>
      <c r="M255" s="73">
        <f t="shared" si="339"/>
        <v>0</v>
      </c>
      <c r="N255" s="73">
        <f t="shared" si="339"/>
        <v>0</v>
      </c>
      <c r="O255" s="73">
        <f t="shared" si="339"/>
        <v>0</v>
      </c>
      <c r="P255" s="73">
        <f t="shared" si="339"/>
        <v>0</v>
      </c>
      <c r="Q255" s="208"/>
      <c r="R255" s="6"/>
      <c r="S255" s="9">
        <f t="shared" si="278"/>
        <v>0</v>
      </c>
      <c r="T255" s="44">
        <f t="shared" ref="T255:T271" si="340">+R255+S255</f>
        <v>0</v>
      </c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</row>
    <row r="256" spans="1:159" ht="33" x14ac:dyDescent="0.2">
      <c r="A256" s="242"/>
      <c r="B256" s="243"/>
      <c r="C256" s="243" t="s">
        <v>20</v>
      </c>
      <c r="D256" s="243"/>
      <c r="E256" s="243"/>
      <c r="F256" s="243"/>
      <c r="G256" s="178" t="s">
        <v>323</v>
      </c>
      <c r="H256" s="73">
        <f t="shared" ref="H256:I256" si="341">H233</f>
        <v>0</v>
      </c>
      <c r="I256" s="73">
        <f t="shared" si="341"/>
        <v>0</v>
      </c>
      <c r="J256" s="73">
        <f t="shared" ref="J256:J257" si="342">H256-I256</f>
        <v>0</v>
      </c>
      <c r="K256" s="165" t="e">
        <f t="shared" si="338"/>
        <v>#DIV/0!</v>
      </c>
      <c r="L256" s="73">
        <f t="shared" ref="L256:P256" si="343">L233</f>
        <v>0</v>
      </c>
      <c r="M256" s="73">
        <f t="shared" si="343"/>
        <v>0</v>
      </c>
      <c r="N256" s="73">
        <f t="shared" si="343"/>
        <v>0</v>
      </c>
      <c r="O256" s="73">
        <f t="shared" si="343"/>
        <v>0</v>
      </c>
      <c r="P256" s="73">
        <f t="shared" si="343"/>
        <v>0</v>
      </c>
      <c r="Q256" s="208"/>
      <c r="R256" s="6"/>
      <c r="S256" s="9">
        <f t="shared" si="278"/>
        <v>0</v>
      </c>
      <c r="T256" s="44">
        <f t="shared" si="340"/>
        <v>0</v>
      </c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</row>
    <row r="257" spans="1:159" ht="18" x14ac:dyDescent="0.2">
      <c r="A257" s="242"/>
      <c r="B257" s="243" t="s">
        <v>45</v>
      </c>
      <c r="C257" s="243"/>
      <c r="D257" s="243"/>
      <c r="E257" s="243"/>
      <c r="F257" s="243"/>
      <c r="G257" s="178" t="s">
        <v>324</v>
      </c>
      <c r="H257" s="73">
        <f t="shared" ref="H257:I257" si="344">H173-H256</f>
        <v>132600</v>
      </c>
      <c r="I257" s="73">
        <f t="shared" si="344"/>
        <v>21714</v>
      </c>
      <c r="J257" s="73">
        <f t="shared" si="342"/>
        <v>110886</v>
      </c>
      <c r="K257" s="165">
        <f t="shared" si="338"/>
        <v>16.38</v>
      </c>
      <c r="L257" s="73">
        <f t="shared" ref="L257:O257" si="345">L173-L256</f>
        <v>38700</v>
      </c>
      <c r="M257" s="73">
        <f t="shared" si="345"/>
        <v>12687</v>
      </c>
      <c r="N257" s="73">
        <f t="shared" si="345"/>
        <v>9027</v>
      </c>
      <c r="O257" s="73">
        <f t="shared" si="345"/>
        <v>21714</v>
      </c>
      <c r="P257" s="73">
        <f t="shared" ref="P257" si="346">L257-O257</f>
        <v>16986</v>
      </c>
      <c r="Q257" s="200">
        <f t="shared" ref="Q257:Q262" si="347">ROUND(O257/L257*100,2)</f>
        <v>56.11</v>
      </c>
      <c r="R257" s="6"/>
      <c r="S257" s="9">
        <f t="shared" si="278"/>
        <v>-12687</v>
      </c>
      <c r="T257" s="44">
        <f t="shared" si="340"/>
        <v>-12687</v>
      </c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</row>
    <row r="258" spans="1:159" ht="18" x14ac:dyDescent="0.2">
      <c r="A258" s="118"/>
      <c r="B258" s="41"/>
      <c r="C258" s="41"/>
      <c r="D258" s="41"/>
      <c r="E258" s="41"/>
      <c r="F258" s="41"/>
      <c r="G258" s="169"/>
      <c r="H258" s="73"/>
      <c r="I258" s="73"/>
      <c r="J258" s="73"/>
      <c r="K258" s="165"/>
      <c r="L258" s="73"/>
      <c r="M258" s="73"/>
      <c r="N258" s="73"/>
      <c r="O258" s="73"/>
      <c r="P258" s="73"/>
      <c r="Q258" s="209"/>
      <c r="R258" s="6"/>
      <c r="S258" s="9">
        <f t="shared" si="278"/>
        <v>0</v>
      </c>
      <c r="T258" s="44">
        <f t="shared" si="340"/>
        <v>0</v>
      </c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</row>
    <row r="259" spans="1:159" s="1" customFormat="1" ht="18" x14ac:dyDescent="0.25">
      <c r="A259" s="386" t="s">
        <v>192</v>
      </c>
      <c r="B259" s="387"/>
      <c r="C259" s="387"/>
      <c r="D259" s="387"/>
      <c r="E259" s="387"/>
      <c r="F259" s="387"/>
      <c r="G259" s="159" t="s">
        <v>193</v>
      </c>
      <c r="H259" s="73">
        <f>H260+H371+H379+H383</f>
        <v>16032000</v>
      </c>
      <c r="I259" s="73">
        <f>I260+I371+I379+I383</f>
        <v>5769301.5300000003</v>
      </c>
      <c r="J259" s="73">
        <f>J260+J371+J379+J383</f>
        <v>10704138.469999999</v>
      </c>
      <c r="K259" s="165">
        <f t="shared" si="338"/>
        <v>35.99</v>
      </c>
      <c r="L259" s="73">
        <f>L260+L371+L379+L383</f>
        <v>6739900</v>
      </c>
      <c r="M259" s="73">
        <f>M260+M371+M379+M383</f>
        <v>3865514</v>
      </c>
      <c r="N259" s="73">
        <f>N260+N371+N379+N383</f>
        <v>1901921.53</v>
      </c>
      <c r="O259" s="73">
        <f>O260+O371+O379+O383</f>
        <v>5767435.5300000003</v>
      </c>
      <c r="P259" s="73">
        <f>L259-O259</f>
        <v>972464.46999999974</v>
      </c>
      <c r="Q259" s="200">
        <f t="shared" si="347"/>
        <v>85.57</v>
      </c>
      <c r="R259" s="13"/>
      <c r="S259" s="9">
        <f t="shared" si="278"/>
        <v>-3865514</v>
      </c>
      <c r="T259" s="44">
        <f t="shared" si="340"/>
        <v>-3865514</v>
      </c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</row>
    <row r="260" spans="1:159" s="1" customFormat="1" ht="18" x14ac:dyDescent="0.25">
      <c r="A260" s="118"/>
      <c r="B260" s="41"/>
      <c r="C260" s="41"/>
      <c r="D260" s="41" t="s">
        <v>20</v>
      </c>
      <c r="E260" s="41"/>
      <c r="F260" s="41"/>
      <c r="G260" s="169" t="s">
        <v>153</v>
      </c>
      <c r="H260" s="73">
        <f>H261+H298+H333+H336+H341+H369</f>
        <v>16032000</v>
      </c>
      <c r="I260" s="73">
        <f>I261+I298+I333+I336+I341+I369</f>
        <v>5824032.5300000003</v>
      </c>
      <c r="J260" s="73">
        <f>J261+J298+J333+J336+J341+J369</f>
        <v>10704138.469999999</v>
      </c>
      <c r="K260" s="165">
        <f t="shared" si="338"/>
        <v>36.33</v>
      </c>
      <c r="L260" s="73">
        <f>L261+L298+L333+L336+L341+L369</f>
        <v>6739900</v>
      </c>
      <c r="M260" s="73">
        <f>M261+M298+M333+M336+M341+M369</f>
        <v>3918590</v>
      </c>
      <c r="N260" s="73">
        <f>N261+N298+N333+N336+N341+N369</f>
        <v>1903576.53</v>
      </c>
      <c r="O260" s="73">
        <f>O261+O298+O333+O336+O341+O369</f>
        <v>5822166.5300000003</v>
      </c>
      <c r="P260" s="70">
        <f t="shared" ref="P260:P263" si="348">L260-O260</f>
        <v>917733.46999999974</v>
      </c>
      <c r="Q260" s="198">
        <f t="shared" si="347"/>
        <v>86.38</v>
      </c>
      <c r="R260" s="9"/>
      <c r="S260" s="9">
        <f t="shared" si="278"/>
        <v>-3918590</v>
      </c>
      <c r="T260" s="44">
        <f t="shared" si="340"/>
        <v>-3918590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</row>
    <row r="261" spans="1:159" s="1" customFormat="1" ht="18" x14ac:dyDescent="0.25">
      <c r="A261" s="118"/>
      <c r="B261" s="41"/>
      <c r="C261" s="41"/>
      <c r="D261" s="41" t="s">
        <v>89</v>
      </c>
      <c r="E261" s="41"/>
      <c r="F261" s="41"/>
      <c r="G261" s="169" t="s">
        <v>273</v>
      </c>
      <c r="H261" s="73">
        <f>H262+H282+H291+H289</f>
        <v>2730000</v>
      </c>
      <c r="I261" s="73">
        <f>I262+I282+I291+I289</f>
        <v>687272</v>
      </c>
      <c r="J261" s="73">
        <f>J262+J282+J291+J289</f>
        <v>2042728</v>
      </c>
      <c r="K261" s="165">
        <f t="shared" si="338"/>
        <v>25.17</v>
      </c>
      <c r="L261" s="73">
        <f>L262+L282+L291+L289</f>
        <v>715500</v>
      </c>
      <c r="M261" s="73">
        <f>M262+M282+M291+M289</f>
        <v>468035</v>
      </c>
      <c r="N261" s="73">
        <f>N262+N282+N291+N289</f>
        <v>217371</v>
      </c>
      <c r="O261" s="73">
        <f>O262+O282+O291+O289</f>
        <v>685406</v>
      </c>
      <c r="P261" s="73">
        <f>P262+P282+P291+P289</f>
        <v>30094</v>
      </c>
      <c r="Q261" s="198">
        <f t="shared" si="347"/>
        <v>95.79</v>
      </c>
      <c r="R261" s="9"/>
      <c r="S261" s="9">
        <f t="shared" si="278"/>
        <v>-468035</v>
      </c>
      <c r="T261" s="44">
        <f t="shared" si="340"/>
        <v>-468035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</row>
    <row r="262" spans="1:159" s="1" customFormat="1" ht="18" x14ac:dyDescent="0.25">
      <c r="A262" s="118"/>
      <c r="B262" s="41"/>
      <c r="C262" s="41"/>
      <c r="D262" s="41"/>
      <c r="E262" s="41" t="s">
        <v>20</v>
      </c>
      <c r="F262" s="41"/>
      <c r="G262" s="158" t="s">
        <v>294</v>
      </c>
      <c r="H262" s="73">
        <f>SUM(H263:H281)</f>
        <v>2673000</v>
      </c>
      <c r="I262" s="73">
        <f>SUM(I263:I281)</f>
        <v>671272</v>
      </c>
      <c r="J262" s="73">
        <f>SUM(J263:J281)</f>
        <v>2001728</v>
      </c>
      <c r="K262" s="165">
        <f t="shared" si="338"/>
        <v>25.11</v>
      </c>
      <c r="L262" s="73">
        <f>SUM(L263:L281)</f>
        <v>699500</v>
      </c>
      <c r="M262" s="73">
        <f>SUM(M263:M281)</f>
        <v>458374</v>
      </c>
      <c r="N262" s="73">
        <f>SUM(N263:N281)</f>
        <v>212898</v>
      </c>
      <c r="O262" s="73">
        <f>SUM(O263:O281)</f>
        <v>671272</v>
      </c>
      <c r="P262" s="70">
        <f t="shared" si="348"/>
        <v>28228</v>
      </c>
      <c r="Q262" s="198">
        <f t="shared" si="347"/>
        <v>95.96</v>
      </c>
      <c r="R262" s="9"/>
      <c r="S262" s="9">
        <f t="shared" si="278"/>
        <v>-458374</v>
      </c>
      <c r="T262" s="44">
        <f t="shared" si="340"/>
        <v>-458374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</row>
    <row r="263" spans="1:159" ht="18" x14ac:dyDescent="0.2">
      <c r="A263" s="119"/>
      <c r="B263" s="96"/>
      <c r="C263" s="96"/>
      <c r="D263" s="96"/>
      <c r="E263" s="96"/>
      <c r="F263" s="96" t="s">
        <v>20</v>
      </c>
      <c r="G263" s="94" t="s">
        <v>295</v>
      </c>
      <c r="H263" s="71">
        <v>2076000</v>
      </c>
      <c r="I263" s="71">
        <f>O263</f>
        <v>516790</v>
      </c>
      <c r="J263" s="71">
        <f>H263-I263</f>
        <v>1559210</v>
      </c>
      <c r="K263" s="165">
        <f t="shared" si="338"/>
        <v>24.89</v>
      </c>
      <c r="L263" s="71">
        <v>517000</v>
      </c>
      <c r="M263" s="71">
        <v>355974</v>
      </c>
      <c r="N263" s="71">
        <v>160816</v>
      </c>
      <c r="O263" s="69">
        <f>+M263+N263</f>
        <v>516790</v>
      </c>
      <c r="P263" s="69">
        <f t="shared" si="348"/>
        <v>210</v>
      </c>
      <c r="Q263" s="199">
        <f>ROUND(O263/L263*100,2)</f>
        <v>99.96</v>
      </c>
      <c r="R263" s="6">
        <v>900906</v>
      </c>
      <c r="S263" s="9">
        <f t="shared" si="278"/>
        <v>544932</v>
      </c>
      <c r="T263" s="44">
        <f t="shared" si="340"/>
        <v>1445838</v>
      </c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</row>
    <row r="264" spans="1:159" ht="18" x14ac:dyDescent="0.2">
      <c r="A264" s="119"/>
      <c r="B264" s="96"/>
      <c r="C264" s="96"/>
      <c r="D264" s="96"/>
      <c r="E264" s="96"/>
      <c r="F264" s="96"/>
      <c r="G264" s="170" t="s">
        <v>376</v>
      </c>
      <c r="H264" s="173">
        <v>39000</v>
      </c>
      <c r="I264" s="71">
        <f t="shared" ref="I264:I278" si="349">O264</f>
        <v>14384</v>
      </c>
      <c r="J264" s="173">
        <f>H264-I264</f>
        <v>24616</v>
      </c>
      <c r="K264" s="165">
        <f t="shared" si="338"/>
        <v>36.880000000000003</v>
      </c>
      <c r="L264" s="173">
        <v>39000</v>
      </c>
      <c r="M264" s="173">
        <v>11304</v>
      </c>
      <c r="N264" s="173">
        <v>3080</v>
      </c>
      <c r="O264" s="181">
        <f>M264+N264</f>
        <v>14384</v>
      </c>
      <c r="P264" s="69"/>
      <c r="Q264" s="199"/>
      <c r="R264" s="6">
        <v>4044</v>
      </c>
      <c r="S264" s="9">
        <f t="shared" si="278"/>
        <v>-7260</v>
      </c>
      <c r="T264" s="44">
        <f t="shared" si="340"/>
        <v>-3216</v>
      </c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</row>
    <row r="265" spans="1:159" ht="18" x14ac:dyDescent="0.2">
      <c r="A265" s="119"/>
      <c r="B265" s="96"/>
      <c r="C265" s="96"/>
      <c r="D265" s="96"/>
      <c r="E265" s="96"/>
      <c r="F265" s="96" t="s">
        <v>18</v>
      </c>
      <c r="G265" s="94" t="s">
        <v>103</v>
      </c>
      <c r="H265" s="71"/>
      <c r="I265" s="71">
        <f t="shared" si="349"/>
        <v>0</v>
      </c>
      <c r="J265" s="71">
        <f t="shared" ref="J265:J281" si="350">H265-I265</f>
        <v>0</v>
      </c>
      <c r="K265" s="165" t="e">
        <f t="shared" si="338"/>
        <v>#DIV/0!</v>
      </c>
      <c r="L265" s="71" t="s">
        <v>436</v>
      </c>
      <c r="M265" s="71"/>
      <c r="N265" s="71"/>
      <c r="O265" s="69">
        <f t="shared" ref="O265:O281" si="351">+M265+N265</f>
        <v>0</v>
      </c>
      <c r="P265" s="69" t="e">
        <f t="shared" ref="P265:P330" si="352">L265-O265</f>
        <v>#VALUE!</v>
      </c>
      <c r="Q265" s="199" t="e">
        <f t="shared" ref="Q265:Q330" si="353">ROUND(O265/L265*100,2)</f>
        <v>#VALUE!</v>
      </c>
      <c r="R265" s="6"/>
      <c r="S265" s="9">
        <f t="shared" si="278"/>
        <v>0</v>
      </c>
      <c r="T265" s="44">
        <f t="shared" si="340"/>
        <v>0</v>
      </c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</row>
    <row r="266" spans="1:159" ht="18" x14ac:dyDescent="0.2">
      <c r="A266" s="119"/>
      <c r="B266" s="96"/>
      <c r="C266" s="96"/>
      <c r="D266" s="96"/>
      <c r="E266" s="96"/>
      <c r="F266" s="96" t="s">
        <v>35</v>
      </c>
      <c r="G266" s="94" t="s">
        <v>104</v>
      </c>
      <c r="H266" s="71"/>
      <c r="I266" s="71">
        <f t="shared" si="349"/>
        <v>0</v>
      </c>
      <c r="J266" s="71">
        <f t="shared" si="350"/>
        <v>0</v>
      </c>
      <c r="K266" s="165" t="e">
        <f t="shared" si="338"/>
        <v>#DIV/0!</v>
      </c>
      <c r="L266" s="71"/>
      <c r="M266" s="71"/>
      <c r="N266" s="71"/>
      <c r="O266" s="69">
        <f t="shared" si="351"/>
        <v>0</v>
      </c>
      <c r="P266" s="69">
        <f t="shared" si="352"/>
        <v>0</v>
      </c>
      <c r="Q266" s="199" t="e">
        <f t="shared" si="353"/>
        <v>#DIV/0!</v>
      </c>
      <c r="R266" s="6"/>
      <c r="S266" s="9">
        <f t="shared" si="278"/>
        <v>0</v>
      </c>
      <c r="T266" s="44">
        <f t="shared" si="340"/>
        <v>0</v>
      </c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</row>
    <row r="267" spans="1:159" ht="18" x14ac:dyDescent="0.2">
      <c r="A267" s="119"/>
      <c r="B267" s="96"/>
      <c r="C267" s="96"/>
      <c r="D267" s="96"/>
      <c r="E267" s="96"/>
      <c r="F267" s="96" t="s">
        <v>7</v>
      </c>
      <c r="G267" s="94" t="s">
        <v>105</v>
      </c>
      <c r="H267" s="71"/>
      <c r="I267" s="71">
        <f t="shared" si="349"/>
        <v>0</v>
      </c>
      <c r="J267" s="71">
        <f t="shared" si="350"/>
        <v>0</v>
      </c>
      <c r="K267" s="165" t="e">
        <f t="shared" si="338"/>
        <v>#DIV/0!</v>
      </c>
      <c r="L267" s="71"/>
      <c r="M267" s="71"/>
      <c r="N267" s="71"/>
      <c r="O267" s="69">
        <f t="shared" si="351"/>
        <v>0</v>
      </c>
      <c r="P267" s="69">
        <f t="shared" si="352"/>
        <v>0</v>
      </c>
      <c r="Q267" s="199" t="e">
        <f t="shared" si="353"/>
        <v>#DIV/0!</v>
      </c>
      <c r="R267" s="6"/>
      <c r="S267" s="9">
        <f t="shared" si="278"/>
        <v>0</v>
      </c>
      <c r="T267" s="44">
        <f t="shared" si="340"/>
        <v>0</v>
      </c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</row>
    <row r="268" spans="1:159" ht="18" x14ac:dyDescent="0.2">
      <c r="A268" s="119"/>
      <c r="B268" s="96"/>
      <c r="C268" s="96"/>
      <c r="D268" s="96"/>
      <c r="E268" s="96"/>
      <c r="F268" s="96" t="s">
        <v>136</v>
      </c>
      <c r="G268" s="94" t="s">
        <v>106</v>
      </c>
      <c r="H268" s="71">
        <v>280000</v>
      </c>
      <c r="I268" s="71">
        <f t="shared" si="349"/>
        <v>73183</v>
      </c>
      <c r="J268" s="71">
        <f t="shared" si="350"/>
        <v>206817</v>
      </c>
      <c r="K268" s="165">
        <f t="shared" si="338"/>
        <v>26.14</v>
      </c>
      <c r="L268" s="71">
        <v>74000</v>
      </c>
      <c r="M268" s="71">
        <v>46756</v>
      </c>
      <c r="N268" s="71">
        <v>26427</v>
      </c>
      <c r="O268" s="69">
        <f t="shared" si="351"/>
        <v>73183</v>
      </c>
      <c r="P268" s="69">
        <f t="shared" si="352"/>
        <v>817</v>
      </c>
      <c r="Q268" s="199">
        <f t="shared" si="353"/>
        <v>98.9</v>
      </c>
      <c r="R268" s="6">
        <v>107690</v>
      </c>
      <c r="S268" s="9">
        <f t="shared" si="278"/>
        <v>60934</v>
      </c>
      <c r="T268" s="44">
        <f t="shared" si="340"/>
        <v>168624</v>
      </c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</row>
    <row r="269" spans="1:159" ht="18" x14ac:dyDescent="0.2">
      <c r="A269" s="119"/>
      <c r="B269" s="96"/>
      <c r="C269" s="96"/>
      <c r="D269" s="96"/>
      <c r="E269" s="96"/>
      <c r="F269" s="96" t="s">
        <v>22</v>
      </c>
      <c r="G269" s="94" t="s">
        <v>107</v>
      </c>
      <c r="H269" s="71"/>
      <c r="I269" s="71">
        <f t="shared" si="349"/>
        <v>0</v>
      </c>
      <c r="J269" s="71">
        <f t="shared" si="350"/>
        <v>0</v>
      </c>
      <c r="K269" s="165" t="e">
        <f t="shared" si="338"/>
        <v>#DIV/0!</v>
      </c>
      <c r="L269" s="71"/>
      <c r="M269" s="71"/>
      <c r="N269" s="71"/>
      <c r="O269" s="69">
        <f t="shared" si="351"/>
        <v>0</v>
      </c>
      <c r="P269" s="69">
        <f t="shared" si="352"/>
        <v>0</v>
      </c>
      <c r="Q269" s="199" t="e">
        <f t="shared" si="353"/>
        <v>#DIV/0!</v>
      </c>
      <c r="R269" s="6"/>
      <c r="S269" s="9">
        <f t="shared" si="278"/>
        <v>0</v>
      </c>
      <c r="T269" s="44">
        <f t="shared" si="340"/>
        <v>0</v>
      </c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</row>
    <row r="270" spans="1:159" ht="18" x14ac:dyDescent="0.2">
      <c r="A270" s="119"/>
      <c r="B270" s="96"/>
      <c r="C270" s="96"/>
      <c r="D270" s="96"/>
      <c r="E270" s="96"/>
      <c r="F270" s="96" t="s">
        <v>127</v>
      </c>
      <c r="G270" s="94" t="s">
        <v>108</v>
      </c>
      <c r="H270" s="71"/>
      <c r="I270" s="71">
        <f t="shared" si="349"/>
        <v>0</v>
      </c>
      <c r="J270" s="71">
        <f t="shared" si="350"/>
        <v>0</v>
      </c>
      <c r="K270" s="165" t="e">
        <f t="shared" si="338"/>
        <v>#DIV/0!</v>
      </c>
      <c r="L270" s="71"/>
      <c r="M270" s="71"/>
      <c r="N270" s="71"/>
      <c r="O270" s="69">
        <f t="shared" si="351"/>
        <v>0</v>
      </c>
      <c r="P270" s="69">
        <f t="shared" si="352"/>
        <v>0</v>
      </c>
      <c r="Q270" s="199" t="e">
        <f t="shared" si="353"/>
        <v>#DIV/0!</v>
      </c>
      <c r="R270" s="6"/>
      <c r="S270" s="9">
        <f t="shared" si="278"/>
        <v>0</v>
      </c>
      <c r="T270" s="44">
        <f t="shared" si="340"/>
        <v>0</v>
      </c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</row>
    <row r="271" spans="1:159" ht="18" x14ac:dyDescent="0.2">
      <c r="A271" s="119"/>
      <c r="B271" s="96"/>
      <c r="C271" s="96"/>
      <c r="D271" s="96"/>
      <c r="E271" s="96"/>
      <c r="F271" s="96" t="s">
        <v>109</v>
      </c>
      <c r="G271" s="94" t="s">
        <v>110</v>
      </c>
      <c r="H271" s="71"/>
      <c r="I271" s="71">
        <f t="shared" si="349"/>
        <v>0</v>
      </c>
      <c r="J271" s="71">
        <f t="shared" si="350"/>
        <v>0</v>
      </c>
      <c r="K271" s="165" t="e">
        <f t="shared" si="338"/>
        <v>#DIV/0!</v>
      </c>
      <c r="L271" s="71"/>
      <c r="M271" s="71"/>
      <c r="N271" s="71"/>
      <c r="O271" s="69">
        <f t="shared" si="351"/>
        <v>0</v>
      </c>
      <c r="P271" s="69">
        <f t="shared" si="352"/>
        <v>0</v>
      </c>
      <c r="Q271" s="199" t="e">
        <f t="shared" si="353"/>
        <v>#DIV/0!</v>
      </c>
      <c r="R271" s="6"/>
      <c r="S271" s="9">
        <f t="shared" si="278"/>
        <v>0</v>
      </c>
      <c r="T271" s="44">
        <f t="shared" si="340"/>
        <v>0</v>
      </c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</row>
    <row r="272" spans="1:159" ht="18" x14ac:dyDescent="0.2">
      <c r="A272" s="119"/>
      <c r="B272" s="96"/>
      <c r="C272" s="96"/>
      <c r="D272" s="96"/>
      <c r="E272" s="96"/>
      <c r="F272" s="96" t="s">
        <v>111</v>
      </c>
      <c r="G272" s="94" t="s">
        <v>112</v>
      </c>
      <c r="H272" s="71"/>
      <c r="I272" s="71">
        <f t="shared" si="349"/>
        <v>0</v>
      </c>
      <c r="J272" s="71">
        <f t="shared" si="350"/>
        <v>0</v>
      </c>
      <c r="K272" s="165" t="e">
        <f t="shared" si="338"/>
        <v>#DIV/0!</v>
      </c>
      <c r="L272" s="71"/>
      <c r="M272" s="71"/>
      <c r="N272" s="71"/>
      <c r="O272" s="69">
        <f t="shared" si="351"/>
        <v>0</v>
      </c>
      <c r="P272" s="69">
        <f t="shared" si="352"/>
        <v>0</v>
      </c>
      <c r="Q272" s="199" t="e">
        <f t="shared" si="353"/>
        <v>#DIV/0!</v>
      </c>
      <c r="R272" s="6"/>
      <c r="S272" s="9">
        <f t="shared" si="278"/>
        <v>0</v>
      </c>
      <c r="T272" s="33">
        <f t="shared" ref="T272" si="354">T276+T277+T273</f>
        <v>600</v>
      </c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</row>
    <row r="273" spans="1:159" ht="18" x14ac:dyDescent="0.2">
      <c r="A273" s="119"/>
      <c r="B273" s="96"/>
      <c r="C273" s="96"/>
      <c r="D273" s="96"/>
      <c r="E273" s="96"/>
      <c r="F273" s="96"/>
      <c r="G273" s="94" t="s">
        <v>113</v>
      </c>
      <c r="H273" s="71"/>
      <c r="I273" s="71">
        <f t="shared" si="349"/>
        <v>0</v>
      </c>
      <c r="J273" s="71">
        <f t="shared" si="350"/>
        <v>0</v>
      </c>
      <c r="K273" s="165" t="e">
        <f t="shared" si="338"/>
        <v>#DIV/0!</v>
      </c>
      <c r="L273" s="71"/>
      <c r="M273" s="71"/>
      <c r="N273" s="71"/>
      <c r="O273" s="69">
        <f t="shared" si="351"/>
        <v>0</v>
      </c>
      <c r="P273" s="69">
        <f t="shared" si="352"/>
        <v>0</v>
      </c>
      <c r="Q273" s="199" t="e">
        <f t="shared" si="353"/>
        <v>#DIV/0!</v>
      </c>
      <c r="R273" s="6"/>
      <c r="S273" s="9">
        <f t="shared" si="278"/>
        <v>0</v>
      </c>
      <c r="T273" s="44">
        <f t="shared" ref="T273:T278" si="355">+R273+S273</f>
        <v>0</v>
      </c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</row>
    <row r="274" spans="1:159" ht="18" x14ac:dyDescent="0.2">
      <c r="A274" s="119"/>
      <c r="B274" s="96"/>
      <c r="C274" s="96"/>
      <c r="D274" s="96"/>
      <c r="E274" s="96"/>
      <c r="F274" s="96"/>
      <c r="G274" s="94" t="s">
        <v>114</v>
      </c>
      <c r="H274" s="71"/>
      <c r="I274" s="71">
        <f t="shared" si="349"/>
        <v>0</v>
      </c>
      <c r="J274" s="71">
        <f t="shared" si="350"/>
        <v>0</v>
      </c>
      <c r="K274" s="165" t="e">
        <f t="shared" si="338"/>
        <v>#DIV/0!</v>
      </c>
      <c r="L274" s="71"/>
      <c r="M274" s="71"/>
      <c r="N274" s="71"/>
      <c r="O274" s="69">
        <f t="shared" si="351"/>
        <v>0</v>
      </c>
      <c r="P274" s="69">
        <f t="shared" si="352"/>
        <v>0</v>
      </c>
      <c r="Q274" s="199" t="e">
        <f t="shared" si="353"/>
        <v>#DIV/0!</v>
      </c>
      <c r="R274" s="6"/>
      <c r="S274" s="9">
        <f t="shared" si="278"/>
        <v>0</v>
      </c>
      <c r="T274" s="44">
        <f t="shared" si="355"/>
        <v>0</v>
      </c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</row>
    <row r="275" spans="1:159" ht="18" x14ac:dyDescent="0.2">
      <c r="A275" s="119"/>
      <c r="B275" s="96"/>
      <c r="C275" s="96"/>
      <c r="D275" s="96"/>
      <c r="E275" s="96"/>
      <c r="F275" s="96">
        <v>12</v>
      </c>
      <c r="G275" s="94" t="s">
        <v>325</v>
      </c>
      <c r="H275" s="71">
        <v>143000</v>
      </c>
      <c r="I275" s="71">
        <f t="shared" si="349"/>
        <v>34825</v>
      </c>
      <c r="J275" s="71">
        <f t="shared" si="350"/>
        <v>108175</v>
      </c>
      <c r="K275" s="165">
        <f t="shared" si="338"/>
        <v>24.35</v>
      </c>
      <c r="L275" s="71">
        <v>36000</v>
      </c>
      <c r="M275" s="71">
        <v>23880</v>
      </c>
      <c r="N275" s="71">
        <v>10945</v>
      </c>
      <c r="O275" s="69">
        <f t="shared" si="351"/>
        <v>34825</v>
      </c>
      <c r="P275" s="69">
        <f t="shared" si="352"/>
        <v>1175</v>
      </c>
      <c r="Q275" s="199">
        <f t="shared" si="353"/>
        <v>96.74</v>
      </c>
      <c r="R275" s="6">
        <v>36983</v>
      </c>
      <c r="S275" s="9">
        <f t="shared" ref="S275:S338" si="356">R275-M275</f>
        <v>13103</v>
      </c>
      <c r="T275" s="44">
        <f t="shared" si="355"/>
        <v>50086</v>
      </c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</row>
    <row r="276" spans="1:159" ht="18" x14ac:dyDescent="0.2">
      <c r="A276" s="119"/>
      <c r="B276" s="96"/>
      <c r="C276" s="96"/>
      <c r="D276" s="96"/>
      <c r="E276" s="96"/>
      <c r="F276" s="96">
        <v>13</v>
      </c>
      <c r="G276" s="94" t="s">
        <v>326</v>
      </c>
      <c r="H276" s="71">
        <v>2000</v>
      </c>
      <c r="I276" s="71">
        <f t="shared" si="349"/>
        <v>40</v>
      </c>
      <c r="J276" s="71">
        <f t="shared" si="350"/>
        <v>1960</v>
      </c>
      <c r="K276" s="165">
        <f t="shared" si="338"/>
        <v>2</v>
      </c>
      <c r="L276" s="71">
        <v>500</v>
      </c>
      <c r="M276" s="71"/>
      <c r="N276" s="71">
        <v>40</v>
      </c>
      <c r="O276" s="69">
        <f t="shared" si="351"/>
        <v>40</v>
      </c>
      <c r="P276" s="69">
        <f t="shared" si="352"/>
        <v>460</v>
      </c>
      <c r="Q276" s="199">
        <f t="shared" si="353"/>
        <v>8</v>
      </c>
      <c r="R276" s="6">
        <v>300</v>
      </c>
      <c r="S276" s="9">
        <f t="shared" si="356"/>
        <v>300</v>
      </c>
      <c r="T276" s="44">
        <f t="shared" si="355"/>
        <v>600</v>
      </c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</row>
    <row r="277" spans="1:159" ht="18" x14ac:dyDescent="0.2">
      <c r="A277" s="119"/>
      <c r="B277" s="96"/>
      <c r="C277" s="96"/>
      <c r="D277" s="96"/>
      <c r="E277" s="96"/>
      <c r="F277" s="96"/>
      <c r="G277" s="94" t="s">
        <v>117</v>
      </c>
      <c r="H277" s="71"/>
      <c r="I277" s="71">
        <f t="shared" si="349"/>
        <v>0</v>
      </c>
      <c r="J277" s="71">
        <f>H277-I277</f>
        <v>0</v>
      </c>
      <c r="K277" s="165" t="e">
        <f t="shared" si="338"/>
        <v>#DIV/0!</v>
      </c>
      <c r="L277" s="71">
        <f t="shared" ref="L277:L279" si="357">H277</f>
        <v>0</v>
      </c>
      <c r="M277" s="71"/>
      <c r="N277" s="71"/>
      <c r="O277" s="69">
        <f t="shared" si="351"/>
        <v>0</v>
      </c>
      <c r="P277" s="69">
        <f t="shared" si="352"/>
        <v>0</v>
      </c>
      <c r="Q277" s="199" t="e">
        <f t="shared" si="353"/>
        <v>#DIV/0!</v>
      </c>
      <c r="R277" s="6"/>
      <c r="S277" s="9">
        <f t="shared" si="356"/>
        <v>0</v>
      </c>
      <c r="T277" s="44">
        <f t="shared" si="355"/>
        <v>0</v>
      </c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</row>
    <row r="278" spans="1:159" ht="18" x14ac:dyDescent="0.2">
      <c r="A278" s="119"/>
      <c r="B278" s="96"/>
      <c r="C278" s="96"/>
      <c r="D278" s="96"/>
      <c r="E278" s="96"/>
      <c r="F278" s="96">
        <v>17</v>
      </c>
      <c r="G278" s="94" t="s">
        <v>405</v>
      </c>
      <c r="H278" s="71">
        <v>133000</v>
      </c>
      <c r="I278" s="71">
        <f t="shared" si="349"/>
        <v>32050</v>
      </c>
      <c r="J278" s="71">
        <f>H278-I278</f>
        <v>100950</v>
      </c>
      <c r="K278" s="165">
        <f t="shared" si="338"/>
        <v>24.1</v>
      </c>
      <c r="L278" s="71">
        <v>33000</v>
      </c>
      <c r="M278" s="71">
        <v>20460</v>
      </c>
      <c r="N278" s="71">
        <v>11590</v>
      </c>
      <c r="O278" s="69">
        <f t="shared" si="351"/>
        <v>32050</v>
      </c>
      <c r="P278" s="69"/>
      <c r="Q278" s="199"/>
      <c r="R278" s="6">
        <v>57758</v>
      </c>
      <c r="S278" s="9">
        <f t="shared" si="356"/>
        <v>37298</v>
      </c>
      <c r="T278" s="44">
        <f t="shared" si="355"/>
        <v>95056</v>
      </c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</row>
    <row r="279" spans="1:159" ht="33" x14ac:dyDescent="0.2">
      <c r="A279" s="119"/>
      <c r="B279" s="96"/>
      <c r="C279" s="96"/>
      <c r="D279" s="96"/>
      <c r="E279" s="96"/>
      <c r="F279" s="96"/>
      <c r="G279" s="94" t="s">
        <v>118</v>
      </c>
      <c r="H279" s="71"/>
      <c r="I279" s="71"/>
      <c r="J279" s="71">
        <f t="shared" si="350"/>
        <v>0</v>
      </c>
      <c r="K279" s="165" t="e">
        <f t="shared" si="338"/>
        <v>#DIV/0!</v>
      </c>
      <c r="L279" s="71">
        <f t="shared" si="357"/>
        <v>0</v>
      </c>
      <c r="M279" s="71"/>
      <c r="N279" s="71"/>
      <c r="O279" s="69">
        <f t="shared" si="351"/>
        <v>0</v>
      </c>
      <c r="P279" s="69">
        <f t="shared" si="352"/>
        <v>0</v>
      </c>
      <c r="Q279" s="199" t="e">
        <f t="shared" si="353"/>
        <v>#DIV/0!</v>
      </c>
      <c r="R279" s="6"/>
      <c r="S279" s="9">
        <f t="shared" si="356"/>
        <v>0</v>
      </c>
      <c r="T279" s="30">
        <f>T280</f>
        <v>0</v>
      </c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</row>
    <row r="280" spans="1:159" ht="18" x14ac:dyDescent="0.2">
      <c r="A280" s="119"/>
      <c r="B280" s="96"/>
      <c r="C280" s="96"/>
      <c r="D280" s="96"/>
      <c r="E280" s="96"/>
      <c r="F280" s="96"/>
      <c r="G280" s="94" t="s">
        <v>119</v>
      </c>
      <c r="H280" s="71"/>
      <c r="I280" s="71"/>
      <c r="J280" s="71">
        <f t="shared" si="350"/>
        <v>0</v>
      </c>
      <c r="K280" s="165" t="e">
        <f t="shared" si="338"/>
        <v>#DIV/0!</v>
      </c>
      <c r="L280" s="71"/>
      <c r="M280" s="71"/>
      <c r="N280" s="71"/>
      <c r="O280" s="69">
        <f t="shared" si="351"/>
        <v>0</v>
      </c>
      <c r="P280" s="69">
        <f t="shared" si="352"/>
        <v>0</v>
      </c>
      <c r="Q280" s="199" t="e">
        <f t="shared" si="353"/>
        <v>#DIV/0!</v>
      </c>
      <c r="R280" s="6"/>
      <c r="S280" s="9">
        <f t="shared" si="356"/>
        <v>0</v>
      </c>
      <c r="T280" s="44">
        <f>+R280+S280</f>
        <v>0</v>
      </c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</row>
    <row r="281" spans="1:159" ht="18" x14ac:dyDescent="0.2">
      <c r="A281" s="119"/>
      <c r="B281" s="96"/>
      <c r="C281" s="96"/>
      <c r="D281" s="96"/>
      <c r="E281" s="96"/>
      <c r="F281" s="96" t="s">
        <v>91</v>
      </c>
      <c r="G281" s="94" t="s">
        <v>120</v>
      </c>
      <c r="H281" s="71"/>
      <c r="I281" s="71"/>
      <c r="J281" s="71">
        <f t="shared" si="350"/>
        <v>0</v>
      </c>
      <c r="K281" s="165" t="e">
        <f t="shared" si="338"/>
        <v>#DIV/0!</v>
      </c>
      <c r="L281" s="71"/>
      <c r="M281" s="71"/>
      <c r="N281" s="71"/>
      <c r="O281" s="69">
        <f t="shared" si="351"/>
        <v>0</v>
      </c>
      <c r="P281" s="69">
        <f t="shared" si="352"/>
        <v>0</v>
      </c>
      <c r="Q281" s="199" t="e">
        <f t="shared" si="353"/>
        <v>#DIV/0!</v>
      </c>
      <c r="R281" s="6"/>
      <c r="S281" s="9">
        <f t="shared" si="356"/>
        <v>0</v>
      </c>
      <c r="T281" s="33">
        <f>SUM(T282+T283+T284+T285+T286+T287)</f>
        <v>0</v>
      </c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</row>
    <row r="282" spans="1:159" ht="18" x14ac:dyDescent="0.2">
      <c r="A282" s="118"/>
      <c r="B282" s="41"/>
      <c r="C282" s="41"/>
      <c r="D282" s="41"/>
      <c r="E282" s="41" t="s">
        <v>18</v>
      </c>
      <c r="F282" s="41"/>
      <c r="G282" s="158" t="s">
        <v>194</v>
      </c>
      <c r="H282" s="73"/>
      <c r="I282" s="73">
        <f t="shared" ref="I282:J282" si="358">I286+I287+I283</f>
        <v>0</v>
      </c>
      <c r="J282" s="73">
        <f t="shared" si="358"/>
        <v>0</v>
      </c>
      <c r="K282" s="165" t="e">
        <f t="shared" si="338"/>
        <v>#DIV/0!</v>
      </c>
      <c r="L282" s="73">
        <f t="shared" ref="L282:O282" si="359">L286+L287+L283</f>
        <v>0</v>
      </c>
      <c r="M282" s="73">
        <f t="shared" si="359"/>
        <v>0</v>
      </c>
      <c r="N282" s="73">
        <f t="shared" si="359"/>
        <v>0</v>
      </c>
      <c r="O282" s="73">
        <f t="shared" si="359"/>
        <v>0</v>
      </c>
      <c r="P282" s="69">
        <f t="shared" si="352"/>
        <v>0</v>
      </c>
      <c r="Q282" s="199" t="e">
        <f t="shared" si="353"/>
        <v>#DIV/0!</v>
      </c>
      <c r="R282" s="6"/>
      <c r="S282" s="9">
        <f t="shared" si="356"/>
        <v>0</v>
      </c>
      <c r="T282" s="44">
        <f t="shared" ref="T282:T286" si="360">+R282+S282</f>
        <v>0</v>
      </c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</row>
    <row r="283" spans="1:159" ht="18" x14ac:dyDescent="0.2">
      <c r="A283" s="119"/>
      <c r="B283" s="96"/>
      <c r="C283" s="96"/>
      <c r="D283" s="96"/>
      <c r="E283" s="96"/>
      <c r="F283" s="96"/>
      <c r="G283" s="94" t="s">
        <v>195</v>
      </c>
      <c r="H283" s="71"/>
      <c r="I283" s="71"/>
      <c r="J283" s="71">
        <f t="shared" ref="J283:J288" si="361">H283-I283</f>
        <v>0</v>
      </c>
      <c r="K283" s="165" t="e">
        <f t="shared" si="338"/>
        <v>#DIV/0!</v>
      </c>
      <c r="L283" s="71"/>
      <c r="M283" s="71"/>
      <c r="N283" s="71"/>
      <c r="O283" s="69">
        <f t="shared" ref="O283:O288" si="362">+M283+N283</f>
        <v>0</v>
      </c>
      <c r="P283" s="69">
        <f t="shared" si="352"/>
        <v>0</v>
      </c>
      <c r="Q283" s="199" t="e">
        <f t="shared" si="353"/>
        <v>#DIV/0!</v>
      </c>
      <c r="R283" s="6"/>
      <c r="S283" s="9">
        <f t="shared" si="356"/>
        <v>0</v>
      </c>
      <c r="T283" s="44">
        <f t="shared" si="360"/>
        <v>0</v>
      </c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</row>
    <row r="284" spans="1:159" ht="18" x14ac:dyDescent="0.2">
      <c r="A284" s="119"/>
      <c r="B284" s="96"/>
      <c r="C284" s="96"/>
      <c r="D284" s="96"/>
      <c r="E284" s="96"/>
      <c r="F284" s="96"/>
      <c r="G284" s="94" t="s">
        <v>196</v>
      </c>
      <c r="H284" s="71"/>
      <c r="I284" s="71"/>
      <c r="J284" s="71">
        <f t="shared" si="361"/>
        <v>0</v>
      </c>
      <c r="K284" s="165" t="e">
        <f t="shared" si="338"/>
        <v>#DIV/0!</v>
      </c>
      <c r="L284" s="71"/>
      <c r="M284" s="71"/>
      <c r="N284" s="71"/>
      <c r="O284" s="69">
        <f t="shared" si="362"/>
        <v>0</v>
      </c>
      <c r="P284" s="69">
        <f t="shared" si="352"/>
        <v>0</v>
      </c>
      <c r="Q284" s="199" t="e">
        <f t="shared" si="353"/>
        <v>#DIV/0!</v>
      </c>
      <c r="R284" s="6"/>
      <c r="S284" s="9">
        <f t="shared" si="356"/>
        <v>0</v>
      </c>
      <c r="T284" s="44">
        <f t="shared" si="360"/>
        <v>0</v>
      </c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</row>
    <row r="285" spans="1:159" ht="18" x14ac:dyDescent="0.2">
      <c r="A285" s="119"/>
      <c r="B285" s="96"/>
      <c r="C285" s="96"/>
      <c r="D285" s="96"/>
      <c r="E285" s="96"/>
      <c r="F285" s="96"/>
      <c r="G285" s="94" t="s">
        <v>197</v>
      </c>
      <c r="H285" s="71"/>
      <c r="I285" s="71"/>
      <c r="J285" s="71">
        <f t="shared" si="361"/>
        <v>0</v>
      </c>
      <c r="K285" s="165" t="e">
        <f t="shared" si="338"/>
        <v>#DIV/0!</v>
      </c>
      <c r="L285" s="71"/>
      <c r="M285" s="71"/>
      <c r="N285" s="71"/>
      <c r="O285" s="69">
        <f t="shared" si="362"/>
        <v>0</v>
      </c>
      <c r="P285" s="69">
        <f t="shared" si="352"/>
        <v>0</v>
      </c>
      <c r="Q285" s="199" t="e">
        <f t="shared" si="353"/>
        <v>#DIV/0!</v>
      </c>
      <c r="R285" s="6"/>
      <c r="S285" s="9">
        <f t="shared" si="356"/>
        <v>0</v>
      </c>
      <c r="T285" s="44">
        <f t="shared" si="360"/>
        <v>0</v>
      </c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</row>
    <row r="286" spans="1:159" ht="33" x14ac:dyDescent="0.2">
      <c r="A286" s="119"/>
      <c r="B286" s="96"/>
      <c r="C286" s="96"/>
      <c r="D286" s="96"/>
      <c r="E286" s="96"/>
      <c r="F286" s="96" t="s">
        <v>7</v>
      </c>
      <c r="G286" s="94" t="s">
        <v>198</v>
      </c>
      <c r="H286" s="71"/>
      <c r="I286" s="71"/>
      <c r="J286" s="71">
        <f t="shared" si="361"/>
        <v>0</v>
      </c>
      <c r="K286" s="165" t="e">
        <f t="shared" si="338"/>
        <v>#DIV/0!</v>
      </c>
      <c r="L286" s="71"/>
      <c r="M286" s="71"/>
      <c r="N286" s="71"/>
      <c r="O286" s="69">
        <f t="shared" si="362"/>
        <v>0</v>
      </c>
      <c r="P286" s="69">
        <f t="shared" si="352"/>
        <v>0</v>
      </c>
      <c r="Q286" s="199" t="e">
        <f t="shared" si="353"/>
        <v>#DIV/0!</v>
      </c>
      <c r="R286" s="6"/>
      <c r="S286" s="9">
        <f t="shared" si="356"/>
        <v>0</v>
      </c>
      <c r="T286" s="44">
        <f t="shared" si="360"/>
        <v>0</v>
      </c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</row>
    <row r="287" spans="1:159" ht="18" x14ac:dyDescent="0.2">
      <c r="A287" s="119"/>
      <c r="B287" s="96"/>
      <c r="C287" s="96"/>
      <c r="D287" s="96"/>
      <c r="E287" s="96"/>
      <c r="F287" s="96" t="s">
        <v>136</v>
      </c>
      <c r="G287" s="94" t="s">
        <v>199</v>
      </c>
      <c r="H287" s="71"/>
      <c r="I287" s="71"/>
      <c r="J287" s="71">
        <f t="shared" si="361"/>
        <v>0</v>
      </c>
      <c r="K287" s="165" t="e">
        <f t="shared" si="338"/>
        <v>#DIV/0!</v>
      </c>
      <c r="L287" s="71"/>
      <c r="M287" s="71"/>
      <c r="N287" s="71"/>
      <c r="O287" s="69">
        <f t="shared" si="362"/>
        <v>0</v>
      </c>
      <c r="P287" s="69">
        <f t="shared" si="352"/>
        <v>0</v>
      </c>
      <c r="Q287" s="199" t="e">
        <f t="shared" si="353"/>
        <v>#DIV/0!</v>
      </c>
      <c r="R287" s="6"/>
      <c r="S287" s="9">
        <f t="shared" si="356"/>
        <v>0</v>
      </c>
      <c r="T287" s="44">
        <f>+R287+S287</f>
        <v>0</v>
      </c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</row>
    <row r="288" spans="1:159" ht="18" x14ac:dyDescent="0.2">
      <c r="A288" s="119"/>
      <c r="B288" s="96"/>
      <c r="C288" s="96"/>
      <c r="D288" s="96"/>
      <c r="E288" s="96"/>
      <c r="F288" s="96"/>
      <c r="G288" s="94" t="s">
        <v>200</v>
      </c>
      <c r="H288" s="71"/>
      <c r="I288" s="71"/>
      <c r="J288" s="71">
        <f t="shared" si="361"/>
        <v>0</v>
      </c>
      <c r="K288" s="165" t="e">
        <f t="shared" si="338"/>
        <v>#DIV/0!</v>
      </c>
      <c r="L288" s="71"/>
      <c r="M288" s="71"/>
      <c r="N288" s="71"/>
      <c r="O288" s="69">
        <f t="shared" si="362"/>
        <v>0</v>
      </c>
      <c r="P288" s="69">
        <f t="shared" si="352"/>
        <v>0</v>
      </c>
      <c r="Q288" s="199" t="e">
        <f t="shared" si="353"/>
        <v>#DIV/0!</v>
      </c>
      <c r="R288" s="6"/>
      <c r="S288" s="9">
        <f t="shared" si="356"/>
        <v>0</v>
      </c>
      <c r="T288" s="33">
        <f t="shared" ref="T288" si="363">T289+T300+T301+T305+T308+T309+T310+T311+T312+T313+T315+T316</f>
        <v>399344.77999999997</v>
      </c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</row>
    <row r="289" spans="1:159" s="1" customFormat="1" ht="18" x14ac:dyDescent="0.25">
      <c r="A289" s="118"/>
      <c r="B289" s="41"/>
      <c r="C289" s="41"/>
      <c r="D289" s="41"/>
      <c r="E289" s="100" t="s">
        <v>58</v>
      </c>
      <c r="F289" s="41"/>
      <c r="G289" s="158" t="s">
        <v>370</v>
      </c>
      <c r="H289" s="73">
        <f t="shared" ref="H289:J289" si="364">H290</f>
        <v>0</v>
      </c>
      <c r="I289" s="73">
        <f t="shared" si="364"/>
        <v>0</v>
      </c>
      <c r="J289" s="73">
        <f t="shared" si="364"/>
        <v>0</v>
      </c>
      <c r="K289" s="165" t="e">
        <f t="shared" si="338"/>
        <v>#DIV/0!</v>
      </c>
      <c r="L289" s="73">
        <f>L290</f>
        <v>0</v>
      </c>
      <c r="M289" s="73">
        <f>M290</f>
        <v>0</v>
      </c>
      <c r="N289" s="73">
        <f>N290</f>
        <v>0</v>
      </c>
      <c r="O289" s="70">
        <f>O290</f>
        <v>0</v>
      </c>
      <c r="P289" s="70">
        <f t="shared" si="352"/>
        <v>0</v>
      </c>
      <c r="Q289" s="198"/>
      <c r="R289" s="9"/>
      <c r="S289" s="9">
        <f t="shared" si="356"/>
        <v>0</v>
      </c>
      <c r="T289" s="33">
        <f t="shared" ref="T289" si="365">SUM(T290:T299)</f>
        <v>-59260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</row>
    <row r="290" spans="1:159" ht="18" x14ac:dyDescent="0.2">
      <c r="A290" s="119"/>
      <c r="B290" s="96"/>
      <c r="C290" s="96"/>
      <c r="D290" s="96"/>
      <c r="E290" s="96"/>
      <c r="F290" s="101" t="s">
        <v>369</v>
      </c>
      <c r="G290" s="94" t="s">
        <v>371</v>
      </c>
      <c r="H290" s="71">
        <v>0</v>
      </c>
      <c r="I290" s="71">
        <f>O290</f>
        <v>0</v>
      </c>
      <c r="J290" s="71">
        <f>H290-I290</f>
        <v>0</v>
      </c>
      <c r="K290" s="165" t="e">
        <f t="shared" si="338"/>
        <v>#DIV/0!</v>
      </c>
      <c r="L290" s="71"/>
      <c r="M290" s="71"/>
      <c r="N290" s="71">
        <v>0</v>
      </c>
      <c r="O290" s="69">
        <f>+M290+N290</f>
        <v>0</v>
      </c>
      <c r="P290" s="69">
        <f t="shared" si="352"/>
        <v>0</v>
      </c>
      <c r="Q290" s="199"/>
      <c r="R290" s="6"/>
      <c r="S290" s="9">
        <f t="shared" si="356"/>
        <v>0</v>
      </c>
      <c r="T290" s="44">
        <f t="shared" ref="T290:T300" si="366">+R290+S290</f>
        <v>0</v>
      </c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</row>
    <row r="291" spans="1:159" s="1" customFormat="1" ht="18" x14ac:dyDescent="0.25">
      <c r="A291" s="118"/>
      <c r="B291" s="41"/>
      <c r="C291" s="41"/>
      <c r="D291" s="41"/>
      <c r="E291" s="41" t="s">
        <v>35</v>
      </c>
      <c r="F291" s="41"/>
      <c r="G291" s="158" t="s">
        <v>296</v>
      </c>
      <c r="H291" s="73">
        <f t="shared" ref="H291:J291" si="367">SUM(H292+H293+H294+H295+H296+H297)</f>
        <v>57000</v>
      </c>
      <c r="I291" s="73">
        <f>SUM(I292+I293+I294+I295+I296+I297)</f>
        <v>16000</v>
      </c>
      <c r="J291" s="73">
        <f t="shared" si="367"/>
        <v>41000</v>
      </c>
      <c r="K291" s="165">
        <f t="shared" si="338"/>
        <v>28.07</v>
      </c>
      <c r="L291" s="73">
        <f t="shared" ref="L291:M291" si="368">SUM(L292+L293+L294+L295+L296+L297)</f>
        <v>16000</v>
      </c>
      <c r="M291" s="73">
        <f t="shared" si="368"/>
        <v>9661</v>
      </c>
      <c r="N291" s="73">
        <f>SUM(N292+N293+N294+N295+N296+N297)</f>
        <v>4473</v>
      </c>
      <c r="O291" s="73">
        <f>SUM(O292+O293+O294+O295+O296+O297)</f>
        <v>14134</v>
      </c>
      <c r="P291" s="70">
        <f t="shared" si="352"/>
        <v>1866</v>
      </c>
      <c r="Q291" s="198">
        <f t="shared" si="353"/>
        <v>88.34</v>
      </c>
      <c r="R291" s="9"/>
      <c r="S291" s="9">
        <f t="shared" si="356"/>
        <v>-9661</v>
      </c>
      <c r="T291" s="44">
        <f t="shared" si="366"/>
        <v>-9661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</row>
    <row r="292" spans="1:159" ht="18" x14ac:dyDescent="0.2">
      <c r="A292" s="119"/>
      <c r="B292" s="96"/>
      <c r="C292" s="96"/>
      <c r="D292" s="96"/>
      <c r="E292" s="96"/>
      <c r="F292" s="96" t="s">
        <v>20</v>
      </c>
      <c r="G292" s="94" t="s">
        <v>297</v>
      </c>
      <c r="H292" s="71"/>
      <c r="I292" s="71"/>
      <c r="J292" s="71">
        <f t="shared" ref="J292:J296" si="369">H292-I292</f>
        <v>0</v>
      </c>
      <c r="K292" s="165" t="e">
        <f t="shared" si="338"/>
        <v>#DIV/0!</v>
      </c>
      <c r="L292" s="71"/>
      <c r="M292" s="71"/>
      <c r="N292" s="71"/>
      <c r="O292" s="69">
        <f t="shared" ref="O292:O296" si="370">+M292+N292</f>
        <v>0</v>
      </c>
      <c r="P292" s="69">
        <f t="shared" si="352"/>
        <v>0</v>
      </c>
      <c r="Q292" s="199" t="e">
        <f t="shared" si="353"/>
        <v>#DIV/0!</v>
      </c>
      <c r="R292" s="6"/>
      <c r="S292" s="9">
        <f t="shared" si="356"/>
        <v>0</v>
      </c>
      <c r="T292" s="44">
        <f t="shared" si="366"/>
        <v>0</v>
      </c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</row>
    <row r="293" spans="1:159" ht="18" x14ac:dyDescent="0.2">
      <c r="A293" s="119"/>
      <c r="B293" s="96"/>
      <c r="C293" s="96"/>
      <c r="D293" s="96"/>
      <c r="E293" s="96"/>
      <c r="F293" s="96" t="s">
        <v>18</v>
      </c>
      <c r="G293" s="94" t="s">
        <v>298</v>
      </c>
      <c r="H293" s="71"/>
      <c r="I293" s="71"/>
      <c r="J293" s="71">
        <f t="shared" si="369"/>
        <v>0</v>
      </c>
      <c r="K293" s="165" t="e">
        <f t="shared" si="338"/>
        <v>#DIV/0!</v>
      </c>
      <c r="L293" s="71"/>
      <c r="M293" s="71"/>
      <c r="N293" s="71"/>
      <c r="O293" s="69">
        <f t="shared" si="370"/>
        <v>0</v>
      </c>
      <c r="P293" s="69">
        <f t="shared" si="352"/>
        <v>0</v>
      </c>
      <c r="Q293" s="199" t="e">
        <f t="shared" si="353"/>
        <v>#DIV/0!</v>
      </c>
      <c r="R293" s="6"/>
      <c r="S293" s="9">
        <f t="shared" si="356"/>
        <v>0</v>
      </c>
      <c r="T293" s="44">
        <f t="shared" si="366"/>
        <v>0</v>
      </c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</row>
    <row r="294" spans="1:159" ht="18" x14ac:dyDescent="0.2">
      <c r="A294" s="119"/>
      <c r="B294" s="96"/>
      <c r="C294" s="96"/>
      <c r="D294" s="96"/>
      <c r="E294" s="96"/>
      <c r="F294" s="96" t="s">
        <v>35</v>
      </c>
      <c r="G294" s="94" t="s">
        <v>299</v>
      </c>
      <c r="H294" s="71"/>
      <c r="I294" s="71"/>
      <c r="J294" s="71">
        <f t="shared" si="369"/>
        <v>0</v>
      </c>
      <c r="K294" s="165" t="e">
        <f t="shared" si="338"/>
        <v>#DIV/0!</v>
      </c>
      <c r="L294" s="71"/>
      <c r="M294" s="71"/>
      <c r="N294" s="71"/>
      <c r="O294" s="69">
        <f t="shared" si="370"/>
        <v>0</v>
      </c>
      <c r="P294" s="69">
        <f t="shared" si="352"/>
        <v>0</v>
      </c>
      <c r="Q294" s="199" t="e">
        <f t="shared" si="353"/>
        <v>#DIV/0!</v>
      </c>
      <c r="R294" s="6"/>
      <c r="S294" s="9">
        <f t="shared" si="356"/>
        <v>0</v>
      </c>
      <c r="T294" s="44">
        <f t="shared" si="366"/>
        <v>0</v>
      </c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</row>
    <row r="295" spans="1:159" ht="33" x14ac:dyDescent="0.2">
      <c r="A295" s="119"/>
      <c r="B295" s="96"/>
      <c r="C295" s="96"/>
      <c r="D295" s="96"/>
      <c r="E295" s="96"/>
      <c r="F295" s="96" t="s">
        <v>7</v>
      </c>
      <c r="G295" s="94" t="s">
        <v>300</v>
      </c>
      <c r="H295" s="71"/>
      <c r="I295" s="71"/>
      <c r="J295" s="71">
        <f t="shared" si="369"/>
        <v>0</v>
      </c>
      <c r="K295" s="165" t="e">
        <f t="shared" si="338"/>
        <v>#DIV/0!</v>
      </c>
      <c r="L295" s="71"/>
      <c r="M295" s="71"/>
      <c r="N295" s="71"/>
      <c r="O295" s="69">
        <f t="shared" si="370"/>
        <v>0</v>
      </c>
      <c r="P295" s="69">
        <f t="shared" si="352"/>
        <v>0</v>
      </c>
      <c r="Q295" s="199" t="e">
        <f t="shared" si="353"/>
        <v>#DIV/0!</v>
      </c>
      <c r="R295" s="6"/>
      <c r="S295" s="9">
        <f t="shared" si="356"/>
        <v>0</v>
      </c>
      <c r="T295" s="44">
        <f t="shared" si="366"/>
        <v>0</v>
      </c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</row>
    <row r="296" spans="1:159" ht="18" x14ac:dyDescent="0.2">
      <c r="A296" s="119"/>
      <c r="B296" s="96"/>
      <c r="C296" s="96"/>
      <c r="D296" s="96"/>
      <c r="E296" s="96"/>
      <c r="F296" s="96" t="s">
        <v>22</v>
      </c>
      <c r="G296" s="94" t="s">
        <v>301</v>
      </c>
      <c r="H296" s="71"/>
      <c r="I296" s="71"/>
      <c r="J296" s="71">
        <f t="shared" si="369"/>
        <v>0</v>
      </c>
      <c r="K296" s="165" t="e">
        <f t="shared" si="338"/>
        <v>#DIV/0!</v>
      </c>
      <c r="L296" s="71"/>
      <c r="M296" s="71"/>
      <c r="N296" s="71"/>
      <c r="O296" s="69">
        <f t="shared" si="370"/>
        <v>0</v>
      </c>
      <c r="P296" s="69">
        <f t="shared" si="352"/>
        <v>0</v>
      </c>
      <c r="Q296" s="199"/>
      <c r="R296" s="6"/>
      <c r="S296" s="9">
        <f t="shared" si="356"/>
        <v>0</v>
      </c>
      <c r="T296" s="44">
        <f t="shared" si="366"/>
        <v>0</v>
      </c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</row>
    <row r="297" spans="1:159" ht="18" x14ac:dyDescent="0.2">
      <c r="A297" s="119"/>
      <c r="B297" s="96"/>
      <c r="C297" s="96"/>
      <c r="D297" s="96"/>
      <c r="E297" s="96"/>
      <c r="F297" s="96" t="s">
        <v>127</v>
      </c>
      <c r="G297" s="94" t="s">
        <v>372</v>
      </c>
      <c r="H297" s="71">
        <v>57000</v>
      </c>
      <c r="I297" s="71">
        <v>16000</v>
      </c>
      <c r="J297" s="71">
        <f>H297-I297</f>
        <v>41000</v>
      </c>
      <c r="K297" s="165">
        <f t="shared" si="338"/>
        <v>28.07</v>
      </c>
      <c r="L297" s="71">
        <v>16000</v>
      </c>
      <c r="M297" s="71">
        <v>9661</v>
      </c>
      <c r="N297" s="71">
        <v>4473</v>
      </c>
      <c r="O297" s="69">
        <f>+M297+N297</f>
        <v>14134</v>
      </c>
      <c r="P297" s="69">
        <f t="shared" si="352"/>
        <v>1866</v>
      </c>
      <c r="Q297" s="199">
        <f t="shared" si="353"/>
        <v>88.34</v>
      </c>
      <c r="R297" s="6">
        <v>24010</v>
      </c>
      <c r="S297" s="9">
        <f t="shared" si="356"/>
        <v>14349</v>
      </c>
      <c r="T297" s="44">
        <f t="shared" si="366"/>
        <v>38359</v>
      </c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</row>
    <row r="298" spans="1:159" s="1" customFormat="1" ht="18" x14ac:dyDescent="0.25">
      <c r="A298" s="118"/>
      <c r="B298" s="41"/>
      <c r="C298" s="41"/>
      <c r="D298" s="41" t="s">
        <v>90</v>
      </c>
      <c r="E298" s="41"/>
      <c r="F298" s="41"/>
      <c r="G298" s="169" t="s">
        <v>274</v>
      </c>
      <c r="H298" s="73">
        <f t="shared" ref="H298:J298" si="371">H299+H310+H311+H315+H318+H319+H320+H321+H322+H323+H325+H326</f>
        <v>464000</v>
      </c>
      <c r="I298" s="73">
        <f t="shared" si="371"/>
        <v>90268.53</v>
      </c>
      <c r="J298" s="73">
        <f t="shared" si="371"/>
        <v>373731.47</v>
      </c>
      <c r="K298" s="165">
        <f t="shared" si="338"/>
        <v>19.45</v>
      </c>
      <c r="L298" s="73">
        <f t="shared" ref="L298:O298" si="372">L299+L310+L311+L315+L318+L319+L320+L321+L322+L323+L325+L326</f>
        <v>123400</v>
      </c>
      <c r="M298" s="73">
        <f t="shared" si="372"/>
        <v>53975</v>
      </c>
      <c r="N298" s="73">
        <f t="shared" si="372"/>
        <v>36293.53</v>
      </c>
      <c r="O298" s="73">
        <f t="shared" si="372"/>
        <v>90268.53</v>
      </c>
      <c r="P298" s="70">
        <f t="shared" si="352"/>
        <v>33131.47</v>
      </c>
      <c r="Q298" s="198">
        <f t="shared" si="353"/>
        <v>73.150000000000006</v>
      </c>
      <c r="R298" s="9"/>
      <c r="S298" s="9">
        <f t="shared" si="356"/>
        <v>-53975</v>
      </c>
      <c r="T298" s="44">
        <f t="shared" si="366"/>
        <v>-53975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</row>
    <row r="299" spans="1:159" s="1" customFormat="1" ht="18" x14ac:dyDescent="0.25">
      <c r="A299" s="118"/>
      <c r="B299" s="41"/>
      <c r="C299" s="41"/>
      <c r="D299" s="41"/>
      <c r="E299" s="41" t="s">
        <v>20</v>
      </c>
      <c r="F299" s="41"/>
      <c r="G299" s="158" t="s">
        <v>306</v>
      </c>
      <c r="H299" s="73">
        <f t="shared" ref="H299:J299" si="373">SUM(H300:H309)</f>
        <v>267000</v>
      </c>
      <c r="I299" s="73">
        <f t="shared" si="373"/>
        <v>57876</v>
      </c>
      <c r="J299" s="73">
        <f t="shared" si="373"/>
        <v>209124</v>
      </c>
      <c r="K299" s="165">
        <f t="shared" si="338"/>
        <v>21.68</v>
      </c>
      <c r="L299" s="73">
        <f t="shared" ref="L299:O299" si="374">SUM(L300:L309)</f>
        <v>78000</v>
      </c>
      <c r="M299" s="73">
        <f t="shared" si="374"/>
        <v>33983</v>
      </c>
      <c r="N299" s="73">
        <f t="shared" si="374"/>
        <v>23893</v>
      </c>
      <c r="O299" s="73">
        <f t="shared" si="374"/>
        <v>57876</v>
      </c>
      <c r="P299" s="70">
        <f t="shared" si="352"/>
        <v>20124</v>
      </c>
      <c r="Q299" s="198">
        <f t="shared" si="353"/>
        <v>74.2</v>
      </c>
      <c r="R299" s="9"/>
      <c r="S299" s="9">
        <f t="shared" si="356"/>
        <v>-33983</v>
      </c>
      <c r="T299" s="44">
        <f t="shared" si="366"/>
        <v>-33983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</row>
    <row r="300" spans="1:159" ht="18" x14ac:dyDescent="0.2">
      <c r="A300" s="119"/>
      <c r="B300" s="96"/>
      <c r="C300" s="96"/>
      <c r="D300" s="96"/>
      <c r="E300" s="96"/>
      <c r="F300" s="96" t="s">
        <v>20</v>
      </c>
      <c r="G300" s="94" t="s">
        <v>327</v>
      </c>
      <c r="H300" s="71">
        <v>15000</v>
      </c>
      <c r="I300" s="71">
        <f>O300</f>
        <v>3329</v>
      </c>
      <c r="J300" s="71">
        <f t="shared" ref="J300:J309" si="375">H300-I300</f>
        <v>11671</v>
      </c>
      <c r="K300" s="165">
        <f t="shared" si="338"/>
        <v>22.19</v>
      </c>
      <c r="L300" s="71">
        <v>5000</v>
      </c>
      <c r="M300" s="71">
        <v>611</v>
      </c>
      <c r="N300" s="71">
        <v>2718</v>
      </c>
      <c r="O300" s="69">
        <f t="shared" ref="O300:O310" si="376">+M300+N300</f>
        <v>3329</v>
      </c>
      <c r="P300" s="69">
        <f t="shared" si="352"/>
        <v>1671</v>
      </c>
      <c r="Q300" s="199">
        <f t="shared" si="353"/>
        <v>66.58</v>
      </c>
      <c r="R300" s="6">
        <v>18999.98</v>
      </c>
      <c r="S300" s="9">
        <f>R300-M300</f>
        <v>18388.98</v>
      </c>
      <c r="T300" s="44">
        <f t="shared" si="366"/>
        <v>37388.959999999999</v>
      </c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</row>
    <row r="301" spans="1:159" ht="18" x14ac:dyDescent="0.2">
      <c r="A301" s="119"/>
      <c r="B301" s="96"/>
      <c r="C301" s="96"/>
      <c r="D301" s="96"/>
      <c r="E301" s="96"/>
      <c r="F301" s="96" t="s">
        <v>18</v>
      </c>
      <c r="G301" s="94" t="s">
        <v>328</v>
      </c>
      <c r="H301" s="71">
        <v>3000</v>
      </c>
      <c r="I301" s="71">
        <f t="shared" ref="I301:I309" si="377">O301</f>
        <v>0</v>
      </c>
      <c r="J301" s="71">
        <f t="shared" si="375"/>
        <v>3000</v>
      </c>
      <c r="K301" s="165">
        <f t="shared" si="338"/>
        <v>0</v>
      </c>
      <c r="L301" s="71">
        <v>0</v>
      </c>
      <c r="M301" s="71"/>
      <c r="N301" s="71"/>
      <c r="O301" s="69">
        <f t="shared" si="376"/>
        <v>0</v>
      </c>
      <c r="P301" s="69">
        <f t="shared" si="352"/>
        <v>0</v>
      </c>
      <c r="Q301" s="199" t="e">
        <f t="shared" si="353"/>
        <v>#DIV/0!</v>
      </c>
      <c r="R301" s="6">
        <v>1435.77</v>
      </c>
      <c r="S301" s="9">
        <f t="shared" si="356"/>
        <v>1435.77</v>
      </c>
      <c r="T301" s="33">
        <f t="shared" ref="T301" si="378">T302+T303+T304</f>
        <v>204517.26</v>
      </c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</row>
    <row r="302" spans="1:159" ht="18" x14ac:dyDescent="0.2">
      <c r="A302" s="119"/>
      <c r="B302" s="96"/>
      <c r="C302" s="96"/>
      <c r="D302" s="96"/>
      <c r="E302" s="96"/>
      <c r="F302" s="96" t="s">
        <v>35</v>
      </c>
      <c r="G302" s="94" t="s">
        <v>329</v>
      </c>
      <c r="H302" s="71">
        <v>94000</v>
      </c>
      <c r="I302" s="71">
        <f t="shared" si="377"/>
        <v>26619</v>
      </c>
      <c r="J302" s="71">
        <f t="shared" si="375"/>
        <v>67381</v>
      </c>
      <c r="K302" s="165">
        <f t="shared" si="338"/>
        <v>28.32</v>
      </c>
      <c r="L302" s="71">
        <v>30700</v>
      </c>
      <c r="M302" s="71">
        <v>15373</v>
      </c>
      <c r="N302" s="71">
        <v>11246</v>
      </c>
      <c r="O302" s="69">
        <f t="shared" si="376"/>
        <v>26619</v>
      </c>
      <c r="P302" s="69">
        <f t="shared" si="352"/>
        <v>4081</v>
      </c>
      <c r="Q302" s="199">
        <f t="shared" si="353"/>
        <v>86.71</v>
      </c>
      <c r="R302" s="6">
        <v>84235.36</v>
      </c>
      <c r="S302" s="9">
        <f t="shared" si="356"/>
        <v>68862.36</v>
      </c>
      <c r="T302" s="44">
        <f t="shared" ref="T302:T304" si="379">+R302+S302</f>
        <v>153097.72</v>
      </c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</row>
    <row r="303" spans="1:159" ht="18" x14ac:dyDescent="0.2">
      <c r="A303" s="119"/>
      <c r="B303" s="96"/>
      <c r="C303" s="96"/>
      <c r="D303" s="96"/>
      <c r="E303" s="96"/>
      <c r="F303" s="96" t="s">
        <v>7</v>
      </c>
      <c r="G303" s="94" t="s">
        <v>308</v>
      </c>
      <c r="H303" s="71">
        <v>25000</v>
      </c>
      <c r="I303" s="71">
        <f t="shared" si="377"/>
        <v>4199</v>
      </c>
      <c r="J303" s="71">
        <f t="shared" si="375"/>
        <v>20801</v>
      </c>
      <c r="K303" s="165">
        <f t="shared" si="338"/>
        <v>16.8</v>
      </c>
      <c r="L303" s="71">
        <v>9000</v>
      </c>
      <c r="M303" s="71">
        <v>2683</v>
      </c>
      <c r="N303" s="71">
        <v>1516</v>
      </c>
      <c r="O303" s="69">
        <f t="shared" si="376"/>
        <v>4199</v>
      </c>
      <c r="P303" s="69">
        <f t="shared" si="352"/>
        <v>4801</v>
      </c>
      <c r="Q303" s="199">
        <f t="shared" si="353"/>
        <v>46.66</v>
      </c>
      <c r="R303" s="6">
        <v>21051.27</v>
      </c>
      <c r="S303" s="9">
        <f t="shared" si="356"/>
        <v>18368.27</v>
      </c>
      <c r="T303" s="44">
        <f t="shared" si="379"/>
        <v>39419.54</v>
      </c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</row>
    <row r="304" spans="1:159" ht="18" x14ac:dyDescent="0.2">
      <c r="A304" s="119"/>
      <c r="B304" s="96"/>
      <c r="C304" s="96"/>
      <c r="D304" s="96"/>
      <c r="E304" s="96"/>
      <c r="F304" s="96" t="s">
        <v>136</v>
      </c>
      <c r="G304" s="94" t="s">
        <v>330</v>
      </c>
      <c r="H304" s="71">
        <v>6000</v>
      </c>
      <c r="I304" s="71">
        <f t="shared" si="377"/>
        <v>0</v>
      </c>
      <c r="J304" s="71">
        <f t="shared" si="375"/>
        <v>6000</v>
      </c>
      <c r="K304" s="165">
        <f>ROUND(I304/H304*100,2)</f>
        <v>0</v>
      </c>
      <c r="L304" s="71">
        <v>0</v>
      </c>
      <c r="M304" s="71"/>
      <c r="N304" s="71"/>
      <c r="O304" s="69">
        <f t="shared" si="376"/>
        <v>0</v>
      </c>
      <c r="P304" s="69">
        <f t="shared" si="352"/>
        <v>0</v>
      </c>
      <c r="Q304" s="199" t="e">
        <f t="shared" si="353"/>
        <v>#DIV/0!</v>
      </c>
      <c r="R304" s="6">
        <v>6000</v>
      </c>
      <c r="S304" s="9">
        <f t="shared" si="356"/>
        <v>6000</v>
      </c>
      <c r="T304" s="44">
        <f t="shared" si="379"/>
        <v>12000</v>
      </c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</row>
    <row r="305" spans="1:159" ht="18" x14ac:dyDescent="0.2">
      <c r="A305" s="119"/>
      <c r="B305" s="96"/>
      <c r="C305" s="96"/>
      <c r="D305" s="96"/>
      <c r="E305" s="96"/>
      <c r="F305" s="96" t="s">
        <v>22</v>
      </c>
      <c r="G305" s="94" t="s">
        <v>331</v>
      </c>
      <c r="H305" s="71">
        <v>4000</v>
      </c>
      <c r="I305" s="71">
        <f t="shared" si="377"/>
        <v>0</v>
      </c>
      <c r="J305" s="71">
        <f t="shared" si="375"/>
        <v>4000</v>
      </c>
      <c r="K305" s="165">
        <f t="shared" si="338"/>
        <v>0</v>
      </c>
      <c r="L305" s="71">
        <v>0</v>
      </c>
      <c r="M305" s="71"/>
      <c r="N305" s="71"/>
      <c r="O305" s="69">
        <f t="shared" si="376"/>
        <v>0</v>
      </c>
      <c r="P305" s="69">
        <f t="shared" si="352"/>
        <v>0</v>
      </c>
      <c r="Q305" s="199"/>
      <c r="R305" s="6">
        <v>1200</v>
      </c>
      <c r="S305" s="9">
        <f t="shared" si="356"/>
        <v>1200</v>
      </c>
      <c r="T305" s="33">
        <f t="shared" ref="T305" si="380">T306+T307</f>
        <v>31005.040000000001</v>
      </c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</row>
    <row r="306" spans="1:159" ht="18" x14ac:dyDescent="0.2">
      <c r="A306" s="119"/>
      <c r="B306" s="96"/>
      <c r="C306" s="96"/>
      <c r="D306" s="96"/>
      <c r="E306" s="96"/>
      <c r="F306" s="96"/>
      <c r="G306" s="94" t="s">
        <v>171</v>
      </c>
      <c r="H306" s="71"/>
      <c r="I306" s="71">
        <f t="shared" si="377"/>
        <v>0</v>
      </c>
      <c r="J306" s="71">
        <f t="shared" si="375"/>
        <v>0</v>
      </c>
      <c r="K306" s="165" t="e">
        <f t="shared" si="338"/>
        <v>#DIV/0!</v>
      </c>
      <c r="L306" s="71">
        <f t="shared" ref="L306" si="381">H306</f>
        <v>0</v>
      </c>
      <c r="M306" s="71"/>
      <c r="N306" s="71"/>
      <c r="O306" s="69">
        <f t="shared" si="376"/>
        <v>0</v>
      </c>
      <c r="P306" s="69">
        <f t="shared" si="352"/>
        <v>0</v>
      </c>
      <c r="Q306" s="199" t="e">
        <f t="shared" si="353"/>
        <v>#DIV/0!</v>
      </c>
      <c r="R306" s="6"/>
      <c r="S306" s="9">
        <f t="shared" si="356"/>
        <v>0</v>
      </c>
      <c r="T306" s="44">
        <f t="shared" ref="T306:T312" si="382">+R306+S306</f>
        <v>0</v>
      </c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</row>
    <row r="307" spans="1:159" ht="18" x14ac:dyDescent="0.2">
      <c r="A307" s="119"/>
      <c r="B307" s="96"/>
      <c r="C307" s="96"/>
      <c r="D307" s="96"/>
      <c r="E307" s="96"/>
      <c r="F307" s="96" t="s">
        <v>109</v>
      </c>
      <c r="G307" s="94" t="s">
        <v>332</v>
      </c>
      <c r="H307" s="71">
        <v>19000</v>
      </c>
      <c r="I307" s="71">
        <f t="shared" si="377"/>
        <v>4174</v>
      </c>
      <c r="J307" s="71">
        <f t="shared" si="375"/>
        <v>14826</v>
      </c>
      <c r="K307" s="165">
        <f t="shared" si="338"/>
        <v>21.97</v>
      </c>
      <c r="L307" s="71">
        <v>6600</v>
      </c>
      <c r="M307" s="71">
        <v>2709</v>
      </c>
      <c r="N307" s="71">
        <v>1465</v>
      </c>
      <c r="O307" s="69">
        <f t="shared" si="376"/>
        <v>4174</v>
      </c>
      <c r="P307" s="69">
        <f t="shared" si="352"/>
        <v>2426</v>
      </c>
      <c r="Q307" s="199">
        <f t="shared" si="353"/>
        <v>63.24</v>
      </c>
      <c r="R307" s="6">
        <v>16857.02</v>
      </c>
      <c r="S307" s="9">
        <f t="shared" si="356"/>
        <v>14148.02</v>
      </c>
      <c r="T307" s="44">
        <f t="shared" si="382"/>
        <v>31005.040000000001</v>
      </c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</row>
    <row r="308" spans="1:159" ht="18" x14ac:dyDescent="0.2">
      <c r="A308" s="119"/>
      <c r="B308" s="96"/>
      <c r="C308" s="96"/>
      <c r="D308" s="96"/>
      <c r="E308" s="96"/>
      <c r="F308" s="96" t="s">
        <v>111</v>
      </c>
      <c r="G308" s="94" t="s">
        <v>309</v>
      </c>
      <c r="H308" s="71">
        <v>86000</v>
      </c>
      <c r="I308" s="71">
        <f t="shared" si="377"/>
        <v>18154</v>
      </c>
      <c r="J308" s="71">
        <f t="shared" si="375"/>
        <v>67846</v>
      </c>
      <c r="K308" s="165">
        <f t="shared" si="338"/>
        <v>21.11</v>
      </c>
      <c r="L308" s="71">
        <v>22200</v>
      </c>
      <c r="M308" s="71">
        <v>12103</v>
      </c>
      <c r="N308" s="71">
        <v>6051</v>
      </c>
      <c r="O308" s="69">
        <f t="shared" si="376"/>
        <v>18154</v>
      </c>
      <c r="P308" s="69">
        <f t="shared" si="352"/>
        <v>4046</v>
      </c>
      <c r="Q308" s="199">
        <f t="shared" si="353"/>
        <v>81.77</v>
      </c>
      <c r="R308" s="6">
        <v>85204.68</v>
      </c>
      <c r="S308" s="9">
        <f t="shared" si="356"/>
        <v>73101.679999999993</v>
      </c>
      <c r="T308" s="44">
        <f t="shared" si="382"/>
        <v>158306.35999999999</v>
      </c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</row>
    <row r="309" spans="1:159" ht="18" x14ac:dyDescent="0.2">
      <c r="A309" s="119"/>
      <c r="B309" s="96"/>
      <c r="C309" s="96"/>
      <c r="D309" s="96"/>
      <c r="E309" s="96"/>
      <c r="F309" s="96" t="s">
        <v>91</v>
      </c>
      <c r="G309" s="94" t="s">
        <v>333</v>
      </c>
      <c r="H309" s="71">
        <v>15000</v>
      </c>
      <c r="I309" s="71">
        <f t="shared" si="377"/>
        <v>1401</v>
      </c>
      <c r="J309" s="71">
        <f t="shared" si="375"/>
        <v>13599</v>
      </c>
      <c r="K309" s="165">
        <f t="shared" si="338"/>
        <v>9.34</v>
      </c>
      <c r="L309" s="71">
        <v>4500</v>
      </c>
      <c r="M309" s="71">
        <v>504</v>
      </c>
      <c r="N309" s="71">
        <v>897</v>
      </c>
      <c r="O309" s="69">
        <f>+M309+N309</f>
        <v>1401</v>
      </c>
      <c r="P309" s="69">
        <f t="shared" si="352"/>
        <v>3099</v>
      </c>
      <c r="Q309" s="199">
        <f t="shared" si="353"/>
        <v>31.13</v>
      </c>
      <c r="R309" s="6">
        <v>13846.08</v>
      </c>
      <c r="S309" s="9">
        <f t="shared" si="356"/>
        <v>13342.08</v>
      </c>
      <c r="T309" s="44">
        <f t="shared" si="382"/>
        <v>27188.16</v>
      </c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</row>
    <row r="310" spans="1:159" ht="18" x14ac:dyDescent="0.2">
      <c r="A310" s="119"/>
      <c r="B310" s="96"/>
      <c r="C310" s="96"/>
      <c r="D310" s="96"/>
      <c r="E310" s="96" t="s">
        <v>18</v>
      </c>
      <c r="F310" s="96"/>
      <c r="G310" s="94" t="s">
        <v>310</v>
      </c>
      <c r="H310" s="71">
        <v>8000</v>
      </c>
      <c r="I310" s="71">
        <f t="shared" ref="I310" si="383">O310</f>
        <v>0</v>
      </c>
      <c r="J310" s="71">
        <f>H310-I310</f>
        <v>8000</v>
      </c>
      <c r="K310" s="165">
        <f t="shared" si="338"/>
        <v>0</v>
      </c>
      <c r="L310" s="71"/>
      <c r="M310" s="71"/>
      <c r="N310" s="71"/>
      <c r="O310" s="69">
        <f t="shared" si="376"/>
        <v>0</v>
      </c>
      <c r="P310" s="69">
        <f t="shared" si="352"/>
        <v>0</v>
      </c>
      <c r="Q310" s="199" t="e">
        <f t="shared" si="353"/>
        <v>#DIV/0!</v>
      </c>
      <c r="R310" s="6"/>
      <c r="S310" s="9">
        <f t="shared" si="356"/>
        <v>0</v>
      </c>
      <c r="T310" s="44">
        <f t="shared" si="382"/>
        <v>0</v>
      </c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</row>
    <row r="311" spans="1:159" s="1" customFormat="1" ht="18" x14ac:dyDescent="0.25">
      <c r="A311" s="118"/>
      <c r="B311" s="41"/>
      <c r="C311" s="41"/>
      <c r="D311" s="41"/>
      <c r="E311" s="41" t="s">
        <v>136</v>
      </c>
      <c r="F311" s="41"/>
      <c r="G311" s="158" t="s">
        <v>311</v>
      </c>
      <c r="H311" s="73">
        <f t="shared" ref="H311:J311" si="384">H312+H313+H314</f>
        <v>0</v>
      </c>
      <c r="I311" s="73">
        <f>O311</f>
        <v>0</v>
      </c>
      <c r="J311" s="73">
        <f t="shared" si="384"/>
        <v>0</v>
      </c>
      <c r="K311" s="165" t="e">
        <f t="shared" si="338"/>
        <v>#DIV/0!</v>
      </c>
      <c r="L311" s="73">
        <f t="shared" ref="L311:O311" si="385">L312+L313+L314</f>
        <v>0</v>
      </c>
      <c r="M311" s="73">
        <f t="shared" si="385"/>
        <v>0</v>
      </c>
      <c r="N311" s="73">
        <f>N312+N313+N314</f>
        <v>0</v>
      </c>
      <c r="O311" s="73">
        <f t="shared" si="385"/>
        <v>0</v>
      </c>
      <c r="P311" s="70">
        <f t="shared" si="352"/>
        <v>0</v>
      </c>
      <c r="Q311" s="198"/>
      <c r="R311" s="9"/>
      <c r="S311" s="9">
        <f t="shared" si="356"/>
        <v>0</v>
      </c>
      <c r="T311" s="44">
        <f t="shared" si="382"/>
        <v>0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</row>
    <row r="312" spans="1:159" ht="18" x14ac:dyDescent="0.2">
      <c r="A312" s="119"/>
      <c r="B312" s="96"/>
      <c r="C312" s="96"/>
      <c r="D312" s="96"/>
      <c r="E312" s="96"/>
      <c r="F312" s="96"/>
      <c r="G312" s="94" t="s">
        <v>138</v>
      </c>
      <c r="H312" s="71">
        <v>0</v>
      </c>
      <c r="I312" s="71"/>
      <c r="J312" s="71">
        <f t="shared" ref="J312:J314" si="386">H312-I312</f>
        <v>0</v>
      </c>
      <c r="K312" s="165" t="e">
        <f t="shared" si="338"/>
        <v>#DIV/0!</v>
      </c>
      <c r="L312" s="71"/>
      <c r="M312" s="71"/>
      <c r="N312" s="71"/>
      <c r="O312" s="69">
        <f t="shared" ref="O312:O314" si="387">+M312+N312</f>
        <v>0</v>
      </c>
      <c r="P312" s="69">
        <f t="shared" si="352"/>
        <v>0</v>
      </c>
      <c r="Q312" s="199"/>
      <c r="R312" s="6"/>
      <c r="S312" s="9">
        <f t="shared" si="356"/>
        <v>0</v>
      </c>
      <c r="T312" s="44">
        <f t="shared" si="382"/>
        <v>0</v>
      </c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</row>
    <row r="313" spans="1:159" ht="18" x14ac:dyDescent="0.2">
      <c r="A313" s="119"/>
      <c r="B313" s="96"/>
      <c r="C313" s="96"/>
      <c r="D313" s="96"/>
      <c r="E313" s="96"/>
      <c r="F313" s="96"/>
      <c r="G313" s="94" t="s">
        <v>139</v>
      </c>
      <c r="H313" s="71">
        <v>0</v>
      </c>
      <c r="I313" s="71"/>
      <c r="J313" s="71">
        <f t="shared" si="386"/>
        <v>0</v>
      </c>
      <c r="K313" s="165" t="e">
        <f t="shared" si="338"/>
        <v>#DIV/0!</v>
      </c>
      <c r="L313" s="71"/>
      <c r="M313" s="71"/>
      <c r="N313" s="71"/>
      <c r="O313" s="69">
        <f t="shared" si="387"/>
        <v>0</v>
      </c>
      <c r="P313" s="69">
        <f t="shared" si="352"/>
        <v>0</v>
      </c>
      <c r="Q313" s="199"/>
      <c r="R313" s="6"/>
      <c r="S313" s="9">
        <f t="shared" si="356"/>
        <v>0</v>
      </c>
      <c r="T313" s="33">
        <f t="shared" ref="T313" si="388">+T314</f>
        <v>0</v>
      </c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</row>
    <row r="314" spans="1:159" ht="18" x14ac:dyDescent="0.2">
      <c r="A314" s="119"/>
      <c r="B314" s="96"/>
      <c r="C314" s="96"/>
      <c r="D314" s="96"/>
      <c r="E314" s="96"/>
      <c r="F314" s="96" t="s">
        <v>91</v>
      </c>
      <c r="G314" s="94" t="s">
        <v>334</v>
      </c>
      <c r="H314" s="71"/>
      <c r="I314" s="71">
        <v>0</v>
      </c>
      <c r="J314" s="71">
        <f t="shared" si="386"/>
        <v>0</v>
      </c>
      <c r="K314" s="165" t="e">
        <f t="shared" si="338"/>
        <v>#DIV/0!</v>
      </c>
      <c r="L314" s="71">
        <f>H314</f>
        <v>0</v>
      </c>
      <c r="M314" s="71"/>
      <c r="N314" s="71"/>
      <c r="O314" s="69">
        <f t="shared" si="387"/>
        <v>0</v>
      </c>
      <c r="P314" s="69">
        <f t="shared" si="352"/>
        <v>0</v>
      </c>
      <c r="Q314" s="199"/>
      <c r="R314" s="6"/>
      <c r="S314" s="9">
        <f t="shared" si="356"/>
        <v>0</v>
      </c>
      <c r="T314" s="44">
        <f t="shared" ref="T314:T315" si="389">+R314+S314</f>
        <v>0</v>
      </c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</row>
    <row r="315" spans="1:159" s="1" customFormat="1" ht="18" x14ac:dyDescent="0.25">
      <c r="A315" s="118"/>
      <c r="B315" s="41"/>
      <c r="C315" s="41"/>
      <c r="D315" s="41"/>
      <c r="E315" s="41" t="s">
        <v>22</v>
      </c>
      <c r="F315" s="41"/>
      <c r="G315" s="158" t="s">
        <v>335</v>
      </c>
      <c r="H315" s="73">
        <f t="shared" ref="H315:J315" si="390">H316+H317</f>
        <v>5000</v>
      </c>
      <c r="I315" s="73">
        <f t="shared" si="390"/>
        <v>1252</v>
      </c>
      <c r="J315" s="73">
        <f t="shared" si="390"/>
        <v>3748</v>
      </c>
      <c r="K315" s="165">
        <f t="shared" si="338"/>
        <v>25.04</v>
      </c>
      <c r="L315" s="73">
        <f t="shared" ref="L315" si="391">L316+L317</f>
        <v>1700</v>
      </c>
      <c r="M315" s="73">
        <f>M316</f>
        <v>121</v>
      </c>
      <c r="N315" s="73">
        <f t="shared" ref="N315:O315" si="392">N316+N317</f>
        <v>1131</v>
      </c>
      <c r="O315" s="73">
        <f t="shared" si="392"/>
        <v>1252</v>
      </c>
      <c r="P315" s="70">
        <f t="shared" si="352"/>
        <v>448</v>
      </c>
      <c r="Q315" s="198">
        <f t="shared" si="353"/>
        <v>73.650000000000006</v>
      </c>
      <c r="R315" s="9"/>
      <c r="S315" s="9">
        <f t="shared" si="356"/>
        <v>-121</v>
      </c>
      <c r="T315" s="44">
        <f t="shared" si="389"/>
        <v>-121</v>
      </c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</row>
    <row r="316" spans="1:159" ht="18" x14ac:dyDescent="0.2">
      <c r="A316" s="119"/>
      <c r="B316" s="96"/>
      <c r="C316" s="96"/>
      <c r="D316" s="96"/>
      <c r="E316" s="96"/>
      <c r="F316" s="96" t="s">
        <v>20</v>
      </c>
      <c r="G316" s="94" t="s">
        <v>336</v>
      </c>
      <c r="H316" s="71">
        <v>5000</v>
      </c>
      <c r="I316" s="71">
        <f>O316</f>
        <v>1252</v>
      </c>
      <c r="J316" s="71">
        <f t="shared" ref="J316:J322" si="393">H316-I316</f>
        <v>3748</v>
      </c>
      <c r="K316" s="165">
        <f t="shared" si="338"/>
        <v>25.04</v>
      </c>
      <c r="L316" s="71">
        <v>1700</v>
      </c>
      <c r="M316" s="71">
        <v>121</v>
      </c>
      <c r="N316" s="71">
        <v>1131</v>
      </c>
      <c r="O316" s="69">
        <f t="shared" ref="O316:O322" si="394">+M316+N316</f>
        <v>1252</v>
      </c>
      <c r="P316" s="69">
        <f t="shared" si="352"/>
        <v>448</v>
      </c>
      <c r="Q316" s="199">
        <f t="shared" si="353"/>
        <v>73.650000000000006</v>
      </c>
      <c r="R316" s="6">
        <v>3793.59</v>
      </c>
      <c r="S316" s="9">
        <f t="shared" si="356"/>
        <v>3672.59</v>
      </c>
      <c r="T316" s="33">
        <f t="shared" ref="T316" si="395">+T317+T318+T319+T320+T321+T322</f>
        <v>320</v>
      </c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</row>
    <row r="317" spans="1:159" ht="18" x14ac:dyDescent="0.2">
      <c r="A317" s="119"/>
      <c r="B317" s="96"/>
      <c r="C317" s="96"/>
      <c r="D317" s="96"/>
      <c r="E317" s="96"/>
      <c r="F317" s="96" t="s">
        <v>18</v>
      </c>
      <c r="G317" s="94" t="s">
        <v>175</v>
      </c>
      <c r="H317" s="71">
        <v>0</v>
      </c>
      <c r="I317" s="71">
        <f t="shared" ref="I317:I325" si="396">O317</f>
        <v>0</v>
      </c>
      <c r="J317" s="71">
        <f t="shared" si="393"/>
        <v>0</v>
      </c>
      <c r="K317" s="165" t="e">
        <f t="shared" si="338"/>
        <v>#DIV/0!</v>
      </c>
      <c r="L317" s="71"/>
      <c r="M317" s="71"/>
      <c r="N317" s="71"/>
      <c r="O317" s="69">
        <f t="shared" si="394"/>
        <v>0</v>
      </c>
      <c r="P317" s="69">
        <f t="shared" si="352"/>
        <v>0</v>
      </c>
      <c r="Q317" s="199" t="e">
        <f t="shared" si="353"/>
        <v>#DIV/0!</v>
      </c>
      <c r="R317" s="6"/>
      <c r="S317" s="9">
        <f t="shared" si="356"/>
        <v>0</v>
      </c>
      <c r="T317" s="44">
        <f t="shared" ref="T317:T322" si="397">+R317+S317</f>
        <v>0</v>
      </c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</row>
    <row r="318" spans="1:159" ht="18" x14ac:dyDescent="0.2">
      <c r="A318" s="119"/>
      <c r="B318" s="96"/>
      <c r="C318" s="96"/>
      <c r="D318" s="96"/>
      <c r="E318" s="96">
        <v>11</v>
      </c>
      <c r="F318" s="96"/>
      <c r="G318" s="94" t="s">
        <v>337</v>
      </c>
      <c r="H318" s="71">
        <v>1000</v>
      </c>
      <c r="I318" s="71">
        <f t="shared" si="396"/>
        <v>0</v>
      </c>
      <c r="J318" s="71">
        <f t="shared" si="393"/>
        <v>1000</v>
      </c>
      <c r="K318" s="165">
        <f t="shared" si="338"/>
        <v>0</v>
      </c>
      <c r="L318" s="71">
        <v>0</v>
      </c>
      <c r="M318" s="71">
        <v>0</v>
      </c>
      <c r="N318" s="71">
        <v>0</v>
      </c>
      <c r="O318" s="69">
        <f t="shared" si="394"/>
        <v>0</v>
      </c>
      <c r="P318" s="69">
        <f t="shared" si="352"/>
        <v>0</v>
      </c>
      <c r="Q318" s="199"/>
      <c r="R318" s="6">
        <v>160</v>
      </c>
      <c r="S318" s="9">
        <f t="shared" si="356"/>
        <v>160</v>
      </c>
      <c r="T318" s="44">
        <f t="shared" si="397"/>
        <v>320</v>
      </c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</row>
    <row r="319" spans="1:159" ht="18" x14ac:dyDescent="0.2">
      <c r="A319" s="119"/>
      <c r="B319" s="96"/>
      <c r="C319" s="96"/>
      <c r="D319" s="96"/>
      <c r="E319" s="96">
        <v>12</v>
      </c>
      <c r="F319" s="96"/>
      <c r="G319" s="94" t="s">
        <v>201</v>
      </c>
      <c r="H319" s="71">
        <v>0</v>
      </c>
      <c r="I319" s="71">
        <f t="shared" si="396"/>
        <v>0</v>
      </c>
      <c r="J319" s="71">
        <f t="shared" si="393"/>
        <v>0</v>
      </c>
      <c r="K319" s="165" t="e">
        <f t="shared" ref="K319:K389" si="398">ROUND(I319/H319*100,2)</f>
        <v>#DIV/0!</v>
      </c>
      <c r="L319" s="71"/>
      <c r="M319" s="71"/>
      <c r="N319" s="71"/>
      <c r="O319" s="69">
        <f t="shared" si="394"/>
        <v>0</v>
      </c>
      <c r="P319" s="69">
        <f t="shared" si="352"/>
        <v>0</v>
      </c>
      <c r="Q319" s="199"/>
      <c r="R319" s="6"/>
      <c r="S319" s="9">
        <f t="shared" si="356"/>
        <v>0</v>
      </c>
      <c r="T319" s="44">
        <f t="shared" si="397"/>
        <v>0</v>
      </c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</row>
    <row r="320" spans="1:159" ht="18" x14ac:dyDescent="0.2">
      <c r="A320" s="119"/>
      <c r="B320" s="96"/>
      <c r="C320" s="96"/>
      <c r="D320" s="96"/>
      <c r="E320" s="96">
        <v>13</v>
      </c>
      <c r="F320" s="96"/>
      <c r="G320" s="94" t="s">
        <v>338</v>
      </c>
      <c r="H320" s="71">
        <v>0</v>
      </c>
      <c r="I320" s="71">
        <f t="shared" si="396"/>
        <v>0</v>
      </c>
      <c r="J320" s="71">
        <f t="shared" si="393"/>
        <v>0</v>
      </c>
      <c r="K320" s="165" t="e">
        <f t="shared" si="398"/>
        <v>#DIV/0!</v>
      </c>
      <c r="L320" s="71"/>
      <c r="M320" s="71"/>
      <c r="N320" s="71"/>
      <c r="O320" s="69">
        <f t="shared" si="394"/>
        <v>0</v>
      </c>
      <c r="P320" s="69">
        <f t="shared" si="352"/>
        <v>0</v>
      </c>
      <c r="Q320" s="199"/>
      <c r="R320" s="6"/>
      <c r="S320" s="9">
        <f>R320-M320</f>
        <v>0</v>
      </c>
      <c r="T320" s="44">
        <f t="shared" si="397"/>
        <v>0</v>
      </c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</row>
    <row r="321" spans="1:159" ht="18" x14ac:dyDescent="0.2">
      <c r="A321" s="119"/>
      <c r="B321" s="96"/>
      <c r="C321" s="96"/>
      <c r="D321" s="96"/>
      <c r="E321" s="96">
        <v>14</v>
      </c>
      <c r="F321" s="96"/>
      <c r="G321" s="94" t="s">
        <v>339</v>
      </c>
      <c r="H321" s="71">
        <v>0</v>
      </c>
      <c r="I321" s="71">
        <f t="shared" si="396"/>
        <v>0</v>
      </c>
      <c r="J321" s="71">
        <f t="shared" si="393"/>
        <v>0</v>
      </c>
      <c r="K321" s="165" t="e">
        <f t="shared" si="398"/>
        <v>#DIV/0!</v>
      </c>
      <c r="L321" s="71"/>
      <c r="M321" s="71"/>
      <c r="N321" s="71"/>
      <c r="O321" s="69">
        <f t="shared" si="394"/>
        <v>0</v>
      </c>
      <c r="P321" s="69">
        <f t="shared" si="352"/>
        <v>0</v>
      </c>
      <c r="Q321" s="199"/>
      <c r="R321" s="6"/>
      <c r="S321" s="9">
        <f t="shared" si="356"/>
        <v>0</v>
      </c>
      <c r="T321" s="44">
        <f t="shared" si="397"/>
        <v>0</v>
      </c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</row>
    <row r="322" spans="1:159" ht="18" x14ac:dyDescent="0.2">
      <c r="A322" s="119"/>
      <c r="B322" s="96"/>
      <c r="C322" s="96"/>
      <c r="D322" s="96"/>
      <c r="E322" s="96">
        <v>16</v>
      </c>
      <c r="F322" s="96"/>
      <c r="G322" s="94" t="s">
        <v>202</v>
      </c>
      <c r="H322" s="71">
        <v>0</v>
      </c>
      <c r="I322" s="71">
        <f t="shared" si="396"/>
        <v>0</v>
      </c>
      <c r="J322" s="71">
        <f t="shared" si="393"/>
        <v>0</v>
      </c>
      <c r="K322" s="165" t="e">
        <f t="shared" si="398"/>
        <v>#DIV/0!</v>
      </c>
      <c r="L322" s="71"/>
      <c r="M322" s="71"/>
      <c r="N322" s="71"/>
      <c r="O322" s="69">
        <f t="shared" si="394"/>
        <v>0</v>
      </c>
      <c r="P322" s="69">
        <f t="shared" si="352"/>
        <v>0</v>
      </c>
      <c r="Q322" s="199" t="e">
        <f t="shared" si="353"/>
        <v>#DIV/0!</v>
      </c>
      <c r="R322" s="6"/>
      <c r="S322" s="9">
        <f t="shared" si="356"/>
        <v>0</v>
      </c>
      <c r="T322" s="44">
        <f t="shared" si="397"/>
        <v>0</v>
      </c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</row>
    <row r="323" spans="1:159" ht="33" x14ac:dyDescent="0.2">
      <c r="A323" s="118"/>
      <c r="B323" s="41"/>
      <c r="C323" s="41"/>
      <c r="D323" s="41"/>
      <c r="E323" s="41"/>
      <c r="F323" s="41"/>
      <c r="G323" s="158" t="s">
        <v>178</v>
      </c>
      <c r="H323" s="73">
        <f t="shared" ref="H323:J323" si="399">+H324</f>
        <v>0</v>
      </c>
      <c r="I323" s="71">
        <f t="shared" si="396"/>
        <v>0</v>
      </c>
      <c r="J323" s="73">
        <f t="shared" si="399"/>
        <v>0</v>
      </c>
      <c r="K323" s="165" t="e">
        <f t="shared" si="398"/>
        <v>#DIV/0!</v>
      </c>
      <c r="L323" s="73">
        <f t="shared" ref="L323:O323" si="400">+L324</f>
        <v>0</v>
      </c>
      <c r="M323" s="73">
        <f t="shared" si="400"/>
        <v>0</v>
      </c>
      <c r="N323" s="73">
        <f t="shared" si="400"/>
        <v>0</v>
      </c>
      <c r="O323" s="73">
        <f t="shared" si="400"/>
        <v>0</v>
      </c>
      <c r="P323" s="69">
        <f t="shared" si="352"/>
        <v>0</v>
      </c>
      <c r="Q323" s="199" t="e">
        <f t="shared" si="353"/>
        <v>#DIV/0!</v>
      </c>
      <c r="R323" s="6"/>
      <c r="S323" s="9">
        <f t="shared" si="356"/>
        <v>0</v>
      </c>
      <c r="T323" s="33">
        <f t="shared" ref="T323:T324" si="401">T324</f>
        <v>80</v>
      </c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</row>
    <row r="324" spans="1:159" ht="33" x14ac:dyDescent="0.2">
      <c r="A324" s="119"/>
      <c r="B324" s="96"/>
      <c r="C324" s="96"/>
      <c r="D324" s="96"/>
      <c r="E324" s="96"/>
      <c r="F324" s="96"/>
      <c r="G324" s="94" t="s">
        <v>179</v>
      </c>
      <c r="H324" s="71">
        <v>0</v>
      </c>
      <c r="I324" s="71">
        <f t="shared" si="396"/>
        <v>0</v>
      </c>
      <c r="J324" s="71">
        <f t="shared" ref="J324:J325" si="402">H324-I324</f>
        <v>0</v>
      </c>
      <c r="K324" s="165" t="e">
        <f t="shared" si="398"/>
        <v>#DIV/0!</v>
      </c>
      <c r="L324" s="71"/>
      <c r="M324" s="71"/>
      <c r="N324" s="71"/>
      <c r="O324" s="69">
        <f t="shared" ref="O324:O325" si="403">+M324+N324</f>
        <v>0</v>
      </c>
      <c r="P324" s="69">
        <f t="shared" si="352"/>
        <v>0</v>
      </c>
      <c r="Q324" s="199" t="e">
        <f t="shared" si="353"/>
        <v>#DIV/0!</v>
      </c>
      <c r="R324" s="6"/>
      <c r="S324" s="9">
        <f t="shared" si="356"/>
        <v>0</v>
      </c>
      <c r="T324" s="33">
        <f t="shared" si="401"/>
        <v>80</v>
      </c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</row>
    <row r="325" spans="1:159" ht="49.5" x14ac:dyDescent="0.2">
      <c r="A325" s="119"/>
      <c r="B325" s="96"/>
      <c r="C325" s="96"/>
      <c r="D325" s="96"/>
      <c r="E325" s="96">
        <v>25</v>
      </c>
      <c r="F325" s="96"/>
      <c r="G325" s="156" t="s">
        <v>203</v>
      </c>
      <c r="H325" s="71">
        <v>0</v>
      </c>
      <c r="I325" s="71">
        <f t="shared" si="396"/>
        <v>0</v>
      </c>
      <c r="J325" s="71">
        <f t="shared" si="402"/>
        <v>0</v>
      </c>
      <c r="K325" s="165" t="e">
        <f t="shared" si="398"/>
        <v>#DIV/0!</v>
      </c>
      <c r="L325" s="71">
        <v>0</v>
      </c>
      <c r="M325" s="71">
        <v>0</v>
      </c>
      <c r="N325" s="71">
        <v>0</v>
      </c>
      <c r="O325" s="69">
        <f t="shared" si="403"/>
        <v>0</v>
      </c>
      <c r="P325" s="69">
        <f t="shared" si="352"/>
        <v>0</v>
      </c>
      <c r="Q325" s="199" t="e">
        <f t="shared" si="353"/>
        <v>#DIV/0!</v>
      </c>
      <c r="R325" s="6">
        <v>40</v>
      </c>
      <c r="S325" s="9">
        <f t="shared" si="356"/>
        <v>40</v>
      </c>
      <c r="T325" s="44">
        <f t="shared" ref="T325" si="404">+R325+S325</f>
        <v>80</v>
      </c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</row>
    <row r="326" spans="1:159" s="1" customFormat="1" ht="18" x14ac:dyDescent="0.25">
      <c r="A326" s="118"/>
      <c r="B326" s="41"/>
      <c r="C326" s="41"/>
      <c r="D326" s="41"/>
      <c r="E326" s="41" t="s">
        <v>91</v>
      </c>
      <c r="F326" s="41"/>
      <c r="G326" s="169" t="s">
        <v>340</v>
      </c>
      <c r="H326" s="73">
        <f t="shared" ref="H326:J326" si="405">+H327+H328+H329+H330+H331+H332</f>
        <v>183000</v>
      </c>
      <c r="I326" s="73">
        <f t="shared" si="405"/>
        <v>31140.53</v>
      </c>
      <c r="J326" s="73">
        <f t="shared" si="405"/>
        <v>151859.47</v>
      </c>
      <c r="K326" s="165">
        <f t="shared" si="398"/>
        <v>17.02</v>
      </c>
      <c r="L326" s="73">
        <f t="shared" ref="L326:O326" si="406">+L327+L328+L329+L330+L331+L332</f>
        <v>43700</v>
      </c>
      <c r="M326" s="73">
        <f t="shared" si="406"/>
        <v>19871</v>
      </c>
      <c r="N326" s="73">
        <f t="shared" si="406"/>
        <v>11269.53</v>
      </c>
      <c r="O326" s="73">
        <f t="shared" si="406"/>
        <v>31140.53</v>
      </c>
      <c r="P326" s="70">
        <f t="shared" si="352"/>
        <v>12559.470000000001</v>
      </c>
      <c r="Q326" s="198">
        <f t="shared" si="353"/>
        <v>71.260000000000005</v>
      </c>
      <c r="R326" s="9"/>
      <c r="S326" s="9">
        <f t="shared" si="356"/>
        <v>-19871</v>
      </c>
      <c r="T326" s="33">
        <f t="shared" ref="T326" si="407">T327</f>
        <v>185194.44</v>
      </c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</row>
    <row r="327" spans="1:159" ht="18" x14ac:dyDescent="0.2">
      <c r="A327" s="119"/>
      <c r="B327" s="96"/>
      <c r="C327" s="96"/>
      <c r="D327" s="96"/>
      <c r="E327" s="96"/>
      <c r="F327" s="96" t="s">
        <v>18</v>
      </c>
      <c r="G327" s="94" t="s">
        <v>143</v>
      </c>
      <c r="H327" s="71">
        <v>0</v>
      </c>
      <c r="I327" s="71">
        <f>O327</f>
        <v>0</v>
      </c>
      <c r="J327" s="71">
        <f t="shared" ref="J327:J331" si="408">H327-I327</f>
        <v>0</v>
      </c>
      <c r="K327" s="165" t="e">
        <f t="shared" si="398"/>
        <v>#DIV/0!</v>
      </c>
      <c r="L327" s="71">
        <f>H327</f>
        <v>0</v>
      </c>
      <c r="M327" s="71"/>
      <c r="N327" s="71"/>
      <c r="O327" s="69">
        <f t="shared" ref="O327:O332" si="409">+M327+N327</f>
        <v>0</v>
      </c>
      <c r="P327" s="69">
        <f t="shared" si="352"/>
        <v>0</v>
      </c>
      <c r="Q327" s="199" t="e">
        <f t="shared" si="353"/>
        <v>#DIV/0!</v>
      </c>
      <c r="R327" s="6"/>
      <c r="S327" s="9">
        <f t="shared" si="356"/>
        <v>0</v>
      </c>
      <c r="T327" s="33">
        <f t="shared" ref="T327" si="410">T328+T329+T330</f>
        <v>185194.44</v>
      </c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</row>
    <row r="328" spans="1:159" ht="18" x14ac:dyDescent="0.2">
      <c r="A328" s="119"/>
      <c r="B328" s="96"/>
      <c r="C328" s="96"/>
      <c r="D328" s="96"/>
      <c r="E328" s="96"/>
      <c r="F328" s="96"/>
      <c r="G328" s="156" t="s">
        <v>204</v>
      </c>
      <c r="H328" s="71">
        <v>0</v>
      </c>
      <c r="I328" s="71">
        <f t="shared" ref="I328" si="411">O328</f>
        <v>0</v>
      </c>
      <c r="J328" s="71">
        <f t="shared" si="408"/>
        <v>0</v>
      </c>
      <c r="K328" s="165" t="e">
        <f t="shared" si="398"/>
        <v>#DIV/0!</v>
      </c>
      <c r="L328" s="71">
        <f t="shared" ref="L328" si="412">H328</f>
        <v>0</v>
      </c>
      <c r="M328" s="71"/>
      <c r="N328" s="71"/>
      <c r="O328" s="69">
        <f t="shared" si="409"/>
        <v>0</v>
      </c>
      <c r="P328" s="69">
        <f t="shared" si="352"/>
        <v>0</v>
      </c>
      <c r="Q328" s="199" t="e">
        <f t="shared" si="353"/>
        <v>#DIV/0!</v>
      </c>
      <c r="R328" s="6"/>
      <c r="S328" s="9">
        <f t="shared" si="356"/>
        <v>0</v>
      </c>
      <c r="T328" s="44">
        <f>+R328+S328</f>
        <v>0</v>
      </c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</row>
    <row r="329" spans="1:159" ht="18" x14ac:dyDescent="0.2">
      <c r="A329" s="119"/>
      <c r="B329" s="96"/>
      <c r="C329" s="96"/>
      <c r="D329" s="96"/>
      <c r="E329" s="96"/>
      <c r="F329" s="96" t="s">
        <v>7</v>
      </c>
      <c r="G329" s="94" t="s">
        <v>144</v>
      </c>
      <c r="H329" s="71">
        <v>29000</v>
      </c>
      <c r="I329" s="71">
        <f>O329</f>
        <v>7282</v>
      </c>
      <c r="J329" s="71">
        <f t="shared" si="408"/>
        <v>21718</v>
      </c>
      <c r="K329" s="165">
        <f t="shared" si="398"/>
        <v>25.11</v>
      </c>
      <c r="L329" s="71">
        <v>9000</v>
      </c>
      <c r="M329" s="71">
        <v>4834</v>
      </c>
      <c r="N329" s="71">
        <v>2448</v>
      </c>
      <c r="O329" s="69">
        <f t="shared" si="409"/>
        <v>7282</v>
      </c>
      <c r="P329" s="69">
        <f t="shared" si="352"/>
        <v>1718</v>
      </c>
      <c r="Q329" s="199">
        <f t="shared" si="353"/>
        <v>80.91</v>
      </c>
      <c r="R329" s="6">
        <v>27510.76</v>
      </c>
      <c r="S329" s="9">
        <f t="shared" si="356"/>
        <v>22676.76</v>
      </c>
      <c r="T329" s="44">
        <f t="shared" ref="T329:T330" si="413">+R329+S329</f>
        <v>50187.519999999997</v>
      </c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</row>
    <row r="330" spans="1:159" ht="18" x14ac:dyDescent="0.2">
      <c r="A330" s="119"/>
      <c r="B330" s="96"/>
      <c r="C330" s="96"/>
      <c r="D330" s="96"/>
      <c r="E330" s="96"/>
      <c r="F330" s="96" t="s">
        <v>22</v>
      </c>
      <c r="G330" s="94" t="s">
        <v>341</v>
      </c>
      <c r="H330" s="71">
        <v>113000</v>
      </c>
      <c r="I330" s="71">
        <f t="shared" ref="I330:I332" si="414">O330</f>
        <v>23400.53</v>
      </c>
      <c r="J330" s="71">
        <f t="shared" si="408"/>
        <v>89599.47</v>
      </c>
      <c r="K330" s="165">
        <f t="shared" si="398"/>
        <v>20.71</v>
      </c>
      <c r="L330" s="71">
        <v>26200</v>
      </c>
      <c r="M330" s="71">
        <v>15017</v>
      </c>
      <c r="N330" s="71">
        <v>8383.5300000000007</v>
      </c>
      <c r="O330" s="69">
        <f t="shared" si="409"/>
        <v>23400.53</v>
      </c>
      <c r="P330" s="69">
        <f t="shared" si="352"/>
        <v>2799.4700000000012</v>
      </c>
      <c r="Q330" s="199">
        <f t="shared" si="353"/>
        <v>89.32</v>
      </c>
      <c r="R330" s="6">
        <v>75011.960000000006</v>
      </c>
      <c r="S330" s="9">
        <f t="shared" si="356"/>
        <v>59994.960000000006</v>
      </c>
      <c r="T330" s="44">
        <f t="shared" si="413"/>
        <v>135006.92000000001</v>
      </c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</row>
    <row r="331" spans="1:159" ht="18" x14ac:dyDescent="0.2">
      <c r="A331" s="119"/>
      <c r="B331" s="96"/>
      <c r="C331" s="96"/>
      <c r="D331" s="96"/>
      <c r="E331" s="96"/>
      <c r="F331" s="96" t="s">
        <v>111</v>
      </c>
      <c r="G331" s="94" t="s">
        <v>205</v>
      </c>
      <c r="H331" s="71">
        <v>26000</v>
      </c>
      <c r="I331" s="71">
        <f t="shared" si="414"/>
        <v>163</v>
      </c>
      <c r="J331" s="71">
        <f t="shared" si="408"/>
        <v>25837</v>
      </c>
      <c r="K331" s="165">
        <f t="shared" si="398"/>
        <v>0.63</v>
      </c>
      <c r="L331" s="71">
        <v>1000</v>
      </c>
      <c r="M331" s="71"/>
      <c r="N331" s="71">
        <v>163</v>
      </c>
      <c r="O331" s="69">
        <f t="shared" si="409"/>
        <v>163</v>
      </c>
      <c r="P331" s="69"/>
      <c r="Q331" s="199"/>
      <c r="R331" s="6">
        <v>16026.1</v>
      </c>
      <c r="S331" s="9">
        <f t="shared" si="356"/>
        <v>16026.1</v>
      </c>
      <c r="T331" s="33">
        <f>R331+S331</f>
        <v>32052.2</v>
      </c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</row>
    <row r="332" spans="1:159" ht="18" x14ac:dyDescent="0.2">
      <c r="A332" s="119"/>
      <c r="B332" s="96"/>
      <c r="C332" s="96"/>
      <c r="D332" s="96"/>
      <c r="E332" s="96"/>
      <c r="F332" s="96" t="s">
        <v>91</v>
      </c>
      <c r="G332" s="94" t="s">
        <v>315</v>
      </c>
      <c r="H332" s="71">
        <v>15000</v>
      </c>
      <c r="I332" s="71">
        <f t="shared" si="414"/>
        <v>295</v>
      </c>
      <c r="J332" s="71">
        <f>H332-I332</f>
        <v>14705</v>
      </c>
      <c r="K332" s="165">
        <f t="shared" si="398"/>
        <v>1.97</v>
      </c>
      <c r="L332" s="71">
        <v>7500</v>
      </c>
      <c r="M332" s="71">
        <v>20</v>
      </c>
      <c r="N332" s="71">
        <v>275</v>
      </c>
      <c r="O332" s="69">
        <f t="shared" si="409"/>
        <v>295</v>
      </c>
      <c r="P332" s="69">
        <f t="shared" ref="P332:P371" si="415">L332-O332</f>
        <v>7205</v>
      </c>
      <c r="Q332" s="199">
        <f t="shared" ref="Q332:Q368" si="416">ROUND(O332/L332*100,2)</f>
        <v>3.93</v>
      </c>
      <c r="R332" s="6">
        <v>17474.97</v>
      </c>
      <c r="S332" s="9">
        <f t="shared" si="356"/>
        <v>17454.97</v>
      </c>
      <c r="T332" s="70">
        <f>+R332+S332</f>
        <v>34929.94</v>
      </c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</row>
    <row r="333" spans="1:159" ht="18" x14ac:dyDescent="0.2">
      <c r="A333" s="118"/>
      <c r="B333" s="41"/>
      <c r="C333" s="41"/>
      <c r="D333" s="41" t="s">
        <v>91</v>
      </c>
      <c r="E333" s="41"/>
      <c r="F333" s="41"/>
      <c r="G333" s="169" t="s">
        <v>74</v>
      </c>
      <c r="H333" s="73">
        <f t="shared" ref="H333:J334" si="417">H334</f>
        <v>0</v>
      </c>
      <c r="I333" s="73">
        <f t="shared" si="417"/>
        <v>0</v>
      </c>
      <c r="J333" s="73">
        <f t="shared" si="417"/>
        <v>0</v>
      </c>
      <c r="K333" s="165" t="e">
        <f t="shared" si="398"/>
        <v>#DIV/0!</v>
      </c>
      <c r="L333" s="73">
        <f t="shared" ref="L333:O334" si="418">L334</f>
        <v>0</v>
      </c>
      <c r="M333" s="73">
        <f t="shared" si="418"/>
        <v>0</v>
      </c>
      <c r="N333" s="73">
        <f t="shared" si="418"/>
        <v>0</v>
      </c>
      <c r="O333" s="73">
        <f t="shared" si="418"/>
        <v>0</v>
      </c>
      <c r="P333" s="69">
        <f t="shared" si="415"/>
        <v>0</v>
      </c>
      <c r="Q333" s="199" t="e">
        <f t="shared" si="416"/>
        <v>#DIV/0!</v>
      </c>
      <c r="R333" s="6"/>
      <c r="S333" s="9">
        <f t="shared" si="356"/>
        <v>0</v>
      </c>
      <c r="T333" s="69">
        <f>+R333+S333</f>
        <v>0</v>
      </c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</row>
    <row r="334" spans="1:159" ht="18" x14ac:dyDescent="0.2">
      <c r="A334" s="118"/>
      <c r="B334" s="41"/>
      <c r="C334" s="41"/>
      <c r="D334" s="41"/>
      <c r="E334" s="95" t="s">
        <v>12</v>
      </c>
      <c r="F334" s="41"/>
      <c r="G334" s="158" t="s">
        <v>206</v>
      </c>
      <c r="H334" s="73">
        <f t="shared" si="417"/>
        <v>0</v>
      </c>
      <c r="I334" s="73">
        <f t="shared" si="417"/>
        <v>0</v>
      </c>
      <c r="J334" s="73">
        <f t="shared" si="417"/>
        <v>0</v>
      </c>
      <c r="K334" s="165" t="e">
        <f t="shared" si="398"/>
        <v>#DIV/0!</v>
      </c>
      <c r="L334" s="73">
        <f t="shared" si="418"/>
        <v>0</v>
      </c>
      <c r="M334" s="73">
        <f t="shared" si="418"/>
        <v>0</v>
      </c>
      <c r="N334" s="73">
        <f t="shared" si="418"/>
        <v>0</v>
      </c>
      <c r="O334" s="73">
        <f t="shared" si="418"/>
        <v>0</v>
      </c>
      <c r="P334" s="69">
        <f t="shared" si="415"/>
        <v>0</v>
      </c>
      <c r="Q334" s="199" t="e">
        <f t="shared" si="416"/>
        <v>#DIV/0!</v>
      </c>
      <c r="R334" s="6"/>
      <c r="S334" s="9">
        <f t="shared" si="356"/>
        <v>0</v>
      </c>
      <c r="T334" s="69">
        <f>+R334+S334</f>
        <v>0</v>
      </c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</row>
    <row r="335" spans="1:159" ht="18" x14ac:dyDescent="0.2">
      <c r="A335" s="119"/>
      <c r="B335" s="96"/>
      <c r="C335" s="96"/>
      <c r="D335" s="96"/>
      <c r="E335" s="96"/>
      <c r="F335" s="96" t="s">
        <v>18</v>
      </c>
      <c r="G335" s="94" t="s">
        <v>207</v>
      </c>
      <c r="H335" s="71"/>
      <c r="I335" s="71"/>
      <c r="J335" s="71">
        <f t="shared" ref="J335" si="419">H335-I335</f>
        <v>0</v>
      </c>
      <c r="K335" s="165" t="e">
        <f t="shared" si="398"/>
        <v>#DIV/0!</v>
      </c>
      <c r="L335" s="71"/>
      <c r="M335" s="71"/>
      <c r="N335" s="71"/>
      <c r="O335" s="69">
        <f t="shared" ref="O335" si="420">+M335+N335</f>
        <v>0</v>
      </c>
      <c r="P335" s="69">
        <f t="shared" si="415"/>
        <v>0</v>
      </c>
      <c r="Q335" s="199" t="e">
        <f t="shared" si="416"/>
        <v>#DIV/0!</v>
      </c>
      <c r="R335" s="6"/>
      <c r="S335" s="9">
        <f t="shared" si="356"/>
        <v>0</v>
      </c>
      <c r="T335" s="44">
        <f>+R335+S335</f>
        <v>0</v>
      </c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</row>
    <row r="336" spans="1:159" s="1" customFormat="1" ht="33" x14ac:dyDescent="0.25">
      <c r="A336" s="118"/>
      <c r="B336" s="41"/>
      <c r="C336" s="41"/>
      <c r="D336" s="41">
        <v>51</v>
      </c>
      <c r="E336" s="41"/>
      <c r="F336" s="41"/>
      <c r="G336" s="169" t="s">
        <v>342</v>
      </c>
      <c r="H336" s="73">
        <f t="shared" ref="H336:J336" si="421">H337</f>
        <v>2114000</v>
      </c>
      <c r="I336" s="73">
        <f t="shared" si="421"/>
        <v>636826</v>
      </c>
      <c r="J336" s="73">
        <f t="shared" si="421"/>
        <v>1477174</v>
      </c>
      <c r="K336" s="165">
        <f t="shared" si="398"/>
        <v>30.12</v>
      </c>
      <c r="L336" s="73">
        <f t="shared" ref="L336:O336" si="422">L337</f>
        <v>700000</v>
      </c>
      <c r="M336" s="73">
        <f t="shared" si="422"/>
        <v>416579</v>
      </c>
      <c r="N336" s="73">
        <f t="shared" si="422"/>
        <v>220247</v>
      </c>
      <c r="O336" s="73">
        <f t="shared" si="422"/>
        <v>636826</v>
      </c>
      <c r="P336" s="70">
        <f t="shared" si="415"/>
        <v>63174</v>
      </c>
      <c r="Q336" s="198">
        <f t="shared" si="416"/>
        <v>90.98</v>
      </c>
      <c r="R336" s="9"/>
      <c r="S336" s="9">
        <f t="shared" si="356"/>
        <v>-416579</v>
      </c>
      <c r="T336" s="44">
        <f t="shared" ref="T336:T344" si="423">+R336+S336</f>
        <v>-416579</v>
      </c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</row>
    <row r="337" spans="1:159" s="1" customFormat="1" ht="18" x14ac:dyDescent="0.25">
      <c r="A337" s="118"/>
      <c r="B337" s="41"/>
      <c r="C337" s="41"/>
      <c r="D337" s="41"/>
      <c r="E337" s="41" t="s">
        <v>20</v>
      </c>
      <c r="F337" s="41"/>
      <c r="G337" s="158" t="s">
        <v>343</v>
      </c>
      <c r="H337" s="73">
        <f>H338+H339+H340</f>
        <v>2114000</v>
      </c>
      <c r="I337" s="73">
        <f t="shared" ref="I337:J337" si="424">I338+I339+I340</f>
        <v>636826</v>
      </c>
      <c r="J337" s="73">
        <f t="shared" si="424"/>
        <v>1477174</v>
      </c>
      <c r="K337" s="165">
        <f t="shared" si="398"/>
        <v>30.12</v>
      </c>
      <c r="L337" s="73">
        <f t="shared" ref="L337:O337" si="425">L338+L339+L340</f>
        <v>700000</v>
      </c>
      <c r="M337" s="73">
        <f t="shared" si="425"/>
        <v>416579</v>
      </c>
      <c r="N337" s="73">
        <f t="shared" si="425"/>
        <v>220247</v>
      </c>
      <c r="O337" s="73">
        <f t="shared" si="425"/>
        <v>636826</v>
      </c>
      <c r="P337" s="70">
        <f t="shared" si="415"/>
        <v>63174</v>
      </c>
      <c r="Q337" s="198">
        <f t="shared" si="416"/>
        <v>90.98</v>
      </c>
      <c r="R337" s="9"/>
      <c r="S337" s="9">
        <f t="shared" si="356"/>
        <v>-416579</v>
      </c>
      <c r="T337" s="44">
        <f t="shared" si="423"/>
        <v>-416579</v>
      </c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</row>
    <row r="338" spans="1:159" ht="33" x14ac:dyDescent="0.2">
      <c r="A338" s="119"/>
      <c r="B338" s="96"/>
      <c r="C338" s="96"/>
      <c r="D338" s="96"/>
      <c r="E338" s="96"/>
      <c r="F338" s="96">
        <v>17</v>
      </c>
      <c r="G338" s="94" t="s">
        <v>344</v>
      </c>
      <c r="H338" s="71">
        <v>2114000</v>
      </c>
      <c r="I338" s="71">
        <f>O338</f>
        <v>636826</v>
      </c>
      <c r="J338" s="71">
        <f t="shared" ref="J338:J340" si="426">H338-I338</f>
        <v>1477174</v>
      </c>
      <c r="K338" s="165">
        <f t="shared" si="398"/>
        <v>30.12</v>
      </c>
      <c r="L338" s="71">
        <v>700000</v>
      </c>
      <c r="M338" s="71">
        <v>416579</v>
      </c>
      <c r="N338" s="71">
        <v>220247</v>
      </c>
      <c r="O338" s="69">
        <f>+M338+N338</f>
        <v>636826</v>
      </c>
      <c r="P338" s="69">
        <f t="shared" si="415"/>
        <v>63174</v>
      </c>
      <c r="Q338" s="199">
        <f t="shared" si="416"/>
        <v>90.98</v>
      </c>
      <c r="R338" s="6">
        <v>2064910</v>
      </c>
      <c r="S338" s="9">
        <f t="shared" si="356"/>
        <v>1648331</v>
      </c>
      <c r="T338" s="44">
        <f t="shared" si="423"/>
        <v>3713241</v>
      </c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</row>
    <row r="339" spans="1:159" ht="49.5" x14ac:dyDescent="0.2">
      <c r="A339" s="119"/>
      <c r="B339" s="96"/>
      <c r="C339" s="96"/>
      <c r="D339" s="96"/>
      <c r="E339" s="96"/>
      <c r="F339" s="96">
        <v>19</v>
      </c>
      <c r="G339" s="94" t="s">
        <v>345</v>
      </c>
      <c r="H339" s="71">
        <v>0</v>
      </c>
      <c r="I339" s="71"/>
      <c r="J339" s="71">
        <f t="shared" si="426"/>
        <v>0</v>
      </c>
      <c r="K339" s="165" t="e">
        <f t="shared" si="398"/>
        <v>#DIV/0!</v>
      </c>
      <c r="L339" s="71">
        <v>0</v>
      </c>
      <c r="M339" s="71"/>
      <c r="N339" s="71"/>
      <c r="O339" s="69">
        <f t="shared" ref="O339:O340" si="427">+M339+N339</f>
        <v>0</v>
      </c>
      <c r="P339" s="69">
        <f t="shared" si="415"/>
        <v>0</v>
      </c>
      <c r="Q339" s="199" t="e">
        <f t="shared" si="416"/>
        <v>#DIV/0!</v>
      </c>
      <c r="R339" s="6"/>
      <c r="S339" s="9">
        <f t="shared" ref="S339:S360" si="428">R339-M339</f>
        <v>0</v>
      </c>
      <c r="T339" s="44">
        <f t="shared" si="423"/>
        <v>0</v>
      </c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</row>
    <row r="340" spans="1:159" ht="66" x14ac:dyDescent="0.2">
      <c r="A340" s="119"/>
      <c r="B340" s="96"/>
      <c r="C340" s="96"/>
      <c r="D340" s="96"/>
      <c r="E340" s="96"/>
      <c r="F340" s="96" t="s">
        <v>90</v>
      </c>
      <c r="G340" s="94" t="s">
        <v>346</v>
      </c>
      <c r="H340" s="71">
        <v>0</v>
      </c>
      <c r="I340" s="71"/>
      <c r="J340" s="71">
        <f t="shared" si="426"/>
        <v>0</v>
      </c>
      <c r="K340" s="165" t="e">
        <f t="shared" si="398"/>
        <v>#DIV/0!</v>
      </c>
      <c r="L340" s="71">
        <v>0</v>
      </c>
      <c r="M340" s="71"/>
      <c r="N340" s="71"/>
      <c r="O340" s="69">
        <f t="shared" si="427"/>
        <v>0</v>
      </c>
      <c r="P340" s="69">
        <f t="shared" si="415"/>
        <v>0</v>
      </c>
      <c r="Q340" s="199" t="e">
        <f t="shared" si="416"/>
        <v>#DIV/0!</v>
      </c>
      <c r="R340" s="6"/>
      <c r="S340" s="9">
        <f t="shared" si="428"/>
        <v>0</v>
      </c>
      <c r="T340" s="44">
        <f t="shared" si="423"/>
        <v>0</v>
      </c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</row>
    <row r="341" spans="1:159" s="1" customFormat="1" ht="18" x14ac:dyDescent="0.25">
      <c r="A341" s="118"/>
      <c r="B341" s="41"/>
      <c r="C341" s="41"/>
      <c r="D341" s="41">
        <v>57</v>
      </c>
      <c r="E341" s="41"/>
      <c r="F341" s="41"/>
      <c r="G341" s="169" t="s">
        <v>316</v>
      </c>
      <c r="H341" s="73">
        <f>H342+H360+H365+H366</f>
        <v>10724000</v>
      </c>
      <c r="I341" s="73">
        <f>I342+I360+I365+I366</f>
        <v>4409666</v>
      </c>
      <c r="J341" s="73">
        <f>J342+J360+J365+J366</f>
        <v>6810505</v>
      </c>
      <c r="K341" s="165">
        <f t="shared" si="398"/>
        <v>41.12</v>
      </c>
      <c r="L341" s="73">
        <f>L342+L360+L365+L366</f>
        <v>5201000</v>
      </c>
      <c r="M341" s="73">
        <f t="shared" ref="M341:N341" si="429">M342+M360+M365+M366</f>
        <v>2980001</v>
      </c>
      <c r="N341" s="73">
        <f t="shared" si="429"/>
        <v>1429665</v>
      </c>
      <c r="O341" s="73">
        <f>M341+N341</f>
        <v>4409666</v>
      </c>
      <c r="P341" s="70">
        <f>L341-O341</f>
        <v>791334</v>
      </c>
      <c r="Q341" s="198">
        <f t="shared" si="416"/>
        <v>84.78</v>
      </c>
      <c r="R341" s="9"/>
      <c r="S341" s="9">
        <f t="shared" si="428"/>
        <v>-2980001</v>
      </c>
      <c r="T341" s="44">
        <f t="shared" si="423"/>
        <v>-2980001</v>
      </c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</row>
    <row r="342" spans="1:159" s="1" customFormat="1" ht="18" x14ac:dyDescent="0.25">
      <c r="A342" s="118"/>
      <c r="B342" s="41"/>
      <c r="C342" s="41"/>
      <c r="D342" s="41"/>
      <c r="E342" s="41" t="s">
        <v>20</v>
      </c>
      <c r="F342" s="41"/>
      <c r="G342" s="158" t="s">
        <v>347</v>
      </c>
      <c r="H342" s="73">
        <f>H343</f>
        <v>7598000</v>
      </c>
      <c r="I342" s="73">
        <f>I343</f>
        <v>2605686</v>
      </c>
      <c r="J342" s="73">
        <f>+J343+J353+J355</f>
        <v>5488485</v>
      </c>
      <c r="K342" s="165">
        <f t="shared" si="398"/>
        <v>34.29</v>
      </c>
      <c r="L342" s="73">
        <f>L343</f>
        <v>2900000</v>
      </c>
      <c r="M342" s="73">
        <f>M343</f>
        <v>1677314</v>
      </c>
      <c r="N342" s="73">
        <f>N343</f>
        <v>928372</v>
      </c>
      <c r="O342" s="70">
        <f>+M342+N342</f>
        <v>2605686</v>
      </c>
      <c r="P342" s="70">
        <f t="shared" si="415"/>
        <v>294314</v>
      </c>
      <c r="Q342" s="198">
        <f t="shared" si="416"/>
        <v>89.85</v>
      </c>
      <c r="R342" s="9">
        <v>3485529.26</v>
      </c>
      <c r="S342" s="9">
        <f t="shared" si="428"/>
        <v>1808215.2599999998</v>
      </c>
      <c r="T342" s="44">
        <f t="shared" si="423"/>
        <v>5293744.5199999996</v>
      </c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</row>
    <row r="343" spans="1:159" s="80" customFormat="1" ht="18" x14ac:dyDescent="0.2">
      <c r="A343" s="125"/>
      <c r="B343" s="103"/>
      <c r="C343" s="103"/>
      <c r="D343" s="103"/>
      <c r="E343" s="103"/>
      <c r="F343" s="103"/>
      <c r="G343" s="177" t="s">
        <v>348</v>
      </c>
      <c r="H343" s="71">
        <v>7598000</v>
      </c>
      <c r="I343" s="71">
        <f>O343</f>
        <v>2605686</v>
      </c>
      <c r="J343" s="71">
        <f t="shared" ref="J343" si="430">J344+J345+J353+J354</f>
        <v>4992314</v>
      </c>
      <c r="K343" s="165">
        <f t="shared" si="398"/>
        <v>34.29</v>
      </c>
      <c r="L343" s="71">
        <v>2900000</v>
      </c>
      <c r="M343" s="71">
        <f>M344+M345+M353+M354</f>
        <v>1677314</v>
      </c>
      <c r="N343" s="71">
        <f>N344+N353+N354</f>
        <v>928372</v>
      </c>
      <c r="O343" s="69">
        <f>+M343+N343</f>
        <v>2605686</v>
      </c>
      <c r="P343" s="69">
        <f>L343-O343</f>
        <v>294314</v>
      </c>
      <c r="Q343" s="206">
        <f>ROUND(O343/L343*100,2)</f>
        <v>89.85</v>
      </c>
      <c r="R343" s="9">
        <v>2681979</v>
      </c>
      <c r="S343" s="9">
        <f t="shared" si="428"/>
        <v>1004665</v>
      </c>
      <c r="T343" s="44">
        <f t="shared" si="423"/>
        <v>3686644</v>
      </c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8"/>
      <c r="AY343" s="78"/>
      <c r="AZ343" s="78"/>
      <c r="BA343" s="78"/>
      <c r="BB343" s="78"/>
      <c r="BC343" s="78"/>
      <c r="BD343" s="78"/>
      <c r="BE343" s="78"/>
      <c r="BF343" s="78"/>
      <c r="BG343" s="78"/>
      <c r="BH343" s="78"/>
      <c r="BI343" s="78"/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/>
      <c r="BX343" s="78"/>
      <c r="BY343" s="78"/>
      <c r="BZ343" s="78"/>
      <c r="CA343" s="78"/>
      <c r="CB343" s="78"/>
      <c r="CC343" s="78"/>
      <c r="CD343" s="78"/>
      <c r="CE343" s="78"/>
      <c r="CF343" s="78"/>
      <c r="CG343" s="78"/>
      <c r="CH343" s="78"/>
      <c r="CI343" s="78"/>
      <c r="CJ343" s="78"/>
      <c r="CK343" s="78"/>
      <c r="CL343" s="78"/>
      <c r="CM343" s="78"/>
      <c r="CN343" s="78"/>
      <c r="CO343" s="78"/>
      <c r="CP343" s="78"/>
      <c r="CQ343" s="78"/>
      <c r="CR343" s="78"/>
      <c r="CS343" s="78"/>
      <c r="CT343" s="78"/>
      <c r="CU343" s="78"/>
      <c r="CV343" s="78"/>
      <c r="CW343" s="78"/>
      <c r="CX343" s="78"/>
      <c r="CY343" s="78"/>
      <c r="CZ343" s="78"/>
      <c r="DA343" s="78"/>
      <c r="DB343" s="78"/>
      <c r="DC343" s="78"/>
      <c r="DD343" s="78"/>
      <c r="DE343" s="78"/>
      <c r="DF343" s="78"/>
      <c r="DG343" s="78"/>
      <c r="DH343" s="79"/>
      <c r="DI343" s="79"/>
      <c r="DJ343" s="79"/>
      <c r="DK343" s="79"/>
      <c r="DL343" s="79"/>
      <c r="DM343" s="79"/>
      <c r="DN343" s="79"/>
      <c r="DO343" s="79"/>
      <c r="DP343" s="79"/>
      <c r="DQ343" s="79"/>
      <c r="DR343" s="79"/>
      <c r="DS343" s="79"/>
      <c r="DT343" s="79"/>
      <c r="DU343" s="79"/>
      <c r="DV343" s="79"/>
      <c r="DW343" s="79"/>
      <c r="DX343" s="79"/>
      <c r="DY343" s="79"/>
      <c r="DZ343" s="79"/>
      <c r="EA343" s="79"/>
      <c r="EB343" s="79"/>
      <c r="EC343" s="79"/>
      <c r="ED343" s="79"/>
      <c r="EE343" s="79"/>
      <c r="EF343" s="79"/>
      <c r="EG343" s="79"/>
      <c r="EH343" s="79"/>
      <c r="EI343" s="79"/>
      <c r="EJ343" s="79"/>
      <c r="EK343" s="79"/>
      <c r="EL343" s="79"/>
      <c r="EM343" s="79"/>
      <c r="EN343" s="79"/>
      <c r="EO343" s="79"/>
      <c r="EP343" s="79"/>
      <c r="EQ343" s="79"/>
      <c r="ER343" s="79"/>
      <c r="ES343" s="79"/>
      <c r="ET343" s="79"/>
      <c r="EU343" s="79"/>
      <c r="EV343" s="79"/>
      <c r="EW343" s="79"/>
      <c r="EX343" s="79"/>
      <c r="EY343" s="79"/>
      <c r="EZ343" s="79"/>
      <c r="FA343" s="79"/>
      <c r="FB343" s="79"/>
      <c r="FC343" s="79"/>
    </row>
    <row r="344" spans="1:159" s="80" customFormat="1" ht="18" x14ac:dyDescent="0.2">
      <c r="A344" s="125"/>
      <c r="B344" s="103"/>
      <c r="C344" s="103"/>
      <c r="D344" s="103"/>
      <c r="E344" s="103"/>
      <c r="F344" s="103"/>
      <c r="G344" s="177" t="s">
        <v>375</v>
      </c>
      <c r="H344" s="71">
        <v>6920000</v>
      </c>
      <c r="I344" s="71">
        <f>O344</f>
        <v>2437375</v>
      </c>
      <c r="J344" s="71">
        <f t="shared" ref="J344:J354" si="431">H344-I344</f>
        <v>4482625</v>
      </c>
      <c r="K344" s="165">
        <f t="shared" si="398"/>
        <v>35.22</v>
      </c>
      <c r="L344" s="71">
        <v>2880000</v>
      </c>
      <c r="M344" s="71">
        <v>1563793</v>
      </c>
      <c r="N344" s="71">
        <v>873582</v>
      </c>
      <c r="O344" s="69">
        <f>+M344+N344</f>
        <v>2437375</v>
      </c>
      <c r="P344" s="69"/>
      <c r="Q344" s="206"/>
      <c r="R344" s="77"/>
      <c r="S344" s="9">
        <f t="shared" si="428"/>
        <v>-1563793</v>
      </c>
      <c r="T344" s="172">
        <f t="shared" si="423"/>
        <v>-1563793</v>
      </c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8"/>
      <c r="AY344" s="78"/>
      <c r="AZ344" s="78"/>
      <c r="BA344" s="78"/>
      <c r="BB344" s="78"/>
      <c r="BC344" s="78"/>
      <c r="BD344" s="78"/>
      <c r="BE344" s="78"/>
      <c r="BF344" s="78"/>
      <c r="BG344" s="78"/>
      <c r="BH344" s="78"/>
      <c r="BI344" s="78"/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/>
      <c r="BX344" s="78"/>
      <c r="BY344" s="78"/>
      <c r="BZ344" s="78"/>
      <c r="CA344" s="78"/>
      <c r="CB344" s="78"/>
      <c r="CC344" s="78"/>
      <c r="CD344" s="78"/>
      <c r="CE344" s="78"/>
      <c r="CF344" s="78"/>
      <c r="CG344" s="78"/>
      <c r="CH344" s="78"/>
      <c r="CI344" s="78"/>
      <c r="CJ344" s="78"/>
      <c r="CK344" s="78"/>
      <c r="CL344" s="78"/>
      <c r="CM344" s="78"/>
      <c r="CN344" s="78"/>
      <c r="CO344" s="78"/>
      <c r="CP344" s="78"/>
      <c r="CQ344" s="78"/>
      <c r="CR344" s="78"/>
      <c r="CS344" s="78"/>
      <c r="CT344" s="78"/>
      <c r="CU344" s="78"/>
      <c r="CV344" s="78"/>
      <c r="CW344" s="78"/>
      <c r="CX344" s="78"/>
      <c r="CY344" s="78"/>
      <c r="CZ344" s="78"/>
      <c r="DA344" s="78"/>
      <c r="DB344" s="78"/>
      <c r="DC344" s="78"/>
      <c r="DD344" s="78"/>
      <c r="DE344" s="78"/>
      <c r="DF344" s="78"/>
      <c r="DG344" s="78"/>
      <c r="DH344" s="79"/>
      <c r="DI344" s="79"/>
      <c r="DJ344" s="79"/>
      <c r="DK344" s="79"/>
      <c r="DL344" s="79"/>
      <c r="DM344" s="79"/>
      <c r="DN344" s="79"/>
      <c r="DO344" s="79"/>
      <c r="DP344" s="79"/>
      <c r="DQ344" s="79"/>
      <c r="DR344" s="79"/>
      <c r="DS344" s="79"/>
      <c r="DT344" s="79"/>
      <c r="DU344" s="79"/>
      <c r="DV344" s="79"/>
      <c r="DW344" s="79"/>
      <c r="DX344" s="79"/>
      <c r="DY344" s="79"/>
      <c r="DZ344" s="79"/>
      <c r="EA344" s="79"/>
      <c r="EB344" s="79"/>
      <c r="EC344" s="79"/>
      <c r="ED344" s="79"/>
      <c r="EE344" s="79"/>
      <c r="EF344" s="79"/>
      <c r="EG344" s="79"/>
      <c r="EH344" s="79"/>
      <c r="EI344" s="79"/>
      <c r="EJ344" s="79"/>
      <c r="EK344" s="79"/>
      <c r="EL344" s="79"/>
      <c r="EM344" s="79"/>
      <c r="EN344" s="79"/>
      <c r="EO344" s="79"/>
      <c r="EP344" s="79"/>
      <c r="EQ344" s="79"/>
      <c r="ER344" s="79"/>
      <c r="ES344" s="79"/>
      <c r="ET344" s="79"/>
      <c r="EU344" s="79"/>
      <c r="EV344" s="79"/>
      <c r="EW344" s="79"/>
      <c r="EX344" s="79"/>
      <c r="EY344" s="79"/>
      <c r="EZ344" s="79"/>
      <c r="FA344" s="79"/>
      <c r="FB344" s="79"/>
      <c r="FC344" s="79"/>
    </row>
    <row r="345" spans="1:159" ht="18" x14ac:dyDescent="0.2">
      <c r="A345" s="119"/>
      <c r="B345" s="96"/>
      <c r="C345" s="96"/>
      <c r="D345" s="96"/>
      <c r="E345" s="96"/>
      <c r="F345" s="96"/>
      <c r="G345" s="94" t="s">
        <v>208</v>
      </c>
      <c r="H345" s="71"/>
      <c r="I345" s="71">
        <f>O345</f>
        <v>0</v>
      </c>
      <c r="J345" s="71">
        <f t="shared" si="431"/>
        <v>0</v>
      </c>
      <c r="K345" s="165" t="e">
        <f t="shared" si="398"/>
        <v>#DIV/0!</v>
      </c>
      <c r="L345" s="71"/>
      <c r="M345" s="71"/>
      <c r="N345" s="71"/>
      <c r="O345" s="69">
        <f>+M345+N345</f>
        <v>0</v>
      </c>
      <c r="P345" s="69"/>
      <c r="Q345" s="199"/>
      <c r="R345" s="6"/>
      <c r="S345" s="9">
        <f t="shared" si="428"/>
        <v>0</v>
      </c>
      <c r="T345" s="33">
        <f t="shared" ref="T345" si="432">+T346+T347+T348+T349</f>
        <v>0</v>
      </c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</row>
    <row r="346" spans="1:159" ht="18" x14ac:dyDescent="0.2">
      <c r="A346" s="119"/>
      <c r="B346" s="96"/>
      <c r="C346" s="96"/>
      <c r="D346" s="96"/>
      <c r="E346" s="96"/>
      <c r="F346" s="96"/>
      <c r="G346" s="94" t="s">
        <v>209</v>
      </c>
      <c r="H346" s="71"/>
      <c r="I346" s="71"/>
      <c r="J346" s="71">
        <f t="shared" si="431"/>
        <v>0</v>
      </c>
      <c r="K346" s="165" t="e">
        <f t="shared" si="398"/>
        <v>#DIV/0!</v>
      </c>
      <c r="L346" s="71"/>
      <c r="M346" s="71"/>
      <c r="N346" s="71"/>
      <c r="O346" s="69">
        <f t="shared" ref="O346:O354" si="433">+M346+N346</f>
        <v>0</v>
      </c>
      <c r="P346" s="69"/>
      <c r="Q346" s="199"/>
      <c r="R346" s="6"/>
      <c r="S346" s="9">
        <f t="shared" si="428"/>
        <v>0</v>
      </c>
      <c r="T346" s="44">
        <f t="shared" ref="T346:T349" si="434">+R346+S346</f>
        <v>0</v>
      </c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</row>
    <row r="347" spans="1:159" ht="18" x14ac:dyDescent="0.2">
      <c r="A347" s="119"/>
      <c r="B347" s="96"/>
      <c r="C347" s="96"/>
      <c r="D347" s="96"/>
      <c r="E347" s="96"/>
      <c r="F347" s="96"/>
      <c r="G347" s="94" t="s">
        <v>210</v>
      </c>
      <c r="H347" s="71"/>
      <c r="I347" s="71"/>
      <c r="J347" s="71">
        <f t="shared" si="431"/>
        <v>0</v>
      </c>
      <c r="K347" s="165" t="e">
        <f t="shared" si="398"/>
        <v>#DIV/0!</v>
      </c>
      <c r="L347" s="71"/>
      <c r="M347" s="71"/>
      <c r="N347" s="71"/>
      <c r="O347" s="69">
        <f t="shared" si="433"/>
        <v>0</v>
      </c>
      <c r="P347" s="69"/>
      <c r="Q347" s="199"/>
      <c r="R347" s="6"/>
      <c r="S347" s="9">
        <f t="shared" si="428"/>
        <v>0</v>
      </c>
      <c r="T347" s="44">
        <f t="shared" si="434"/>
        <v>0</v>
      </c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</row>
    <row r="348" spans="1:159" ht="18" x14ac:dyDescent="0.2">
      <c r="A348" s="119"/>
      <c r="B348" s="96"/>
      <c r="C348" s="96"/>
      <c r="D348" s="96"/>
      <c r="E348" s="96"/>
      <c r="F348" s="96"/>
      <c r="G348" s="94" t="s">
        <v>211</v>
      </c>
      <c r="H348" s="71"/>
      <c r="I348" s="71"/>
      <c r="J348" s="71">
        <f t="shared" si="431"/>
        <v>0</v>
      </c>
      <c r="K348" s="165" t="e">
        <f t="shared" si="398"/>
        <v>#DIV/0!</v>
      </c>
      <c r="L348" s="71"/>
      <c r="M348" s="71"/>
      <c r="N348" s="71"/>
      <c r="O348" s="69">
        <f t="shared" si="433"/>
        <v>0</v>
      </c>
      <c r="P348" s="69"/>
      <c r="Q348" s="199"/>
      <c r="R348" s="6"/>
      <c r="S348" s="9">
        <f t="shared" si="428"/>
        <v>0</v>
      </c>
      <c r="T348" s="44">
        <f t="shared" si="434"/>
        <v>0</v>
      </c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</row>
    <row r="349" spans="1:159" ht="18" x14ac:dyDescent="0.2">
      <c r="A349" s="119"/>
      <c r="B349" s="96"/>
      <c r="C349" s="96"/>
      <c r="D349" s="96"/>
      <c r="E349" s="96"/>
      <c r="F349" s="96"/>
      <c r="G349" s="94" t="s">
        <v>212</v>
      </c>
      <c r="H349" s="71"/>
      <c r="I349" s="71"/>
      <c r="J349" s="71">
        <f t="shared" si="431"/>
        <v>0</v>
      </c>
      <c r="K349" s="165" t="e">
        <f t="shared" si="398"/>
        <v>#DIV/0!</v>
      </c>
      <c r="L349" s="71"/>
      <c r="M349" s="71"/>
      <c r="N349" s="71"/>
      <c r="O349" s="69">
        <f t="shared" si="433"/>
        <v>0</v>
      </c>
      <c r="P349" s="69"/>
      <c r="Q349" s="199"/>
      <c r="R349" s="6"/>
      <c r="S349" s="9">
        <f t="shared" si="428"/>
        <v>0</v>
      </c>
      <c r="T349" s="44">
        <f t="shared" si="434"/>
        <v>0</v>
      </c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</row>
    <row r="350" spans="1:159" ht="18" x14ac:dyDescent="0.2">
      <c r="A350" s="119"/>
      <c r="B350" s="96"/>
      <c r="C350" s="96"/>
      <c r="D350" s="96"/>
      <c r="E350" s="96"/>
      <c r="F350" s="96"/>
      <c r="G350" s="94" t="s">
        <v>213</v>
      </c>
      <c r="H350" s="71"/>
      <c r="I350" s="71"/>
      <c r="J350" s="71">
        <f t="shared" si="431"/>
        <v>0</v>
      </c>
      <c r="K350" s="165" t="e">
        <f t="shared" si="398"/>
        <v>#DIV/0!</v>
      </c>
      <c r="L350" s="71"/>
      <c r="M350" s="71"/>
      <c r="N350" s="71"/>
      <c r="O350" s="69">
        <f t="shared" si="433"/>
        <v>0</v>
      </c>
      <c r="P350" s="69"/>
      <c r="Q350" s="199"/>
      <c r="R350" s="6"/>
      <c r="S350" s="9">
        <f t="shared" si="428"/>
        <v>0</v>
      </c>
      <c r="T350" s="33">
        <f>R350+S350</f>
        <v>0</v>
      </c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</row>
    <row r="351" spans="1:159" ht="18" x14ac:dyDescent="0.2">
      <c r="A351" s="119"/>
      <c r="B351" s="96"/>
      <c r="C351" s="96"/>
      <c r="D351" s="96"/>
      <c r="E351" s="96"/>
      <c r="F351" s="96"/>
      <c r="G351" s="180" t="s">
        <v>214</v>
      </c>
      <c r="H351" s="71"/>
      <c r="I351" s="71"/>
      <c r="J351" s="71">
        <f t="shared" si="431"/>
        <v>0</v>
      </c>
      <c r="K351" s="165" t="e">
        <f t="shared" si="398"/>
        <v>#DIV/0!</v>
      </c>
      <c r="L351" s="71"/>
      <c r="M351" s="71"/>
      <c r="N351" s="71"/>
      <c r="O351" s="69">
        <f t="shared" si="433"/>
        <v>0</v>
      </c>
      <c r="P351" s="69"/>
      <c r="Q351" s="199"/>
      <c r="R351" s="6"/>
      <c r="S351" s="9">
        <f t="shared" si="428"/>
        <v>0</v>
      </c>
      <c r="T351" s="35">
        <f>R351+S351</f>
        <v>0</v>
      </c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</row>
    <row r="352" spans="1:159" ht="18" x14ac:dyDescent="0.2">
      <c r="A352" s="119"/>
      <c r="B352" s="96"/>
      <c r="C352" s="96"/>
      <c r="D352" s="96"/>
      <c r="E352" s="96"/>
      <c r="F352" s="96"/>
      <c r="G352" s="180" t="s">
        <v>215</v>
      </c>
      <c r="H352" s="71"/>
      <c r="I352" s="71"/>
      <c r="J352" s="71">
        <f t="shared" si="431"/>
        <v>0</v>
      </c>
      <c r="K352" s="165" t="e">
        <f t="shared" si="398"/>
        <v>#DIV/0!</v>
      </c>
      <c r="L352" s="71"/>
      <c r="M352" s="71"/>
      <c r="N352" s="71"/>
      <c r="O352" s="69">
        <f t="shared" si="433"/>
        <v>0</v>
      </c>
      <c r="P352" s="69"/>
      <c r="Q352" s="199"/>
      <c r="R352" s="6"/>
      <c r="S352" s="9">
        <f t="shared" si="428"/>
        <v>0</v>
      </c>
      <c r="T352" s="44">
        <f>+R352+S352</f>
        <v>0</v>
      </c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</row>
    <row r="353" spans="1:159" ht="18" x14ac:dyDescent="0.2">
      <c r="A353" s="119"/>
      <c r="B353" s="96"/>
      <c r="C353" s="96"/>
      <c r="D353" s="96"/>
      <c r="E353" s="96"/>
      <c r="F353" s="96"/>
      <c r="G353" s="94" t="s">
        <v>349</v>
      </c>
      <c r="H353" s="71">
        <v>660000</v>
      </c>
      <c r="I353" s="71">
        <f t="shared" ref="I353:I354" si="435">O353</f>
        <v>163829</v>
      </c>
      <c r="J353" s="71">
        <f t="shared" si="431"/>
        <v>496171</v>
      </c>
      <c r="K353" s="165">
        <f t="shared" si="398"/>
        <v>24.82</v>
      </c>
      <c r="L353" s="71">
        <v>15000</v>
      </c>
      <c r="M353" s="71">
        <v>113058</v>
      </c>
      <c r="N353" s="71">
        <v>50771</v>
      </c>
      <c r="O353" s="69">
        <f t="shared" si="433"/>
        <v>163829</v>
      </c>
      <c r="P353" s="69"/>
      <c r="Q353" s="199"/>
      <c r="R353" s="6"/>
      <c r="S353" s="9">
        <f t="shared" si="428"/>
        <v>-113058</v>
      </c>
      <c r="T353" s="44">
        <f t="shared" ref="T353" si="436">+R353+S353</f>
        <v>-113058</v>
      </c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</row>
    <row r="354" spans="1:159" s="85" customFormat="1" ht="18" x14ac:dyDescent="0.2">
      <c r="A354" s="122"/>
      <c r="B354" s="99"/>
      <c r="C354" s="99"/>
      <c r="D354" s="99"/>
      <c r="E354" s="99"/>
      <c r="F354" s="99"/>
      <c r="G354" s="170" t="s">
        <v>374</v>
      </c>
      <c r="H354" s="173">
        <v>18000</v>
      </c>
      <c r="I354" s="136">
        <f t="shared" si="435"/>
        <v>4482</v>
      </c>
      <c r="J354" s="173">
        <f t="shared" si="431"/>
        <v>13518</v>
      </c>
      <c r="K354" s="171">
        <f t="shared" si="398"/>
        <v>24.9</v>
      </c>
      <c r="L354" s="173">
        <v>5000</v>
      </c>
      <c r="M354" s="173">
        <v>463</v>
      </c>
      <c r="N354" s="173">
        <v>4019</v>
      </c>
      <c r="O354" s="181">
        <f t="shared" si="433"/>
        <v>4482</v>
      </c>
      <c r="P354" s="181"/>
      <c r="Q354" s="204"/>
      <c r="R354" s="82"/>
      <c r="S354" s="9">
        <f t="shared" si="428"/>
        <v>-463</v>
      </c>
      <c r="T354" s="44">
        <f>+R354+S354</f>
        <v>-463</v>
      </c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4"/>
      <c r="DI354" s="84"/>
      <c r="DJ354" s="84"/>
      <c r="DK354" s="84"/>
      <c r="DL354" s="84"/>
      <c r="DM354" s="84"/>
      <c r="DN354" s="84"/>
      <c r="DO354" s="84"/>
      <c r="DP354" s="84"/>
      <c r="DQ354" s="84"/>
      <c r="DR354" s="84"/>
      <c r="DS354" s="84"/>
      <c r="DT354" s="84"/>
      <c r="DU354" s="84"/>
      <c r="DV354" s="84"/>
      <c r="DW354" s="84"/>
      <c r="DX354" s="84"/>
      <c r="DY354" s="84"/>
      <c r="DZ354" s="84"/>
      <c r="EA354" s="84"/>
      <c r="EB354" s="84"/>
      <c r="EC354" s="84"/>
      <c r="ED354" s="84"/>
      <c r="EE354" s="84"/>
      <c r="EF354" s="84"/>
      <c r="EG354" s="84"/>
      <c r="EH354" s="84"/>
      <c r="EI354" s="84"/>
      <c r="EJ354" s="84"/>
      <c r="EK354" s="84"/>
      <c r="EL354" s="84"/>
      <c r="EM354" s="84"/>
      <c r="EN354" s="84"/>
      <c r="EO354" s="84"/>
      <c r="EP354" s="84"/>
      <c r="EQ354" s="84"/>
      <c r="ER354" s="84"/>
      <c r="ES354" s="84"/>
      <c r="ET354" s="84"/>
      <c r="EU354" s="84"/>
      <c r="EV354" s="84"/>
      <c r="EW354" s="84"/>
      <c r="EX354" s="84"/>
      <c r="EY354" s="84"/>
      <c r="EZ354" s="84"/>
      <c r="FA354" s="84"/>
      <c r="FB354" s="84"/>
      <c r="FC354" s="84"/>
    </row>
    <row r="355" spans="1:159" ht="18" x14ac:dyDescent="0.2">
      <c r="A355" s="118"/>
      <c r="B355" s="41"/>
      <c r="C355" s="41"/>
      <c r="D355" s="41"/>
      <c r="E355" s="41"/>
      <c r="F355" s="41"/>
      <c r="G355" s="158" t="s">
        <v>216</v>
      </c>
      <c r="H355" s="73">
        <f t="shared" ref="H355:J355" si="437">+H356+H357+H358+H359</f>
        <v>0</v>
      </c>
      <c r="I355" s="73">
        <f t="shared" si="437"/>
        <v>0</v>
      </c>
      <c r="J355" s="73">
        <f t="shared" si="437"/>
        <v>0</v>
      </c>
      <c r="K355" s="165" t="e">
        <f t="shared" si="398"/>
        <v>#DIV/0!</v>
      </c>
      <c r="L355" s="73" t="s">
        <v>435</v>
      </c>
      <c r="M355" s="73">
        <f t="shared" ref="M355:O355" si="438">+M356+M357+M358+M359</f>
        <v>0</v>
      </c>
      <c r="N355" s="73">
        <f>+N356+N357+N358+N359</f>
        <v>0</v>
      </c>
      <c r="O355" s="73">
        <f t="shared" si="438"/>
        <v>0</v>
      </c>
      <c r="P355" s="69" t="e">
        <f t="shared" si="415"/>
        <v>#VALUE!</v>
      </c>
      <c r="Q355" s="199" t="e">
        <f t="shared" si="416"/>
        <v>#VALUE!</v>
      </c>
      <c r="R355" s="6"/>
      <c r="S355" s="9">
        <f t="shared" si="428"/>
        <v>0</v>
      </c>
      <c r="T355" s="30">
        <f>+R355+S355</f>
        <v>0</v>
      </c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</row>
    <row r="356" spans="1:159" ht="18" x14ac:dyDescent="0.2">
      <c r="A356" s="119"/>
      <c r="B356" s="96"/>
      <c r="C356" s="96"/>
      <c r="D356" s="96"/>
      <c r="E356" s="96"/>
      <c r="F356" s="96"/>
      <c r="G356" s="94" t="s">
        <v>217</v>
      </c>
      <c r="H356" s="71"/>
      <c r="I356" s="71"/>
      <c r="J356" s="71">
        <f t="shared" ref="J356:J359" si="439">H356-I356</f>
        <v>0</v>
      </c>
      <c r="K356" s="165" t="e">
        <f t="shared" si="398"/>
        <v>#DIV/0!</v>
      </c>
      <c r="L356" s="71"/>
      <c r="M356" s="71"/>
      <c r="N356" s="71"/>
      <c r="O356" s="69">
        <f t="shared" ref="O356:O359" si="440">+M356+N356</f>
        <v>0</v>
      </c>
      <c r="P356" s="69">
        <f t="shared" si="415"/>
        <v>0</v>
      </c>
      <c r="Q356" s="199" t="e">
        <f t="shared" si="416"/>
        <v>#DIV/0!</v>
      </c>
      <c r="R356" s="6"/>
      <c r="S356" s="9">
        <f t="shared" si="428"/>
        <v>0</v>
      </c>
      <c r="T356" s="30">
        <f>+R356+S356</f>
        <v>0</v>
      </c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</row>
    <row r="357" spans="1:159" ht="18" x14ac:dyDescent="0.2">
      <c r="A357" s="119"/>
      <c r="B357" s="96"/>
      <c r="C357" s="96"/>
      <c r="D357" s="96"/>
      <c r="E357" s="96"/>
      <c r="F357" s="96"/>
      <c r="G357" s="94" t="s">
        <v>218</v>
      </c>
      <c r="H357" s="71"/>
      <c r="I357" s="71"/>
      <c r="J357" s="71">
        <f t="shared" si="439"/>
        <v>0</v>
      </c>
      <c r="K357" s="165" t="e">
        <f t="shared" si="398"/>
        <v>#DIV/0!</v>
      </c>
      <c r="L357" s="71"/>
      <c r="M357" s="71"/>
      <c r="N357" s="71"/>
      <c r="O357" s="69">
        <f t="shared" si="440"/>
        <v>0</v>
      </c>
      <c r="P357" s="69">
        <f t="shared" si="415"/>
        <v>0</v>
      </c>
      <c r="Q357" s="199" t="e">
        <f t="shared" si="416"/>
        <v>#DIV/0!</v>
      </c>
      <c r="R357" s="6"/>
      <c r="S357" s="9">
        <f t="shared" si="428"/>
        <v>0</v>
      </c>
      <c r="T357" s="30">
        <f t="shared" ref="T357:T360" si="441">+R357+S357</f>
        <v>0</v>
      </c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</row>
    <row r="358" spans="1:159" ht="18" x14ac:dyDescent="0.2">
      <c r="A358" s="119"/>
      <c r="B358" s="96"/>
      <c r="C358" s="96"/>
      <c r="D358" s="96"/>
      <c r="E358" s="96"/>
      <c r="F358" s="96"/>
      <c r="G358" s="94" t="s">
        <v>219</v>
      </c>
      <c r="H358" s="71"/>
      <c r="I358" s="71"/>
      <c r="J358" s="71">
        <f t="shared" si="439"/>
        <v>0</v>
      </c>
      <c r="K358" s="165" t="e">
        <f t="shared" si="398"/>
        <v>#DIV/0!</v>
      </c>
      <c r="L358" s="71"/>
      <c r="M358" s="71"/>
      <c r="N358" s="71"/>
      <c r="O358" s="69">
        <f t="shared" si="440"/>
        <v>0</v>
      </c>
      <c r="P358" s="69">
        <f t="shared" si="415"/>
        <v>0</v>
      </c>
      <c r="Q358" s="199" t="e">
        <f t="shared" si="416"/>
        <v>#DIV/0!</v>
      </c>
      <c r="R358" s="6"/>
      <c r="S358" s="9">
        <f t="shared" si="428"/>
        <v>0</v>
      </c>
      <c r="T358" s="30">
        <f t="shared" si="441"/>
        <v>0</v>
      </c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</row>
    <row r="359" spans="1:159" ht="18" x14ac:dyDescent="0.2">
      <c r="A359" s="119"/>
      <c r="B359" s="96"/>
      <c r="C359" s="96"/>
      <c r="D359" s="96"/>
      <c r="E359" s="96"/>
      <c r="F359" s="96"/>
      <c r="G359" s="94" t="s">
        <v>220</v>
      </c>
      <c r="H359" s="71"/>
      <c r="I359" s="71"/>
      <c r="J359" s="71">
        <f t="shared" si="439"/>
        <v>0</v>
      </c>
      <c r="K359" s="165" t="e">
        <f t="shared" si="398"/>
        <v>#DIV/0!</v>
      </c>
      <c r="L359" s="71"/>
      <c r="M359" s="71"/>
      <c r="N359" s="71"/>
      <c r="O359" s="69">
        <f t="shared" si="440"/>
        <v>0</v>
      </c>
      <c r="P359" s="69">
        <f t="shared" si="415"/>
        <v>0</v>
      </c>
      <c r="Q359" s="199" t="e">
        <f t="shared" si="416"/>
        <v>#DIV/0!</v>
      </c>
      <c r="R359" s="6"/>
      <c r="S359" s="9">
        <f t="shared" si="428"/>
        <v>0</v>
      </c>
      <c r="T359" s="30">
        <f t="shared" si="441"/>
        <v>0</v>
      </c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</row>
    <row r="360" spans="1:159" ht="18" x14ac:dyDescent="0.2">
      <c r="A360" s="118"/>
      <c r="B360" s="41"/>
      <c r="C360" s="41"/>
      <c r="D360" s="41"/>
      <c r="E360" s="41" t="s">
        <v>18</v>
      </c>
      <c r="F360" s="41"/>
      <c r="G360" s="158" t="s">
        <v>317</v>
      </c>
      <c r="H360" s="73">
        <f>H361</f>
        <v>1275000</v>
      </c>
      <c r="I360" s="73">
        <f t="shared" ref="I360:J360" si="442">I361</f>
        <v>406427</v>
      </c>
      <c r="J360" s="73">
        <f t="shared" si="442"/>
        <v>868573</v>
      </c>
      <c r="K360" s="165">
        <f>ROUND(I360/H360*100,2)</f>
        <v>31.88</v>
      </c>
      <c r="L360" s="73">
        <f>L361</f>
        <v>500000</v>
      </c>
      <c r="M360" s="73">
        <f>M361</f>
        <v>265190</v>
      </c>
      <c r="N360" s="73">
        <f t="shared" ref="N360" si="443">N361</f>
        <v>141237</v>
      </c>
      <c r="O360" s="73">
        <f>M360+N360</f>
        <v>406427</v>
      </c>
      <c r="P360" s="69">
        <f>L360-O360</f>
        <v>93573</v>
      </c>
      <c r="Q360" s="199">
        <f t="shared" si="416"/>
        <v>81.290000000000006</v>
      </c>
      <c r="R360" s="6"/>
      <c r="S360" s="9">
        <f t="shared" si="428"/>
        <v>-265190</v>
      </c>
      <c r="T360" s="44">
        <f t="shared" si="441"/>
        <v>-265190</v>
      </c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</row>
    <row r="361" spans="1:159" ht="18" x14ac:dyDescent="0.2">
      <c r="A361" s="118"/>
      <c r="B361" s="41"/>
      <c r="C361" s="41"/>
      <c r="D361" s="41"/>
      <c r="E361" s="41"/>
      <c r="F361" s="144" t="s">
        <v>20</v>
      </c>
      <c r="G361" s="94" t="s">
        <v>350</v>
      </c>
      <c r="H361" s="73">
        <f>H362+H363+H364</f>
        <v>1275000</v>
      </c>
      <c r="I361" s="73">
        <f>I362+I363+I364</f>
        <v>406427</v>
      </c>
      <c r="J361" s="73">
        <f>H361-I361</f>
        <v>868573</v>
      </c>
      <c r="K361" s="165">
        <f t="shared" ref="K361:K365" si="444">ROUND(I361/H361*100,2)</f>
        <v>31.88</v>
      </c>
      <c r="L361" s="71">
        <f>+L363+L364+L362</f>
        <v>500000</v>
      </c>
      <c r="M361" s="71">
        <f t="shared" ref="M361:N361" si="445">+M363+M364+M362</f>
        <v>265190</v>
      </c>
      <c r="N361" s="71">
        <f t="shared" si="445"/>
        <v>141237</v>
      </c>
      <c r="O361" s="71">
        <f>M361+N361</f>
        <v>406427</v>
      </c>
      <c r="P361" s="69">
        <f>L361-O361</f>
        <v>93573</v>
      </c>
      <c r="Q361" s="199">
        <f t="shared" si="416"/>
        <v>81.290000000000006</v>
      </c>
      <c r="R361" s="6"/>
      <c r="S361" s="9"/>
      <c r="T361" s="33">
        <f t="shared" ref="T361" si="446">T362</f>
        <v>82890996</v>
      </c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</row>
    <row r="362" spans="1:159" ht="18" x14ac:dyDescent="0.2">
      <c r="A362" s="119"/>
      <c r="B362" s="96"/>
      <c r="C362" s="96"/>
      <c r="D362" s="96"/>
      <c r="E362" s="96"/>
      <c r="F362" s="143"/>
      <c r="G362" s="94" t="s">
        <v>421</v>
      </c>
      <c r="H362" s="71">
        <v>82000</v>
      </c>
      <c r="I362" s="71">
        <f>O362</f>
        <v>24000</v>
      </c>
      <c r="J362" s="71">
        <f>H362-I362</f>
        <v>58000</v>
      </c>
      <c r="K362" s="165">
        <f t="shared" si="444"/>
        <v>29.27</v>
      </c>
      <c r="L362" s="71">
        <f>H362</f>
        <v>82000</v>
      </c>
      <c r="M362" s="71">
        <v>16000</v>
      </c>
      <c r="N362" s="71">
        <v>8000</v>
      </c>
      <c r="O362" s="69">
        <f>+M362+N362</f>
        <v>24000</v>
      </c>
      <c r="P362" s="69">
        <f t="shared" ref="P362:P364" si="447">L362-O362</f>
        <v>58000</v>
      </c>
      <c r="Q362" s="199">
        <f t="shared" si="416"/>
        <v>29.27</v>
      </c>
      <c r="R362" s="6">
        <v>8899782</v>
      </c>
      <c r="S362" s="9">
        <f>R362-M362</f>
        <v>8883782</v>
      </c>
      <c r="T362" s="33">
        <f t="shared" ref="T362" si="448">T363+T368</f>
        <v>82890996</v>
      </c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</row>
    <row r="363" spans="1:159" ht="18" customHeight="1" x14ac:dyDescent="0.3">
      <c r="A363" s="119"/>
      <c r="B363" s="96"/>
      <c r="C363" s="96"/>
      <c r="D363" s="96"/>
      <c r="E363" s="96"/>
      <c r="F363" s="96"/>
      <c r="G363" s="141" t="s">
        <v>418</v>
      </c>
      <c r="H363" s="71">
        <v>1193000</v>
      </c>
      <c r="I363" s="71">
        <f>O363</f>
        <v>382427</v>
      </c>
      <c r="J363" s="71">
        <f t="shared" ref="J363:J364" si="449">H363-I363</f>
        <v>810573</v>
      </c>
      <c r="K363" s="165">
        <f t="shared" si="444"/>
        <v>32.06</v>
      </c>
      <c r="L363" s="71">
        <v>418000</v>
      </c>
      <c r="M363" s="71">
        <v>249190</v>
      </c>
      <c r="N363" s="71">
        <v>133237</v>
      </c>
      <c r="O363" s="69">
        <f t="shared" ref="O363" si="450">+M363+N363</f>
        <v>382427</v>
      </c>
      <c r="P363" s="69">
        <f t="shared" si="447"/>
        <v>35573</v>
      </c>
      <c r="Q363" s="199">
        <f t="shared" si="416"/>
        <v>91.49</v>
      </c>
      <c r="R363" s="6"/>
      <c r="S363" s="9"/>
      <c r="T363" s="33">
        <f t="shared" ref="T363" si="451">T364+T365+T366+T367</f>
        <v>82890996</v>
      </c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</row>
    <row r="364" spans="1:159" ht="18" x14ac:dyDescent="0.2">
      <c r="A364" s="119"/>
      <c r="B364" s="96"/>
      <c r="C364" s="96"/>
      <c r="D364" s="96"/>
      <c r="E364" s="96"/>
      <c r="F364" s="96"/>
      <c r="G364" s="142" t="s">
        <v>419</v>
      </c>
      <c r="H364" s="71">
        <v>0</v>
      </c>
      <c r="I364" s="71">
        <f t="shared" ref="I364" si="452">O364</f>
        <v>0</v>
      </c>
      <c r="J364" s="71">
        <f t="shared" si="449"/>
        <v>0</v>
      </c>
      <c r="K364" s="165" t="e">
        <f t="shared" si="444"/>
        <v>#DIV/0!</v>
      </c>
      <c r="L364" s="71">
        <f t="shared" ref="L364" si="453">H364</f>
        <v>0</v>
      </c>
      <c r="M364" s="71"/>
      <c r="N364" s="71">
        <v>0</v>
      </c>
      <c r="O364" s="69">
        <f>+M364+N364</f>
        <v>0</v>
      </c>
      <c r="P364" s="69">
        <f t="shared" si="447"/>
        <v>0</v>
      </c>
      <c r="Q364" s="199" t="e">
        <f t="shared" si="416"/>
        <v>#DIV/0!</v>
      </c>
      <c r="R364" s="6"/>
      <c r="S364" s="9"/>
      <c r="T364" s="44">
        <f t="shared" ref="T364:T368" si="454">+R364+S364</f>
        <v>0</v>
      </c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</row>
    <row r="365" spans="1:159" s="1" customFormat="1" ht="49.5" x14ac:dyDescent="0.3">
      <c r="A365" s="118"/>
      <c r="B365" s="41"/>
      <c r="C365" s="41"/>
      <c r="D365" s="41"/>
      <c r="E365" s="41" t="s">
        <v>7</v>
      </c>
      <c r="F365" s="41"/>
      <c r="G365" s="139" t="s">
        <v>417</v>
      </c>
      <c r="H365" s="73">
        <v>1751000</v>
      </c>
      <c r="I365" s="73">
        <f>O365</f>
        <v>1371189</v>
      </c>
      <c r="J365" s="73">
        <f>H365-I365</f>
        <v>379811</v>
      </c>
      <c r="K365" s="165">
        <f t="shared" si="444"/>
        <v>78.31</v>
      </c>
      <c r="L365" s="73">
        <f>H365</f>
        <v>1751000</v>
      </c>
      <c r="M365" s="73">
        <v>1029134</v>
      </c>
      <c r="N365" s="73">
        <v>342055</v>
      </c>
      <c r="O365" s="70">
        <f>+M365+N365</f>
        <v>1371189</v>
      </c>
      <c r="P365" s="70">
        <f>L365-O365</f>
        <v>379811</v>
      </c>
      <c r="Q365" s="198">
        <f t="shared" si="416"/>
        <v>78.31</v>
      </c>
      <c r="R365" s="9">
        <v>41960065</v>
      </c>
      <c r="S365" s="9">
        <f t="shared" ref="S365:S382" si="455">R365-M365</f>
        <v>40930931</v>
      </c>
      <c r="T365" s="44">
        <f t="shared" si="454"/>
        <v>82890996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</row>
    <row r="366" spans="1:159" s="1" customFormat="1" ht="33" x14ac:dyDescent="0.3">
      <c r="A366" s="118"/>
      <c r="B366" s="41"/>
      <c r="C366" s="41"/>
      <c r="D366" s="41"/>
      <c r="E366" s="41" t="s">
        <v>22</v>
      </c>
      <c r="F366" s="41"/>
      <c r="G366" s="141" t="s">
        <v>428</v>
      </c>
      <c r="H366" s="73">
        <f>H367+H368</f>
        <v>100000</v>
      </c>
      <c r="I366" s="73">
        <f>O366</f>
        <v>26364</v>
      </c>
      <c r="J366" s="73">
        <f>H366-I366</f>
        <v>73636</v>
      </c>
      <c r="K366" s="165">
        <f>ROUND(I366/H366*100,2)</f>
        <v>26.36</v>
      </c>
      <c r="L366" s="73">
        <f>L367+L368</f>
        <v>50000</v>
      </c>
      <c r="M366" s="73">
        <f>M367+M368</f>
        <v>8363</v>
      </c>
      <c r="N366" s="73">
        <f t="shared" ref="N366" si="456">N367+N368</f>
        <v>18001</v>
      </c>
      <c r="O366" s="70">
        <f>+M366+N366</f>
        <v>26364</v>
      </c>
      <c r="P366" s="70">
        <f>L366-O366</f>
        <v>23636</v>
      </c>
      <c r="Q366" s="198">
        <f t="shared" si="416"/>
        <v>52.73</v>
      </c>
      <c r="R366" s="9"/>
      <c r="S366" s="9"/>
      <c r="T366" s="44">
        <f t="shared" si="454"/>
        <v>0</v>
      </c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</row>
    <row r="367" spans="1:159" s="1" customFormat="1" ht="18" x14ac:dyDescent="0.3">
      <c r="A367" s="118"/>
      <c r="B367" s="41"/>
      <c r="C367" s="41"/>
      <c r="D367" s="41"/>
      <c r="E367" s="41"/>
      <c r="F367" s="41"/>
      <c r="G367" s="141" t="s">
        <v>420</v>
      </c>
      <c r="H367" s="71"/>
      <c r="I367" s="71"/>
      <c r="J367" s="71">
        <f t="shared" ref="J367:J368" si="457">H367-I367</f>
        <v>0</v>
      </c>
      <c r="K367" s="191" t="e">
        <f>ROUND(I367/H367*100,2)</f>
        <v>#DIV/0!</v>
      </c>
      <c r="L367" s="71"/>
      <c r="M367" s="71"/>
      <c r="N367" s="71"/>
      <c r="O367" s="70">
        <f t="shared" ref="O367:O370" si="458">+M367+N367</f>
        <v>0</v>
      </c>
      <c r="P367" s="69">
        <f t="shared" ref="P367:P368" si="459">L367-O367</f>
        <v>0</v>
      </c>
      <c r="Q367" s="198" t="e">
        <f t="shared" si="416"/>
        <v>#DIV/0!</v>
      </c>
      <c r="R367" s="9"/>
      <c r="S367" s="9"/>
      <c r="T367" s="44">
        <f t="shared" si="454"/>
        <v>0</v>
      </c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</row>
    <row r="368" spans="1:159" s="1" customFormat="1" ht="18" x14ac:dyDescent="0.25">
      <c r="A368" s="118"/>
      <c r="B368" s="41"/>
      <c r="C368" s="41"/>
      <c r="D368" s="41"/>
      <c r="E368" s="41"/>
      <c r="F368" s="41"/>
      <c r="G368" s="142" t="s">
        <v>424</v>
      </c>
      <c r="H368" s="71">
        <v>100000</v>
      </c>
      <c r="I368" s="71">
        <f>O368</f>
        <v>26364</v>
      </c>
      <c r="J368" s="71">
        <f t="shared" si="457"/>
        <v>73636</v>
      </c>
      <c r="K368" s="191">
        <f t="shared" ref="K368" si="460">ROUND(I368/H368*100,2)</f>
        <v>26.36</v>
      </c>
      <c r="L368" s="71">
        <v>50000</v>
      </c>
      <c r="M368" s="71">
        <v>8363</v>
      </c>
      <c r="N368" s="71">
        <v>18001</v>
      </c>
      <c r="O368" s="70">
        <f t="shared" si="458"/>
        <v>26364</v>
      </c>
      <c r="P368" s="69">
        <f t="shared" si="459"/>
        <v>23636</v>
      </c>
      <c r="Q368" s="198">
        <f t="shared" si="416"/>
        <v>52.73</v>
      </c>
      <c r="R368" s="9"/>
      <c r="S368" s="9"/>
      <c r="T368" s="44">
        <f t="shared" si="454"/>
        <v>0</v>
      </c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</row>
    <row r="369" spans="1:159" s="1" customFormat="1" ht="18" x14ac:dyDescent="0.25">
      <c r="A369" s="118"/>
      <c r="B369" s="41"/>
      <c r="C369" s="41"/>
      <c r="D369" s="41">
        <v>59</v>
      </c>
      <c r="E369" s="41"/>
      <c r="F369" s="41"/>
      <c r="G369" s="169" t="s">
        <v>161</v>
      </c>
      <c r="H369" s="73">
        <f>+H370</f>
        <v>0</v>
      </c>
      <c r="I369" s="73">
        <f t="shared" ref="I369" si="461">+I370</f>
        <v>0</v>
      </c>
      <c r="J369" s="73">
        <f>+J370</f>
        <v>0</v>
      </c>
      <c r="K369" s="165" t="e">
        <f>ROUND(I369/H369*100,2)</f>
        <v>#DIV/0!</v>
      </c>
      <c r="L369" s="73">
        <f>+L370</f>
        <v>0</v>
      </c>
      <c r="M369" s="73">
        <f>+M370</f>
        <v>0</v>
      </c>
      <c r="N369" s="73">
        <f t="shared" ref="N369" si="462">+N370</f>
        <v>0</v>
      </c>
      <c r="O369" s="70">
        <f t="shared" si="458"/>
        <v>0</v>
      </c>
      <c r="P369" s="70">
        <f>L369-O369</f>
        <v>0</v>
      </c>
      <c r="Q369" s="198" t="e">
        <f>ROUND(O369/L369*100,2)</f>
        <v>#DIV/0!</v>
      </c>
      <c r="R369" s="9"/>
      <c r="S369" s="9">
        <f t="shared" si="455"/>
        <v>0</v>
      </c>
      <c r="T369" s="33">
        <f t="shared" ref="T369:T371" si="463">T370</f>
        <v>0</v>
      </c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</row>
    <row r="370" spans="1:159" ht="18" x14ac:dyDescent="0.2">
      <c r="A370" s="119"/>
      <c r="B370" s="96"/>
      <c r="C370" s="96"/>
      <c r="D370" s="96"/>
      <c r="E370" s="96">
        <v>17</v>
      </c>
      <c r="F370" s="96"/>
      <c r="G370" s="94" t="s">
        <v>221</v>
      </c>
      <c r="H370" s="71"/>
      <c r="I370" s="71"/>
      <c r="J370" s="71">
        <f>H370-I370</f>
        <v>0</v>
      </c>
      <c r="K370" s="165" t="e">
        <f t="shared" si="398"/>
        <v>#DIV/0!</v>
      </c>
      <c r="L370" s="71">
        <f>H370</f>
        <v>0</v>
      </c>
      <c r="M370" s="71">
        <v>0</v>
      </c>
      <c r="N370" s="71">
        <v>0</v>
      </c>
      <c r="O370" s="69">
        <f t="shared" si="458"/>
        <v>0</v>
      </c>
      <c r="P370" s="69">
        <f t="shared" ref="P370" si="464">L370-O370</f>
        <v>0</v>
      </c>
      <c r="Q370" s="199" t="e">
        <f t="shared" ref="Q370" si="465">ROUND(O370/L370*100,2)</f>
        <v>#DIV/0!</v>
      </c>
      <c r="R370" s="6"/>
      <c r="S370" s="9">
        <f t="shared" si="455"/>
        <v>0</v>
      </c>
      <c r="T370" s="33">
        <f t="shared" si="463"/>
        <v>0</v>
      </c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</row>
    <row r="371" spans="1:159" ht="18" x14ac:dyDescent="0.2">
      <c r="A371" s="118"/>
      <c r="B371" s="41"/>
      <c r="C371" s="41"/>
      <c r="D371" s="41" t="s">
        <v>97</v>
      </c>
      <c r="E371" s="41"/>
      <c r="F371" s="41"/>
      <c r="G371" s="169" t="s">
        <v>162</v>
      </c>
      <c r="H371" s="73">
        <f t="shared" ref="H371:J371" si="466">H372</f>
        <v>0</v>
      </c>
      <c r="I371" s="73">
        <f t="shared" si="466"/>
        <v>0</v>
      </c>
      <c r="J371" s="73">
        <f t="shared" si="466"/>
        <v>0</v>
      </c>
      <c r="K371" s="165" t="e">
        <f t="shared" si="398"/>
        <v>#DIV/0!</v>
      </c>
      <c r="L371" s="73">
        <f t="shared" ref="L371:O371" si="467">L372</f>
        <v>0</v>
      </c>
      <c r="M371" s="73">
        <f t="shared" si="467"/>
        <v>0</v>
      </c>
      <c r="N371" s="73">
        <f>N372</f>
        <v>0</v>
      </c>
      <c r="O371" s="73">
        <f t="shared" si="467"/>
        <v>0</v>
      </c>
      <c r="P371" s="69">
        <f t="shared" si="415"/>
        <v>0</v>
      </c>
      <c r="Q371" s="199"/>
      <c r="R371" s="6"/>
      <c r="S371" s="9">
        <f t="shared" si="455"/>
        <v>0</v>
      </c>
      <c r="T371" s="33">
        <f t="shared" si="463"/>
        <v>0</v>
      </c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</row>
    <row r="372" spans="1:159" ht="18" x14ac:dyDescent="0.2">
      <c r="A372" s="118"/>
      <c r="B372" s="41"/>
      <c r="C372" s="41"/>
      <c r="D372" s="41">
        <v>71</v>
      </c>
      <c r="E372" s="41"/>
      <c r="F372" s="41"/>
      <c r="G372" s="169" t="s">
        <v>184</v>
      </c>
      <c r="H372" s="73">
        <f t="shared" ref="H372:J372" si="468">H373+H378</f>
        <v>0</v>
      </c>
      <c r="I372" s="73">
        <f t="shared" si="468"/>
        <v>0</v>
      </c>
      <c r="J372" s="73">
        <f t="shared" si="468"/>
        <v>0</v>
      </c>
      <c r="K372" s="165" t="e">
        <f t="shared" si="398"/>
        <v>#DIV/0!</v>
      </c>
      <c r="L372" s="73">
        <f t="shared" ref="L372:Q372" si="469">L373+L378</f>
        <v>0</v>
      </c>
      <c r="M372" s="73">
        <f t="shared" si="469"/>
        <v>0</v>
      </c>
      <c r="N372" s="73">
        <f>N373+N378</f>
        <v>0</v>
      </c>
      <c r="O372" s="73">
        <f t="shared" si="469"/>
        <v>0</v>
      </c>
      <c r="P372" s="73">
        <f t="shared" si="469"/>
        <v>0</v>
      </c>
      <c r="Q372" s="209">
        <f t="shared" si="469"/>
        <v>0</v>
      </c>
      <c r="R372" s="6"/>
      <c r="S372" s="9">
        <f t="shared" si="455"/>
        <v>0</v>
      </c>
      <c r="T372" s="44">
        <f t="shared" ref="T372:T373" si="470">+R372+S372</f>
        <v>0</v>
      </c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</row>
    <row r="373" spans="1:159" ht="18" x14ac:dyDescent="0.2">
      <c r="A373" s="118"/>
      <c r="B373" s="41"/>
      <c r="C373" s="41"/>
      <c r="D373" s="41"/>
      <c r="E373" s="41" t="s">
        <v>20</v>
      </c>
      <c r="F373" s="41"/>
      <c r="G373" s="158" t="s">
        <v>185</v>
      </c>
      <c r="H373" s="73">
        <f t="shared" ref="H373:J373" si="471">H374+H375+H376+H377</f>
        <v>0</v>
      </c>
      <c r="I373" s="73">
        <f>I374+I375+I376+I377</f>
        <v>0</v>
      </c>
      <c r="J373" s="73">
        <f t="shared" si="471"/>
        <v>0</v>
      </c>
      <c r="K373" s="165" t="e">
        <f t="shared" si="398"/>
        <v>#DIV/0!</v>
      </c>
      <c r="L373" s="73">
        <f t="shared" ref="L373:Q373" si="472">L374+L375+L376+L377</f>
        <v>0</v>
      </c>
      <c r="M373" s="73">
        <f t="shared" si="472"/>
        <v>0</v>
      </c>
      <c r="N373" s="73">
        <f>N374+N375+N376+N377</f>
        <v>0</v>
      </c>
      <c r="O373" s="73">
        <f t="shared" si="472"/>
        <v>0</v>
      </c>
      <c r="P373" s="73">
        <f t="shared" si="472"/>
        <v>0</v>
      </c>
      <c r="Q373" s="209">
        <f t="shared" si="472"/>
        <v>0</v>
      </c>
      <c r="R373" s="6"/>
      <c r="S373" s="9">
        <f t="shared" si="455"/>
        <v>0</v>
      </c>
      <c r="T373" s="175">
        <f t="shared" si="470"/>
        <v>0</v>
      </c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</row>
    <row r="374" spans="1:159" ht="18" x14ac:dyDescent="0.2">
      <c r="A374" s="119"/>
      <c r="B374" s="96"/>
      <c r="C374" s="96"/>
      <c r="D374" s="96"/>
      <c r="E374" s="96"/>
      <c r="F374" s="96" t="s">
        <v>20</v>
      </c>
      <c r="G374" s="94" t="s">
        <v>186</v>
      </c>
      <c r="H374" s="71"/>
      <c r="I374" s="71"/>
      <c r="J374" s="71">
        <f t="shared" ref="J374:J378" si="473">H374-I374</f>
        <v>0</v>
      </c>
      <c r="K374" s="165" t="e">
        <f t="shared" si="398"/>
        <v>#DIV/0!</v>
      </c>
      <c r="L374" s="71"/>
      <c r="M374" s="71"/>
      <c r="N374" s="71"/>
      <c r="O374" s="69">
        <f t="shared" ref="O374:O378" si="474">+M374+N374</f>
        <v>0</v>
      </c>
      <c r="P374" s="69">
        <f t="shared" ref="P374:P378" si="475">L374-O374</f>
        <v>0</v>
      </c>
      <c r="Q374" s="199"/>
      <c r="R374" s="6"/>
      <c r="S374" s="9">
        <f t="shared" si="455"/>
        <v>0</v>
      </c>
      <c r="T374" s="31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</row>
    <row r="375" spans="1:159" ht="33" x14ac:dyDescent="0.2">
      <c r="A375" s="119"/>
      <c r="B375" s="96"/>
      <c r="C375" s="96"/>
      <c r="D375" s="96"/>
      <c r="E375" s="96"/>
      <c r="F375" s="96" t="s">
        <v>18</v>
      </c>
      <c r="G375" s="94" t="s">
        <v>187</v>
      </c>
      <c r="H375" s="71"/>
      <c r="I375" s="71">
        <f>O375</f>
        <v>0</v>
      </c>
      <c r="J375" s="71">
        <f t="shared" si="473"/>
        <v>0</v>
      </c>
      <c r="K375" s="165" t="e">
        <f t="shared" si="398"/>
        <v>#DIV/0!</v>
      </c>
      <c r="L375" s="71"/>
      <c r="M375" s="71"/>
      <c r="N375" s="71"/>
      <c r="O375" s="69">
        <f t="shared" si="474"/>
        <v>0</v>
      </c>
      <c r="P375" s="69">
        <f t="shared" si="475"/>
        <v>0</v>
      </c>
      <c r="Q375" s="199"/>
      <c r="R375" s="6"/>
      <c r="S375" s="9">
        <f t="shared" si="455"/>
        <v>0</v>
      </c>
      <c r="T375" s="55">
        <f>T327+T332</f>
        <v>220124.38</v>
      </c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</row>
    <row r="376" spans="1:159" ht="33" x14ac:dyDescent="0.2">
      <c r="A376" s="119"/>
      <c r="B376" s="96"/>
      <c r="C376" s="96"/>
      <c r="D376" s="96"/>
      <c r="E376" s="96"/>
      <c r="F376" s="96" t="s">
        <v>35</v>
      </c>
      <c r="G376" s="94" t="s">
        <v>188</v>
      </c>
      <c r="H376" s="71"/>
      <c r="I376" s="71">
        <f>O376</f>
        <v>0</v>
      </c>
      <c r="J376" s="71">
        <f t="shared" si="473"/>
        <v>0</v>
      </c>
      <c r="K376" s="165" t="e">
        <f t="shared" si="398"/>
        <v>#DIV/0!</v>
      </c>
      <c r="L376" s="71"/>
      <c r="M376" s="71"/>
      <c r="N376" s="71"/>
      <c r="O376" s="69">
        <f t="shared" si="474"/>
        <v>0</v>
      </c>
      <c r="P376" s="69">
        <f t="shared" si="475"/>
        <v>0</v>
      </c>
      <c r="Q376" s="199"/>
      <c r="R376" s="6"/>
      <c r="S376" s="9">
        <f t="shared" si="455"/>
        <v>0</v>
      </c>
      <c r="T376" s="55">
        <f t="shared" ref="T376" si="476">T377</f>
        <v>0</v>
      </c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</row>
    <row r="377" spans="1:159" ht="18" x14ac:dyDescent="0.2">
      <c r="A377" s="119"/>
      <c r="B377" s="96"/>
      <c r="C377" s="96"/>
      <c r="D377" s="96"/>
      <c r="E377" s="96"/>
      <c r="F377" s="96" t="s">
        <v>91</v>
      </c>
      <c r="G377" s="94" t="s">
        <v>189</v>
      </c>
      <c r="H377" s="71"/>
      <c r="I377" s="71"/>
      <c r="J377" s="71">
        <f t="shared" si="473"/>
        <v>0</v>
      </c>
      <c r="K377" s="165" t="e">
        <f t="shared" si="398"/>
        <v>#DIV/0!</v>
      </c>
      <c r="L377" s="71"/>
      <c r="M377" s="71"/>
      <c r="N377" s="71"/>
      <c r="O377" s="69">
        <f t="shared" si="474"/>
        <v>0</v>
      </c>
      <c r="P377" s="69">
        <f t="shared" si="475"/>
        <v>0</v>
      </c>
      <c r="Q377" s="199"/>
      <c r="R377" s="6"/>
      <c r="S377" s="9">
        <f t="shared" si="455"/>
        <v>0</v>
      </c>
      <c r="T377" s="55">
        <f>T350</f>
        <v>0</v>
      </c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</row>
    <row r="378" spans="1:159" ht="18" x14ac:dyDescent="0.2">
      <c r="A378" s="119"/>
      <c r="B378" s="96"/>
      <c r="C378" s="96"/>
      <c r="D378" s="96"/>
      <c r="E378" s="96" t="s">
        <v>35</v>
      </c>
      <c r="F378" s="96"/>
      <c r="G378" s="94" t="s">
        <v>190</v>
      </c>
      <c r="H378" s="71"/>
      <c r="I378" s="71"/>
      <c r="J378" s="71">
        <f t="shared" si="473"/>
        <v>0</v>
      </c>
      <c r="K378" s="165" t="e">
        <f t="shared" si="398"/>
        <v>#DIV/0!</v>
      </c>
      <c r="L378" s="71"/>
      <c r="M378" s="71"/>
      <c r="N378" s="71"/>
      <c r="O378" s="69">
        <f t="shared" si="474"/>
        <v>0</v>
      </c>
      <c r="P378" s="69">
        <f t="shared" si="475"/>
        <v>0</v>
      </c>
      <c r="Q378" s="199"/>
      <c r="R378" s="6"/>
      <c r="S378" s="9">
        <f t="shared" si="455"/>
        <v>0</v>
      </c>
      <c r="T378" s="55">
        <f t="shared" ref="T378" si="477">T379+T380</f>
        <v>76182462.040000007</v>
      </c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</row>
    <row r="379" spans="1:159" ht="18" x14ac:dyDescent="0.2">
      <c r="A379" s="118"/>
      <c r="B379" s="41"/>
      <c r="C379" s="41"/>
      <c r="D379" s="41">
        <v>79</v>
      </c>
      <c r="E379" s="41"/>
      <c r="F379" s="41"/>
      <c r="G379" s="169" t="s">
        <v>222</v>
      </c>
      <c r="H379" s="73">
        <f t="shared" ref="H379:J381" si="478">H380</f>
        <v>0</v>
      </c>
      <c r="I379" s="73">
        <f t="shared" si="478"/>
        <v>0</v>
      </c>
      <c r="J379" s="73">
        <f t="shared" si="478"/>
        <v>0</v>
      </c>
      <c r="K379" s="165" t="e">
        <f t="shared" si="398"/>
        <v>#DIV/0!</v>
      </c>
      <c r="L379" s="73">
        <f t="shared" ref="L379:Q381" si="479">L380</f>
        <v>0</v>
      </c>
      <c r="M379" s="73">
        <f t="shared" si="479"/>
        <v>0</v>
      </c>
      <c r="N379" s="73">
        <f t="shared" si="479"/>
        <v>0</v>
      </c>
      <c r="O379" s="73">
        <f t="shared" si="479"/>
        <v>0</v>
      </c>
      <c r="P379" s="73">
        <f t="shared" si="479"/>
        <v>0</v>
      </c>
      <c r="Q379" s="209">
        <f t="shared" si="479"/>
        <v>0</v>
      </c>
      <c r="R379" s="6"/>
      <c r="S379" s="9">
        <f t="shared" si="455"/>
        <v>0</v>
      </c>
      <c r="T379" s="55">
        <f>+T320</f>
        <v>0</v>
      </c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</row>
    <row r="380" spans="1:159" ht="18" x14ac:dyDescent="0.2">
      <c r="A380" s="118"/>
      <c r="B380" s="41"/>
      <c r="C380" s="41"/>
      <c r="D380" s="41">
        <v>81</v>
      </c>
      <c r="E380" s="41"/>
      <c r="F380" s="41"/>
      <c r="G380" s="169" t="s">
        <v>223</v>
      </c>
      <c r="H380" s="73">
        <f t="shared" si="478"/>
        <v>0</v>
      </c>
      <c r="I380" s="73">
        <f t="shared" si="478"/>
        <v>0</v>
      </c>
      <c r="J380" s="73">
        <f t="shared" si="478"/>
        <v>0</v>
      </c>
      <c r="K380" s="165" t="e">
        <f t="shared" si="398"/>
        <v>#DIV/0!</v>
      </c>
      <c r="L380" s="73">
        <f t="shared" si="479"/>
        <v>0</v>
      </c>
      <c r="M380" s="73">
        <f t="shared" si="479"/>
        <v>0</v>
      </c>
      <c r="N380" s="73">
        <f t="shared" si="479"/>
        <v>0</v>
      </c>
      <c r="O380" s="73">
        <f t="shared" si="479"/>
        <v>0</v>
      </c>
      <c r="P380" s="73">
        <f t="shared" si="479"/>
        <v>0</v>
      </c>
      <c r="Q380" s="209">
        <f t="shared" si="479"/>
        <v>0</v>
      </c>
      <c r="R380" s="6"/>
      <c r="S380" s="9">
        <f t="shared" si="455"/>
        <v>0</v>
      </c>
      <c r="T380" s="55">
        <f>T249-T375-T376-T379</f>
        <v>76182462.040000007</v>
      </c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</row>
    <row r="381" spans="1:159" ht="18" x14ac:dyDescent="0.2">
      <c r="A381" s="118"/>
      <c r="B381" s="41"/>
      <c r="C381" s="41"/>
      <c r="D381" s="41"/>
      <c r="E381" s="41" t="s">
        <v>20</v>
      </c>
      <c r="F381" s="41"/>
      <c r="G381" s="158" t="s">
        <v>224</v>
      </c>
      <c r="H381" s="73">
        <f t="shared" si="478"/>
        <v>0</v>
      </c>
      <c r="I381" s="73">
        <f t="shared" si="478"/>
        <v>0</v>
      </c>
      <c r="J381" s="73">
        <f t="shared" si="478"/>
        <v>0</v>
      </c>
      <c r="K381" s="165" t="e">
        <f t="shared" si="398"/>
        <v>#DIV/0!</v>
      </c>
      <c r="L381" s="73">
        <f t="shared" si="479"/>
        <v>0</v>
      </c>
      <c r="M381" s="73">
        <f t="shared" si="479"/>
        <v>0</v>
      </c>
      <c r="N381" s="73">
        <f t="shared" si="479"/>
        <v>0</v>
      </c>
      <c r="O381" s="73">
        <f t="shared" si="479"/>
        <v>0</v>
      </c>
      <c r="P381" s="73">
        <f t="shared" si="479"/>
        <v>0</v>
      </c>
      <c r="Q381" s="209">
        <f t="shared" si="479"/>
        <v>0</v>
      </c>
      <c r="R381" s="6"/>
      <c r="S381" s="9">
        <f t="shared" si="455"/>
        <v>0</v>
      </c>
      <c r="T381" s="73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</row>
    <row r="382" spans="1:159" ht="33" x14ac:dyDescent="0.2">
      <c r="A382" s="119"/>
      <c r="B382" s="96"/>
      <c r="C382" s="96"/>
      <c r="D382" s="96"/>
      <c r="E382" s="96"/>
      <c r="F382" s="96" t="s">
        <v>20</v>
      </c>
      <c r="G382" s="94" t="s">
        <v>225</v>
      </c>
      <c r="H382" s="71"/>
      <c r="I382" s="71"/>
      <c r="J382" s="71"/>
      <c r="K382" s="165"/>
      <c r="L382" s="71"/>
      <c r="M382" s="71"/>
      <c r="N382" s="71"/>
      <c r="O382" s="69">
        <f t="shared" ref="O382" si="480">+M382+N382</f>
        <v>0</v>
      </c>
      <c r="P382" s="69">
        <f t="shared" ref="P382" si="481">L382-O382</f>
        <v>0</v>
      </c>
      <c r="Q382" s="199"/>
      <c r="R382" s="6"/>
      <c r="S382" s="9">
        <f t="shared" si="455"/>
        <v>0</v>
      </c>
      <c r="T382" s="55" t="e">
        <f>+T383+T441</f>
        <v>#VALUE!</v>
      </c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</row>
    <row r="383" spans="1:159" ht="18" x14ac:dyDescent="0.2">
      <c r="A383" s="124"/>
      <c r="B383" s="102"/>
      <c r="C383" s="102"/>
      <c r="D383" s="102">
        <v>85</v>
      </c>
      <c r="E383" s="102"/>
      <c r="F383" s="102"/>
      <c r="G383" s="174" t="s">
        <v>87</v>
      </c>
      <c r="H383" s="71"/>
      <c r="I383" s="71">
        <f>O383</f>
        <v>-54731</v>
      </c>
      <c r="J383" s="71"/>
      <c r="K383" s="165"/>
      <c r="L383" s="71"/>
      <c r="M383" s="71">
        <v>-53076</v>
      </c>
      <c r="N383" s="71">
        <v>-1655</v>
      </c>
      <c r="O383" s="69">
        <f>+M383+N383</f>
        <v>-54731</v>
      </c>
      <c r="P383" s="69"/>
      <c r="Q383" s="205"/>
      <c r="R383" s="6">
        <v>53076</v>
      </c>
      <c r="S383" s="9">
        <f>R383+M383</f>
        <v>0</v>
      </c>
      <c r="T383" s="33" t="e">
        <f>T384+T387+T390+T393+T399+T406+T434</f>
        <v>#VALUE!</v>
      </c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</row>
    <row r="384" spans="1:159" ht="18" x14ac:dyDescent="0.2">
      <c r="A384" s="119"/>
      <c r="B384" s="96"/>
      <c r="C384" s="96"/>
      <c r="D384" s="96"/>
      <c r="E384" s="96"/>
      <c r="F384" s="96"/>
      <c r="G384" s="94" t="s">
        <v>149</v>
      </c>
      <c r="H384" s="71"/>
      <c r="I384" s="71"/>
      <c r="J384" s="71"/>
      <c r="K384" s="165"/>
      <c r="L384" s="71"/>
      <c r="M384" s="71"/>
      <c r="N384" s="71"/>
      <c r="O384" s="71"/>
      <c r="P384" s="71"/>
      <c r="Q384" s="207"/>
      <c r="R384" s="6"/>
      <c r="S384" s="9">
        <f t="shared" ref="S384:S431" si="482">R384-M384</f>
        <v>0</v>
      </c>
      <c r="T384" s="33">
        <f t="shared" ref="T384:T385" si="483">T385</f>
        <v>-265190</v>
      </c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</row>
    <row r="385" spans="1:159" ht="18" x14ac:dyDescent="0.2">
      <c r="A385" s="242" t="s">
        <v>192</v>
      </c>
      <c r="B385" s="243" t="s">
        <v>127</v>
      </c>
      <c r="C385" s="243"/>
      <c r="D385" s="243"/>
      <c r="E385" s="243"/>
      <c r="F385" s="243"/>
      <c r="G385" s="178" t="s">
        <v>351</v>
      </c>
      <c r="H385" s="73">
        <f>H337+H342</f>
        <v>9712000</v>
      </c>
      <c r="I385" s="73">
        <f>I337+I342</f>
        <v>3242512</v>
      </c>
      <c r="J385" s="73">
        <f>H385-I385</f>
        <v>6469488</v>
      </c>
      <c r="K385" s="165">
        <f t="shared" si="398"/>
        <v>33.39</v>
      </c>
      <c r="L385" s="73">
        <f>L337+L342</f>
        <v>3600000</v>
      </c>
      <c r="M385" s="73">
        <f>M337+M342</f>
        <v>2093893</v>
      </c>
      <c r="N385" s="73">
        <f>N337+N342</f>
        <v>1148619</v>
      </c>
      <c r="O385" s="73">
        <f>O337+O342</f>
        <v>3242512</v>
      </c>
      <c r="P385" s="73">
        <f t="shared" ref="P385:P390" si="484">L385-O385</f>
        <v>357488</v>
      </c>
      <c r="Q385" s="200">
        <f t="shared" ref="Q385:Q390" si="485">ROUND(O385/L385*100,2)</f>
        <v>90.07</v>
      </c>
      <c r="R385" s="6"/>
      <c r="S385" s="9">
        <f t="shared" si="482"/>
        <v>-2093893</v>
      </c>
      <c r="T385" s="33">
        <f t="shared" si="483"/>
        <v>-265190</v>
      </c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</row>
    <row r="386" spans="1:159" ht="18" x14ac:dyDescent="0.2">
      <c r="A386" s="242"/>
      <c r="B386" s="243">
        <v>15</v>
      </c>
      <c r="C386" s="243"/>
      <c r="D386" s="243"/>
      <c r="E386" s="243"/>
      <c r="F386" s="243"/>
      <c r="G386" s="178" t="s">
        <v>352</v>
      </c>
      <c r="H386" s="73">
        <f t="shared" ref="H386" si="486">H387</f>
        <v>1275000</v>
      </c>
      <c r="I386" s="73">
        <f>O386</f>
        <v>406427</v>
      </c>
      <c r="J386" s="73">
        <f t="shared" ref="J386:J390" si="487">H386-I386</f>
        <v>868573</v>
      </c>
      <c r="K386" s="165">
        <f t="shared" si="398"/>
        <v>31.88</v>
      </c>
      <c r="L386" s="73">
        <f t="shared" ref="L386:O386" si="488">L387</f>
        <v>500000</v>
      </c>
      <c r="M386" s="73">
        <f t="shared" si="488"/>
        <v>265190</v>
      </c>
      <c r="N386" s="73">
        <f t="shared" si="488"/>
        <v>141237</v>
      </c>
      <c r="O386" s="73">
        <f t="shared" si="488"/>
        <v>406427</v>
      </c>
      <c r="P386" s="73">
        <f t="shared" si="484"/>
        <v>93573</v>
      </c>
      <c r="Q386" s="200">
        <f t="shared" si="485"/>
        <v>81.290000000000006</v>
      </c>
      <c r="R386" s="6"/>
      <c r="S386" s="9">
        <f t="shared" si="482"/>
        <v>-265190</v>
      </c>
      <c r="T386" s="44">
        <f t="shared" ref="T386" si="489">+R386+S386</f>
        <v>-265190</v>
      </c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</row>
    <row r="387" spans="1:159" ht="33" x14ac:dyDescent="0.2">
      <c r="A387" s="242"/>
      <c r="B387" s="243"/>
      <c r="C387" s="243" t="s">
        <v>45</v>
      </c>
      <c r="D387" s="243"/>
      <c r="E387" s="243"/>
      <c r="F387" s="243"/>
      <c r="G387" s="178" t="s">
        <v>353</v>
      </c>
      <c r="H387" s="73">
        <f>H360</f>
        <v>1275000</v>
      </c>
      <c r="I387" s="73">
        <f t="shared" ref="I387:I393" si="490">O387</f>
        <v>406427</v>
      </c>
      <c r="J387" s="73">
        <f t="shared" si="487"/>
        <v>868573</v>
      </c>
      <c r="K387" s="165">
        <f t="shared" si="398"/>
        <v>31.88</v>
      </c>
      <c r="L387" s="73">
        <f>L360</f>
        <v>500000</v>
      </c>
      <c r="M387" s="73">
        <f>M360</f>
        <v>265190</v>
      </c>
      <c r="N387" s="73">
        <f>N360</f>
        <v>141237</v>
      </c>
      <c r="O387" s="73">
        <f>O360</f>
        <v>406427</v>
      </c>
      <c r="P387" s="73">
        <f t="shared" si="484"/>
        <v>93573</v>
      </c>
      <c r="Q387" s="200">
        <f t="shared" si="485"/>
        <v>81.290000000000006</v>
      </c>
      <c r="R387" s="6"/>
      <c r="S387" s="9">
        <f t="shared" si="482"/>
        <v>-265190</v>
      </c>
      <c r="T387" s="33">
        <f t="shared" ref="T387" si="491">T388+T389</f>
        <v>-1521448</v>
      </c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</row>
    <row r="388" spans="1:159" ht="33" x14ac:dyDescent="0.2">
      <c r="A388" s="242"/>
      <c r="B388" s="243" t="s">
        <v>45</v>
      </c>
      <c r="C388" s="243"/>
      <c r="D388" s="243"/>
      <c r="E388" s="243"/>
      <c r="F388" s="243"/>
      <c r="G388" s="178" t="s">
        <v>354</v>
      </c>
      <c r="H388" s="73">
        <f t="shared" ref="H388" si="492">H389+H390</f>
        <v>3194000</v>
      </c>
      <c r="I388" s="73">
        <f t="shared" si="490"/>
        <v>2118496.5300000003</v>
      </c>
      <c r="J388" s="73">
        <f t="shared" si="487"/>
        <v>1075503.4699999997</v>
      </c>
      <c r="K388" s="165">
        <f t="shared" si="398"/>
        <v>66.33</v>
      </c>
      <c r="L388" s="73">
        <f t="shared" ref="L388:O388" si="493">L389+L390</f>
        <v>839900</v>
      </c>
      <c r="M388" s="73">
        <f t="shared" si="493"/>
        <v>1506431</v>
      </c>
      <c r="N388" s="73">
        <f t="shared" si="493"/>
        <v>612065.53</v>
      </c>
      <c r="O388" s="73">
        <f t="shared" si="493"/>
        <v>2118496.5300000003</v>
      </c>
      <c r="P388" s="73">
        <f t="shared" si="484"/>
        <v>-1278596.5300000003</v>
      </c>
      <c r="Q388" s="200">
        <f t="shared" si="485"/>
        <v>252.23</v>
      </c>
      <c r="R388" s="6"/>
      <c r="S388" s="9">
        <f t="shared" si="482"/>
        <v>-1506431</v>
      </c>
      <c r="T388" s="44">
        <f t="shared" ref="T388:T389" si="494">+R388+S388</f>
        <v>-1506431</v>
      </c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</row>
    <row r="389" spans="1:159" ht="18" x14ac:dyDescent="0.2">
      <c r="A389" s="242"/>
      <c r="B389" s="243"/>
      <c r="C389" s="243" t="s">
        <v>18</v>
      </c>
      <c r="D389" s="243"/>
      <c r="E389" s="243"/>
      <c r="F389" s="243"/>
      <c r="G389" s="178" t="s">
        <v>304</v>
      </c>
      <c r="H389" s="73">
        <f>+H330</f>
        <v>113000</v>
      </c>
      <c r="I389" s="73">
        <f t="shared" si="490"/>
        <v>23400.53</v>
      </c>
      <c r="J389" s="73">
        <f t="shared" si="487"/>
        <v>89599.47</v>
      </c>
      <c r="K389" s="165">
        <f t="shared" si="398"/>
        <v>20.71</v>
      </c>
      <c r="L389" s="73">
        <f>+L330</f>
        <v>26200</v>
      </c>
      <c r="M389" s="73">
        <f>+M330</f>
        <v>15017</v>
      </c>
      <c r="N389" s="73">
        <f>+N330</f>
        <v>8383.5300000000007</v>
      </c>
      <c r="O389" s="73">
        <f>+O330</f>
        <v>23400.53</v>
      </c>
      <c r="P389" s="73">
        <f t="shared" si="484"/>
        <v>2799.4700000000012</v>
      </c>
      <c r="Q389" s="200">
        <f t="shared" si="485"/>
        <v>89.32</v>
      </c>
      <c r="R389" s="6"/>
      <c r="S389" s="9">
        <f t="shared" si="482"/>
        <v>-15017</v>
      </c>
      <c r="T389" s="44">
        <f t="shared" si="494"/>
        <v>-15017</v>
      </c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</row>
    <row r="390" spans="1:159" ht="18" x14ac:dyDescent="0.2">
      <c r="A390" s="242"/>
      <c r="B390" s="243"/>
      <c r="C390" s="243" t="s">
        <v>35</v>
      </c>
      <c r="D390" s="243"/>
      <c r="E390" s="243"/>
      <c r="F390" s="243"/>
      <c r="G390" s="178" t="s">
        <v>355</v>
      </c>
      <c r="H390" s="73">
        <v>3081000</v>
      </c>
      <c r="I390" s="73">
        <f t="shared" si="490"/>
        <v>2095096.0000000002</v>
      </c>
      <c r="J390" s="73">
        <f t="shared" si="487"/>
        <v>985903.99999999977</v>
      </c>
      <c r="K390" s="165">
        <f t="shared" ref="K390:K450" si="495">ROUND(I390/H390*100,2)</f>
        <v>68</v>
      </c>
      <c r="L390" s="73">
        <v>813700</v>
      </c>
      <c r="M390" s="73">
        <f>M259-M385-M386-M389</f>
        <v>1491414</v>
      </c>
      <c r="N390" s="73">
        <f>N259-N385-N386-N389</f>
        <v>603682</v>
      </c>
      <c r="O390" s="73">
        <f>O259-O385-O386-O389</f>
        <v>2095096.0000000002</v>
      </c>
      <c r="P390" s="73">
        <f t="shared" si="484"/>
        <v>-1281396.0000000002</v>
      </c>
      <c r="Q390" s="200">
        <f t="shared" si="485"/>
        <v>257.48</v>
      </c>
      <c r="R390" s="6"/>
      <c r="S390" s="9">
        <f t="shared" si="482"/>
        <v>-1491414</v>
      </c>
      <c r="T390" s="33">
        <f t="shared" ref="T390:T391" si="496">T391</f>
        <v>-2579087</v>
      </c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</row>
    <row r="391" spans="1:159" ht="18" x14ac:dyDescent="0.2">
      <c r="A391" s="126"/>
      <c r="B391" s="104"/>
      <c r="C391" s="104"/>
      <c r="D391" s="104"/>
      <c r="E391" s="104"/>
      <c r="F391" s="104"/>
      <c r="G391" s="182"/>
      <c r="H391" s="73"/>
      <c r="I391" s="73">
        <f t="shared" si="490"/>
        <v>0</v>
      </c>
      <c r="J391" s="73"/>
      <c r="K391" s="165"/>
      <c r="L391" s="73"/>
      <c r="M391" s="73"/>
      <c r="N391" s="73"/>
      <c r="O391" s="73"/>
      <c r="P391" s="73"/>
      <c r="Q391" s="210"/>
      <c r="R391" s="6"/>
      <c r="S391" s="9">
        <f t="shared" si="482"/>
        <v>0</v>
      </c>
      <c r="T391" s="33">
        <f t="shared" si="496"/>
        <v>-2579087</v>
      </c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</row>
    <row r="392" spans="1:159" s="1" customFormat="1" ht="33" x14ac:dyDescent="0.25">
      <c r="A392" s="386" t="s">
        <v>226</v>
      </c>
      <c r="B392" s="387"/>
      <c r="C392" s="387"/>
      <c r="D392" s="387"/>
      <c r="E392" s="387"/>
      <c r="F392" s="387"/>
      <c r="G392" s="159" t="s">
        <v>227</v>
      </c>
      <c r="H392" s="73">
        <f t="shared" ref="H392:J392" si="497">+H393</f>
        <v>16275000</v>
      </c>
      <c r="I392" s="73">
        <f t="shared" si="490"/>
        <v>3776484.48</v>
      </c>
      <c r="J392" s="73" t="e">
        <f t="shared" si="497"/>
        <v>#VALUE!</v>
      </c>
      <c r="K392" s="165">
        <f t="shared" si="495"/>
        <v>23.2</v>
      </c>
      <c r="L392" s="73">
        <f>+L393</f>
        <v>4045000</v>
      </c>
      <c r="M392" s="73">
        <f>+M393+M451</f>
        <v>2579087</v>
      </c>
      <c r="N392" s="73">
        <f>+N393+N451</f>
        <v>1197397.48</v>
      </c>
      <c r="O392" s="73">
        <f>+O393+O451</f>
        <v>3776484.48</v>
      </c>
      <c r="P392" s="73">
        <f t="shared" ref="P392:P402" si="498">L392-O392</f>
        <v>268515.52</v>
      </c>
      <c r="Q392" s="200">
        <f t="shared" ref="Q392:Q402" si="499">ROUND(O392/L392*100,2)</f>
        <v>93.36</v>
      </c>
      <c r="R392" s="13"/>
      <c r="S392" s="9">
        <f t="shared" si="482"/>
        <v>-2579087</v>
      </c>
      <c r="T392" s="44">
        <f t="shared" ref="T392" si="500">+R392+S392</f>
        <v>-2579087</v>
      </c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</row>
    <row r="393" spans="1:159" ht="18" x14ac:dyDescent="0.2">
      <c r="A393" s="118"/>
      <c r="B393" s="41"/>
      <c r="C393" s="41"/>
      <c r="D393" s="41" t="s">
        <v>20</v>
      </c>
      <c r="E393" s="41"/>
      <c r="F393" s="41"/>
      <c r="G393" s="169" t="s">
        <v>153</v>
      </c>
      <c r="H393" s="73">
        <f>H394+H397+H400+H403+H409+H416+H444</f>
        <v>16275000</v>
      </c>
      <c r="I393" s="73">
        <f t="shared" si="490"/>
        <v>3780379.48</v>
      </c>
      <c r="J393" s="73" t="e">
        <f>J394+J397+J400+J403+J409+J416+J444</f>
        <v>#VALUE!</v>
      </c>
      <c r="K393" s="165">
        <f t="shared" si="495"/>
        <v>23.23</v>
      </c>
      <c r="L393" s="73">
        <f>L394+L397+L400+L403+L409+L416+L444</f>
        <v>4045000</v>
      </c>
      <c r="M393" s="73">
        <f>M394+M397+M400+M403+M409+M416+M444</f>
        <v>2581762</v>
      </c>
      <c r="N393" s="73">
        <f>N394+N397+N400+N403+N409+N416+N444</f>
        <v>1198617.48</v>
      </c>
      <c r="O393" s="73">
        <f>O394+O397+O400+O403+O409+O416+O444</f>
        <v>3780379.48</v>
      </c>
      <c r="P393" s="73">
        <f t="shared" si="498"/>
        <v>264620.52</v>
      </c>
      <c r="Q393" s="198">
        <f t="shared" si="499"/>
        <v>93.46</v>
      </c>
      <c r="R393" s="6"/>
      <c r="S393" s="9">
        <f t="shared" si="482"/>
        <v>-2581762</v>
      </c>
      <c r="T393" s="33">
        <f t="shared" ref="T393" si="501">T394+T397</f>
        <v>0</v>
      </c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</row>
    <row r="394" spans="1:159" ht="18" x14ac:dyDescent="0.2">
      <c r="A394" s="118"/>
      <c r="B394" s="41"/>
      <c r="C394" s="41"/>
      <c r="D394" s="41" t="s">
        <v>90</v>
      </c>
      <c r="E394" s="41"/>
      <c r="F394" s="41"/>
      <c r="G394" s="169" t="s">
        <v>274</v>
      </c>
      <c r="H394" s="73">
        <f t="shared" ref="H394:J395" si="502">H395</f>
        <v>0</v>
      </c>
      <c r="I394" s="73">
        <f t="shared" si="502"/>
        <v>0</v>
      </c>
      <c r="J394" s="73">
        <f t="shared" si="502"/>
        <v>0</v>
      </c>
      <c r="K394" s="165" t="e">
        <f t="shared" si="495"/>
        <v>#DIV/0!</v>
      </c>
      <c r="L394" s="73">
        <f t="shared" ref="L394:O395" si="503">L395</f>
        <v>0</v>
      </c>
      <c r="M394" s="73">
        <f t="shared" si="503"/>
        <v>0</v>
      </c>
      <c r="N394" s="73">
        <f t="shared" si="503"/>
        <v>0</v>
      </c>
      <c r="O394" s="73">
        <f t="shared" si="503"/>
        <v>0</v>
      </c>
      <c r="P394" s="73">
        <f t="shared" si="498"/>
        <v>0</v>
      </c>
      <c r="Q394" s="198"/>
      <c r="R394" s="6"/>
      <c r="S394" s="9">
        <f t="shared" si="482"/>
        <v>0</v>
      </c>
      <c r="T394" s="33">
        <f t="shared" ref="T394" si="504">T395+T396</f>
        <v>0</v>
      </c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</row>
    <row r="395" spans="1:159" ht="18" x14ac:dyDescent="0.2">
      <c r="A395" s="118"/>
      <c r="B395" s="41"/>
      <c r="C395" s="41"/>
      <c r="D395" s="41"/>
      <c r="E395" s="41" t="s">
        <v>91</v>
      </c>
      <c r="F395" s="41"/>
      <c r="G395" s="158" t="s">
        <v>340</v>
      </c>
      <c r="H395" s="73">
        <f t="shared" si="502"/>
        <v>0</v>
      </c>
      <c r="I395" s="73">
        <f t="shared" si="502"/>
        <v>0</v>
      </c>
      <c r="J395" s="73">
        <f t="shared" si="502"/>
        <v>0</v>
      </c>
      <c r="K395" s="165" t="e">
        <f t="shared" si="495"/>
        <v>#DIV/0!</v>
      </c>
      <c r="L395" s="73">
        <f t="shared" si="503"/>
        <v>0</v>
      </c>
      <c r="M395" s="73">
        <f t="shared" si="503"/>
        <v>0</v>
      </c>
      <c r="N395" s="73">
        <f t="shared" si="503"/>
        <v>0</v>
      </c>
      <c r="O395" s="73">
        <f t="shared" si="503"/>
        <v>0</v>
      </c>
      <c r="P395" s="73">
        <f t="shared" si="498"/>
        <v>0</v>
      </c>
      <c r="Q395" s="198"/>
      <c r="R395" s="6"/>
      <c r="S395" s="9">
        <f t="shared" si="482"/>
        <v>0</v>
      </c>
      <c r="T395" s="44">
        <f t="shared" ref="T395:T396" si="505">+R395+S395</f>
        <v>0</v>
      </c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</row>
    <row r="396" spans="1:159" ht="18" x14ac:dyDescent="0.2">
      <c r="A396" s="119"/>
      <c r="B396" s="96"/>
      <c r="C396" s="96"/>
      <c r="D396" s="96"/>
      <c r="E396" s="96"/>
      <c r="F396" s="96" t="s">
        <v>91</v>
      </c>
      <c r="G396" s="94" t="s">
        <v>315</v>
      </c>
      <c r="H396" s="71">
        <v>0</v>
      </c>
      <c r="I396" s="71">
        <f>O396</f>
        <v>0</v>
      </c>
      <c r="J396" s="71">
        <f>H396-I396</f>
        <v>0</v>
      </c>
      <c r="K396" s="165" t="e">
        <f t="shared" si="495"/>
        <v>#DIV/0!</v>
      </c>
      <c r="L396" s="71">
        <v>0</v>
      </c>
      <c r="M396" s="71"/>
      <c r="N396" s="71">
        <v>0</v>
      </c>
      <c r="O396" s="69">
        <f t="shared" ref="O396" si="506">+M396+N396</f>
        <v>0</v>
      </c>
      <c r="P396" s="71">
        <f t="shared" si="498"/>
        <v>0</v>
      </c>
      <c r="Q396" s="199"/>
      <c r="R396" s="6"/>
      <c r="S396" s="9">
        <f t="shared" si="482"/>
        <v>0</v>
      </c>
      <c r="T396" s="44">
        <f t="shared" si="505"/>
        <v>0</v>
      </c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</row>
    <row r="397" spans="1:159" ht="18" x14ac:dyDescent="0.2">
      <c r="A397" s="118"/>
      <c r="B397" s="41"/>
      <c r="C397" s="41"/>
      <c r="D397" s="41" t="s">
        <v>92</v>
      </c>
      <c r="E397" s="41"/>
      <c r="F397" s="41"/>
      <c r="G397" s="169" t="s">
        <v>356</v>
      </c>
      <c r="H397" s="73">
        <f t="shared" ref="H397:J397" si="507">H398+H399</f>
        <v>0</v>
      </c>
      <c r="I397" s="73">
        <f t="shared" si="507"/>
        <v>0</v>
      </c>
      <c r="J397" s="73">
        <f t="shared" si="507"/>
        <v>0</v>
      </c>
      <c r="K397" s="165" t="e">
        <f t="shared" si="495"/>
        <v>#DIV/0!</v>
      </c>
      <c r="L397" s="73">
        <f t="shared" ref="L397:O397" si="508">L398+L399</f>
        <v>0</v>
      </c>
      <c r="M397" s="73">
        <f t="shared" si="508"/>
        <v>0</v>
      </c>
      <c r="N397" s="73">
        <f t="shared" si="508"/>
        <v>0</v>
      </c>
      <c r="O397" s="73">
        <f t="shared" si="508"/>
        <v>0</v>
      </c>
      <c r="P397" s="73">
        <f t="shared" si="498"/>
        <v>0</v>
      </c>
      <c r="Q397" s="198"/>
      <c r="R397" s="6"/>
      <c r="S397" s="9">
        <f t="shared" si="482"/>
        <v>0</v>
      </c>
      <c r="T397" s="33">
        <f t="shared" ref="T397" si="509">T398</f>
        <v>0</v>
      </c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</row>
    <row r="398" spans="1:159" ht="33" x14ac:dyDescent="0.2">
      <c r="A398" s="119"/>
      <c r="B398" s="96"/>
      <c r="C398" s="96"/>
      <c r="D398" s="96"/>
      <c r="E398" s="96"/>
      <c r="F398" s="96"/>
      <c r="G398" s="94" t="s">
        <v>228</v>
      </c>
      <c r="H398" s="71"/>
      <c r="I398" s="71"/>
      <c r="J398" s="71">
        <f t="shared" ref="J398:J399" si="510">H398-I398</f>
        <v>0</v>
      </c>
      <c r="K398" s="165" t="e">
        <f t="shared" si="495"/>
        <v>#DIV/0!</v>
      </c>
      <c r="L398" s="71"/>
      <c r="M398" s="71"/>
      <c r="N398" s="71"/>
      <c r="O398" s="69">
        <f t="shared" ref="O398:O399" si="511">+M398+N398</f>
        <v>0</v>
      </c>
      <c r="P398" s="73">
        <f t="shared" si="498"/>
        <v>0</v>
      </c>
      <c r="Q398" s="198" t="e">
        <f t="shared" si="499"/>
        <v>#DIV/0!</v>
      </c>
      <c r="R398" s="6"/>
      <c r="S398" s="9">
        <f t="shared" si="482"/>
        <v>0</v>
      </c>
      <c r="T398" s="44">
        <f t="shared" ref="T398" si="512">+R398+S398</f>
        <v>0</v>
      </c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</row>
    <row r="399" spans="1:159" ht="33" x14ac:dyDescent="0.2">
      <c r="A399" s="119"/>
      <c r="B399" s="96"/>
      <c r="C399" s="96"/>
      <c r="D399" s="96"/>
      <c r="E399" s="96">
        <v>19</v>
      </c>
      <c r="F399" s="96"/>
      <c r="G399" s="94" t="s">
        <v>229</v>
      </c>
      <c r="H399" s="71"/>
      <c r="I399" s="71"/>
      <c r="J399" s="71">
        <f t="shared" si="510"/>
        <v>0</v>
      </c>
      <c r="K399" s="165" t="e">
        <f t="shared" si="495"/>
        <v>#DIV/0!</v>
      </c>
      <c r="L399" s="71"/>
      <c r="M399" s="71"/>
      <c r="N399" s="71"/>
      <c r="O399" s="69">
        <f t="shared" si="511"/>
        <v>0</v>
      </c>
      <c r="P399" s="73">
        <f t="shared" si="498"/>
        <v>0</v>
      </c>
      <c r="Q399" s="198" t="e">
        <f t="shared" si="499"/>
        <v>#DIV/0!</v>
      </c>
      <c r="R399" s="6"/>
      <c r="S399" s="9">
        <f t="shared" si="482"/>
        <v>0</v>
      </c>
      <c r="T399" s="33">
        <f t="shared" ref="T399" si="513">+T400+T401+T402+T403+T404+T405</f>
        <v>0</v>
      </c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</row>
    <row r="400" spans="1:159" ht="33" x14ac:dyDescent="0.2">
      <c r="A400" s="118"/>
      <c r="B400" s="41"/>
      <c r="C400" s="41"/>
      <c r="D400" s="41">
        <v>51</v>
      </c>
      <c r="E400" s="41"/>
      <c r="F400" s="41"/>
      <c r="G400" s="169" t="s">
        <v>342</v>
      </c>
      <c r="H400" s="73">
        <f t="shared" ref="H400:J401" si="514">H401</f>
        <v>0</v>
      </c>
      <c r="I400" s="73">
        <f t="shared" si="514"/>
        <v>0</v>
      </c>
      <c r="J400" s="73">
        <f t="shared" si="514"/>
        <v>0</v>
      </c>
      <c r="K400" s="165" t="e">
        <f t="shared" si="495"/>
        <v>#DIV/0!</v>
      </c>
      <c r="L400" s="73">
        <f t="shared" ref="L400:O401" si="515">L401</f>
        <v>0</v>
      </c>
      <c r="M400" s="73">
        <f t="shared" si="515"/>
        <v>0</v>
      </c>
      <c r="N400" s="73">
        <f t="shared" si="515"/>
        <v>0</v>
      </c>
      <c r="O400" s="73">
        <f t="shared" si="515"/>
        <v>0</v>
      </c>
      <c r="P400" s="73">
        <f t="shared" si="498"/>
        <v>0</v>
      </c>
      <c r="Q400" s="198" t="e">
        <f t="shared" si="499"/>
        <v>#DIV/0!</v>
      </c>
      <c r="R400" s="6"/>
      <c r="S400" s="9">
        <f t="shared" si="482"/>
        <v>0</v>
      </c>
      <c r="T400" s="44">
        <f t="shared" ref="T400:T405" si="516">+R400+S400</f>
        <v>0</v>
      </c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</row>
    <row r="401" spans="1:159" ht="18" x14ac:dyDescent="0.2">
      <c r="A401" s="118"/>
      <c r="B401" s="41"/>
      <c r="C401" s="41"/>
      <c r="D401" s="41"/>
      <c r="E401" s="41"/>
      <c r="F401" s="41"/>
      <c r="G401" s="158" t="s">
        <v>343</v>
      </c>
      <c r="H401" s="73">
        <f t="shared" si="514"/>
        <v>0</v>
      </c>
      <c r="I401" s="73">
        <f t="shared" si="514"/>
        <v>0</v>
      </c>
      <c r="J401" s="73">
        <f t="shared" si="514"/>
        <v>0</v>
      </c>
      <c r="K401" s="165" t="e">
        <f t="shared" si="495"/>
        <v>#DIV/0!</v>
      </c>
      <c r="L401" s="73">
        <f t="shared" si="515"/>
        <v>0</v>
      </c>
      <c r="M401" s="73">
        <f t="shared" si="515"/>
        <v>0</v>
      </c>
      <c r="N401" s="73">
        <f t="shared" si="515"/>
        <v>0</v>
      </c>
      <c r="O401" s="73">
        <f t="shared" si="515"/>
        <v>0</v>
      </c>
      <c r="P401" s="73">
        <f t="shared" si="498"/>
        <v>0</v>
      </c>
      <c r="Q401" s="198" t="e">
        <f t="shared" si="499"/>
        <v>#DIV/0!</v>
      </c>
      <c r="R401" s="6"/>
      <c r="S401" s="9">
        <f t="shared" si="482"/>
        <v>0</v>
      </c>
      <c r="T401" s="44">
        <f t="shared" si="516"/>
        <v>0</v>
      </c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</row>
    <row r="402" spans="1:159" ht="49.5" x14ac:dyDescent="0.2">
      <c r="A402" s="119"/>
      <c r="B402" s="96"/>
      <c r="C402" s="96"/>
      <c r="D402" s="96"/>
      <c r="E402" s="96" t="s">
        <v>20</v>
      </c>
      <c r="F402" s="96">
        <v>18</v>
      </c>
      <c r="G402" s="94" t="s">
        <v>357</v>
      </c>
      <c r="H402" s="71"/>
      <c r="I402" s="71">
        <v>0</v>
      </c>
      <c r="J402" s="71">
        <f>H402-I402</f>
        <v>0</v>
      </c>
      <c r="K402" s="165" t="e">
        <f t="shared" si="495"/>
        <v>#DIV/0!</v>
      </c>
      <c r="L402" s="71"/>
      <c r="M402" s="71">
        <v>0</v>
      </c>
      <c r="N402" s="71">
        <v>0</v>
      </c>
      <c r="O402" s="69">
        <f t="shared" ref="O402" si="517">+M402+N402</f>
        <v>0</v>
      </c>
      <c r="P402" s="71">
        <f t="shared" si="498"/>
        <v>0</v>
      </c>
      <c r="Q402" s="199" t="e">
        <f t="shared" si="499"/>
        <v>#DIV/0!</v>
      </c>
      <c r="R402" s="6"/>
      <c r="S402" s="9">
        <f t="shared" si="482"/>
        <v>0</v>
      </c>
      <c r="T402" s="44">
        <f t="shared" si="516"/>
        <v>0</v>
      </c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</row>
    <row r="403" spans="1:159" ht="18" x14ac:dyDescent="0.2">
      <c r="A403" s="118"/>
      <c r="B403" s="41"/>
      <c r="C403" s="41"/>
      <c r="D403" s="41">
        <v>55</v>
      </c>
      <c r="E403" s="41"/>
      <c r="F403" s="41"/>
      <c r="G403" s="169" t="s">
        <v>230</v>
      </c>
      <c r="H403" s="73">
        <f t="shared" ref="H403:J403" si="518">H404+H407</f>
        <v>0</v>
      </c>
      <c r="I403" s="73">
        <f t="shared" si="518"/>
        <v>0</v>
      </c>
      <c r="J403" s="73">
        <f t="shared" si="518"/>
        <v>0</v>
      </c>
      <c r="K403" s="165" t="e">
        <f t="shared" si="495"/>
        <v>#DIV/0!</v>
      </c>
      <c r="L403" s="73">
        <f t="shared" ref="L403:Q403" si="519">L404+L407</f>
        <v>0</v>
      </c>
      <c r="M403" s="73">
        <f t="shared" si="519"/>
        <v>0</v>
      </c>
      <c r="N403" s="73">
        <f>N404+N407</f>
        <v>0</v>
      </c>
      <c r="O403" s="73">
        <f t="shared" si="519"/>
        <v>0</v>
      </c>
      <c r="P403" s="73">
        <f t="shared" si="519"/>
        <v>0</v>
      </c>
      <c r="Q403" s="209">
        <f t="shared" si="519"/>
        <v>0</v>
      </c>
      <c r="R403" s="6"/>
      <c r="S403" s="9">
        <f t="shared" si="482"/>
        <v>0</v>
      </c>
      <c r="T403" s="44">
        <f t="shared" si="516"/>
        <v>0</v>
      </c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</row>
    <row r="404" spans="1:159" ht="18" x14ac:dyDescent="0.2">
      <c r="A404" s="118"/>
      <c r="B404" s="41"/>
      <c r="C404" s="41"/>
      <c r="D404" s="41"/>
      <c r="E404" s="41" t="s">
        <v>20</v>
      </c>
      <c r="F404" s="41"/>
      <c r="G404" s="169" t="s">
        <v>231</v>
      </c>
      <c r="H404" s="73">
        <f t="shared" ref="H404:J404" si="520">H405+H406</f>
        <v>0</v>
      </c>
      <c r="I404" s="73">
        <f t="shared" si="520"/>
        <v>0</v>
      </c>
      <c r="J404" s="73">
        <f t="shared" si="520"/>
        <v>0</v>
      </c>
      <c r="K404" s="165" t="e">
        <f t="shared" si="495"/>
        <v>#DIV/0!</v>
      </c>
      <c r="L404" s="73">
        <f t="shared" ref="L404:Q404" si="521">L405+L406</f>
        <v>0</v>
      </c>
      <c r="M404" s="73">
        <f t="shared" si="521"/>
        <v>0</v>
      </c>
      <c r="N404" s="73">
        <f>N405+N406</f>
        <v>0</v>
      </c>
      <c r="O404" s="73">
        <f t="shared" si="521"/>
        <v>0</v>
      </c>
      <c r="P404" s="73">
        <f t="shared" si="521"/>
        <v>0</v>
      </c>
      <c r="Q404" s="209">
        <f t="shared" si="521"/>
        <v>0</v>
      </c>
      <c r="R404" s="6"/>
      <c r="S404" s="9">
        <f t="shared" si="482"/>
        <v>0</v>
      </c>
      <c r="T404" s="44">
        <f t="shared" si="516"/>
        <v>0</v>
      </c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</row>
    <row r="405" spans="1:159" ht="33" x14ac:dyDescent="0.2">
      <c r="A405" s="119"/>
      <c r="B405" s="96"/>
      <c r="C405" s="96"/>
      <c r="D405" s="96"/>
      <c r="E405" s="96"/>
      <c r="F405" s="96" t="s">
        <v>109</v>
      </c>
      <c r="G405" s="94" t="s">
        <v>232</v>
      </c>
      <c r="H405" s="71"/>
      <c r="I405" s="71"/>
      <c r="J405" s="71"/>
      <c r="K405" s="165" t="e">
        <f t="shared" si="495"/>
        <v>#DIV/0!</v>
      </c>
      <c r="L405" s="71"/>
      <c r="M405" s="71"/>
      <c r="N405" s="71"/>
      <c r="O405" s="69">
        <f t="shared" ref="O405:O406" si="522">+M405+N405</f>
        <v>0</v>
      </c>
      <c r="P405" s="69">
        <f t="shared" ref="P405:P406" si="523">L405-O405</f>
        <v>0</v>
      </c>
      <c r="Q405" s="199"/>
      <c r="R405" s="6"/>
      <c r="S405" s="9">
        <f t="shared" si="482"/>
        <v>0</v>
      </c>
      <c r="T405" s="44">
        <f t="shared" si="516"/>
        <v>0</v>
      </c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</row>
    <row r="406" spans="1:159" ht="49.5" x14ac:dyDescent="0.2">
      <c r="A406" s="119"/>
      <c r="B406" s="96"/>
      <c r="C406" s="96"/>
      <c r="D406" s="96"/>
      <c r="E406" s="96"/>
      <c r="F406" s="96">
        <v>11</v>
      </c>
      <c r="G406" s="94" t="s">
        <v>233</v>
      </c>
      <c r="H406" s="71"/>
      <c r="I406" s="71"/>
      <c r="J406" s="71"/>
      <c r="K406" s="165" t="e">
        <f t="shared" si="495"/>
        <v>#DIV/0!</v>
      </c>
      <c r="L406" s="71"/>
      <c r="M406" s="71"/>
      <c r="N406" s="71"/>
      <c r="O406" s="69">
        <f t="shared" si="522"/>
        <v>0</v>
      </c>
      <c r="P406" s="69">
        <f t="shared" si="523"/>
        <v>0</v>
      </c>
      <c r="Q406" s="199"/>
      <c r="R406" s="6"/>
      <c r="S406" s="9">
        <f t="shared" si="482"/>
        <v>0</v>
      </c>
      <c r="T406" s="33" t="e">
        <f>T407+T432</f>
        <v>#VALUE!</v>
      </c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</row>
    <row r="407" spans="1:159" ht="33" x14ac:dyDescent="0.2">
      <c r="A407" s="118"/>
      <c r="B407" s="41"/>
      <c r="C407" s="41"/>
      <c r="D407" s="41"/>
      <c r="E407" s="41" t="s">
        <v>18</v>
      </c>
      <c r="F407" s="41"/>
      <c r="G407" s="158" t="s">
        <v>234</v>
      </c>
      <c r="H407" s="73">
        <f t="shared" ref="H407:J407" si="524">H408</f>
        <v>0</v>
      </c>
      <c r="I407" s="73">
        <f t="shared" si="524"/>
        <v>0</v>
      </c>
      <c r="J407" s="73">
        <f t="shared" si="524"/>
        <v>0</v>
      </c>
      <c r="K407" s="165" t="e">
        <f t="shared" si="495"/>
        <v>#DIV/0!</v>
      </c>
      <c r="L407" s="73">
        <f t="shared" ref="L407:Q407" si="525">L408</f>
        <v>0</v>
      </c>
      <c r="M407" s="73">
        <f t="shared" si="525"/>
        <v>0</v>
      </c>
      <c r="N407" s="73">
        <f t="shared" si="525"/>
        <v>0</v>
      </c>
      <c r="O407" s="73">
        <f t="shared" si="525"/>
        <v>0</v>
      </c>
      <c r="P407" s="73">
        <f t="shared" si="525"/>
        <v>0</v>
      </c>
      <c r="Q407" s="209">
        <f t="shared" si="525"/>
        <v>0</v>
      </c>
      <c r="R407" s="6"/>
      <c r="S407" s="9">
        <f t="shared" si="482"/>
        <v>0</v>
      </c>
      <c r="T407" s="33">
        <f t="shared" ref="T407:T434" si="526">+R407+S407</f>
        <v>0</v>
      </c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</row>
    <row r="408" spans="1:159" ht="33" x14ac:dyDescent="0.2">
      <c r="A408" s="119"/>
      <c r="B408" s="96"/>
      <c r="C408" s="96"/>
      <c r="D408" s="96"/>
      <c r="E408" s="96"/>
      <c r="F408" s="96" t="s">
        <v>20</v>
      </c>
      <c r="G408" s="94" t="s">
        <v>235</v>
      </c>
      <c r="H408" s="71"/>
      <c r="I408" s="71"/>
      <c r="J408" s="71"/>
      <c r="K408" s="165" t="e">
        <f t="shared" si="495"/>
        <v>#DIV/0!</v>
      </c>
      <c r="L408" s="71"/>
      <c r="M408" s="71"/>
      <c r="N408" s="71"/>
      <c r="O408" s="69">
        <f t="shared" ref="O408" si="527">+M408+N408</f>
        <v>0</v>
      </c>
      <c r="P408" s="69">
        <f t="shared" ref="P408" si="528">L408-O408</f>
        <v>0</v>
      </c>
      <c r="Q408" s="199"/>
      <c r="R408" s="6"/>
      <c r="S408" s="9">
        <f t="shared" si="482"/>
        <v>0</v>
      </c>
      <c r="T408" s="33">
        <f>+R408+S408</f>
        <v>0</v>
      </c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</row>
    <row r="409" spans="1:159" ht="49.5" x14ac:dyDescent="0.2">
      <c r="A409" s="118"/>
      <c r="B409" s="41"/>
      <c r="C409" s="41"/>
      <c r="D409" s="41">
        <v>56</v>
      </c>
      <c r="E409" s="41"/>
      <c r="F409" s="41"/>
      <c r="G409" s="158" t="s">
        <v>159</v>
      </c>
      <c r="H409" s="73">
        <f t="shared" ref="H409:J409" si="529">+H410+H411+H412+H413+H414+H415</f>
        <v>0</v>
      </c>
      <c r="I409" s="73">
        <f t="shared" si="529"/>
        <v>0</v>
      </c>
      <c r="J409" s="73">
        <f t="shared" si="529"/>
        <v>0</v>
      </c>
      <c r="K409" s="165" t="e">
        <f t="shared" si="495"/>
        <v>#DIV/0!</v>
      </c>
      <c r="L409" s="73">
        <f>+L410+L411+L412+L413+L414+L415</f>
        <v>0</v>
      </c>
      <c r="M409" s="73">
        <f>+M410+M411+M412+M413+M414+M415</f>
        <v>0</v>
      </c>
      <c r="N409" s="73">
        <f t="shared" ref="N409:O409" si="530">+N410+N411+N412+N413+N414+N415</f>
        <v>0</v>
      </c>
      <c r="O409" s="73">
        <f t="shared" si="530"/>
        <v>0</v>
      </c>
      <c r="P409" s="73">
        <f>+P410+P411+P412+P413+P414+P415</f>
        <v>0</v>
      </c>
      <c r="Q409" s="209">
        <f>+Q410+Q411+Q412+Q413+Q414+Q415</f>
        <v>0</v>
      </c>
      <c r="R409" s="6"/>
      <c r="S409" s="9">
        <f t="shared" si="482"/>
        <v>0</v>
      </c>
      <c r="T409" s="33">
        <f>+R409+S409</f>
        <v>0</v>
      </c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</row>
    <row r="410" spans="1:159" ht="33" x14ac:dyDescent="0.2">
      <c r="A410" s="119"/>
      <c r="B410" s="96"/>
      <c r="C410" s="96"/>
      <c r="D410" s="96"/>
      <c r="E410" s="97" t="s">
        <v>56</v>
      </c>
      <c r="F410" s="96"/>
      <c r="G410" s="94" t="s">
        <v>236</v>
      </c>
      <c r="H410" s="71"/>
      <c r="I410" s="71"/>
      <c r="J410" s="71"/>
      <c r="K410" s="165" t="e">
        <f t="shared" si="495"/>
        <v>#DIV/0!</v>
      </c>
      <c r="L410" s="71"/>
      <c r="M410" s="71"/>
      <c r="N410" s="71"/>
      <c r="O410" s="69">
        <f t="shared" ref="O410:O415" si="531">+M410+N410</f>
        <v>0</v>
      </c>
      <c r="P410" s="69">
        <f t="shared" ref="P410:P415" si="532">L410-O410</f>
        <v>0</v>
      </c>
      <c r="Q410" s="199"/>
      <c r="R410" s="6"/>
      <c r="S410" s="9">
        <f t="shared" si="482"/>
        <v>0</v>
      </c>
      <c r="T410" s="69">
        <f t="shared" si="526"/>
        <v>0</v>
      </c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</row>
    <row r="411" spans="1:159" ht="18" x14ac:dyDescent="0.2">
      <c r="A411" s="119"/>
      <c r="B411" s="96"/>
      <c r="C411" s="96"/>
      <c r="D411" s="96"/>
      <c r="E411" s="97" t="s">
        <v>58</v>
      </c>
      <c r="F411" s="96"/>
      <c r="G411" s="94" t="s">
        <v>182</v>
      </c>
      <c r="H411" s="71"/>
      <c r="I411" s="71"/>
      <c r="J411" s="71"/>
      <c r="K411" s="165" t="e">
        <f t="shared" si="495"/>
        <v>#DIV/0!</v>
      </c>
      <c r="L411" s="71"/>
      <c r="M411" s="71"/>
      <c r="N411" s="71"/>
      <c r="O411" s="69">
        <f t="shared" si="531"/>
        <v>0</v>
      </c>
      <c r="P411" s="69">
        <f t="shared" si="532"/>
        <v>0</v>
      </c>
      <c r="Q411" s="199"/>
      <c r="R411" s="6"/>
      <c r="S411" s="9">
        <f t="shared" si="482"/>
        <v>0</v>
      </c>
      <c r="T411" s="184">
        <f t="shared" si="526"/>
        <v>0</v>
      </c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</row>
    <row r="412" spans="1:159" ht="33" x14ac:dyDescent="0.2">
      <c r="A412" s="119"/>
      <c r="B412" s="96"/>
      <c r="C412" s="96"/>
      <c r="D412" s="96"/>
      <c r="E412" s="97" t="s">
        <v>63</v>
      </c>
      <c r="F412" s="96"/>
      <c r="G412" s="94" t="s">
        <v>237</v>
      </c>
      <c r="H412" s="71"/>
      <c r="I412" s="71"/>
      <c r="J412" s="71"/>
      <c r="K412" s="165" t="e">
        <f t="shared" si="495"/>
        <v>#DIV/0!</v>
      </c>
      <c r="L412" s="71"/>
      <c r="M412" s="71"/>
      <c r="N412" s="71"/>
      <c r="O412" s="69">
        <f t="shared" si="531"/>
        <v>0</v>
      </c>
      <c r="P412" s="69">
        <f t="shared" si="532"/>
        <v>0</v>
      </c>
      <c r="Q412" s="199"/>
      <c r="R412" s="6"/>
      <c r="S412" s="9">
        <f t="shared" si="482"/>
        <v>0</v>
      </c>
      <c r="T412" s="44">
        <f t="shared" si="526"/>
        <v>0</v>
      </c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</row>
    <row r="413" spans="1:159" ht="33" x14ac:dyDescent="0.2">
      <c r="A413" s="119"/>
      <c r="B413" s="96"/>
      <c r="C413" s="96"/>
      <c r="D413" s="96"/>
      <c r="E413" s="97" t="s">
        <v>238</v>
      </c>
      <c r="F413" s="96"/>
      <c r="G413" s="94" t="s">
        <v>239</v>
      </c>
      <c r="H413" s="71"/>
      <c r="I413" s="71"/>
      <c r="J413" s="71"/>
      <c r="K413" s="165" t="e">
        <f t="shared" si="495"/>
        <v>#DIV/0!</v>
      </c>
      <c r="L413" s="71"/>
      <c r="M413" s="71"/>
      <c r="N413" s="71"/>
      <c r="O413" s="69">
        <f t="shared" si="531"/>
        <v>0</v>
      </c>
      <c r="P413" s="69">
        <f t="shared" si="532"/>
        <v>0</v>
      </c>
      <c r="Q413" s="199"/>
      <c r="R413" s="6"/>
      <c r="S413" s="9">
        <f t="shared" si="482"/>
        <v>0</v>
      </c>
      <c r="T413" s="44">
        <f t="shared" si="526"/>
        <v>0</v>
      </c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</row>
    <row r="414" spans="1:159" ht="18" x14ac:dyDescent="0.2">
      <c r="A414" s="119"/>
      <c r="B414" s="96"/>
      <c r="C414" s="96"/>
      <c r="D414" s="96"/>
      <c r="E414" s="97" t="s">
        <v>240</v>
      </c>
      <c r="F414" s="96"/>
      <c r="G414" s="94" t="s">
        <v>241</v>
      </c>
      <c r="H414" s="71"/>
      <c r="I414" s="71"/>
      <c r="J414" s="71"/>
      <c r="K414" s="165" t="e">
        <f t="shared" si="495"/>
        <v>#DIV/0!</v>
      </c>
      <c r="L414" s="71"/>
      <c r="M414" s="71"/>
      <c r="N414" s="71"/>
      <c r="O414" s="69">
        <f t="shared" si="531"/>
        <v>0</v>
      </c>
      <c r="P414" s="69">
        <f t="shared" si="532"/>
        <v>0</v>
      </c>
      <c r="Q414" s="199"/>
      <c r="R414" s="6"/>
      <c r="S414" s="9">
        <f t="shared" si="482"/>
        <v>0</v>
      </c>
      <c r="T414" s="44">
        <f t="shared" si="526"/>
        <v>0</v>
      </c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</row>
    <row r="415" spans="1:159" ht="18" x14ac:dyDescent="0.2">
      <c r="A415" s="119"/>
      <c r="B415" s="96"/>
      <c r="C415" s="96"/>
      <c r="D415" s="96"/>
      <c r="E415" s="97" t="s">
        <v>242</v>
      </c>
      <c r="F415" s="96"/>
      <c r="G415" s="94" t="s">
        <v>243</v>
      </c>
      <c r="H415" s="71"/>
      <c r="I415" s="71"/>
      <c r="J415" s="71"/>
      <c r="K415" s="165" t="e">
        <f t="shared" si="495"/>
        <v>#DIV/0!</v>
      </c>
      <c r="L415" s="71"/>
      <c r="M415" s="71"/>
      <c r="N415" s="71"/>
      <c r="O415" s="69">
        <f t="shared" si="531"/>
        <v>0</v>
      </c>
      <c r="P415" s="69">
        <f t="shared" si="532"/>
        <v>0</v>
      </c>
      <c r="Q415" s="199"/>
      <c r="R415" s="6"/>
      <c r="S415" s="9">
        <f t="shared" si="482"/>
        <v>0</v>
      </c>
      <c r="T415" s="33">
        <f t="shared" si="526"/>
        <v>0</v>
      </c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</row>
    <row r="416" spans="1:159" ht="18" x14ac:dyDescent="0.2">
      <c r="A416" s="118"/>
      <c r="B416" s="41"/>
      <c r="C416" s="41"/>
      <c r="D416" s="41">
        <v>57</v>
      </c>
      <c r="E416" s="41"/>
      <c r="F416" s="41"/>
      <c r="G416" s="158" t="s">
        <v>316</v>
      </c>
      <c r="H416" s="73">
        <f>H417+H442</f>
        <v>6021000</v>
      </c>
      <c r="I416" s="73" t="e">
        <f t="shared" ref="I416:J416" si="533">I417+I442</f>
        <v>#VALUE!</v>
      </c>
      <c r="J416" s="73" t="e">
        <f t="shared" si="533"/>
        <v>#VALUE!</v>
      </c>
      <c r="K416" s="165" t="e">
        <f t="shared" si="495"/>
        <v>#VALUE!</v>
      </c>
      <c r="L416" s="73">
        <f>L417+L442</f>
        <v>2200000</v>
      </c>
      <c r="M416" s="73">
        <f t="shared" ref="M416:N416" si="534">M417+M442</f>
        <v>1307386</v>
      </c>
      <c r="N416" s="73">
        <f t="shared" si="534"/>
        <v>666553.48</v>
      </c>
      <c r="O416" s="73">
        <f>O417+O442</f>
        <v>1973939.48</v>
      </c>
      <c r="P416" s="73">
        <f>L416-O416</f>
        <v>226060.52000000002</v>
      </c>
      <c r="Q416" s="198">
        <f>ROUND(O416/L416*100,2)</f>
        <v>89.72</v>
      </c>
      <c r="R416" s="12"/>
      <c r="S416" s="9">
        <f t="shared" si="482"/>
        <v>-1307386</v>
      </c>
      <c r="T416" s="44">
        <f t="shared" si="526"/>
        <v>-1307386</v>
      </c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</row>
    <row r="417" spans="1:159" ht="18" x14ac:dyDescent="0.2">
      <c r="A417" s="118"/>
      <c r="B417" s="41"/>
      <c r="C417" s="41"/>
      <c r="D417" s="41"/>
      <c r="E417" s="41" t="s">
        <v>18</v>
      </c>
      <c r="F417" s="41"/>
      <c r="G417" s="158" t="s">
        <v>358</v>
      </c>
      <c r="H417" s="73">
        <f>+H418</f>
        <v>5021000</v>
      </c>
      <c r="I417" s="73" t="e">
        <f>+I418</f>
        <v>#VALUE!</v>
      </c>
      <c r="J417" s="73" t="e">
        <f t="shared" ref="J417" si="535">+J418</f>
        <v>#VALUE!</v>
      </c>
      <c r="K417" s="165" t="e">
        <f t="shared" si="495"/>
        <v>#VALUE!</v>
      </c>
      <c r="L417" s="73">
        <f>+L418</f>
        <v>1900000</v>
      </c>
      <c r="M417" s="73">
        <f t="shared" ref="M417" si="536">+M418</f>
        <v>1210400</v>
      </c>
      <c r="N417" s="73">
        <f>+N418</f>
        <v>604243.48</v>
      </c>
      <c r="O417" s="73">
        <f t="shared" ref="O417:O444" si="537">+M417+N417</f>
        <v>1814643.48</v>
      </c>
      <c r="P417" s="73">
        <f t="shared" ref="P417:P418" si="538">L417-O417</f>
        <v>85356.520000000019</v>
      </c>
      <c r="Q417" s="198">
        <f t="shared" ref="Q417:Q446" si="539">ROUND(O417/L417*100,2)</f>
        <v>95.51</v>
      </c>
      <c r="R417" s="12"/>
      <c r="S417" s="9">
        <f t="shared" si="482"/>
        <v>-1210400</v>
      </c>
      <c r="T417" s="44">
        <f t="shared" si="526"/>
        <v>-1210400</v>
      </c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</row>
    <row r="418" spans="1:159" ht="18" x14ac:dyDescent="0.2">
      <c r="A418" s="118"/>
      <c r="B418" s="41"/>
      <c r="C418" s="41"/>
      <c r="D418" s="41"/>
      <c r="E418" s="41"/>
      <c r="F418" s="41" t="s">
        <v>20</v>
      </c>
      <c r="G418" s="158" t="s">
        <v>350</v>
      </c>
      <c r="H418" s="73">
        <f>H419+H429+H431+H433+H436+H438+H439+H440</f>
        <v>5021000</v>
      </c>
      <c r="I418" s="73" t="e">
        <f>I419+I429+I431+I433+I436+I438+I439+I440</f>
        <v>#VALUE!</v>
      </c>
      <c r="J418" s="73" t="e">
        <f>H418-I418</f>
        <v>#VALUE!</v>
      </c>
      <c r="K418" s="165" t="e">
        <f t="shared" si="495"/>
        <v>#VALUE!</v>
      </c>
      <c r="L418" s="73">
        <f>+L419+L429+L431+L436+L437+L438+L439+L440+L441+L433</f>
        <v>1900000</v>
      </c>
      <c r="M418" s="73">
        <f>+M419+M429+M431+M436+M437+M438+M439+M440+M441+M433</f>
        <v>1210400</v>
      </c>
      <c r="N418" s="73">
        <f>+N419+N429+N431+N436+N437+N438+N439+N440+N441+N433</f>
        <v>604243.48</v>
      </c>
      <c r="O418" s="73">
        <f>+M418+N418</f>
        <v>1814643.48</v>
      </c>
      <c r="P418" s="73">
        <f t="shared" si="538"/>
        <v>85356.520000000019</v>
      </c>
      <c r="Q418" s="198">
        <f t="shared" si="539"/>
        <v>95.51</v>
      </c>
      <c r="R418" s="12"/>
      <c r="S418" s="9">
        <f t="shared" si="482"/>
        <v>-1210400</v>
      </c>
      <c r="T418" s="44">
        <f t="shared" si="526"/>
        <v>-1210400</v>
      </c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</row>
    <row r="419" spans="1:159" s="1" customFormat="1" ht="18" x14ac:dyDescent="0.25">
      <c r="A419" s="118"/>
      <c r="B419" s="41"/>
      <c r="C419" s="41"/>
      <c r="D419" s="41"/>
      <c r="E419" s="41"/>
      <c r="F419" s="41"/>
      <c r="G419" s="158" t="s">
        <v>359</v>
      </c>
      <c r="H419" s="73">
        <f>H420+H421</f>
        <v>0</v>
      </c>
      <c r="I419" s="73">
        <f>I420+I421</f>
        <v>0</v>
      </c>
      <c r="J419" s="73">
        <f>H419-I419</f>
        <v>0</v>
      </c>
      <c r="K419" s="165" t="e">
        <f t="shared" si="495"/>
        <v>#DIV/0!</v>
      </c>
      <c r="L419" s="73">
        <f>L420+L421</f>
        <v>0</v>
      </c>
      <c r="M419" s="73">
        <f>M420+M421</f>
        <v>0</v>
      </c>
      <c r="N419" s="73">
        <f>+N420+N421</f>
        <v>0</v>
      </c>
      <c r="O419" s="73">
        <f>+M419+N419</f>
        <v>0</v>
      </c>
      <c r="P419" s="73"/>
      <c r="Q419" s="198"/>
      <c r="R419" s="13"/>
      <c r="S419" s="9">
        <f t="shared" si="482"/>
        <v>0</v>
      </c>
      <c r="T419" s="30">
        <f>+R419+S419</f>
        <v>0</v>
      </c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</row>
    <row r="420" spans="1:159" s="80" customFormat="1" ht="18" x14ac:dyDescent="0.2">
      <c r="A420" s="125"/>
      <c r="B420" s="103"/>
      <c r="C420" s="103"/>
      <c r="D420" s="103"/>
      <c r="E420" s="103"/>
      <c r="F420" s="103"/>
      <c r="G420" s="177" t="s">
        <v>244</v>
      </c>
      <c r="H420" s="71"/>
      <c r="I420" s="71">
        <f>O420</f>
        <v>0</v>
      </c>
      <c r="J420" s="73">
        <f>H420-I420</f>
        <v>0</v>
      </c>
      <c r="K420" s="165" t="e">
        <f t="shared" si="495"/>
        <v>#DIV/0!</v>
      </c>
      <c r="L420" s="71">
        <f>H420</f>
        <v>0</v>
      </c>
      <c r="M420" s="71"/>
      <c r="N420" s="71"/>
      <c r="O420" s="69">
        <f t="shared" si="537"/>
        <v>0</v>
      </c>
      <c r="P420" s="69"/>
      <c r="Q420" s="198"/>
      <c r="R420" s="134"/>
      <c r="S420" s="9">
        <f t="shared" si="482"/>
        <v>0</v>
      </c>
      <c r="T420" s="44">
        <f t="shared" si="526"/>
        <v>0</v>
      </c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  <c r="AE420" s="134"/>
      <c r="AF420" s="134"/>
      <c r="AG420" s="134"/>
      <c r="AH420" s="134"/>
      <c r="AI420" s="134"/>
      <c r="AJ420" s="134"/>
      <c r="AK420" s="134"/>
      <c r="AL420" s="134"/>
      <c r="AM420" s="134"/>
      <c r="AN420" s="134"/>
      <c r="AO420" s="134"/>
      <c r="AP420" s="134"/>
      <c r="AQ420" s="134"/>
      <c r="AR420" s="134"/>
      <c r="AS420" s="134"/>
      <c r="AT420" s="134"/>
      <c r="AU420" s="134"/>
      <c r="AV420" s="134"/>
      <c r="AW420" s="134"/>
      <c r="AX420" s="79"/>
      <c r="AY420" s="79"/>
      <c r="AZ420" s="79"/>
      <c r="BA420" s="79"/>
      <c r="BB420" s="79"/>
      <c r="BC420" s="79"/>
      <c r="BD420" s="79"/>
      <c r="BE420" s="79"/>
      <c r="BF420" s="79"/>
      <c r="BG420" s="79"/>
      <c r="BH420" s="79"/>
      <c r="BI420" s="79"/>
      <c r="BJ420" s="79"/>
      <c r="BK420" s="79"/>
      <c r="BL420" s="79"/>
      <c r="BM420" s="79"/>
      <c r="BN420" s="79"/>
      <c r="BO420" s="79"/>
      <c r="BP420" s="79"/>
      <c r="BQ420" s="79"/>
      <c r="BR420" s="79"/>
      <c r="BS420" s="79"/>
      <c r="BT420" s="79"/>
      <c r="BU420" s="79"/>
      <c r="BV420" s="79"/>
      <c r="BW420" s="79"/>
      <c r="BX420" s="79"/>
      <c r="BY420" s="79"/>
      <c r="BZ420" s="79"/>
      <c r="CA420" s="79"/>
      <c r="CB420" s="79"/>
      <c r="CC420" s="79"/>
      <c r="CD420" s="79"/>
      <c r="CE420" s="79"/>
      <c r="CF420" s="79"/>
      <c r="CG420" s="79"/>
      <c r="CH420" s="79"/>
      <c r="CI420" s="79"/>
      <c r="CJ420" s="79"/>
      <c r="CK420" s="79"/>
      <c r="CL420" s="79"/>
      <c r="CM420" s="79"/>
      <c r="CN420" s="79"/>
      <c r="CO420" s="79"/>
      <c r="CP420" s="79"/>
      <c r="CQ420" s="79"/>
      <c r="CR420" s="79"/>
      <c r="CS420" s="79"/>
      <c r="CT420" s="79"/>
      <c r="CU420" s="79"/>
      <c r="CV420" s="79"/>
      <c r="CW420" s="79"/>
      <c r="CX420" s="79"/>
      <c r="CY420" s="79"/>
      <c r="CZ420" s="79"/>
      <c r="DA420" s="79"/>
      <c r="DB420" s="79"/>
      <c r="DC420" s="79"/>
      <c r="DD420" s="79"/>
      <c r="DE420" s="79"/>
      <c r="DF420" s="79"/>
      <c r="DG420" s="79"/>
      <c r="DH420" s="79"/>
      <c r="DI420" s="79"/>
      <c r="DJ420" s="79"/>
      <c r="DK420" s="79"/>
      <c r="DL420" s="79"/>
      <c r="DM420" s="79"/>
      <c r="DN420" s="79"/>
      <c r="DO420" s="79"/>
      <c r="DP420" s="79"/>
      <c r="DQ420" s="79"/>
      <c r="DR420" s="79"/>
      <c r="DS420" s="79"/>
      <c r="DT420" s="79"/>
      <c r="DU420" s="79"/>
      <c r="DV420" s="79"/>
      <c r="DW420" s="79"/>
      <c r="DX420" s="79"/>
      <c r="DY420" s="79"/>
      <c r="DZ420" s="79"/>
      <c r="EA420" s="79"/>
      <c r="EB420" s="79"/>
      <c r="EC420" s="79"/>
      <c r="ED420" s="79"/>
      <c r="EE420" s="79"/>
      <c r="EF420" s="79"/>
      <c r="EG420" s="79"/>
      <c r="EH420" s="79"/>
      <c r="EI420" s="79"/>
      <c r="EJ420" s="79"/>
      <c r="EK420" s="79"/>
      <c r="EL420" s="79"/>
      <c r="EM420" s="79"/>
      <c r="EN420" s="79"/>
      <c r="EO420" s="79"/>
      <c r="EP420" s="79"/>
      <c r="EQ420" s="79"/>
      <c r="ER420" s="79"/>
      <c r="ES420" s="79"/>
      <c r="ET420" s="79"/>
      <c r="EU420" s="79"/>
      <c r="EV420" s="79"/>
      <c r="EW420" s="79"/>
      <c r="EX420" s="79"/>
      <c r="EY420" s="79"/>
      <c r="EZ420" s="79"/>
      <c r="FA420" s="79"/>
      <c r="FB420" s="79"/>
      <c r="FC420" s="79"/>
    </row>
    <row r="421" spans="1:159" ht="18" x14ac:dyDescent="0.2">
      <c r="A421" s="119"/>
      <c r="B421" s="96"/>
      <c r="C421" s="96"/>
      <c r="D421" s="96"/>
      <c r="E421" s="96"/>
      <c r="F421" s="96"/>
      <c r="G421" s="94" t="s">
        <v>245</v>
      </c>
      <c r="H421" s="254">
        <f>H422+H423+H424+H425</f>
        <v>0</v>
      </c>
      <c r="I421" s="254">
        <f>I422+I423+I424+I425</f>
        <v>0</v>
      </c>
      <c r="J421" s="73">
        <f>H421-I421</f>
        <v>0</v>
      </c>
      <c r="K421" s="165" t="e">
        <f t="shared" si="495"/>
        <v>#DIV/0!</v>
      </c>
      <c r="L421" s="254">
        <f>L422+L425</f>
        <v>0</v>
      </c>
      <c r="M421" s="254">
        <f>M422+M425</f>
        <v>0</v>
      </c>
      <c r="N421" s="254">
        <f t="shared" ref="N421" si="540">N422+N425</f>
        <v>0</v>
      </c>
      <c r="O421" s="254">
        <f t="shared" si="537"/>
        <v>0</v>
      </c>
      <c r="P421" s="71"/>
      <c r="Q421" s="198"/>
      <c r="R421" s="12"/>
      <c r="S421" s="9">
        <f t="shared" si="482"/>
        <v>0</v>
      </c>
      <c r="T421" s="30">
        <f>+R421+S421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</row>
    <row r="422" spans="1:159" ht="18" x14ac:dyDescent="0.2">
      <c r="A422" s="119"/>
      <c r="B422" s="96"/>
      <c r="C422" s="96"/>
      <c r="D422" s="96"/>
      <c r="E422" s="96"/>
      <c r="F422" s="96"/>
      <c r="G422" s="94" t="s">
        <v>246</v>
      </c>
      <c r="H422" s="71">
        <v>0</v>
      </c>
      <c r="I422" s="71">
        <f>O422</f>
        <v>0</v>
      </c>
      <c r="J422" s="73">
        <f t="shared" ref="J422:J442" si="541">H422-I422</f>
        <v>0</v>
      </c>
      <c r="K422" s="165" t="e">
        <f t="shared" si="495"/>
        <v>#DIV/0!</v>
      </c>
      <c r="L422" s="71">
        <f>H422</f>
        <v>0</v>
      </c>
      <c r="M422" s="71">
        <v>0</v>
      </c>
      <c r="N422" s="71">
        <v>0</v>
      </c>
      <c r="O422" s="69">
        <f t="shared" si="537"/>
        <v>0</v>
      </c>
      <c r="P422" s="69"/>
      <c r="Q422" s="198"/>
      <c r="R422" s="12"/>
      <c r="S422" s="9">
        <f t="shared" si="482"/>
        <v>0</v>
      </c>
      <c r="T422" s="44">
        <f>+R422+S422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</row>
    <row r="423" spans="1:159" ht="18" x14ac:dyDescent="0.2">
      <c r="A423" s="119"/>
      <c r="B423" s="96"/>
      <c r="C423" s="96"/>
      <c r="D423" s="96"/>
      <c r="E423" s="96"/>
      <c r="F423" s="96"/>
      <c r="G423" s="94" t="s">
        <v>247</v>
      </c>
      <c r="H423" s="71"/>
      <c r="I423" s="71"/>
      <c r="J423" s="73">
        <f t="shared" si="541"/>
        <v>0</v>
      </c>
      <c r="K423" s="165" t="e">
        <f t="shared" si="495"/>
        <v>#DIV/0!</v>
      </c>
      <c r="L423" s="71"/>
      <c r="M423" s="71"/>
      <c r="N423" s="71"/>
      <c r="O423" s="69">
        <f t="shared" si="537"/>
        <v>0</v>
      </c>
      <c r="P423" s="69"/>
      <c r="Q423" s="198"/>
      <c r="R423" s="12"/>
      <c r="S423" s="9">
        <f t="shared" si="482"/>
        <v>0</v>
      </c>
      <c r="T423" s="33">
        <f t="shared" si="526"/>
        <v>0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</row>
    <row r="424" spans="1:159" ht="18" x14ac:dyDescent="0.2">
      <c r="A424" s="119"/>
      <c r="B424" s="96"/>
      <c r="C424" s="96"/>
      <c r="D424" s="96"/>
      <c r="E424" s="96"/>
      <c r="F424" s="96"/>
      <c r="G424" s="94" t="s">
        <v>248</v>
      </c>
      <c r="H424" s="71"/>
      <c r="I424" s="71"/>
      <c r="J424" s="73">
        <f t="shared" si="541"/>
        <v>0</v>
      </c>
      <c r="K424" s="165" t="e">
        <f t="shared" si="495"/>
        <v>#DIV/0!</v>
      </c>
      <c r="L424" s="71"/>
      <c r="M424" s="71"/>
      <c r="N424" s="71"/>
      <c r="O424" s="69">
        <f t="shared" si="537"/>
        <v>0</v>
      </c>
      <c r="P424" s="69"/>
      <c r="Q424" s="198"/>
      <c r="R424" s="12"/>
      <c r="S424" s="9">
        <f t="shared" si="482"/>
        <v>0</v>
      </c>
      <c r="T424" s="44">
        <f t="shared" si="526"/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</row>
    <row r="425" spans="1:159" ht="18" x14ac:dyDescent="0.2">
      <c r="A425" s="119"/>
      <c r="B425" s="96"/>
      <c r="C425" s="96"/>
      <c r="D425" s="96"/>
      <c r="E425" s="96"/>
      <c r="F425" s="96"/>
      <c r="G425" s="94" t="s">
        <v>249</v>
      </c>
      <c r="H425" s="71"/>
      <c r="I425" s="71"/>
      <c r="J425" s="73">
        <f t="shared" si="541"/>
        <v>0</v>
      </c>
      <c r="K425" s="165" t="e">
        <f t="shared" si="495"/>
        <v>#DIV/0!</v>
      </c>
      <c r="L425" s="71"/>
      <c r="M425" s="71"/>
      <c r="N425" s="71"/>
      <c r="O425" s="73">
        <f t="shared" si="537"/>
        <v>0</v>
      </c>
      <c r="P425" s="71"/>
      <c r="Q425" s="198"/>
      <c r="R425" s="12"/>
      <c r="S425" s="9">
        <f t="shared" si="482"/>
        <v>0</v>
      </c>
      <c r="T425" s="44">
        <f t="shared" si="526"/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</row>
    <row r="426" spans="1:159" ht="18" x14ac:dyDescent="0.2">
      <c r="A426" s="119"/>
      <c r="B426" s="96"/>
      <c r="C426" s="96"/>
      <c r="D426" s="96"/>
      <c r="E426" s="96"/>
      <c r="F426" s="96"/>
      <c r="G426" s="94" t="s">
        <v>250</v>
      </c>
      <c r="H426" s="71"/>
      <c r="I426" s="71"/>
      <c r="J426" s="73">
        <f t="shared" si="541"/>
        <v>0</v>
      </c>
      <c r="K426" s="165" t="e">
        <f t="shared" si="495"/>
        <v>#DIV/0!</v>
      </c>
      <c r="L426" s="71"/>
      <c r="M426" s="71"/>
      <c r="N426" s="71"/>
      <c r="O426" s="69">
        <f t="shared" si="537"/>
        <v>0</v>
      </c>
      <c r="P426" s="69"/>
      <c r="Q426" s="198"/>
      <c r="R426" s="12"/>
      <c r="S426" s="9">
        <f t="shared" si="482"/>
        <v>0</v>
      </c>
      <c r="T426" s="30">
        <f t="shared" si="526"/>
        <v>0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</row>
    <row r="427" spans="1:159" ht="18" x14ac:dyDescent="0.2">
      <c r="A427" s="119"/>
      <c r="B427" s="96"/>
      <c r="C427" s="96"/>
      <c r="D427" s="96"/>
      <c r="E427" s="96"/>
      <c r="F427" s="96"/>
      <c r="G427" s="94" t="s">
        <v>251</v>
      </c>
      <c r="H427" s="71"/>
      <c r="I427" s="71"/>
      <c r="J427" s="73">
        <f t="shared" si="541"/>
        <v>0</v>
      </c>
      <c r="K427" s="165" t="e">
        <f t="shared" si="495"/>
        <v>#DIV/0!</v>
      </c>
      <c r="L427" s="71"/>
      <c r="M427" s="71"/>
      <c r="N427" s="71"/>
      <c r="O427" s="69">
        <f t="shared" si="537"/>
        <v>0</v>
      </c>
      <c r="P427" s="69"/>
      <c r="Q427" s="198"/>
      <c r="R427" s="12"/>
      <c r="S427" s="9">
        <f t="shared" si="482"/>
        <v>0</v>
      </c>
      <c r="T427" s="30">
        <f t="shared" si="526"/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</row>
    <row r="428" spans="1:159" ht="18" x14ac:dyDescent="0.2">
      <c r="A428" s="119"/>
      <c r="B428" s="96"/>
      <c r="C428" s="96"/>
      <c r="D428" s="96"/>
      <c r="E428" s="96"/>
      <c r="F428" s="96"/>
      <c r="G428" s="94" t="s">
        <v>252</v>
      </c>
      <c r="H428" s="71"/>
      <c r="I428" s="71"/>
      <c r="J428" s="73">
        <f t="shared" si="541"/>
        <v>0</v>
      </c>
      <c r="K428" s="165" t="e">
        <f t="shared" si="495"/>
        <v>#DIV/0!</v>
      </c>
      <c r="L428" s="71"/>
      <c r="M428" s="71"/>
      <c r="N428" s="71"/>
      <c r="O428" s="69">
        <f t="shared" si="537"/>
        <v>0</v>
      </c>
      <c r="P428" s="69"/>
      <c r="Q428" s="198"/>
      <c r="R428" s="12"/>
      <c r="S428" s="9">
        <f t="shared" si="482"/>
        <v>0</v>
      </c>
      <c r="T428" s="30">
        <f t="shared" si="526"/>
        <v>0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</row>
    <row r="429" spans="1:159" ht="33" x14ac:dyDescent="0.2">
      <c r="A429" s="118"/>
      <c r="B429" s="41"/>
      <c r="C429" s="41"/>
      <c r="D429" s="41"/>
      <c r="E429" s="41"/>
      <c r="F429" s="41"/>
      <c r="G429" s="158" t="s">
        <v>360</v>
      </c>
      <c r="H429" s="73">
        <f>H430</f>
        <v>84000</v>
      </c>
      <c r="I429" s="73">
        <f>I430</f>
        <v>20364</v>
      </c>
      <c r="J429" s="73">
        <f>H429-I429</f>
        <v>63636</v>
      </c>
      <c r="K429" s="165">
        <f t="shared" si="495"/>
        <v>24.24</v>
      </c>
      <c r="L429" s="73">
        <f>L430</f>
        <v>84000</v>
      </c>
      <c r="M429" s="73">
        <f>M430</f>
        <v>20364</v>
      </c>
      <c r="N429" s="73">
        <f>N430</f>
        <v>0</v>
      </c>
      <c r="O429" s="70">
        <f>+M429+N429</f>
        <v>20364</v>
      </c>
      <c r="P429" s="69"/>
      <c r="Q429" s="198"/>
      <c r="R429" s="12"/>
      <c r="S429" s="9">
        <f t="shared" si="482"/>
        <v>-20364</v>
      </c>
      <c r="T429" s="30">
        <f t="shared" si="526"/>
        <v>-20364</v>
      </c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</row>
    <row r="430" spans="1:159" ht="18" x14ac:dyDescent="0.2">
      <c r="A430" s="119"/>
      <c r="B430" s="96"/>
      <c r="C430" s="96"/>
      <c r="D430" s="96"/>
      <c r="E430" s="96"/>
      <c r="F430" s="96"/>
      <c r="G430" s="185" t="s">
        <v>253</v>
      </c>
      <c r="H430" s="71">
        <v>84000</v>
      </c>
      <c r="I430" s="71">
        <f>O430</f>
        <v>20364</v>
      </c>
      <c r="J430" s="73">
        <f t="shared" si="541"/>
        <v>63636</v>
      </c>
      <c r="K430" s="165">
        <f t="shared" si="495"/>
        <v>24.24</v>
      </c>
      <c r="L430" s="71">
        <v>84000</v>
      </c>
      <c r="M430" s="71">
        <v>20364</v>
      </c>
      <c r="N430" s="71"/>
      <c r="O430" s="69">
        <f t="shared" si="537"/>
        <v>20364</v>
      </c>
      <c r="P430" s="69"/>
      <c r="Q430" s="198"/>
      <c r="R430" s="12"/>
      <c r="S430" s="9">
        <f t="shared" si="482"/>
        <v>-20364</v>
      </c>
      <c r="T430" s="30">
        <f>+R430+S430</f>
        <v>-20364</v>
      </c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</row>
    <row r="431" spans="1:159" ht="49.5" x14ac:dyDescent="0.2">
      <c r="A431" s="118"/>
      <c r="B431" s="41"/>
      <c r="C431" s="41"/>
      <c r="D431" s="41"/>
      <c r="E431" s="41"/>
      <c r="F431" s="41"/>
      <c r="G431" s="158" t="s">
        <v>361</v>
      </c>
      <c r="H431" s="254">
        <f>H432</f>
        <v>4500000</v>
      </c>
      <c r="I431" s="254">
        <f>O431</f>
        <v>1687465.48</v>
      </c>
      <c r="J431" s="73">
        <f>H431-I431</f>
        <v>2812534.52</v>
      </c>
      <c r="K431" s="165">
        <f t="shared" si="495"/>
        <v>37.5</v>
      </c>
      <c r="L431" s="254">
        <f>L432</f>
        <v>1683000</v>
      </c>
      <c r="M431" s="73">
        <v>1123102</v>
      </c>
      <c r="N431" s="73">
        <f>N432+M433</f>
        <v>564363.48</v>
      </c>
      <c r="O431" s="70">
        <f>+M431+N431</f>
        <v>1687465.48</v>
      </c>
      <c r="P431" s="69"/>
      <c r="Q431" s="198"/>
      <c r="R431" s="12"/>
      <c r="S431" s="9">
        <f t="shared" si="482"/>
        <v>-1123102</v>
      </c>
      <c r="T431" s="44">
        <f t="shared" si="526"/>
        <v>-1123102</v>
      </c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</row>
    <row r="432" spans="1:159" ht="18" x14ac:dyDescent="0.2">
      <c r="A432" s="119"/>
      <c r="B432" s="96"/>
      <c r="C432" s="96"/>
      <c r="D432" s="96"/>
      <c r="E432" s="96"/>
      <c r="F432" s="96"/>
      <c r="G432" s="185" t="s">
        <v>254</v>
      </c>
      <c r="H432" s="71">
        <v>4500000</v>
      </c>
      <c r="I432" s="71">
        <f>O432</f>
        <v>1680715.48</v>
      </c>
      <c r="J432" s="73">
        <f t="shared" si="541"/>
        <v>2819284.52</v>
      </c>
      <c r="K432" s="165">
        <f t="shared" si="495"/>
        <v>37.35</v>
      </c>
      <c r="L432" s="71">
        <v>1683000</v>
      </c>
      <c r="M432" s="71">
        <v>1118602</v>
      </c>
      <c r="N432" s="71">
        <v>562113.48</v>
      </c>
      <c r="O432" s="69">
        <f>+M432+N432</f>
        <v>1680715.48</v>
      </c>
      <c r="P432" s="69"/>
      <c r="Q432" s="198"/>
      <c r="R432" s="220"/>
      <c r="S432" s="221" t="s">
        <v>423</v>
      </c>
      <c r="T432" s="30" t="e">
        <f t="shared" si="526"/>
        <v>#VALUE!</v>
      </c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</row>
    <row r="433" spans="1:159" ht="18" x14ac:dyDescent="0.2">
      <c r="A433" s="119"/>
      <c r="B433" s="96"/>
      <c r="C433" s="96"/>
      <c r="D433" s="96"/>
      <c r="E433" s="96"/>
      <c r="F433" s="96"/>
      <c r="G433" s="158" t="s">
        <v>255</v>
      </c>
      <c r="H433" s="73">
        <f>+H434+H435</f>
        <v>27000</v>
      </c>
      <c r="I433" s="73">
        <f>I434+I435</f>
        <v>2250</v>
      </c>
      <c r="J433" s="73">
        <f>H433-I433</f>
        <v>24750</v>
      </c>
      <c r="K433" s="165">
        <f t="shared" si="495"/>
        <v>8.33</v>
      </c>
      <c r="L433" s="73">
        <f>+L434+L435</f>
        <v>8000</v>
      </c>
      <c r="M433" s="73">
        <f>+M434+M435</f>
        <v>2250</v>
      </c>
      <c r="N433" s="73">
        <f t="shared" ref="N433" si="542">+N434+N435</f>
        <v>0</v>
      </c>
      <c r="O433" s="73">
        <f t="shared" si="537"/>
        <v>2250</v>
      </c>
      <c r="P433" s="71"/>
      <c r="Q433" s="198"/>
      <c r="R433" s="12"/>
      <c r="S433" s="9">
        <f t="shared" ref="S433:S441" si="543">R433-M433</f>
        <v>-2250</v>
      </c>
      <c r="T433" s="44">
        <f t="shared" si="526"/>
        <v>-2250</v>
      </c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</row>
    <row r="434" spans="1:159" ht="18" x14ac:dyDescent="0.2">
      <c r="A434" s="119"/>
      <c r="B434" s="96"/>
      <c r="C434" s="96"/>
      <c r="D434" s="96"/>
      <c r="E434" s="96"/>
      <c r="F434" s="96"/>
      <c r="G434" s="94" t="s">
        <v>256</v>
      </c>
      <c r="H434" s="71">
        <f>D434</f>
        <v>0</v>
      </c>
      <c r="I434" s="71">
        <f>O434</f>
        <v>0</v>
      </c>
      <c r="J434" s="73">
        <f t="shared" si="541"/>
        <v>0</v>
      </c>
      <c r="K434" s="165" t="e">
        <f t="shared" si="495"/>
        <v>#DIV/0!</v>
      </c>
      <c r="L434" s="71">
        <f>H434</f>
        <v>0</v>
      </c>
      <c r="M434" s="71"/>
      <c r="N434" s="71"/>
      <c r="O434" s="69">
        <f t="shared" si="537"/>
        <v>0</v>
      </c>
      <c r="P434" s="69"/>
      <c r="Q434" s="198"/>
      <c r="R434" s="12"/>
      <c r="S434" s="9">
        <f t="shared" si="543"/>
        <v>0</v>
      </c>
      <c r="T434" s="33">
        <f t="shared" si="526"/>
        <v>0</v>
      </c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</row>
    <row r="435" spans="1:159" ht="18" x14ac:dyDescent="0.2">
      <c r="A435" s="119"/>
      <c r="B435" s="96"/>
      <c r="C435" s="96"/>
      <c r="D435" s="96"/>
      <c r="E435" s="96"/>
      <c r="F435" s="96"/>
      <c r="G435" s="94" t="s">
        <v>257</v>
      </c>
      <c r="H435" s="71">
        <v>27000</v>
      </c>
      <c r="I435" s="71">
        <f>O435</f>
        <v>2250</v>
      </c>
      <c r="J435" s="73">
        <f t="shared" si="541"/>
        <v>24750</v>
      </c>
      <c r="K435" s="165">
        <f t="shared" si="495"/>
        <v>8.33</v>
      </c>
      <c r="L435" s="71">
        <v>8000</v>
      </c>
      <c r="M435" s="71">
        <v>2250</v>
      </c>
      <c r="N435" s="71"/>
      <c r="O435" s="69">
        <f t="shared" si="537"/>
        <v>2250</v>
      </c>
      <c r="P435" s="69"/>
      <c r="Q435" s="198"/>
      <c r="R435" s="12"/>
      <c r="S435" s="9">
        <f t="shared" si="543"/>
        <v>-2250</v>
      </c>
      <c r="T435" s="44">
        <f>+R435+S435</f>
        <v>-2250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</row>
    <row r="436" spans="1:159" s="1" customFormat="1" ht="18" x14ac:dyDescent="0.25">
      <c r="A436" s="118"/>
      <c r="B436" s="41"/>
      <c r="C436" s="41"/>
      <c r="D436" s="41"/>
      <c r="E436" s="41"/>
      <c r="F436" s="41"/>
      <c r="G436" s="158" t="s">
        <v>258</v>
      </c>
      <c r="H436" s="73">
        <v>0</v>
      </c>
      <c r="I436" s="73" t="s">
        <v>434</v>
      </c>
      <c r="J436" s="73" t="e">
        <f t="shared" si="541"/>
        <v>#VALUE!</v>
      </c>
      <c r="K436" s="165" t="e">
        <f t="shared" si="495"/>
        <v>#VALUE!</v>
      </c>
      <c r="L436" s="73">
        <v>0</v>
      </c>
      <c r="M436" s="71"/>
      <c r="N436" s="73"/>
      <c r="O436" s="70">
        <f t="shared" si="537"/>
        <v>0</v>
      </c>
      <c r="P436" s="70"/>
      <c r="Q436" s="198"/>
      <c r="R436" s="13"/>
      <c r="S436" s="9">
        <f t="shared" si="543"/>
        <v>0</v>
      </c>
      <c r="T436" s="44">
        <f>+R436+S436</f>
        <v>0</v>
      </c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</row>
    <row r="437" spans="1:159" s="1" customFormat="1" ht="33" x14ac:dyDescent="0.25">
      <c r="A437" s="118"/>
      <c r="B437" s="41"/>
      <c r="C437" s="41"/>
      <c r="D437" s="41"/>
      <c r="E437" s="41"/>
      <c r="F437" s="41"/>
      <c r="G437" s="158" t="s">
        <v>259</v>
      </c>
      <c r="H437" s="73"/>
      <c r="I437" s="73"/>
      <c r="J437" s="73">
        <f t="shared" si="541"/>
        <v>0</v>
      </c>
      <c r="K437" s="165" t="e">
        <f t="shared" si="495"/>
        <v>#DIV/0!</v>
      </c>
      <c r="L437" s="73"/>
      <c r="M437" s="71"/>
      <c r="N437" s="73"/>
      <c r="O437" s="70">
        <f t="shared" si="537"/>
        <v>0</v>
      </c>
      <c r="P437" s="70"/>
      <c r="Q437" s="198"/>
      <c r="R437" s="13"/>
      <c r="S437" s="9">
        <f t="shared" si="543"/>
        <v>0</v>
      </c>
      <c r="T437" s="33">
        <f t="shared" ref="T437" si="544">T438</f>
        <v>-62184</v>
      </c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</row>
    <row r="438" spans="1:159" s="1" customFormat="1" ht="18" x14ac:dyDescent="0.25">
      <c r="A438" s="118"/>
      <c r="B438" s="41"/>
      <c r="C438" s="41"/>
      <c r="D438" s="41"/>
      <c r="E438" s="41"/>
      <c r="F438" s="41"/>
      <c r="G438" s="158" t="s">
        <v>260</v>
      </c>
      <c r="H438" s="73">
        <f>H439</f>
        <v>60000</v>
      </c>
      <c r="I438" s="73">
        <f>O438</f>
        <v>3000</v>
      </c>
      <c r="J438" s="73">
        <f t="shared" si="541"/>
        <v>57000</v>
      </c>
      <c r="K438" s="165">
        <f t="shared" si="495"/>
        <v>5</v>
      </c>
      <c r="L438" s="73">
        <v>12000</v>
      </c>
      <c r="M438" s="71">
        <v>2500</v>
      </c>
      <c r="N438" s="71">
        <v>500</v>
      </c>
      <c r="O438" s="70">
        <f t="shared" si="537"/>
        <v>3000</v>
      </c>
      <c r="P438" s="70"/>
      <c r="Q438" s="198"/>
      <c r="R438" s="13"/>
      <c r="S438" s="9">
        <f t="shared" si="543"/>
        <v>-2500</v>
      </c>
      <c r="T438" s="33">
        <f t="shared" ref="T438" si="545">T439+T440</f>
        <v>-62184</v>
      </c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</row>
    <row r="439" spans="1:159" s="1" customFormat="1" ht="18" x14ac:dyDescent="0.25">
      <c r="A439" s="118"/>
      <c r="B439" s="41"/>
      <c r="C439" s="41"/>
      <c r="D439" s="41"/>
      <c r="E439" s="41"/>
      <c r="F439" s="41"/>
      <c r="G439" s="158" t="s">
        <v>261</v>
      </c>
      <c r="H439" s="73">
        <v>60000</v>
      </c>
      <c r="I439" s="73">
        <f t="shared" ref="I439:I440" si="546">O439</f>
        <v>29316</v>
      </c>
      <c r="J439" s="73">
        <f t="shared" si="541"/>
        <v>30684</v>
      </c>
      <c r="K439" s="165">
        <f t="shared" si="495"/>
        <v>48.86</v>
      </c>
      <c r="L439" s="73">
        <v>50000</v>
      </c>
      <c r="M439" s="71">
        <v>14987</v>
      </c>
      <c r="N439" s="71">
        <v>14329</v>
      </c>
      <c r="O439" s="70">
        <f t="shared" si="537"/>
        <v>29316</v>
      </c>
      <c r="P439" s="70"/>
      <c r="Q439" s="198"/>
      <c r="R439" s="13"/>
      <c r="S439" s="9">
        <f t="shared" si="543"/>
        <v>-14987</v>
      </c>
      <c r="T439" s="31">
        <f>R439+S439</f>
        <v>-14987</v>
      </c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</row>
    <row r="440" spans="1:159" s="1" customFormat="1" ht="33" x14ac:dyDescent="0.25">
      <c r="A440" s="118"/>
      <c r="B440" s="41"/>
      <c r="C440" s="41"/>
      <c r="D440" s="41"/>
      <c r="E440" s="41"/>
      <c r="F440" s="41"/>
      <c r="G440" s="158" t="s">
        <v>412</v>
      </c>
      <c r="H440" s="73">
        <v>290000</v>
      </c>
      <c r="I440" s="73">
        <f t="shared" si="546"/>
        <v>72248</v>
      </c>
      <c r="J440" s="73">
        <f t="shared" si="541"/>
        <v>217752</v>
      </c>
      <c r="K440" s="165">
        <f t="shared" si="495"/>
        <v>24.91</v>
      </c>
      <c r="L440" s="73">
        <v>63000</v>
      </c>
      <c r="M440" s="71">
        <v>47197</v>
      </c>
      <c r="N440" s="71">
        <v>25051</v>
      </c>
      <c r="O440" s="70">
        <f>+M440+N440</f>
        <v>72248</v>
      </c>
      <c r="P440" s="70"/>
      <c r="Q440" s="198"/>
      <c r="R440" s="13"/>
      <c r="S440" s="9">
        <f t="shared" si="543"/>
        <v>-47197</v>
      </c>
      <c r="T440" s="31">
        <f>R440+S440</f>
        <v>-47197</v>
      </c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</row>
    <row r="441" spans="1:159" ht="18" x14ac:dyDescent="0.2">
      <c r="A441" s="119"/>
      <c r="B441" s="96"/>
      <c r="C441" s="96"/>
      <c r="D441" s="96"/>
      <c r="E441" s="96"/>
      <c r="F441" s="96"/>
      <c r="G441" s="94" t="s">
        <v>262</v>
      </c>
      <c r="H441" s="71"/>
      <c r="I441" s="71"/>
      <c r="J441" s="73">
        <f t="shared" si="541"/>
        <v>0</v>
      </c>
      <c r="K441" s="165" t="e">
        <f t="shared" si="495"/>
        <v>#DIV/0!</v>
      </c>
      <c r="L441" s="71"/>
      <c r="M441" s="71"/>
      <c r="N441" s="71"/>
      <c r="O441" s="69">
        <f t="shared" si="537"/>
        <v>0</v>
      </c>
      <c r="P441" s="69">
        <f t="shared" ref="P441" si="547">L441-O441</f>
        <v>0</v>
      </c>
      <c r="Q441" s="198"/>
      <c r="R441" s="12"/>
      <c r="S441" s="9">
        <f t="shared" si="543"/>
        <v>0</v>
      </c>
      <c r="T441" s="93">
        <f>R441+S441</f>
        <v>0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</row>
    <row r="442" spans="1:159" ht="33" x14ac:dyDescent="0.2">
      <c r="A442" s="119"/>
      <c r="B442" s="96"/>
      <c r="C442" s="96"/>
      <c r="D442" s="96"/>
      <c r="E442" s="41" t="s">
        <v>127</v>
      </c>
      <c r="F442" s="96"/>
      <c r="G442" s="158" t="s">
        <v>422</v>
      </c>
      <c r="H442" s="73">
        <f>H443</f>
        <v>1000000</v>
      </c>
      <c r="I442" s="73">
        <f>I443</f>
        <v>159296</v>
      </c>
      <c r="J442" s="73">
        <f t="shared" si="541"/>
        <v>840704</v>
      </c>
      <c r="K442" s="165">
        <f t="shared" si="495"/>
        <v>15.93</v>
      </c>
      <c r="L442" s="73">
        <f>L443</f>
        <v>300000</v>
      </c>
      <c r="M442" s="73">
        <f>M443</f>
        <v>96986</v>
      </c>
      <c r="N442" s="73">
        <f>N443</f>
        <v>62310</v>
      </c>
      <c r="O442" s="70">
        <f t="shared" si="537"/>
        <v>159296</v>
      </c>
      <c r="P442" s="70"/>
      <c r="Q442" s="198"/>
      <c r="R442" s="12"/>
      <c r="S442" s="9"/>
      <c r="T442" s="31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</row>
    <row r="443" spans="1:159" ht="18" x14ac:dyDescent="0.2">
      <c r="A443" s="119"/>
      <c r="B443" s="96"/>
      <c r="C443" s="96"/>
      <c r="D443" s="96"/>
      <c r="E443" s="41"/>
      <c r="F443" s="96"/>
      <c r="G443" s="158" t="s">
        <v>425</v>
      </c>
      <c r="H443" s="71">
        <v>1000000</v>
      </c>
      <c r="I443" s="71">
        <f>O443</f>
        <v>159296</v>
      </c>
      <c r="J443" s="71"/>
      <c r="K443" s="191"/>
      <c r="L443" s="71">
        <v>300000</v>
      </c>
      <c r="M443" s="71">
        <v>96986</v>
      </c>
      <c r="N443" s="71">
        <v>62310</v>
      </c>
      <c r="O443" s="69">
        <f t="shared" si="537"/>
        <v>159296</v>
      </c>
      <c r="P443" s="70"/>
      <c r="Q443" s="198"/>
      <c r="R443" s="12"/>
      <c r="S443" s="9"/>
      <c r="T443" s="55" t="e">
        <f t="shared" ref="T443" si="548">SUM(T444:T446)</f>
        <v>#VALUE!</v>
      </c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</row>
    <row r="444" spans="1:159" ht="49.5" x14ac:dyDescent="0.2">
      <c r="A444" s="119"/>
      <c r="B444" s="96"/>
      <c r="C444" s="96"/>
      <c r="D444" s="41">
        <v>58</v>
      </c>
      <c r="E444" s="96"/>
      <c r="F444" s="96"/>
      <c r="G444" s="158" t="s">
        <v>366</v>
      </c>
      <c r="H444" s="73">
        <f t="shared" ref="H444:J444" si="549">+H445+H446</f>
        <v>10254000</v>
      </c>
      <c r="I444" s="73">
        <f t="shared" si="549"/>
        <v>1806440</v>
      </c>
      <c r="J444" s="73">
        <f t="shared" si="549"/>
        <v>8447560</v>
      </c>
      <c r="K444" s="165">
        <f t="shared" si="495"/>
        <v>17.62</v>
      </c>
      <c r="L444" s="73">
        <f>+L445+L446</f>
        <v>1845000</v>
      </c>
      <c r="M444" s="73">
        <f>+M445+M446</f>
        <v>1274376</v>
      </c>
      <c r="N444" s="73">
        <f>N445+N446</f>
        <v>532064</v>
      </c>
      <c r="O444" s="73">
        <f t="shared" si="537"/>
        <v>1806440</v>
      </c>
      <c r="P444" s="73">
        <f>+P445+P446</f>
        <v>38560</v>
      </c>
      <c r="Q444" s="198">
        <f t="shared" si="539"/>
        <v>97.91</v>
      </c>
      <c r="R444" s="12"/>
      <c r="S444" s="9">
        <f t="shared" ref="S444:S450" si="550">R444-M444</f>
        <v>-1274376</v>
      </c>
      <c r="T444" s="55">
        <f>T384+T390</f>
        <v>-2844277</v>
      </c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</row>
    <row r="445" spans="1:159" ht="18" x14ac:dyDescent="0.2">
      <c r="A445" s="119"/>
      <c r="B445" s="96"/>
      <c r="C445" s="96"/>
      <c r="D445" s="96"/>
      <c r="E445" s="97" t="s">
        <v>56</v>
      </c>
      <c r="F445" s="96"/>
      <c r="G445" s="94" t="s">
        <v>377</v>
      </c>
      <c r="H445" s="71">
        <v>1563000</v>
      </c>
      <c r="I445" s="71">
        <f>O445</f>
        <v>276682</v>
      </c>
      <c r="J445" s="71">
        <f t="shared" ref="J445:J446" si="551">H445-I445</f>
        <v>1286318</v>
      </c>
      <c r="K445" s="165">
        <f t="shared" si="495"/>
        <v>17.7</v>
      </c>
      <c r="L445" s="71">
        <v>285000</v>
      </c>
      <c r="M445" s="71">
        <v>195320</v>
      </c>
      <c r="N445" s="71">
        <v>81362</v>
      </c>
      <c r="O445" s="69">
        <f>+M445+N445</f>
        <v>276682</v>
      </c>
      <c r="P445" s="69">
        <f t="shared" ref="P445:P446" si="552">L445-O445</f>
        <v>8318</v>
      </c>
      <c r="Q445" s="198">
        <f t="shared" si="539"/>
        <v>97.08</v>
      </c>
      <c r="R445" s="12">
        <v>1568908.87</v>
      </c>
      <c r="S445" s="9">
        <f>R445-M445</f>
        <v>1373588.87</v>
      </c>
      <c r="T445" s="55" t="e">
        <f>T387+T406</f>
        <v>#VALUE!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</row>
    <row r="446" spans="1:159" ht="18" x14ac:dyDescent="0.2">
      <c r="A446" s="119"/>
      <c r="B446" s="96"/>
      <c r="C446" s="96"/>
      <c r="D446" s="96"/>
      <c r="E446" s="97" t="s">
        <v>58</v>
      </c>
      <c r="F446" s="96"/>
      <c r="G446" s="94" t="s">
        <v>378</v>
      </c>
      <c r="H446" s="71">
        <v>8691000</v>
      </c>
      <c r="I446" s="71">
        <f>O446</f>
        <v>1529758</v>
      </c>
      <c r="J446" s="71">
        <f t="shared" si="551"/>
        <v>7161242</v>
      </c>
      <c r="K446" s="165">
        <f t="shared" si="495"/>
        <v>17.600000000000001</v>
      </c>
      <c r="L446" s="71">
        <v>1560000</v>
      </c>
      <c r="M446" s="71">
        <v>1079056</v>
      </c>
      <c r="N446" s="71">
        <v>450702</v>
      </c>
      <c r="O446" s="69">
        <f>+M446+N446</f>
        <v>1529758</v>
      </c>
      <c r="P446" s="69">
        <f t="shared" si="552"/>
        <v>30242</v>
      </c>
      <c r="Q446" s="198">
        <f t="shared" si="539"/>
        <v>98.06</v>
      </c>
      <c r="R446" s="12">
        <v>8727616.6199999992</v>
      </c>
      <c r="S446" s="9">
        <f t="shared" si="550"/>
        <v>7648560.6199999992</v>
      </c>
      <c r="T446" s="55" t="e">
        <f>T382-T444-T445</f>
        <v>#VALUE!</v>
      </c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</row>
    <row r="447" spans="1:159" ht="18" x14ac:dyDescent="0.2">
      <c r="A447" s="118"/>
      <c r="B447" s="41"/>
      <c r="C447" s="41"/>
      <c r="D447" s="41">
        <v>79</v>
      </c>
      <c r="E447" s="41"/>
      <c r="F447" s="41"/>
      <c r="G447" s="169" t="s">
        <v>263</v>
      </c>
      <c r="H447" s="73">
        <f t="shared" ref="H447:J447" si="553">H448</f>
        <v>0</v>
      </c>
      <c r="I447" s="73">
        <f t="shared" si="553"/>
        <v>0</v>
      </c>
      <c r="J447" s="73">
        <f t="shared" si="553"/>
        <v>0</v>
      </c>
      <c r="K447" s="165" t="e">
        <f t="shared" si="495"/>
        <v>#DIV/0!</v>
      </c>
      <c r="L447" s="73">
        <f t="shared" ref="L447:P447" si="554">L448</f>
        <v>0</v>
      </c>
      <c r="M447" s="73">
        <f t="shared" si="554"/>
        <v>0</v>
      </c>
      <c r="N447" s="73">
        <f>N448</f>
        <v>0</v>
      </c>
      <c r="O447" s="73">
        <f t="shared" si="554"/>
        <v>0</v>
      </c>
      <c r="P447" s="73">
        <f t="shared" si="554"/>
        <v>0</v>
      </c>
      <c r="Q447" s="198"/>
      <c r="R447" s="6"/>
      <c r="S447" s="9">
        <f t="shared" si="550"/>
        <v>0</v>
      </c>
      <c r="T447" s="55" t="e">
        <f>+T147+T382</f>
        <v>#VALUE!</v>
      </c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</row>
    <row r="448" spans="1:159" ht="18" x14ac:dyDescent="0.2">
      <c r="A448" s="118"/>
      <c r="B448" s="41"/>
      <c r="C448" s="41"/>
      <c r="D448" s="41">
        <v>80</v>
      </c>
      <c r="E448" s="41"/>
      <c r="F448" s="41"/>
      <c r="G448" s="169" t="s">
        <v>264</v>
      </c>
      <c r="H448" s="73">
        <f t="shared" ref="H448:J448" si="555">H449+H450</f>
        <v>0</v>
      </c>
      <c r="I448" s="73">
        <f t="shared" si="555"/>
        <v>0</v>
      </c>
      <c r="J448" s="73">
        <f t="shared" si="555"/>
        <v>0</v>
      </c>
      <c r="K448" s="165" t="e">
        <f t="shared" si="495"/>
        <v>#DIV/0!</v>
      </c>
      <c r="L448" s="73">
        <f t="shared" ref="L448:P448" si="556">L449+L450</f>
        <v>0</v>
      </c>
      <c r="M448" s="73">
        <f t="shared" si="556"/>
        <v>0</v>
      </c>
      <c r="N448" s="73">
        <f>N449+N450</f>
        <v>0</v>
      </c>
      <c r="O448" s="73">
        <f t="shared" si="556"/>
        <v>0</v>
      </c>
      <c r="P448" s="73">
        <f t="shared" si="556"/>
        <v>0</v>
      </c>
      <c r="Q448" s="198"/>
      <c r="R448" s="6"/>
      <c r="S448" s="9">
        <f t="shared" si="550"/>
        <v>0</v>
      </c>
      <c r="T448" s="55">
        <f>+T88</f>
        <v>-967406</v>
      </c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</row>
    <row r="449" spans="1:159" ht="33" x14ac:dyDescent="0.2">
      <c r="A449" s="119"/>
      <c r="B449" s="96"/>
      <c r="C449" s="96"/>
      <c r="D449" s="96"/>
      <c r="E449" s="96" t="s">
        <v>7</v>
      </c>
      <c r="F449" s="96"/>
      <c r="G449" s="94" t="s">
        <v>265</v>
      </c>
      <c r="H449" s="71"/>
      <c r="I449" s="71"/>
      <c r="J449" s="71"/>
      <c r="K449" s="165" t="e">
        <f t="shared" si="495"/>
        <v>#DIV/0!</v>
      </c>
      <c r="L449" s="71"/>
      <c r="M449" s="71"/>
      <c r="N449" s="71"/>
      <c r="O449" s="71">
        <f>M449+N449</f>
        <v>0</v>
      </c>
      <c r="P449" s="71"/>
      <c r="Q449" s="207"/>
      <c r="R449" s="6"/>
      <c r="S449" s="9">
        <f t="shared" si="550"/>
        <v>0</v>
      </c>
      <c r="T449" s="130" t="e">
        <f>#REF!-T45</f>
        <v>#REF!</v>
      </c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</row>
    <row r="450" spans="1:159" ht="33" x14ac:dyDescent="0.2">
      <c r="A450" s="119"/>
      <c r="B450" s="96"/>
      <c r="C450" s="96"/>
      <c r="D450" s="96"/>
      <c r="E450" s="96" t="s">
        <v>111</v>
      </c>
      <c r="F450" s="96"/>
      <c r="G450" s="94" t="s">
        <v>266</v>
      </c>
      <c r="H450" s="71"/>
      <c r="I450" s="71"/>
      <c r="J450" s="71"/>
      <c r="K450" s="165" t="e">
        <f t="shared" si="495"/>
        <v>#DIV/0!</v>
      </c>
      <c r="L450" s="71"/>
      <c r="M450" s="71"/>
      <c r="N450" s="71"/>
      <c r="O450" s="71">
        <f>M450+N450</f>
        <v>0</v>
      </c>
      <c r="P450" s="71"/>
      <c r="Q450" s="207"/>
      <c r="R450" s="6"/>
      <c r="S450" s="9">
        <f t="shared" si="550"/>
        <v>0</v>
      </c>
      <c r="T450" s="130" t="e">
        <f t="shared" ref="T450:T451" si="557">+T38-T447</f>
        <v>#VALUE!</v>
      </c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</row>
    <row r="451" spans="1:159" ht="18" x14ac:dyDescent="0.2">
      <c r="A451" s="124"/>
      <c r="B451" s="102"/>
      <c r="C451" s="102"/>
      <c r="D451" s="102">
        <v>85</v>
      </c>
      <c r="E451" s="102"/>
      <c r="F451" s="102"/>
      <c r="G451" s="174" t="s">
        <v>87</v>
      </c>
      <c r="H451" s="71"/>
      <c r="I451" s="71"/>
      <c r="J451" s="71"/>
      <c r="K451" s="165"/>
      <c r="L451" s="71"/>
      <c r="M451" s="71">
        <v>-2675</v>
      </c>
      <c r="N451" s="71">
        <v>-1220</v>
      </c>
      <c r="O451" s="71">
        <f>M451+N451</f>
        <v>-3895</v>
      </c>
      <c r="P451" s="71"/>
      <c r="Q451" s="211"/>
      <c r="R451" s="6"/>
      <c r="S451" s="9"/>
      <c r="T451" s="130">
        <f t="shared" si="557"/>
        <v>965680</v>
      </c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</row>
    <row r="452" spans="1:159" ht="18" x14ac:dyDescent="0.2">
      <c r="A452" s="119"/>
      <c r="B452" s="96"/>
      <c r="C452" s="96"/>
      <c r="D452" s="96"/>
      <c r="E452" s="96"/>
      <c r="F452" s="96"/>
      <c r="G452" s="94" t="s">
        <v>149</v>
      </c>
      <c r="H452" s="71"/>
      <c r="I452" s="71"/>
      <c r="J452" s="71"/>
      <c r="K452" s="165"/>
      <c r="L452" s="71"/>
      <c r="M452" s="71"/>
      <c r="N452" s="71"/>
      <c r="O452" s="71"/>
      <c r="P452" s="71"/>
      <c r="Q452" s="207"/>
      <c r="R452" s="6"/>
      <c r="S452" s="9">
        <f t="shared" ref="S452:S502" si="558">R452-M452</f>
        <v>0</v>
      </c>
      <c r="T452" s="33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</row>
    <row r="453" spans="1:159" ht="18" x14ac:dyDescent="0.2">
      <c r="A453" s="242" t="s">
        <v>226</v>
      </c>
      <c r="B453" s="243" t="s">
        <v>18</v>
      </c>
      <c r="C453" s="243"/>
      <c r="D453" s="243"/>
      <c r="E453" s="243"/>
      <c r="F453" s="243"/>
      <c r="G453" s="159" t="s">
        <v>362</v>
      </c>
      <c r="H453" s="73">
        <f t="shared" ref="H453" si="559">SUM(H454:H456)</f>
        <v>16275000</v>
      </c>
      <c r="I453" s="73">
        <f>O453</f>
        <v>3776484.48</v>
      </c>
      <c r="J453" s="71">
        <f t="shared" ref="J453:J458" si="560">H453-I453</f>
        <v>12498515.52</v>
      </c>
      <c r="K453" s="165">
        <f t="shared" ref="K453:K482" si="561">ROUND(I453/H453*100,2)</f>
        <v>23.2</v>
      </c>
      <c r="L453" s="73">
        <f t="shared" ref="L453" si="562">SUM(L454:L456)</f>
        <v>4045000</v>
      </c>
      <c r="M453" s="73">
        <f t="shared" ref="M453:O453" si="563">SUM(M454:M456)</f>
        <v>2579087</v>
      </c>
      <c r="N453" s="73">
        <f t="shared" si="563"/>
        <v>1197397.48</v>
      </c>
      <c r="O453" s="73">
        <f t="shared" si="563"/>
        <v>3776484.48</v>
      </c>
      <c r="P453" s="73">
        <f t="shared" ref="P453:P458" si="564">L453-O453</f>
        <v>268515.52</v>
      </c>
      <c r="Q453" s="200">
        <f t="shared" ref="Q453:Q458" si="565">ROUND(O453/L453*100,2)</f>
        <v>93.36</v>
      </c>
      <c r="R453" s="6"/>
      <c r="S453" s="9">
        <f t="shared" si="558"/>
        <v>-2579087</v>
      </c>
      <c r="T453" s="33">
        <f t="shared" ref="T453" si="566">+T454+T457</f>
        <v>0</v>
      </c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</row>
    <row r="454" spans="1:159" ht="18" x14ac:dyDescent="0.2">
      <c r="A454" s="242"/>
      <c r="B454" s="243"/>
      <c r="C454" s="243" t="s">
        <v>7</v>
      </c>
      <c r="D454" s="243"/>
      <c r="E454" s="243"/>
      <c r="F454" s="243"/>
      <c r="G454" s="159" t="s">
        <v>363</v>
      </c>
      <c r="H454" s="73">
        <f>H394+H400</f>
        <v>0</v>
      </c>
      <c r="I454" s="73">
        <f t="shared" ref="I454:I456" si="567">O454</f>
        <v>0</v>
      </c>
      <c r="J454" s="71">
        <f t="shared" si="560"/>
        <v>0</v>
      </c>
      <c r="K454" s="165" t="e">
        <f t="shared" si="561"/>
        <v>#DIV/0!</v>
      </c>
      <c r="L454" s="73">
        <f>L394+L400</f>
        <v>0</v>
      </c>
      <c r="M454" s="73">
        <f>M394+M400</f>
        <v>0</v>
      </c>
      <c r="N454" s="73">
        <f>N394+N400</f>
        <v>0</v>
      </c>
      <c r="O454" s="73">
        <f>O394+O400</f>
        <v>0</v>
      </c>
      <c r="P454" s="73">
        <f t="shared" si="564"/>
        <v>0</v>
      </c>
      <c r="Q454" s="200" t="e">
        <f t="shared" si="565"/>
        <v>#DIV/0!</v>
      </c>
      <c r="R454" s="6"/>
      <c r="S454" s="9">
        <f t="shared" si="558"/>
        <v>0</v>
      </c>
      <c r="T454" s="33">
        <f t="shared" ref="T454" si="568">+T455+T456</f>
        <v>0</v>
      </c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</row>
    <row r="455" spans="1:159" ht="18" x14ac:dyDescent="0.2">
      <c r="A455" s="242"/>
      <c r="B455" s="243"/>
      <c r="C455" s="243" t="s">
        <v>136</v>
      </c>
      <c r="D455" s="243"/>
      <c r="E455" s="243"/>
      <c r="F455" s="243"/>
      <c r="G455" s="159" t="s">
        <v>364</v>
      </c>
      <c r="H455" s="73">
        <f>H397+H416</f>
        <v>6021000</v>
      </c>
      <c r="I455" s="73">
        <f t="shared" si="567"/>
        <v>1973939.48</v>
      </c>
      <c r="J455" s="71">
        <f t="shared" si="560"/>
        <v>4047060.52</v>
      </c>
      <c r="K455" s="165">
        <f t="shared" si="561"/>
        <v>32.78</v>
      </c>
      <c r="L455" s="73">
        <f>L397+L416</f>
        <v>2200000</v>
      </c>
      <c r="M455" s="73">
        <f>M397+M416</f>
        <v>1307386</v>
      </c>
      <c r="N455" s="73">
        <f>N397+N416</f>
        <v>666553.48</v>
      </c>
      <c r="O455" s="73">
        <f>O397+O416</f>
        <v>1973939.48</v>
      </c>
      <c r="P455" s="73">
        <f t="shared" si="564"/>
        <v>226060.52000000002</v>
      </c>
      <c r="Q455" s="200">
        <f t="shared" si="565"/>
        <v>89.72</v>
      </c>
      <c r="R455" s="6"/>
      <c r="S455" s="9">
        <f t="shared" si="558"/>
        <v>-1307386</v>
      </c>
      <c r="T455" s="33">
        <f t="shared" ref="T455" si="569">+T460</f>
        <v>0</v>
      </c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</row>
    <row r="456" spans="1:159" ht="18" x14ac:dyDescent="0.2">
      <c r="A456" s="242"/>
      <c r="B456" s="243"/>
      <c r="C456" s="243" t="s">
        <v>91</v>
      </c>
      <c r="D456" s="243"/>
      <c r="E456" s="243"/>
      <c r="F456" s="243"/>
      <c r="G456" s="159" t="s">
        <v>365</v>
      </c>
      <c r="H456" s="73">
        <f>H392-H454-H455</f>
        <v>10254000</v>
      </c>
      <c r="I456" s="73">
        <f t="shared" si="567"/>
        <v>1802545</v>
      </c>
      <c r="J456" s="71">
        <f t="shared" si="560"/>
        <v>8451455</v>
      </c>
      <c r="K456" s="165">
        <f t="shared" si="561"/>
        <v>17.579999999999998</v>
      </c>
      <c r="L456" s="73">
        <f>L392-L454-L455</f>
        <v>1845000</v>
      </c>
      <c r="M456" s="73">
        <f>M392-M454-M455</f>
        <v>1271701</v>
      </c>
      <c r="N456" s="73">
        <f>N392-N454-N455</f>
        <v>530844</v>
      </c>
      <c r="O456" s="73">
        <f>O392-O454-O455</f>
        <v>1802545</v>
      </c>
      <c r="P456" s="73">
        <f t="shared" si="564"/>
        <v>42455</v>
      </c>
      <c r="Q456" s="200">
        <f t="shared" si="565"/>
        <v>97.7</v>
      </c>
      <c r="R456" s="6"/>
      <c r="S456" s="9">
        <f t="shared" si="558"/>
        <v>-1271701</v>
      </c>
      <c r="T456" s="33">
        <f t="shared" ref="T456" si="570">+T464</f>
        <v>0</v>
      </c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</row>
    <row r="457" spans="1:159" ht="18" x14ac:dyDescent="0.2">
      <c r="A457" s="242">
        <v>8904</v>
      </c>
      <c r="B457" s="243" t="s">
        <v>20</v>
      </c>
      <c r="C457" s="243"/>
      <c r="D457" s="243"/>
      <c r="E457" s="243"/>
      <c r="F457" s="243"/>
      <c r="G457" s="159" t="s">
        <v>267</v>
      </c>
      <c r="H457" s="73">
        <f>+H157+H392</f>
        <v>32439600</v>
      </c>
      <c r="I457" s="73">
        <f>+I157+I392</f>
        <v>9565634.0099999998</v>
      </c>
      <c r="J457" s="71">
        <f t="shared" si="560"/>
        <v>22873965.990000002</v>
      </c>
      <c r="K457" s="165">
        <f t="shared" si="561"/>
        <v>29.49</v>
      </c>
      <c r="L457" s="73">
        <f>+L157+L392</f>
        <v>9673657</v>
      </c>
      <c r="M457" s="73">
        <f>+M157+M392</f>
        <v>6457288</v>
      </c>
      <c r="N457" s="73">
        <f>+N157+N392</f>
        <v>3108346.01</v>
      </c>
      <c r="O457" s="73">
        <f>+O157+O392</f>
        <v>9565634.0099999998</v>
      </c>
      <c r="P457" s="73">
        <f t="shared" si="564"/>
        <v>108022.99000000022</v>
      </c>
      <c r="Q457" s="200">
        <f t="shared" si="565"/>
        <v>98.88</v>
      </c>
      <c r="R457" s="6"/>
      <c r="S457" s="9">
        <f t="shared" si="558"/>
        <v>-6457288</v>
      </c>
      <c r="T457" s="33">
        <f t="shared" ref="T457" si="571">+T469</f>
        <v>0</v>
      </c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</row>
    <row r="458" spans="1:159" ht="18" x14ac:dyDescent="0.2">
      <c r="A458" s="242"/>
      <c r="B458" s="243" t="s">
        <v>18</v>
      </c>
      <c r="C458" s="243"/>
      <c r="D458" s="243"/>
      <c r="E458" s="243"/>
      <c r="F458" s="243"/>
      <c r="G458" s="159" t="s">
        <v>268</v>
      </c>
      <c r="H458" s="73">
        <f>+H98</f>
        <v>1420000</v>
      </c>
      <c r="I458" s="73">
        <f>+I98</f>
        <v>651438</v>
      </c>
      <c r="J458" s="71">
        <f t="shared" si="560"/>
        <v>768562</v>
      </c>
      <c r="K458" s="165">
        <f t="shared" si="561"/>
        <v>45.88</v>
      </c>
      <c r="L458" s="73">
        <f>+L98</f>
        <v>720000</v>
      </c>
      <c r="M458" s="73">
        <f>+M98</f>
        <v>514715</v>
      </c>
      <c r="N458" s="73">
        <f>+N98</f>
        <v>136723</v>
      </c>
      <c r="O458" s="73">
        <f>+O98</f>
        <v>651438</v>
      </c>
      <c r="P458" s="73">
        <f t="shared" si="564"/>
        <v>68562</v>
      </c>
      <c r="Q458" s="200">
        <f t="shared" si="565"/>
        <v>90.48</v>
      </c>
      <c r="R458" s="6"/>
      <c r="S458" s="9">
        <f t="shared" si="558"/>
        <v>-514715</v>
      </c>
      <c r="T458" s="33">
        <f t="shared" ref="T458" si="572">+T459+T469</f>
        <v>0</v>
      </c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</row>
    <row r="459" spans="1:159" ht="18" x14ac:dyDescent="0.2">
      <c r="A459" s="388" t="s">
        <v>269</v>
      </c>
      <c r="B459" s="389"/>
      <c r="C459" s="389"/>
      <c r="D459" s="389"/>
      <c r="E459" s="389"/>
      <c r="F459" s="389"/>
      <c r="G459" s="186" t="s">
        <v>270</v>
      </c>
      <c r="H459" s="73"/>
      <c r="I459" s="73"/>
      <c r="J459" s="73"/>
      <c r="K459" s="165"/>
      <c r="L459" s="73">
        <f>L9-L55</f>
        <v>-6931414</v>
      </c>
      <c r="M459" s="73">
        <f>M9-M55</f>
        <v>-4637261</v>
      </c>
      <c r="N459" s="73">
        <f>N9-N55</f>
        <v>-2000163.0099999998</v>
      </c>
      <c r="O459" s="73">
        <f>O9-O55</f>
        <v>-6637424.0100000016</v>
      </c>
      <c r="P459" s="73"/>
      <c r="Q459" s="212"/>
      <c r="R459" s="6"/>
      <c r="S459" s="9">
        <f t="shared" si="558"/>
        <v>4637261</v>
      </c>
      <c r="T459" s="33">
        <f t="shared" ref="T459" si="573">+T460+T464</f>
        <v>0</v>
      </c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</row>
    <row r="460" spans="1:159" ht="18" x14ac:dyDescent="0.2">
      <c r="A460" s="244"/>
      <c r="B460" s="245" t="s">
        <v>89</v>
      </c>
      <c r="C460" s="245"/>
      <c r="D460" s="245"/>
      <c r="E460" s="245"/>
      <c r="F460" s="245"/>
      <c r="G460" s="186" t="s">
        <v>271</v>
      </c>
      <c r="H460" s="73"/>
      <c r="I460" s="73"/>
      <c r="J460" s="73"/>
      <c r="K460" s="165"/>
      <c r="L460" s="73">
        <f t="shared" ref="L460:O461" si="574">+L48-L457</f>
        <v>-9655057</v>
      </c>
      <c r="M460" s="73">
        <f t="shared" si="574"/>
        <v>-6449716</v>
      </c>
      <c r="N460" s="73">
        <f t="shared" si="574"/>
        <v>-3098812.01</v>
      </c>
      <c r="O460" s="73">
        <f t="shared" si="574"/>
        <v>-9548528.0099999998</v>
      </c>
      <c r="P460" s="73"/>
      <c r="Q460" s="212"/>
      <c r="R460" s="6"/>
      <c r="S460" s="9">
        <f t="shared" si="558"/>
        <v>6449716</v>
      </c>
      <c r="T460" s="33">
        <f t="shared" ref="T460" si="575">+T461</f>
        <v>0</v>
      </c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</row>
    <row r="461" spans="1:159" ht="18" x14ac:dyDescent="0.2">
      <c r="A461" s="244"/>
      <c r="B461" s="245">
        <v>11</v>
      </c>
      <c r="C461" s="245"/>
      <c r="D461" s="245"/>
      <c r="E461" s="245"/>
      <c r="F461" s="245"/>
      <c r="G461" s="186" t="s">
        <v>272</v>
      </c>
      <c r="H461" s="73"/>
      <c r="I461" s="73"/>
      <c r="J461" s="73"/>
      <c r="K461" s="165"/>
      <c r="L461" s="73">
        <f t="shared" si="574"/>
        <v>-713000</v>
      </c>
      <c r="M461" s="73">
        <f t="shared" si="574"/>
        <v>-511215</v>
      </c>
      <c r="N461" s="73">
        <f t="shared" si="574"/>
        <v>-133477</v>
      </c>
      <c r="O461" s="73">
        <f t="shared" si="574"/>
        <v>-644692</v>
      </c>
      <c r="P461" s="73"/>
      <c r="Q461" s="212"/>
      <c r="R461" s="6"/>
      <c r="S461" s="9">
        <f t="shared" si="558"/>
        <v>511215</v>
      </c>
      <c r="T461" s="33">
        <f t="shared" ref="T461" si="576">+T462+T463</f>
        <v>0</v>
      </c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</row>
    <row r="462" spans="1:159" ht="0.75" customHeight="1" x14ac:dyDescent="0.2">
      <c r="A462" s="118"/>
      <c r="B462" s="41"/>
      <c r="C462" s="41"/>
      <c r="D462" s="41"/>
      <c r="E462" s="41"/>
      <c r="F462" s="41"/>
      <c r="G462" s="158"/>
      <c r="H462" s="73"/>
      <c r="I462" s="73"/>
      <c r="J462" s="73"/>
      <c r="K462" s="165"/>
      <c r="L462" s="73"/>
      <c r="M462" s="73"/>
      <c r="N462" s="73"/>
      <c r="O462" s="73"/>
      <c r="P462" s="73"/>
      <c r="Q462" s="209"/>
      <c r="R462" s="6"/>
      <c r="S462" s="9">
        <f t="shared" si="558"/>
        <v>0</v>
      </c>
      <c r="T462" s="33">
        <f>+R462+S462</f>
        <v>0</v>
      </c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</row>
    <row r="463" spans="1:159" ht="18" hidden="1" x14ac:dyDescent="0.2">
      <c r="A463" s="118">
        <v>5008</v>
      </c>
      <c r="B463" s="41"/>
      <c r="C463" s="41"/>
      <c r="D463" s="41"/>
      <c r="E463" s="41"/>
      <c r="F463" s="41"/>
      <c r="G463" s="158" t="s">
        <v>64</v>
      </c>
      <c r="H463" s="73">
        <f t="shared" ref="H463:J463" si="577">+H464+H467</f>
        <v>0</v>
      </c>
      <c r="I463" s="73">
        <f t="shared" si="577"/>
        <v>0</v>
      </c>
      <c r="J463" s="73">
        <f t="shared" si="577"/>
        <v>0</v>
      </c>
      <c r="K463" s="165" t="e">
        <f t="shared" si="561"/>
        <v>#DIV/0!</v>
      </c>
      <c r="L463" s="73">
        <f>+L464+L467</f>
        <v>0</v>
      </c>
      <c r="M463" s="73">
        <f>+M464+M467</f>
        <v>0</v>
      </c>
      <c r="N463" s="73">
        <f t="shared" ref="N463:O463" si="578">+N464+N467</f>
        <v>0</v>
      </c>
      <c r="O463" s="73">
        <f t="shared" si="578"/>
        <v>0</v>
      </c>
      <c r="P463" s="73">
        <f>+P464+P467</f>
        <v>0</v>
      </c>
      <c r="Q463" s="209">
        <f>+Q464+Q467</f>
        <v>0</v>
      </c>
      <c r="R463" s="6"/>
      <c r="S463" s="9">
        <f t="shared" si="558"/>
        <v>0</v>
      </c>
      <c r="T463" s="33">
        <f>+R463+S463</f>
        <v>0</v>
      </c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</row>
    <row r="464" spans="1:159" ht="18" hidden="1" x14ac:dyDescent="0.2">
      <c r="A464" s="118"/>
      <c r="B464" s="41"/>
      <c r="C464" s="41"/>
      <c r="D464" s="97" t="s">
        <v>56</v>
      </c>
      <c r="E464" s="96"/>
      <c r="F464" s="96"/>
      <c r="G464" s="169" t="s">
        <v>153</v>
      </c>
      <c r="H464" s="73">
        <f t="shared" ref="H464:J464" si="579">+H465+H466</f>
        <v>0</v>
      </c>
      <c r="I464" s="73">
        <f t="shared" si="579"/>
        <v>0</v>
      </c>
      <c r="J464" s="73">
        <f t="shared" si="579"/>
        <v>0</v>
      </c>
      <c r="K464" s="165" t="e">
        <f t="shared" si="561"/>
        <v>#DIV/0!</v>
      </c>
      <c r="L464" s="73">
        <f>+L465+L466</f>
        <v>0</v>
      </c>
      <c r="M464" s="73">
        <f>+M465+M466</f>
        <v>0</v>
      </c>
      <c r="N464" s="73">
        <f t="shared" ref="N464:O464" si="580">+N465+N466</f>
        <v>0</v>
      </c>
      <c r="O464" s="73">
        <f t="shared" si="580"/>
        <v>0</v>
      </c>
      <c r="P464" s="73">
        <f>+P465+P466</f>
        <v>0</v>
      </c>
      <c r="Q464" s="209">
        <f>+Q465+Q466</f>
        <v>0</v>
      </c>
      <c r="R464" s="6"/>
      <c r="S464" s="9">
        <f t="shared" si="558"/>
        <v>0</v>
      </c>
      <c r="T464" s="33">
        <f t="shared" ref="T464" si="581">+T465+T467</f>
        <v>0</v>
      </c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</row>
    <row r="465" spans="1:159" ht="18" hidden="1" x14ac:dyDescent="0.2">
      <c r="A465" s="118"/>
      <c r="B465" s="41"/>
      <c r="C465" s="41"/>
      <c r="D465" s="97" t="s">
        <v>69</v>
      </c>
      <c r="E465" s="96"/>
      <c r="F465" s="96"/>
      <c r="G465" s="169" t="s">
        <v>273</v>
      </c>
      <c r="H465" s="73">
        <f t="shared" ref="H465:J465" si="582">+H470</f>
        <v>0</v>
      </c>
      <c r="I465" s="73">
        <f t="shared" si="582"/>
        <v>0</v>
      </c>
      <c r="J465" s="73">
        <f t="shared" si="582"/>
        <v>0</v>
      </c>
      <c r="K465" s="165" t="e">
        <f t="shared" si="561"/>
        <v>#DIV/0!</v>
      </c>
      <c r="L465" s="73">
        <f>+L470</f>
        <v>0</v>
      </c>
      <c r="M465" s="73">
        <f>+M470</f>
        <v>0</v>
      </c>
      <c r="N465" s="73">
        <f t="shared" ref="N465:O465" si="583">+N470</f>
        <v>0</v>
      </c>
      <c r="O465" s="73">
        <f t="shared" si="583"/>
        <v>0</v>
      </c>
      <c r="P465" s="73">
        <f>+P470</f>
        <v>0</v>
      </c>
      <c r="Q465" s="209">
        <f>+Q470</f>
        <v>0</v>
      </c>
      <c r="R465" s="6"/>
      <c r="S465" s="9">
        <f t="shared" si="558"/>
        <v>0</v>
      </c>
      <c r="T465" s="33">
        <f t="shared" ref="T465" si="584">+T466</f>
        <v>0</v>
      </c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</row>
    <row r="466" spans="1:159" ht="18" hidden="1" x14ac:dyDescent="0.2">
      <c r="A466" s="118"/>
      <c r="B466" s="41"/>
      <c r="C466" s="41"/>
      <c r="D466" s="97" t="s">
        <v>71</v>
      </c>
      <c r="E466" s="96"/>
      <c r="F466" s="96"/>
      <c r="G466" s="169" t="s">
        <v>274</v>
      </c>
      <c r="H466" s="73">
        <f t="shared" ref="H466:J466" si="585">+H474</f>
        <v>0</v>
      </c>
      <c r="I466" s="73">
        <f t="shared" si="585"/>
        <v>0</v>
      </c>
      <c r="J466" s="73">
        <f t="shared" si="585"/>
        <v>0</v>
      </c>
      <c r="K466" s="165" t="e">
        <f t="shared" si="561"/>
        <v>#DIV/0!</v>
      </c>
      <c r="L466" s="73">
        <f>+L474</f>
        <v>0</v>
      </c>
      <c r="M466" s="73">
        <f>+M474</f>
        <v>0</v>
      </c>
      <c r="N466" s="73">
        <f t="shared" ref="N466:O466" si="586">+N474</f>
        <v>0</v>
      </c>
      <c r="O466" s="73">
        <f t="shared" si="586"/>
        <v>0</v>
      </c>
      <c r="P466" s="73">
        <f>+P474</f>
        <v>0</v>
      </c>
      <c r="Q466" s="209">
        <f>+Q474</f>
        <v>0</v>
      </c>
      <c r="R466" s="6"/>
      <c r="S466" s="9">
        <f t="shared" si="558"/>
        <v>0</v>
      </c>
      <c r="T466" s="33">
        <f>+R466+S466</f>
        <v>0</v>
      </c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</row>
    <row r="467" spans="1:159" ht="18" hidden="1" x14ac:dyDescent="0.2">
      <c r="A467" s="118"/>
      <c r="B467" s="41"/>
      <c r="C467" s="41"/>
      <c r="D467" s="97" t="s">
        <v>85</v>
      </c>
      <c r="E467" s="96"/>
      <c r="F467" s="96"/>
      <c r="G467" s="169" t="s">
        <v>162</v>
      </c>
      <c r="H467" s="73">
        <f t="shared" ref="H467:J467" si="587">+H479</f>
        <v>0</v>
      </c>
      <c r="I467" s="73">
        <f t="shared" si="587"/>
        <v>0</v>
      </c>
      <c r="J467" s="73">
        <f t="shared" si="587"/>
        <v>0</v>
      </c>
      <c r="K467" s="165" t="e">
        <f t="shared" si="561"/>
        <v>#DIV/0!</v>
      </c>
      <c r="L467" s="73">
        <f>+L479</f>
        <v>0</v>
      </c>
      <c r="M467" s="73">
        <f>+M479</f>
        <v>0</v>
      </c>
      <c r="N467" s="73">
        <f t="shared" ref="N467:O467" si="588">+N479</f>
        <v>0</v>
      </c>
      <c r="O467" s="73">
        <f t="shared" si="588"/>
        <v>0</v>
      </c>
      <c r="P467" s="73">
        <f>+P479</f>
        <v>0</v>
      </c>
      <c r="Q467" s="209">
        <f>+Q479</f>
        <v>0</v>
      </c>
      <c r="R467" s="6"/>
      <c r="S467" s="9">
        <f t="shared" si="558"/>
        <v>0</v>
      </c>
      <c r="T467" s="33">
        <f t="shared" ref="T467" si="589">+T468</f>
        <v>0</v>
      </c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</row>
    <row r="468" spans="1:159" ht="16.5" hidden="1" customHeight="1" x14ac:dyDescent="0.2">
      <c r="A468" s="118">
        <v>8008</v>
      </c>
      <c r="B468" s="41"/>
      <c r="C468" s="41"/>
      <c r="D468" s="41"/>
      <c r="E468" s="41"/>
      <c r="F468" s="41"/>
      <c r="G468" s="158" t="s">
        <v>227</v>
      </c>
      <c r="H468" s="73">
        <f t="shared" ref="H468:J468" si="590">+H469+H479</f>
        <v>0</v>
      </c>
      <c r="I468" s="73">
        <f t="shared" si="590"/>
        <v>0</v>
      </c>
      <c r="J468" s="73">
        <f t="shared" si="590"/>
        <v>0</v>
      </c>
      <c r="K468" s="165" t="e">
        <f t="shared" si="561"/>
        <v>#DIV/0!</v>
      </c>
      <c r="L468" s="73">
        <f>+L469+L479</f>
        <v>0</v>
      </c>
      <c r="M468" s="73">
        <f>+M469+M479</f>
        <v>0</v>
      </c>
      <c r="N468" s="73">
        <f t="shared" ref="N468:O468" si="591">+N469+N479</f>
        <v>0</v>
      </c>
      <c r="O468" s="73">
        <f t="shared" si="591"/>
        <v>0</v>
      </c>
      <c r="P468" s="73">
        <f>+P469+P479</f>
        <v>0</v>
      </c>
      <c r="Q468" s="209">
        <f>+Q469+Q479</f>
        <v>0</v>
      </c>
      <c r="R468" s="6"/>
      <c r="S468" s="9">
        <f t="shared" si="558"/>
        <v>0</v>
      </c>
      <c r="T468" s="33">
        <f>+R468+S468</f>
        <v>0</v>
      </c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</row>
    <row r="469" spans="1:159" ht="18" hidden="1" x14ac:dyDescent="0.2">
      <c r="A469" s="118"/>
      <c r="B469" s="41"/>
      <c r="C469" s="41"/>
      <c r="D469" s="97" t="s">
        <v>56</v>
      </c>
      <c r="E469" s="97"/>
      <c r="F469" s="97"/>
      <c r="G469" s="169" t="s">
        <v>153</v>
      </c>
      <c r="H469" s="73">
        <f t="shared" ref="H469:J469" si="592">+H470+H474</f>
        <v>0</v>
      </c>
      <c r="I469" s="73">
        <f t="shared" si="592"/>
        <v>0</v>
      </c>
      <c r="J469" s="73">
        <f t="shared" si="592"/>
        <v>0</v>
      </c>
      <c r="K469" s="165" t="e">
        <f t="shared" si="561"/>
        <v>#DIV/0!</v>
      </c>
      <c r="L469" s="73">
        <f>+L470+L474</f>
        <v>0</v>
      </c>
      <c r="M469" s="73">
        <f>+M470+M474</f>
        <v>0</v>
      </c>
      <c r="N469" s="73">
        <f t="shared" ref="N469:O469" si="593">+N470+N474</f>
        <v>0</v>
      </c>
      <c r="O469" s="73">
        <f t="shared" si="593"/>
        <v>0</v>
      </c>
      <c r="P469" s="73">
        <f>+P470+P474</f>
        <v>0</v>
      </c>
      <c r="Q469" s="209">
        <f>+Q470+Q474</f>
        <v>0</v>
      </c>
      <c r="R469" s="6"/>
      <c r="S469" s="9">
        <f t="shared" si="558"/>
        <v>0</v>
      </c>
      <c r="T469" s="33">
        <f t="shared" ref="T469:T471" si="594">+T470</f>
        <v>0</v>
      </c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</row>
    <row r="470" spans="1:159" ht="18" hidden="1" x14ac:dyDescent="0.2">
      <c r="A470" s="118"/>
      <c r="B470" s="41"/>
      <c r="C470" s="41"/>
      <c r="D470" s="97" t="s">
        <v>69</v>
      </c>
      <c r="E470" s="97"/>
      <c r="F470" s="97"/>
      <c r="G470" s="169" t="s">
        <v>273</v>
      </c>
      <c r="H470" s="73">
        <f t="shared" ref="H470:J470" si="595">+H471</f>
        <v>0</v>
      </c>
      <c r="I470" s="73">
        <f t="shared" si="595"/>
        <v>0</v>
      </c>
      <c r="J470" s="73">
        <f t="shared" si="595"/>
        <v>0</v>
      </c>
      <c r="K470" s="165" t="e">
        <f t="shared" si="561"/>
        <v>#DIV/0!</v>
      </c>
      <c r="L470" s="73">
        <f>+L471</f>
        <v>0</v>
      </c>
      <c r="M470" s="73">
        <f>+M471</f>
        <v>0</v>
      </c>
      <c r="N470" s="73">
        <f t="shared" ref="N470:O470" si="596">+N471</f>
        <v>0</v>
      </c>
      <c r="O470" s="73">
        <f t="shared" si="596"/>
        <v>0</v>
      </c>
      <c r="P470" s="73">
        <f>+P471</f>
        <v>0</v>
      </c>
      <c r="Q470" s="209">
        <f>+Q471</f>
        <v>0</v>
      </c>
      <c r="R470" s="6"/>
      <c r="S470" s="9">
        <f t="shared" si="558"/>
        <v>0</v>
      </c>
      <c r="T470" s="33">
        <f t="shared" si="594"/>
        <v>0</v>
      </c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</row>
    <row r="471" spans="1:159" ht="18" hidden="1" x14ac:dyDescent="0.2">
      <c r="A471" s="118"/>
      <c r="B471" s="41"/>
      <c r="C471" s="41"/>
      <c r="D471" s="97"/>
      <c r="E471" s="97" t="s">
        <v>56</v>
      </c>
      <c r="F471" s="97"/>
      <c r="G471" s="158" t="s">
        <v>294</v>
      </c>
      <c r="H471" s="73">
        <f t="shared" ref="H471:J471" si="597">+H472+H473</f>
        <v>0</v>
      </c>
      <c r="I471" s="73">
        <f t="shared" si="597"/>
        <v>0</v>
      </c>
      <c r="J471" s="73">
        <f t="shared" si="597"/>
        <v>0</v>
      </c>
      <c r="K471" s="165" t="e">
        <f t="shared" si="561"/>
        <v>#DIV/0!</v>
      </c>
      <c r="L471" s="73">
        <f>+L472+L473</f>
        <v>0</v>
      </c>
      <c r="M471" s="73">
        <f>+M472+M473</f>
        <v>0</v>
      </c>
      <c r="N471" s="73">
        <f t="shared" ref="N471:O471" si="598">+N472+N473</f>
        <v>0</v>
      </c>
      <c r="O471" s="73">
        <f t="shared" si="598"/>
        <v>0</v>
      </c>
      <c r="P471" s="73">
        <f>+P472+P473</f>
        <v>0</v>
      </c>
      <c r="Q471" s="209">
        <f>+Q472+Q473</f>
        <v>0</v>
      </c>
      <c r="R471" s="6"/>
      <c r="S471" s="9">
        <f t="shared" si="558"/>
        <v>0</v>
      </c>
      <c r="T471" s="33">
        <f t="shared" si="594"/>
        <v>0</v>
      </c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</row>
    <row r="472" spans="1:159" ht="18" hidden="1" x14ac:dyDescent="0.2">
      <c r="A472" s="118"/>
      <c r="B472" s="41"/>
      <c r="C472" s="41"/>
      <c r="D472" s="97"/>
      <c r="E472" s="97"/>
      <c r="F472" s="97" t="s">
        <v>56</v>
      </c>
      <c r="G472" s="94" t="s">
        <v>295</v>
      </c>
      <c r="H472" s="73"/>
      <c r="I472" s="73"/>
      <c r="J472" s="73"/>
      <c r="K472" s="165" t="e">
        <f t="shared" si="561"/>
        <v>#DIV/0!</v>
      </c>
      <c r="L472" s="73"/>
      <c r="M472" s="73"/>
      <c r="N472" s="73"/>
      <c r="O472" s="73">
        <f>+M472+N472</f>
        <v>0</v>
      </c>
      <c r="P472" s="73"/>
      <c r="Q472" s="209"/>
      <c r="R472" s="6"/>
      <c r="S472" s="9">
        <f t="shared" si="558"/>
        <v>0</v>
      </c>
      <c r="T472" s="33">
        <f>+R472+S472</f>
        <v>0</v>
      </c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</row>
    <row r="473" spans="1:159" ht="18" hidden="1" x14ac:dyDescent="0.2">
      <c r="A473" s="118"/>
      <c r="B473" s="41"/>
      <c r="C473" s="41"/>
      <c r="D473" s="97"/>
      <c r="E473" s="97"/>
      <c r="F473" s="97" t="s">
        <v>275</v>
      </c>
      <c r="G473" s="94" t="s">
        <v>326</v>
      </c>
      <c r="H473" s="73"/>
      <c r="I473" s="73"/>
      <c r="J473" s="73"/>
      <c r="K473" s="165" t="e">
        <f t="shared" si="561"/>
        <v>#DIV/0!</v>
      </c>
      <c r="L473" s="73"/>
      <c r="M473" s="73"/>
      <c r="N473" s="73"/>
      <c r="O473" s="73">
        <f>+M473+N473</f>
        <v>0</v>
      </c>
      <c r="P473" s="73"/>
      <c r="Q473" s="209"/>
      <c r="R473" s="6"/>
      <c r="S473" s="9">
        <f t="shared" si="558"/>
        <v>0</v>
      </c>
      <c r="T473" s="33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</row>
    <row r="474" spans="1:159" ht="18" hidden="1" x14ac:dyDescent="0.2">
      <c r="A474" s="118"/>
      <c r="B474" s="41"/>
      <c r="C474" s="41"/>
      <c r="D474" s="97" t="s">
        <v>71</v>
      </c>
      <c r="E474" s="97"/>
      <c r="F474" s="97"/>
      <c r="G474" s="169" t="s">
        <v>274</v>
      </c>
      <c r="H474" s="73">
        <f t="shared" ref="H474:J474" si="599">+H475+H477</f>
        <v>0</v>
      </c>
      <c r="I474" s="73">
        <f t="shared" si="599"/>
        <v>0</v>
      </c>
      <c r="J474" s="73">
        <f t="shared" si="599"/>
        <v>0</v>
      </c>
      <c r="K474" s="165" t="e">
        <f t="shared" si="561"/>
        <v>#DIV/0!</v>
      </c>
      <c r="L474" s="73">
        <f>+L475+L477</f>
        <v>0</v>
      </c>
      <c r="M474" s="73">
        <f>+M475+M477</f>
        <v>0</v>
      </c>
      <c r="N474" s="73">
        <f t="shared" ref="N474:O474" si="600">+N475+N477</f>
        <v>0</v>
      </c>
      <c r="O474" s="73">
        <f t="shared" si="600"/>
        <v>0</v>
      </c>
      <c r="P474" s="73">
        <f>+P475+P477</f>
        <v>0</v>
      </c>
      <c r="Q474" s="209">
        <f>+Q475+Q477</f>
        <v>0</v>
      </c>
      <c r="R474" s="6"/>
      <c r="S474" s="9">
        <f t="shared" si="558"/>
        <v>0</v>
      </c>
      <c r="T474" s="31">
        <f t="shared" ref="T474" si="601">+T475+T479+T483</f>
        <v>0</v>
      </c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</row>
    <row r="475" spans="1:159" ht="18" hidden="1" x14ac:dyDescent="0.2">
      <c r="A475" s="118"/>
      <c r="B475" s="41"/>
      <c r="C475" s="41"/>
      <c r="D475" s="97"/>
      <c r="E475" s="97" t="s">
        <v>56</v>
      </c>
      <c r="F475" s="97"/>
      <c r="G475" s="158" t="s">
        <v>306</v>
      </c>
      <c r="H475" s="73">
        <f t="shared" ref="H475:J475" si="602">+H476</f>
        <v>0</v>
      </c>
      <c r="I475" s="73">
        <f t="shared" si="602"/>
        <v>0</v>
      </c>
      <c r="J475" s="73">
        <f t="shared" si="602"/>
        <v>0</v>
      </c>
      <c r="K475" s="165" t="e">
        <f t="shared" si="561"/>
        <v>#DIV/0!</v>
      </c>
      <c r="L475" s="73">
        <f>+L476</f>
        <v>0</v>
      </c>
      <c r="M475" s="73">
        <f>+M476</f>
        <v>0</v>
      </c>
      <c r="N475" s="73">
        <f t="shared" ref="N475:O475" si="603">+N476</f>
        <v>0</v>
      </c>
      <c r="O475" s="73">
        <f t="shared" si="603"/>
        <v>0</v>
      </c>
      <c r="P475" s="73">
        <f>+P476</f>
        <v>0</v>
      </c>
      <c r="Q475" s="209">
        <f>+Q476</f>
        <v>0</v>
      </c>
      <c r="R475" s="6"/>
      <c r="S475" s="9">
        <f t="shared" si="558"/>
        <v>0</v>
      </c>
      <c r="T475" s="31">
        <f t="shared" ref="T475" si="604">+T476+T477+T478</f>
        <v>0</v>
      </c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</row>
    <row r="476" spans="1:159" ht="18" hidden="1" x14ac:dyDescent="0.2">
      <c r="A476" s="118"/>
      <c r="B476" s="41"/>
      <c r="C476" s="41"/>
      <c r="D476" s="97"/>
      <c r="E476" s="97"/>
      <c r="F476" s="97" t="s">
        <v>73</v>
      </c>
      <c r="G476" s="94" t="s">
        <v>400</v>
      </c>
      <c r="H476" s="73"/>
      <c r="I476" s="73"/>
      <c r="J476" s="73"/>
      <c r="K476" s="165" t="e">
        <f t="shared" si="561"/>
        <v>#DIV/0!</v>
      </c>
      <c r="L476" s="73"/>
      <c r="M476" s="73"/>
      <c r="N476" s="73"/>
      <c r="O476" s="73">
        <f>+M476+N476</f>
        <v>0</v>
      </c>
      <c r="P476" s="73"/>
      <c r="Q476" s="209"/>
      <c r="R476" s="6"/>
      <c r="S476" s="9">
        <f t="shared" si="558"/>
        <v>0</v>
      </c>
      <c r="T476" s="31">
        <f>+R476+S476</f>
        <v>0</v>
      </c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</row>
    <row r="477" spans="1:159" ht="18" hidden="1" x14ac:dyDescent="0.2">
      <c r="A477" s="118"/>
      <c r="B477" s="41"/>
      <c r="C477" s="41"/>
      <c r="D477" s="97"/>
      <c r="E477" s="97" t="s">
        <v>73</v>
      </c>
      <c r="F477" s="97"/>
      <c r="G477" s="169" t="s">
        <v>340</v>
      </c>
      <c r="H477" s="73">
        <f t="shared" ref="H477:J477" si="605">+H478</f>
        <v>0</v>
      </c>
      <c r="I477" s="73">
        <f t="shared" si="605"/>
        <v>0</v>
      </c>
      <c r="J477" s="73">
        <f t="shared" si="605"/>
        <v>0</v>
      </c>
      <c r="K477" s="165" t="e">
        <f t="shared" si="561"/>
        <v>#DIV/0!</v>
      </c>
      <c r="L477" s="73">
        <f>+L478</f>
        <v>0</v>
      </c>
      <c r="M477" s="73">
        <f>+M478</f>
        <v>0</v>
      </c>
      <c r="N477" s="73">
        <f t="shared" ref="N477:O477" si="606">+N478</f>
        <v>0</v>
      </c>
      <c r="O477" s="73">
        <f t="shared" si="606"/>
        <v>0</v>
      </c>
      <c r="P477" s="73">
        <f>+P478</f>
        <v>0</v>
      </c>
      <c r="Q477" s="209">
        <f>+Q478</f>
        <v>0</v>
      </c>
      <c r="R477" s="6"/>
      <c r="S477" s="9">
        <f t="shared" si="558"/>
        <v>0</v>
      </c>
      <c r="T477" s="31">
        <f t="shared" ref="T477:T478" si="607">+R477+S477</f>
        <v>0</v>
      </c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</row>
    <row r="478" spans="1:159" ht="18" hidden="1" x14ac:dyDescent="0.2">
      <c r="A478" s="118"/>
      <c r="B478" s="41"/>
      <c r="C478" s="41"/>
      <c r="D478" s="97"/>
      <c r="E478" s="97"/>
      <c r="F478" s="97" t="s">
        <v>56</v>
      </c>
      <c r="G478" s="94" t="s">
        <v>314</v>
      </c>
      <c r="H478" s="73"/>
      <c r="I478" s="73"/>
      <c r="J478" s="73"/>
      <c r="K478" s="165" t="e">
        <f t="shared" si="561"/>
        <v>#DIV/0!</v>
      </c>
      <c r="L478" s="73"/>
      <c r="M478" s="73"/>
      <c r="N478" s="73"/>
      <c r="O478" s="73">
        <f>+M478+N478</f>
        <v>0</v>
      </c>
      <c r="P478" s="73"/>
      <c r="Q478" s="209"/>
      <c r="R478" s="6"/>
      <c r="S478" s="9">
        <f t="shared" si="558"/>
        <v>0</v>
      </c>
      <c r="T478" s="31">
        <f t="shared" si="607"/>
        <v>0</v>
      </c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</row>
    <row r="479" spans="1:159" ht="18" hidden="1" x14ac:dyDescent="0.2">
      <c r="A479" s="118"/>
      <c r="B479" s="41"/>
      <c r="C479" s="41"/>
      <c r="D479" s="96">
        <v>70</v>
      </c>
      <c r="E479" s="96"/>
      <c r="F479" s="96"/>
      <c r="G479" s="169" t="s">
        <v>162</v>
      </c>
      <c r="H479" s="73">
        <f t="shared" ref="H479:J481" si="608">+H480</f>
        <v>0</v>
      </c>
      <c r="I479" s="73">
        <f t="shared" si="608"/>
        <v>0</v>
      </c>
      <c r="J479" s="73">
        <f t="shared" si="608"/>
        <v>0</v>
      </c>
      <c r="K479" s="165" t="e">
        <f t="shared" si="561"/>
        <v>#DIV/0!</v>
      </c>
      <c r="L479" s="73">
        <f t="shared" ref="L479:Q481" si="609">+L480</f>
        <v>0</v>
      </c>
      <c r="M479" s="73">
        <f t="shared" si="609"/>
        <v>0</v>
      </c>
      <c r="N479" s="73">
        <f t="shared" si="609"/>
        <v>0</v>
      </c>
      <c r="O479" s="73">
        <f t="shared" si="609"/>
        <v>0</v>
      </c>
      <c r="P479" s="73">
        <f t="shared" si="609"/>
        <v>0</v>
      </c>
      <c r="Q479" s="209">
        <f t="shared" si="609"/>
        <v>0</v>
      </c>
      <c r="R479" s="6"/>
      <c r="S479" s="9">
        <f t="shared" si="558"/>
        <v>0</v>
      </c>
      <c r="T479" s="31">
        <f t="shared" ref="T479" si="610">+T480+T481+T482</f>
        <v>0</v>
      </c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</row>
    <row r="480" spans="1:159" ht="18" hidden="1" x14ac:dyDescent="0.2">
      <c r="A480" s="118"/>
      <c r="B480" s="41"/>
      <c r="C480" s="41"/>
      <c r="D480" s="96">
        <v>71</v>
      </c>
      <c r="E480" s="96"/>
      <c r="F480" s="96"/>
      <c r="G480" s="169" t="s">
        <v>319</v>
      </c>
      <c r="H480" s="73">
        <f t="shared" si="608"/>
        <v>0</v>
      </c>
      <c r="I480" s="73">
        <f t="shared" si="608"/>
        <v>0</v>
      </c>
      <c r="J480" s="73">
        <f t="shared" si="608"/>
        <v>0</v>
      </c>
      <c r="K480" s="165" t="e">
        <f t="shared" si="561"/>
        <v>#DIV/0!</v>
      </c>
      <c r="L480" s="73">
        <f t="shared" si="609"/>
        <v>0</v>
      </c>
      <c r="M480" s="73">
        <f t="shared" si="609"/>
        <v>0</v>
      </c>
      <c r="N480" s="73">
        <f t="shared" si="609"/>
        <v>0</v>
      </c>
      <c r="O480" s="73">
        <f t="shared" si="609"/>
        <v>0</v>
      </c>
      <c r="P480" s="73">
        <f t="shared" si="609"/>
        <v>0</v>
      </c>
      <c r="Q480" s="209">
        <f t="shared" si="609"/>
        <v>0</v>
      </c>
      <c r="R480" s="6"/>
      <c r="S480" s="9">
        <f t="shared" si="558"/>
        <v>0</v>
      </c>
      <c r="T480" s="31">
        <f>+R480+S480</f>
        <v>0</v>
      </c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</row>
    <row r="481" spans="1:159" ht="18" hidden="1" x14ac:dyDescent="0.2">
      <c r="A481" s="118"/>
      <c r="B481" s="41"/>
      <c r="C481" s="41"/>
      <c r="D481" s="96"/>
      <c r="E481" s="97" t="s">
        <v>56</v>
      </c>
      <c r="F481" s="97"/>
      <c r="G481" s="158" t="s">
        <v>320</v>
      </c>
      <c r="H481" s="73">
        <f t="shared" si="608"/>
        <v>0</v>
      </c>
      <c r="I481" s="73">
        <f t="shared" si="608"/>
        <v>0</v>
      </c>
      <c r="J481" s="73">
        <f t="shared" si="608"/>
        <v>0</v>
      </c>
      <c r="K481" s="165" t="e">
        <f t="shared" si="561"/>
        <v>#DIV/0!</v>
      </c>
      <c r="L481" s="73">
        <f t="shared" si="609"/>
        <v>0</v>
      </c>
      <c r="M481" s="73">
        <f t="shared" si="609"/>
        <v>0</v>
      </c>
      <c r="N481" s="73">
        <f t="shared" si="609"/>
        <v>0</v>
      </c>
      <c r="O481" s="73">
        <f t="shared" si="609"/>
        <v>0</v>
      </c>
      <c r="P481" s="73">
        <f t="shared" si="609"/>
        <v>0</v>
      </c>
      <c r="Q481" s="209">
        <f t="shared" si="609"/>
        <v>0</v>
      </c>
      <c r="R481" s="6"/>
      <c r="S481" s="9">
        <f t="shared" si="558"/>
        <v>0</v>
      </c>
      <c r="T481" s="31">
        <f t="shared" ref="T481:T482" si="611">+R481+S481</f>
        <v>0</v>
      </c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</row>
    <row r="482" spans="1:159" ht="18" hidden="1" x14ac:dyDescent="0.2">
      <c r="A482" s="118"/>
      <c r="B482" s="41"/>
      <c r="C482" s="41"/>
      <c r="D482" s="96"/>
      <c r="E482" s="97"/>
      <c r="F482" s="97" t="s">
        <v>58</v>
      </c>
      <c r="G482" s="94" t="s">
        <v>373</v>
      </c>
      <c r="H482" s="73"/>
      <c r="I482" s="73"/>
      <c r="J482" s="73"/>
      <c r="K482" s="165" t="e">
        <f t="shared" si="561"/>
        <v>#DIV/0!</v>
      </c>
      <c r="L482" s="73"/>
      <c r="M482" s="73"/>
      <c r="N482" s="73"/>
      <c r="O482" s="73">
        <f>+M482+N482</f>
        <v>0</v>
      </c>
      <c r="P482" s="73"/>
      <c r="Q482" s="209"/>
      <c r="R482" s="6"/>
      <c r="S482" s="9">
        <f t="shared" si="558"/>
        <v>0</v>
      </c>
      <c r="T482" s="31">
        <f t="shared" si="611"/>
        <v>0</v>
      </c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</row>
    <row r="483" spans="1:159" x14ac:dyDescent="0.2">
      <c r="A483" s="118"/>
      <c r="B483" s="41"/>
      <c r="C483" s="41"/>
      <c r="D483" s="41"/>
      <c r="E483" s="41"/>
      <c r="F483" s="41"/>
      <c r="G483" s="158"/>
      <c r="H483" s="262"/>
      <c r="I483" s="262"/>
      <c r="J483" s="262"/>
      <c r="K483" s="263"/>
      <c r="L483" s="264"/>
      <c r="M483" s="73"/>
      <c r="N483" s="73"/>
      <c r="O483" s="73"/>
      <c r="P483" s="69"/>
      <c r="Q483" s="213"/>
      <c r="R483" s="6"/>
      <c r="S483" s="9">
        <f t="shared" si="558"/>
        <v>0</v>
      </c>
      <c r="T483" s="31">
        <f t="shared" ref="T483" si="612">+T484+T485+T486</f>
        <v>0</v>
      </c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</row>
    <row r="484" spans="1:159" ht="49.5" x14ac:dyDescent="0.2">
      <c r="A484" s="119"/>
      <c r="B484" s="96"/>
      <c r="C484" s="96"/>
      <c r="D484" s="95" t="s">
        <v>82</v>
      </c>
      <c r="E484" s="95"/>
      <c r="F484" s="95"/>
      <c r="G484" s="158" t="s">
        <v>279</v>
      </c>
      <c r="H484" s="265"/>
      <c r="I484" s="265"/>
      <c r="J484" s="73">
        <f t="shared" ref="J484:J496" si="613">+J485</f>
        <v>0</v>
      </c>
      <c r="K484" s="165" t="e">
        <f t="shared" ref="K484:K496" si="614">ROUND(I484/H484*100,2)</f>
        <v>#DIV/0!</v>
      </c>
      <c r="L484" s="264"/>
      <c r="M484" s="71">
        <f t="shared" ref="M484:O484" si="615">+M485+M489+M493</f>
        <v>0</v>
      </c>
      <c r="N484" s="71">
        <f t="shared" si="615"/>
        <v>0</v>
      </c>
      <c r="O484" s="71">
        <f t="shared" si="615"/>
        <v>0</v>
      </c>
      <c r="P484" s="73">
        <f t="shared" ref="P484:P496" si="616">L484-O484</f>
        <v>0</v>
      </c>
      <c r="Q484" s="214" t="e">
        <f t="shared" ref="Q484:Q496" si="617">ROUND(O484/L484*100,2)</f>
        <v>#DIV/0!</v>
      </c>
      <c r="R484" s="6"/>
      <c r="S484" s="9">
        <f t="shared" si="558"/>
        <v>0</v>
      </c>
      <c r="T484" s="31">
        <f>+R484+S484</f>
        <v>0</v>
      </c>
      <c r="U484" s="6"/>
      <c r="V484" s="6"/>
      <c r="W484" s="6"/>
      <c r="X484" s="6"/>
      <c r="Y484" s="6"/>
      <c r="Z484" s="6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</row>
    <row r="485" spans="1:159" ht="18" x14ac:dyDescent="0.2">
      <c r="A485" s="119"/>
      <c r="B485" s="96"/>
      <c r="C485" s="96"/>
      <c r="D485" s="95"/>
      <c r="E485" s="95" t="s">
        <v>58</v>
      </c>
      <c r="F485" s="95"/>
      <c r="G485" s="158" t="s">
        <v>402</v>
      </c>
      <c r="H485" s="265"/>
      <c r="I485" s="265"/>
      <c r="J485" s="73">
        <f t="shared" si="613"/>
        <v>0</v>
      </c>
      <c r="K485" s="165" t="e">
        <f t="shared" si="614"/>
        <v>#DIV/0!</v>
      </c>
      <c r="L485" s="264"/>
      <c r="M485" s="71">
        <f>+M486+M487+M488</f>
        <v>0</v>
      </c>
      <c r="N485" s="71">
        <f t="shared" ref="N485:O485" si="618">+N486+N487+N488</f>
        <v>0</v>
      </c>
      <c r="O485" s="71">
        <f t="shared" si="618"/>
        <v>0</v>
      </c>
      <c r="P485" s="73">
        <f t="shared" si="616"/>
        <v>0</v>
      </c>
      <c r="Q485" s="214" t="e">
        <f t="shared" si="617"/>
        <v>#DIV/0!</v>
      </c>
      <c r="R485" s="6"/>
      <c r="S485" s="9">
        <f t="shared" si="558"/>
        <v>0</v>
      </c>
      <c r="T485" s="31">
        <f t="shared" ref="T485:T486" si="619">+R485+S485</f>
        <v>0</v>
      </c>
      <c r="U485" s="6"/>
      <c r="V485" s="6"/>
      <c r="W485" s="6"/>
      <c r="X485" s="6"/>
      <c r="Y485" s="6"/>
      <c r="Z485" s="6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</row>
    <row r="486" spans="1:159" s="17" customFormat="1" ht="18.75" thickBot="1" x14ac:dyDescent="0.25">
      <c r="A486" s="119"/>
      <c r="B486" s="96"/>
      <c r="C486" s="96"/>
      <c r="D486" s="97"/>
      <c r="E486" s="97"/>
      <c r="F486" s="97" t="s">
        <v>56</v>
      </c>
      <c r="G486" s="94" t="s">
        <v>276</v>
      </c>
      <c r="H486" s="177"/>
      <c r="I486" s="177"/>
      <c r="J486" s="71">
        <f t="shared" si="613"/>
        <v>0</v>
      </c>
      <c r="K486" s="191" t="e">
        <f t="shared" si="614"/>
        <v>#DIV/0!</v>
      </c>
      <c r="L486" s="266"/>
      <c r="M486" s="71"/>
      <c r="N486" s="71"/>
      <c r="O486" s="71">
        <f>+M486+N486</f>
        <v>0</v>
      </c>
      <c r="P486" s="71">
        <f t="shared" si="616"/>
        <v>0</v>
      </c>
      <c r="Q486" s="206" t="e">
        <f t="shared" si="617"/>
        <v>#DIV/0!</v>
      </c>
      <c r="R486" s="14"/>
      <c r="S486" s="9">
        <f t="shared" si="558"/>
        <v>0</v>
      </c>
      <c r="T486" s="53">
        <f t="shared" si="619"/>
        <v>0</v>
      </c>
      <c r="U486" s="14"/>
      <c r="V486" s="14"/>
      <c r="W486" s="14"/>
      <c r="X486" s="14"/>
      <c r="Y486" s="14"/>
      <c r="Z486" s="14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</row>
    <row r="487" spans="1:159" s="17" customFormat="1" ht="18" x14ac:dyDescent="0.2">
      <c r="A487" s="119"/>
      <c r="B487" s="96"/>
      <c r="C487" s="96"/>
      <c r="D487" s="97"/>
      <c r="E487" s="97"/>
      <c r="F487" s="97" t="s">
        <v>58</v>
      </c>
      <c r="G487" s="94" t="s">
        <v>277</v>
      </c>
      <c r="H487" s="177"/>
      <c r="I487" s="177"/>
      <c r="J487" s="71">
        <f t="shared" si="613"/>
        <v>0</v>
      </c>
      <c r="K487" s="191" t="e">
        <f t="shared" si="614"/>
        <v>#DIV/0!</v>
      </c>
      <c r="L487" s="266"/>
      <c r="M487" s="71"/>
      <c r="N487" s="71"/>
      <c r="O487" s="71">
        <f t="shared" ref="O487:O488" si="620">+M487+N487</f>
        <v>0</v>
      </c>
      <c r="P487" s="71">
        <f t="shared" si="616"/>
        <v>0</v>
      </c>
      <c r="Q487" s="206" t="e">
        <f t="shared" si="617"/>
        <v>#DIV/0!</v>
      </c>
      <c r="R487" s="14"/>
      <c r="S487" s="9">
        <f t="shared" si="558"/>
        <v>0</v>
      </c>
      <c r="T487" s="14"/>
      <c r="U487" s="14"/>
      <c r="V487" s="14"/>
      <c r="W487" s="14"/>
      <c r="X487" s="14"/>
      <c r="Y487" s="14"/>
      <c r="Z487" s="14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</row>
    <row r="488" spans="1:159" s="22" customFormat="1" ht="18" x14ac:dyDescent="0.2">
      <c r="A488" s="215"/>
      <c r="B488" s="193"/>
      <c r="C488" s="193"/>
      <c r="D488" s="194"/>
      <c r="E488" s="194"/>
      <c r="F488" s="194" t="s">
        <v>12</v>
      </c>
      <c r="G488" s="94" t="s">
        <v>278</v>
      </c>
      <c r="H488" s="177"/>
      <c r="I488" s="177"/>
      <c r="J488" s="71">
        <f t="shared" si="613"/>
        <v>0</v>
      </c>
      <c r="K488" s="191" t="e">
        <f t="shared" si="614"/>
        <v>#DIV/0!</v>
      </c>
      <c r="L488" s="266"/>
      <c r="M488" s="71"/>
      <c r="N488" s="71"/>
      <c r="O488" s="71">
        <f t="shared" si="620"/>
        <v>0</v>
      </c>
      <c r="P488" s="71">
        <f t="shared" si="616"/>
        <v>0</v>
      </c>
      <c r="Q488" s="206" t="e">
        <f t="shared" si="617"/>
        <v>#DIV/0!</v>
      </c>
      <c r="R488" s="18"/>
      <c r="S488" s="9">
        <f t="shared" si="558"/>
        <v>0</v>
      </c>
      <c r="T488" s="18"/>
      <c r="U488" s="18"/>
      <c r="V488" s="18"/>
      <c r="W488" s="18"/>
      <c r="X488" s="18"/>
      <c r="Y488" s="18"/>
      <c r="Z488" s="18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</row>
    <row r="489" spans="1:159" s="17" customFormat="1" ht="18" x14ac:dyDescent="0.2">
      <c r="A489" s="119"/>
      <c r="B489" s="96"/>
      <c r="C489" s="96"/>
      <c r="D489" s="97"/>
      <c r="E489" s="95"/>
      <c r="F489" s="95"/>
      <c r="G489" s="158" t="s">
        <v>401</v>
      </c>
      <c r="H489" s="265"/>
      <c r="I489" s="265"/>
      <c r="J489" s="73">
        <f t="shared" si="613"/>
        <v>0</v>
      </c>
      <c r="K489" s="165" t="e">
        <f t="shared" si="614"/>
        <v>#DIV/0!</v>
      </c>
      <c r="L489" s="264"/>
      <c r="M489" s="71">
        <f>+M490+M491+M492</f>
        <v>0</v>
      </c>
      <c r="N489" s="71">
        <f t="shared" ref="N489:O489" si="621">+N490+N491+N492</f>
        <v>0</v>
      </c>
      <c r="O489" s="71">
        <f t="shared" si="621"/>
        <v>0</v>
      </c>
      <c r="P489" s="73">
        <f t="shared" si="616"/>
        <v>0</v>
      </c>
      <c r="Q489" s="214" t="e">
        <f t="shared" si="617"/>
        <v>#DIV/0!</v>
      </c>
      <c r="R489" s="14"/>
      <c r="S489" s="9">
        <f t="shared" si="558"/>
        <v>0</v>
      </c>
      <c r="T489" s="14"/>
      <c r="U489" s="14"/>
      <c r="V489" s="14"/>
      <c r="W489" s="14"/>
      <c r="X489" s="14"/>
      <c r="Y489" s="14"/>
      <c r="Z489" s="14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</row>
    <row r="490" spans="1:159" s="17" customFormat="1" ht="18" x14ac:dyDescent="0.2">
      <c r="A490" s="119"/>
      <c r="B490" s="96"/>
      <c r="C490" s="96"/>
      <c r="D490" s="97"/>
      <c r="E490" s="97"/>
      <c r="F490" s="97" t="s">
        <v>56</v>
      </c>
      <c r="G490" s="94" t="s">
        <v>276</v>
      </c>
      <c r="H490" s="177"/>
      <c r="I490" s="177"/>
      <c r="J490" s="71">
        <f t="shared" si="613"/>
        <v>0</v>
      </c>
      <c r="K490" s="191" t="e">
        <f t="shared" si="614"/>
        <v>#DIV/0!</v>
      </c>
      <c r="L490" s="266"/>
      <c r="M490" s="71"/>
      <c r="N490" s="71"/>
      <c r="O490" s="71">
        <f>+M490+N490</f>
        <v>0</v>
      </c>
      <c r="P490" s="71">
        <f t="shared" si="616"/>
        <v>0</v>
      </c>
      <c r="Q490" s="206" t="e">
        <f t="shared" si="617"/>
        <v>#DIV/0!</v>
      </c>
      <c r="R490" s="14"/>
      <c r="S490" s="9">
        <f t="shared" si="558"/>
        <v>0</v>
      </c>
      <c r="T490" s="14"/>
      <c r="U490" s="14"/>
      <c r="V490" s="14"/>
      <c r="W490" s="14"/>
      <c r="X490" s="14"/>
      <c r="Y490" s="14"/>
      <c r="Z490" s="14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  <c r="DZ490" s="16"/>
      <c r="EA490" s="16"/>
      <c r="EB490" s="16"/>
      <c r="EC490" s="16"/>
      <c r="ED490" s="16"/>
      <c r="EE490" s="16"/>
      <c r="EF490" s="16"/>
      <c r="EG490" s="16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</row>
    <row r="491" spans="1:159" s="17" customFormat="1" ht="18" x14ac:dyDescent="0.2">
      <c r="A491" s="119"/>
      <c r="B491" s="96"/>
      <c r="C491" s="96"/>
      <c r="D491" s="97"/>
      <c r="E491" s="97"/>
      <c r="F491" s="97" t="s">
        <v>58</v>
      </c>
      <c r="G491" s="94" t="s">
        <v>277</v>
      </c>
      <c r="H491" s="177"/>
      <c r="I491" s="177"/>
      <c r="J491" s="71">
        <f t="shared" si="613"/>
        <v>0</v>
      </c>
      <c r="K491" s="191" t="e">
        <f t="shared" si="614"/>
        <v>#DIV/0!</v>
      </c>
      <c r="L491" s="266"/>
      <c r="M491" s="71"/>
      <c r="N491" s="71"/>
      <c r="O491" s="71">
        <f t="shared" ref="O491:O492" si="622">+M491+N491</f>
        <v>0</v>
      </c>
      <c r="P491" s="71">
        <f t="shared" si="616"/>
        <v>0</v>
      </c>
      <c r="Q491" s="206" t="e">
        <f t="shared" si="617"/>
        <v>#DIV/0!</v>
      </c>
      <c r="R491" s="14"/>
      <c r="S491" s="9">
        <f t="shared" si="558"/>
        <v>0</v>
      </c>
      <c r="T491" s="14"/>
      <c r="U491" s="14"/>
      <c r="V491" s="14"/>
      <c r="W491" s="14"/>
      <c r="X491" s="14"/>
      <c r="Y491" s="14"/>
      <c r="Z491" s="14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</row>
    <row r="492" spans="1:159" s="22" customFormat="1" ht="18" x14ac:dyDescent="0.2">
      <c r="A492" s="215"/>
      <c r="B492" s="193"/>
      <c r="C492" s="193"/>
      <c r="D492" s="194"/>
      <c r="E492" s="194"/>
      <c r="F492" s="194" t="s">
        <v>12</v>
      </c>
      <c r="G492" s="94" t="s">
        <v>278</v>
      </c>
      <c r="H492" s="177"/>
      <c r="I492" s="177"/>
      <c r="J492" s="71">
        <f t="shared" si="613"/>
        <v>0</v>
      </c>
      <c r="K492" s="191" t="e">
        <f t="shared" si="614"/>
        <v>#DIV/0!</v>
      </c>
      <c r="L492" s="266"/>
      <c r="M492" s="71"/>
      <c r="N492" s="71"/>
      <c r="O492" s="71">
        <f t="shared" si="622"/>
        <v>0</v>
      </c>
      <c r="P492" s="71">
        <f t="shared" si="616"/>
        <v>0</v>
      </c>
      <c r="Q492" s="206" t="e">
        <f t="shared" si="617"/>
        <v>#DIV/0!</v>
      </c>
      <c r="R492" s="18"/>
      <c r="S492" s="9">
        <f t="shared" si="558"/>
        <v>0</v>
      </c>
      <c r="T492" s="18"/>
      <c r="U492" s="18"/>
      <c r="V492" s="18"/>
      <c r="W492" s="18"/>
      <c r="X492" s="18"/>
      <c r="Y492" s="18"/>
      <c r="Z492" s="18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</row>
    <row r="493" spans="1:159" s="17" customFormat="1" ht="18" x14ac:dyDescent="0.2">
      <c r="A493" s="119"/>
      <c r="B493" s="96"/>
      <c r="C493" s="96"/>
      <c r="D493" s="97"/>
      <c r="E493" s="95"/>
      <c r="F493" s="95"/>
      <c r="G493" s="158" t="s">
        <v>401</v>
      </c>
      <c r="H493" s="265"/>
      <c r="I493" s="265"/>
      <c r="J493" s="73">
        <f t="shared" si="613"/>
        <v>0</v>
      </c>
      <c r="K493" s="165" t="e">
        <f t="shared" si="614"/>
        <v>#DIV/0!</v>
      </c>
      <c r="L493" s="264"/>
      <c r="M493" s="71">
        <f>+M494+M495+M496</f>
        <v>0</v>
      </c>
      <c r="N493" s="71">
        <f t="shared" ref="N493:O493" si="623">+N494+N495+N496</f>
        <v>0</v>
      </c>
      <c r="O493" s="71">
        <f t="shared" si="623"/>
        <v>0</v>
      </c>
      <c r="P493" s="73">
        <f t="shared" si="616"/>
        <v>0</v>
      </c>
      <c r="Q493" s="214" t="e">
        <f t="shared" si="617"/>
        <v>#DIV/0!</v>
      </c>
      <c r="R493" s="14"/>
      <c r="S493" s="9">
        <f t="shared" si="558"/>
        <v>0</v>
      </c>
      <c r="T493" s="14"/>
      <c r="U493" s="14"/>
      <c r="V493" s="14"/>
      <c r="W493" s="14"/>
      <c r="X493" s="14"/>
      <c r="Y493" s="14"/>
      <c r="Z493" s="14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  <c r="DZ493" s="16"/>
      <c r="EA493" s="16"/>
      <c r="EB493" s="16"/>
      <c r="EC493" s="16"/>
      <c r="ED493" s="16"/>
      <c r="EE493" s="16"/>
      <c r="EF493" s="16"/>
      <c r="EG493" s="16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  <c r="ER493" s="16"/>
      <c r="ES493" s="16"/>
      <c r="ET493" s="16"/>
      <c r="EU493" s="16"/>
      <c r="EV493" s="16"/>
      <c r="EW493" s="16"/>
      <c r="EX493" s="16"/>
      <c r="EY493" s="16"/>
      <c r="EZ493" s="16"/>
      <c r="FA493" s="16"/>
      <c r="FB493" s="16"/>
      <c r="FC493" s="16"/>
    </row>
    <row r="494" spans="1:159" s="17" customFormat="1" ht="18" x14ac:dyDescent="0.2">
      <c r="A494" s="119"/>
      <c r="B494" s="96"/>
      <c r="C494" s="96"/>
      <c r="D494" s="97"/>
      <c r="E494" s="97"/>
      <c r="F494" s="97" t="s">
        <v>56</v>
      </c>
      <c r="G494" s="94" t="s">
        <v>276</v>
      </c>
      <c r="H494" s="177"/>
      <c r="I494" s="177"/>
      <c r="J494" s="71">
        <f t="shared" si="613"/>
        <v>0</v>
      </c>
      <c r="K494" s="191" t="e">
        <f t="shared" si="614"/>
        <v>#DIV/0!</v>
      </c>
      <c r="L494" s="266"/>
      <c r="M494" s="71"/>
      <c r="N494" s="71"/>
      <c r="O494" s="71">
        <f>+M494+N494</f>
        <v>0</v>
      </c>
      <c r="P494" s="71">
        <f t="shared" si="616"/>
        <v>0</v>
      </c>
      <c r="Q494" s="206" t="e">
        <f t="shared" si="617"/>
        <v>#DIV/0!</v>
      </c>
      <c r="R494" s="14"/>
      <c r="S494" s="9">
        <f t="shared" si="558"/>
        <v>0</v>
      </c>
      <c r="T494" s="14"/>
      <c r="U494" s="14"/>
      <c r="V494" s="14"/>
      <c r="W494" s="14"/>
      <c r="X494" s="14"/>
      <c r="Y494" s="14"/>
      <c r="Z494" s="14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</row>
    <row r="495" spans="1:159" s="17" customFormat="1" ht="18" x14ac:dyDescent="0.2">
      <c r="A495" s="119"/>
      <c r="B495" s="96"/>
      <c r="C495" s="96"/>
      <c r="D495" s="97"/>
      <c r="E495" s="97"/>
      <c r="F495" s="97" t="s">
        <v>58</v>
      </c>
      <c r="G495" s="94" t="s">
        <v>277</v>
      </c>
      <c r="H495" s="177"/>
      <c r="I495" s="177"/>
      <c r="J495" s="71">
        <f t="shared" si="613"/>
        <v>0</v>
      </c>
      <c r="K495" s="191" t="e">
        <f t="shared" si="614"/>
        <v>#DIV/0!</v>
      </c>
      <c r="L495" s="266"/>
      <c r="M495" s="71"/>
      <c r="N495" s="71"/>
      <c r="O495" s="71">
        <f t="shared" ref="O495:O496" si="624">+M495+N495</f>
        <v>0</v>
      </c>
      <c r="P495" s="71">
        <f t="shared" si="616"/>
        <v>0</v>
      </c>
      <c r="Q495" s="206" t="e">
        <f t="shared" si="617"/>
        <v>#DIV/0!</v>
      </c>
      <c r="R495" s="14"/>
      <c r="S495" s="9">
        <f t="shared" si="558"/>
        <v>0</v>
      </c>
      <c r="T495" s="14"/>
      <c r="U495" s="14"/>
      <c r="V495" s="14"/>
      <c r="W495" s="14"/>
      <c r="X495" s="14"/>
      <c r="Y495" s="14"/>
      <c r="Z495" s="14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</row>
    <row r="496" spans="1:159" ht="18.75" thickBot="1" x14ac:dyDescent="0.25">
      <c r="A496" s="131"/>
      <c r="B496" s="127"/>
      <c r="C496" s="127"/>
      <c r="D496" s="128"/>
      <c r="E496" s="128"/>
      <c r="F496" s="128" t="s">
        <v>12</v>
      </c>
      <c r="G496" s="132" t="s">
        <v>278</v>
      </c>
      <c r="H496" s="267"/>
      <c r="I496" s="267"/>
      <c r="J496" s="218">
        <f t="shared" si="613"/>
        <v>0</v>
      </c>
      <c r="K496" s="216" t="e">
        <f t="shared" si="614"/>
        <v>#DIV/0!</v>
      </c>
      <c r="L496" s="268"/>
      <c r="M496" s="218"/>
      <c r="N496" s="218"/>
      <c r="O496" s="218">
        <f t="shared" si="624"/>
        <v>0</v>
      </c>
      <c r="P496" s="218">
        <f t="shared" si="616"/>
        <v>0</v>
      </c>
      <c r="Q496" s="219" t="e">
        <f t="shared" si="617"/>
        <v>#DIV/0!</v>
      </c>
      <c r="R496" s="6"/>
      <c r="S496" s="9">
        <f t="shared" si="558"/>
        <v>0</v>
      </c>
      <c r="T496" s="6"/>
      <c r="U496" s="6"/>
      <c r="V496" s="6"/>
      <c r="W496" s="6"/>
      <c r="X496" s="6"/>
      <c r="Y496" s="6"/>
      <c r="Z496" s="6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</row>
    <row r="497" spans="1:159" x14ac:dyDescent="0.2">
      <c r="M497" s="74"/>
      <c r="N497" s="43"/>
      <c r="O497" s="46"/>
      <c r="P497" s="74"/>
      <c r="R497" s="12"/>
      <c r="S497" s="9">
        <f t="shared" si="558"/>
        <v>0</v>
      </c>
      <c r="T497" s="12"/>
      <c r="U497" s="12"/>
      <c r="V497" s="12"/>
      <c r="W497" s="12"/>
      <c r="X497" s="12"/>
      <c r="Y497" s="12"/>
      <c r="Z497" s="1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</row>
    <row r="498" spans="1:159" ht="18" hidden="1" customHeight="1" x14ac:dyDescent="0.2">
      <c r="M498" s="74"/>
      <c r="N498" s="43"/>
      <c r="O498" s="46"/>
      <c r="P498" s="74"/>
      <c r="R498" s="12"/>
      <c r="S498" s="9">
        <f t="shared" si="558"/>
        <v>0</v>
      </c>
      <c r="T498" s="12"/>
      <c r="U498" s="12"/>
      <c r="V498" s="12"/>
      <c r="W498" s="12"/>
      <c r="X498" s="12"/>
      <c r="Y498" s="12"/>
      <c r="Z498" s="1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</row>
    <row r="499" spans="1:159" hidden="1" x14ac:dyDescent="0.2">
      <c r="J499" s="390" t="s">
        <v>389</v>
      </c>
      <c r="K499" s="391"/>
      <c r="L499" s="58" t="s">
        <v>280</v>
      </c>
      <c r="M499" s="69"/>
      <c r="N499" s="32"/>
      <c r="O499" s="31">
        <f>+M499+N499</f>
        <v>0</v>
      </c>
      <c r="P499" s="74"/>
      <c r="R499" s="12"/>
      <c r="S499" s="9">
        <f t="shared" si="558"/>
        <v>0</v>
      </c>
      <c r="T499" s="12"/>
      <c r="U499" s="12"/>
      <c r="V499" s="12"/>
      <c r="W499" s="12"/>
      <c r="X499" s="12"/>
      <c r="Y499" s="12"/>
      <c r="Z499" s="1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</row>
    <row r="500" spans="1:159" hidden="1" x14ac:dyDescent="0.2">
      <c r="L500" s="58" t="s">
        <v>281</v>
      </c>
      <c r="M500" s="69"/>
      <c r="N500" s="69"/>
      <c r="O500" s="31">
        <f>+M500+N500</f>
        <v>0</v>
      </c>
      <c r="P500" s="74"/>
      <c r="R500" s="12"/>
      <c r="S500" s="9">
        <f t="shared" si="558"/>
        <v>0</v>
      </c>
      <c r="T500" s="12"/>
      <c r="U500" s="12"/>
      <c r="V500" s="12"/>
      <c r="W500" s="12"/>
      <c r="X500" s="12"/>
      <c r="Y500" s="12"/>
      <c r="Z500" s="1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</row>
    <row r="501" spans="1:159" s="1" customFormat="1" ht="15.75" hidden="1" x14ac:dyDescent="0.25">
      <c r="A501" s="23"/>
      <c r="B501" s="23"/>
      <c r="C501" s="23"/>
      <c r="D501" s="23"/>
      <c r="E501" s="23"/>
      <c r="F501" s="23"/>
      <c r="G501" s="68"/>
      <c r="H501" s="68"/>
      <c r="I501" s="68"/>
      <c r="J501" s="68"/>
      <c r="K501" s="110"/>
      <c r="L501" s="58" t="s">
        <v>282</v>
      </c>
      <c r="M501" s="69"/>
      <c r="N501" s="69"/>
      <c r="O501" s="31">
        <f>+M501+N501</f>
        <v>0</v>
      </c>
      <c r="P501" s="75"/>
      <c r="Q501" s="52"/>
      <c r="R501" s="13"/>
      <c r="S501" s="9">
        <f t="shared" si="558"/>
        <v>0</v>
      </c>
      <c r="T501" s="13"/>
      <c r="U501" s="13"/>
      <c r="V501" s="13"/>
      <c r="W501" s="13"/>
      <c r="X501" s="13"/>
      <c r="Y501" s="13"/>
      <c r="Z501" s="13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</row>
    <row r="502" spans="1:159" s="1" customFormat="1" ht="15.75" hidden="1" x14ac:dyDescent="0.25">
      <c r="A502" s="23"/>
      <c r="B502" s="23"/>
      <c r="C502" s="23"/>
      <c r="D502" s="23"/>
      <c r="E502" s="23"/>
      <c r="F502" s="23"/>
      <c r="G502" s="68"/>
      <c r="H502" s="68"/>
      <c r="I502" s="68"/>
      <c r="J502" s="68"/>
      <c r="K502" s="110"/>
      <c r="L502" s="58" t="s">
        <v>283</v>
      </c>
      <c r="M502" s="69"/>
      <c r="N502" s="32"/>
      <c r="O502" s="31">
        <f t="shared" ref="O502:O504" si="625">+M502+N502</f>
        <v>0</v>
      </c>
      <c r="P502" s="75"/>
      <c r="Q502" s="52"/>
      <c r="R502" s="13"/>
      <c r="S502" s="9">
        <f t="shared" si="558"/>
        <v>0</v>
      </c>
      <c r="T502" s="13"/>
      <c r="U502" s="13"/>
      <c r="V502" s="13"/>
      <c r="W502" s="13"/>
      <c r="X502" s="13"/>
      <c r="Y502" s="13"/>
      <c r="Z502" s="13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</row>
    <row r="503" spans="1:159" s="1" customFormat="1" ht="15.75" hidden="1" x14ac:dyDescent="0.25">
      <c r="A503" s="23"/>
      <c r="B503" s="23"/>
      <c r="C503" s="23"/>
      <c r="D503" s="23"/>
      <c r="E503" s="23"/>
      <c r="F503" s="23"/>
      <c r="G503" s="68"/>
      <c r="H503" s="68"/>
      <c r="I503" s="68"/>
      <c r="J503" s="68"/>
      <c r="K503" s="110"/>
      <c r="L503" s="58" t="s">
        <v>284</v>
      </c>
      <c r="M503" s="69"/>
      <c r="N503" s="32"/>
      <c r="O503" s="31">
        <f t="shared" si="625"/>
        <v>0</v>
      </c>
      <c r="P503" s="75"/>
      <c r="Q503" s="52"/>
      <c r="R503" s="13"/>
      <c r="S503" s="6"/>
      <c r="T503" s="13"/>
      <c r="U503" s="13"/>
      <c r="V503" s="13"/>
      <c r="W503" s="13"/>
      <c r="X503" s="13"/>
      <c r="Y503" s="13"/>
      <c r="Z503" s="13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</row>
    <row r="504" spans="1:159" s="1" customFormat="1" ht="15.75" hidden="1" x14ac:dyDescent="0.25">
      <c r="A504" s="23"/>
      <c r="B504" s="23"/>
      <c r="C504" s="23"/>
      <c r="D504" s="23"/>
      <c r="E504" s="23"/>
      <c r="F504" s="23"/>
      <c r="G504" s="68"/>
      <c r="H504" s="68"/>
      <c r="I504" s="68"/>
      <c r="J504" s="68"/>
      <c r="K504" s="110"/>
      <c r="L504" s="58" t="s">
        <v>285</v>
      </c>
      <c r="M504" s="69"/>
      <c r="N504" s="32"/>
      <c r="O504" s="31">
        <f t="shared" si="625"/>
        <v>0</v>
      </c>
      <c r="P504" s="75"/>
      <c r="Q504" s="52"/>
      <c r="R504" s="13"/>
      <c r="S504" s="6"/>
      <c r="T504" s="13"/>
      <c r="U504" s="13"/>
      <c r="V504" s="13"/>
      <c r="W504" s="13"/>
      <c r="X504" s="13"/>
      <c r="Y504" s="13"/>
      <c r="Z504" s="13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</row>
    <row r="505" spans="1:159" s="1" customFormat="1" ht="15.75" hidden="1" x14ac:dyDescent="0.25">
      <c r="A505" s="23"/>
      <c r="B505" s="23"/>
      <c r="C505" s="23"/>
      <c r="D505" s="23"/>
      <c r="E505" s="23"/>
      <c r="F505" s="23"/>
      <c r="G505" s="68"/>
      <c r="H505" s="68"/>
      <c r="I505" s="68"/>
      <c r="J505" s="68"/>
      <c r="K505" s="110"/>
      <c r="L505" s="59" t="s">
        <v>286</v>
      </c>
      <c r="M505" s="70">
        <f>+M499+M500+M501+M502+M503+M504</f>
        <v>0</v>
      </c>
      <c r="N505" s="54">
        <f t="shared" ref="N505" si="626">+N499+N500+N501+N502+N503+N504</f>
        <v>0</v>
      </c>
      <c r="O505" s="54">
        <f>+O499+O500+O501+O502+O503+O504</f>
        <v>0</v>
      </c>
      <c r="P505" s="75"/>
      <c r="Q505" s="52"/>
      <c r="R505" s="13"/>
      <c r="S505" s="6"/>
      <c r="T505" s="13"/>
      <c r="U505" s="13"/>
      <c r="V505" s="13"/>
      <c r="W505" s="13"/>
      <c r="X505" s="13"/>
      <c r="Y505" s="13"/>
      <c r="Z505" s="13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</row>
    <row r="506" spans="1:159" s="1" customFormat="1" hidden="1" x14ac:dyDescent="0.25">
      <c r="A506" s="28"/>
      <c r="B506" s="23"/>
      <c r="C506" s="23"/>
      <c r="D506" s="23"/>
      <c r="E506" s="28"/>
      <c r="F506" s="23"/>
      <c r="G506" s="57"/>
      <c r="H506" s="57"/>
      <c r="I506" s="57"/>
      <c r="J506" s="57"/>
      <c r="K506" s="111"/>
      <c r="L506" s="38"/>
      <c r="M506" s="75"/>
      <c r="N506" s="42"/>
      <c r="O506" s="46"/>
      <c r="P506" s="75"/>
      <c r="Q506" s="52"/>
      <c r="R506" s="13"/>
      <c r="S506" s="6"/>
      <c r="T506" s="13"/>
      <c r="U506" s="13"/>
      <c r="V506" s="13"/>
      <c r="W506" s="13"/>
      <c r="X506" s="13"/>
      <c r="Y506" s="13"/>
      <c r="Z506" s="13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</row>
    <row r="507" spans="1:159" s="1" customFormat="1" x14ac:dyDescent="0.25">
      <c r="A507" s="23"/>
      <c r="B507" s="23"/>
      <c r="C507" s="23"/>
      <c r="D507" s="23"/>
      <c r="E507" s="28"/>
      <c r="F507" s="27"/>
      <c r="G507" s="57"/>
      <c r="H507" s="57"/>
      <c r="I507" s="57"/>
      <c r="J507" s="57"/>
      <c r="K507" s="111"/>
      <c r="L507" s="38"/>
      <c r="M507" s="75"/>
      <c r="N507" s="42"/>
      <c r="O507" s="46"/>
      <c r="P507" s="75"/>
      <c r="Q507" s="52"/>
      <c r="R507" s="13"/>
      <c r="S507" s="6"/>
      <c r="T507" s="13"/>
      <c r="U507" s="13"/>
      <c r="V507" s="13"/>
      <c r="W507" s="13"/>
      <c r="X507" s="13"/>
      <c r="Y507" s="13"/>
      <c r="Z507" s="13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</row>
    <row r="508" spans="1:159" s="1" customFormat="1" x14ac:dyDescent="0.25">
      <c r="A508" s="23"/>
      <c r="B508" s="23"/>
      <c r="C508" s="23"/>
      <c r="D508" s="23"/>
      <c r="E508" s="28"/>
      <c r="F508" s="28"/>
      <c r="G508" s="57"/>
      <c r="H508" s="57"/>
      <c r="I508" s="57"/>
      <c r="J508" s="57"/>
      <c r="K508" s="111"/>
      <c r="L508" s="38"/>
      <c r="M508" s="75"/>
      <c r="N508" s="42"/>
      <c r="O508" s="46"/>
      <c r="P508" s="75"/>
      <c r="Q508" s="52"/>
      <c r="R508" s="13"/>
      <c r="S508" s="6"/>
      <c r="T508" s="13"/>
      <c r="U508" s="13"/>
      <c r="V508" s="13"/>
      <c r="W508" s="13"/>
      <c r="X508" s="13"/>
      <c r="Y508" s="13"/>
      <c r="Z508" s="13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</row>
    <row r="509" spans="1:159" s="66" customFormat="1" ht="15.75" x14ac:dyDescent="0.2">
      <c r="A509" s="392" t="s">
        <v>406</v>
      </c>
      <c r="B509" s="392"/>
      <c r="C509" s="392"/>
      <c r="D509" s="392"/>
      <c r="E509" s="392"/>
      <c r="F509" s="392"/>
      <c r="G509" s="231" t="s">
        <v>407</v>
      </c>
      <c r="H509" s="232"/>
      <c r="I509" s="393" t="s">
        <v>429</v>
      </c>
      <c r="J509" s="393"/>
      <c r="K509" s="393"/>
      <c r="L509" s="393"/>
      <c r="M509" s="393"/>
      <c r="N509" s="62"/>
      <c r="O509" s="60"/>
      <c r="P509" s="76"/>
      <c r="Q509" s="63"/>
      <c r="R509" s="64"/>
      <c r="S509" s="6"/>
      <c r="T509" s="64"/>
      <c r="U509" s="64"/>
      <c r="V509" s="64"/>
      <c r="W509" s="64"/>
      <c r="X509" s="64"/>
      <c r="Y509" s="64"/>
      <c r="Z509" s="64"/>
      <c r="AA509" s="65"/>
      <c r="AB509" s="65"/>
      <c r="AC509" s="65"/>
      <c r="AD509" s="65"/>
      <c r="AE509" s="65"/>
      <c r="AF509" s="65"/>
      <c r="AG509" s="65"/>
      <c r="AH509" s="65"/>
      <c r="AI509" s="65"/>
      <c r="AJ509" s="65"/>
      <c r="AK509" s="65"/>
      <c r="AL509" s="65"/>
      <c r="AM509" s="65"/>
      <c r="AN509" s="65"/>
      <c r="AO509" s="65"/>
      <c r="AP509" s="65"/>
      <c r="AQ509" s="65"/>
      <c r="AR509" s="65"/>
      <c r="AS509" s="65"/>
      <c r="AT509" s="65"/>
      <c r="AU509" s="65"/>
      <c r="AV509" s="65"/>
      <c r="AW509" s="65"/>
      <c r="AX509" s="65"/>
      <c r="AY509" s="65"/>
      <c r="AZ509" s="65"/>
      <c r="BA509" s="65"/>
      <c r="BB509" s="65"/>
      <c r="BC509" s="65"/>
      <c r="BD509" s="65"/>
      <c r="BE509" s="65"/>
      <c r="BF509" s="65"/>
      <c r="BG509" s="65"/>
      <c r="BH509" s="65"/>
      <c r="BI509" s="65"/>
      <c r="BJ509" s="65"/>
      <c r="BK509" s="65"/>
      <c r="BL509" s="65"/>
      <c r="BM509" s="65"/>
      <c r="BN509" s="65"/>
      <c r="BO509" s="65"/>
      <c r="BP509" s="65"/>
      <c r="BQ509" s="65"/>
      <c r="BR509" s="65"/>
      <c r="BS509" s="65"/>
      <c r="BT509" s="65"/>
      <c r="BU509" s="65"/>
      <c r="BV509" s="65"/>
      <c r="BW509" s="65"/>
      <c r="BX509" s="65"/>
      <c r="BY509" s="65"/>
      <c r="BZ509" s="65"/>
      <c r="CA509" s="65"/>
      <c r="CB509" s="65"/>
      <c r="CC509" s="65"/>
      <c r="CD509" s="65"/>
      <c r="CE509" s="65"/>
      <c r="CF509" s="65"/>
      <c r="CG509" s="65"/>
      <c r="CH509" s="65"/>
      <c r="CI509" s="65"/>
      <c r="CJ509" s="65"/>
      <c r="CK509" s="65"/>
      <c r="CL509" s="65"/>
      <c r="CM509" s="65"/>
      <c r="CN509" s="65"/>
      <c r="CO509" s="65"/>
      <c r="CP509" s="65"/>
      <c r="CQ509" s="65"/>
      <c r="CR509" s="65"/>
      <c r="CS509" s="65"/>
      <c r="CT509" s="65"/>
      <c r="CU509" s="65"/>
      <c r="CV509" s="65"/>
      <c r="CW509" s="65"/>
      <c r="CX509" s="65"/>
      <c r="CY509" s="65"/>
      <c r="CZ509" s="65"/>
      <c r="DA509" s="65"/>
      <c r="DB509" s="65"/>
      <c r="DC509" s="65"/>
      <c r="DD509" s="65"/>
      <c r="DE509" s="65"/>
      <c r="DF509" s="65"/>
      <c r="DG509" s="65"/>
      <c r="DH509" s="65"/>
      <c r="DI509" s="65"/>
      <c r="DJ509" s="65"/>
      <c r="DK509" s="65"/>
      <c r="DL509" s="65"/>
      <c r="DM509" s="65"/>
      <c r="DN509" s="65"/>
      <c r="DO509" s="65"/>
      <c r="DP509" s="65"/>
      <c r="DQ509" s="65"/>
      <c r="DR509" s="65"/>
      <c r="DS509" s="65"/>
      <c r="DT509" s="65"/>
      <c r="DU509" s="65"/>
      <c r="DV509" s="65"/>
      <c r="DW509" s="65"/>
      <c r="DX509" s="65"/>
      <c r="DY509" s="65"/>
      <c r="DZ509" s="65"/>
      <c r="EA509" s="65"/>
      <c r="EB509" s="65"/>
      <c r="EC509" s="65"/>
      <c r="ED509" s="65"/>
      <c r="EE509" s="65"/>
      <c r="EF509" s="65"/>
      <c r="EG509" s="65"/>
      <c r="EH509" s="65"/>
      <c r="EI509" s="65"/>
      <c r="EJ509" s="65"/>
      <c r="EK509" s="65"/>
      <c r="EL509" s="65"/>
      <c r="EM509" s="65"/>
      <c r="EN509" s="65"/>
      <c r="EO509" s="65"/>
      <c r="EP509" s="65"/>
      <c r="EQ509" s="65"/>
      <c r="ER509" s="65"/>
      <c r="ES509" s="65"/>
      <c r="ET509" s="65"/>
      <c r="EU509" s="65"/>
      <c r="EV509" s="65"/>
      <c r="EW509" s="65"/>
      <c r="EX509" s="65"/>
      <c r="EY509" s="65"/>
      <c r="EZ509" s="65"/>
      <c r="FA509" s="65"/>
      <c r="FB509" s="65"/>
      <c r="FC509" s="65"/>
    </row>
    <row r="510" spans="1:159" s="66" customFormat="1" ht="15" customHeight="1" x14ac:dyDescent="0.2">
      <c r="A510" s="411" t="s">
        <v>408</v>
      </c>
      <c r="B510" s="411"/>
      <c r="C510" s="411"/>
      <c r="D510" s="411"/>
      <c r="E510" s="411"/>
      <c r="F510" s="411"/>
      <c r="G510" s="248" t="s">
        <v>410</v>
      </c>
      <c r="H510" s="61"/>
      <c r="I510" s="402" t="s">
        <v>431</v>
      </c>
      <c r="J510" s="402"/>
      <c r="K510" s="402"/>
      <c r="L510" s="402"/>
      <c r="M510" s="402"/>
      <c r="N510" s="62"/>
      <c r="O510" s="60"/>
      <c r="P510" s="76"/>
      <c r="Q510" s="63"/>
      <c r="R510" s="64"/>
      <c r="S510" s="6"/>
      <c r="T510" s="64"/>
      <c r="U510" s="64"/>
      <c r="V510" s="64"/>
      <c r="W510" s="64"/>
      <c r="X510" s="64"/>
      <c r="Y510" s="64"/>
      <c r="Z510" s="64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  <c r="AT510" s="65"/>
      <c r="AU510" s="65"/>
      <c r="AV510" s="65"/>
      <c r="AW510" s="65"/>
      <c r="AX510" s="65"/>
      <c r="AY510" s="65"/>
      <c r="AZ510" s="65"/>
      <c r="BA510" s="65"/>
      <c r="BB510" s="65"/>
      <c r="BC510" s="65"/>
      <c r="BD510" s="65"/>
      <c r="BE510" s="65"/>
      <c r="BF510" s="65"/>
      <c r="BG510" s="65"/>
      <c r="BH510" s="65"/>
      <c r="BI510" s="65"/>
      <c r="BJ510" s="65"/>
      <c r="BK510" s="65"/>
      <c r="BL510" s="65"/>
      <c r="BM510" s="65"/>
      <c r="BN510" s="65"/>
      <c r="BO510" s="65"/>
      <c r="BP510" s="65"/>
      <c r="BQ510" s="65"/>
      <c r="BR510" s="65"/>
      <c r="BS510" s="65"/>
      <c r="BT510" s="65"/>
      <c r="BU510" s="65"/>
      <c r="BV510" s="65"/>
      <c r="BW510" s="65"/>
      <c r="BX510" s="65"/>
      <c r="BY510" s="65"/>
      <c r="BZ510" s="65"/>
      <c r="CA510" s="65"/>
      <c r="CB510" s="65"/>
      <c r="CC510" s="65"/>
      <c r="CD510" s="65"/>
      <c r="CE510" s="65"/>
      <c r="CF510" s="65"/>
      <c r="CG510" s="65"/>
      <c r="CH510" s="65"/>
      <c r="CI510" s="65"/>
      <c r="CJ510" s="65"/>
      <c r="CK510" s="65"/>
      <c r="CL510" s="65"/>
      <c r="CM510" s="65"/>
      <c r="CN510" s="65"/>
      <c r="CO510" s="65"/>
      <c r="CP510" s="65"/>
      <c r="CQ510" s="65"/>
      <c r="CR510" s="65"/>
      <c r="CS510" s="65"/>
      <c r="CT510" s="65"/>
      <c r="CU510" s="65"/>
      <c r="CV510" s="65"/>
      <c r="CW510" s="65"/>
      <c r="CX510" s="65"/>
      <c r="CY510" s="65"/>
      <c r="CZ510" s="65"/>
      <c r="DA510" s="65"/>
      <c r="DB510" s="65"/>
      <c r="DC510" s="65"/>
      <c r="DD510" s="65"/>
      <c r="DE510" s="65"/>
      <c r="DF510" s="65"/>
      <c r="DG510" s="65"/>
      <c r="DH510" s="65"/>
      <c r="DI510" s="65"/>
      <c r="DJ510" s="65"/>
      <c r="DK510" s="65"/>
      <c r="DL510" s="65"/>
      <c r="DM510" s="65"/>
      <c r="DN510" s="65"/>
      <c r="DO510" s="65"/>
      <c r="DP510" s="65"/>
      <c r="DQ510" s="65"/>
      <c r="DR510" s="65"/>
      <c r="DS510" s="65"/>
      <c r="DT510" s="65"/>
      <c r="DU510" s="65"/>
      <c r="DV510" s="65"/>
      <c r="DW510" s="65"/>
      <c r="DX510" s="65"/>
      <c r="DY510" s="65"/>
      <c r="DZ510" s="65"/>
      <c r="EA510" s="65"/>
      <c r="EB510" s="65"/>
      <c r="EC510" s="65"/>
      <c r="ED510" s="65"/>
      <c r="EE510" s="65"/>
      <c r="EF510" s="65"/>
      <c r="EG510" s="65"/>
      <c r="EH510" s="65"/>
      <c r="EI510" s="65"/>
      <c r="EJ510" s="65"/>
      <c r="EK510" s="65"/>
      <c r="EL510" s="65"/>
      <c r="EM510" s="65"/>
      <c r="EN510" s="65"/>
      <c r="EO510" s="65"/>
      <c r="EP510" s="65"/>
      <c r="EQ510" s="65"/>
      <c r="ER510" s="65"/>
      <c r="ES510" s="65"/>
      <c r="ET510" s="65"/>
      <c r="EU510" s="65"/>
      <c r="EV510" s="65"/>
      <c r="EW510" s="65"/>
      <c r="EX510" s="65"/>
      <c r="EY510" s="65"/>
      <c r="EZ510" s="65"/>
      <c r="FA510" s="65"/>
      <c r="FB510" s="65"/>
      <c r="FC510" s="65"/>
    </row>
    <row r="511" spans="1:159" s="1" customFormat="1" x14ac:dyDescent="0.25">
      <c r="A511" s="23"/>
      <c r="B511" s="23"/>
      <c r="C511" s="23"/>
      <c r="D511" s="23"/>
      <c r="E511" s="23"/>
      <c r="F511" s="26"/>
      <c r="G511" s="36"/>
      <c r="H511" s="36"/>
      <c r="I511" s="36"/>
      <c r="J511" s="36"/>
      <c r="K511" s="112"/>
      <c r="L511" s="45"/>
      <c r="M511" s="75"/>
      <c r="N511" s="42"/>
      <c r="O511" s="46"/>
      <c r="P511" s="75"/>
      <c r="Q511" s="52"/>
      <c r="R511" s="13"/>
      <c r="S511" s="6"/>
      <c r="T511" s="13"/>
      <c r="U511" s="13"/>
      <c r="V511" s="13"/>
      <c r="W511" s="13"/>
      <c r="X511" s="13"/>
      <c r="Y511" s="13"/>
      <c r="Z511" s="13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</row>
    <row r="512" spans="1:159" s="1" customFormat="1" x14ac:dyDescent="0.25">
      <c r="A512" s="23"/>
      <c r="B512" s="23"/>
      <c r="C512" s="23"/>
      <c r="D512" s="23"/>
      <c r="E512" s="23"/>
      <c r="F512" s="26"/>
      <c r="G512" s="36"/>
      <c r="H512" s="36"/>
      <c r="I512" s="36"/>
      <c r="J512" s="36"/>
      <c r="K512" s="112"/>
      <c r="L512" s="45"/>
      <c r="M512" s="75"/>
      <c r="N512" s="42"/>
      <c r="O512" s="46"/>
      <c r="P512" s="75"/>
      <c r="Q512" s="52"/>
      <c r="R512" s="13"/>
      <c r="S512" s="6"/>
      <c r="T512" s="13"/>
      <c r="U512" s="13"/>
      <c r="V512" s="13"/>
      <c r="W512" s="13"/>
      <c r="X512" s="13"/>
      <c r="Y512" s="13"/>
      <c r="Z512" s="13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</row>
    <row r="513" spans="1:159" s="1" customFormat="1" x14ac:dyDescent="0.25">
      <c r="A513" s="23"/>
      <c r="B513" s="23"/>
      <c r="C513" s="23"/>
      <c r="D513" s="23"/>
      <c r="E513" s="23"/>
      <c r="F513" s="26"/>
      <c r="G513" s="36"/>
      <c r="H513" s="36"/>
      <c r="I513" s="36"/>
      <c r="J513" s="36"/>
      <c r="K513" s="112"/>
      <c r="L513" s="45"/>
      <c r="M513" s="75"/>
      <c r="N513" s="42"/>
      <c r="O513" s="46"/>
      <c r="P513" s="75"/>
      <c r="Q513" s="52"/>
      <c r="R513" s="13"/>
      <c r="S513" s="6"/>
      <c r="T513" s="13"/>
      <c r="U513" s="13"/>
      <c r="V513" s="13"/>
      <c r="W513" s="13"/>
      <c r="X513" s="13"/>
      <c r="Y513" s="13"/>
      <c r="Z513" s="13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</row>
    <row r="514" spans="1:159" s="1" customFormat="1" x14ac:dyDescent="0.25">
      <c r="A514" s="23"/>
      <c r="B514" s="23"/>
      <c r="C514" s="23"/>
      <c r="D514" s="23"/>
      <c r="E514" s="23"/>
      <c r="F514" s="23"/>
      <c r="G514" s="56"/>
      <c r="H514" s="56"/>
      <c r="I514" s="56"/>
      <c r="J514" s="56"/>
      <c r="K514" s="107"/>
      <c r="L514" s="37"/>
      <c r="M514" s="75"/>
      <c r="N514" s="42"/>
      <c r="O514" s="46"/>
      <c r="P514" s="75"/>
      <c r="Q514" s="52"/>
      <c r="R514" s="13"/>
      <c r="S514" s="6"/>
      <c r="T514" s="13"/>
      <c r="U514" s="13"/>
      <c r="V514" s="13"/>
      <c r="W514" s="13"/>
      <c r="X514" s="13"/>
      <c r="Y514" s="13"/>
      <c r="Z514" s="13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</row>
    <row r="515" spans="1:159" s="1" customFormat="1" x14ac:dyDescent="0.25">
      <c r="A515" s="23"/>
      <c r="B515" s="23"/>
      <c r="C515" s="23"/>
      <c r="D515" s="23"/>
      <c r="E515" s="23"/>
      <c r="F515" s="23"/>
      <c r="G515" s="40"/>
      <c r="H515" s="40"/>
      <c r="I515" s="40"/>
      <c r="J515" s="40"/>
      <c r="K515" s="113"/>
      <c r="L515" s="39"/>
      <c r="M515" s="75"/>
      <c r="N515" s="42"/>
      <c r="O515" s="46"/>
      <c r="P515" s="75"/>
      <c r="Q515" s="52"/>
      <c r="R515" s="13"/>
      <c r="S515" s="6"/>
      <c r="T515" s="13"/>
      <c r="U515" s="13"/>
      <c r="V515" s="13"/>
      <c r="W515" s="13"/>
      <c r="X515" s="13"/>
      <c r="Y515" s="13"/>
      <c r="Z515" s="13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</row>
    <row r="516" spans="1:159" s="1" customFormat="1" x14ac:dyDescent="0.25">
      <c r="A516" s="28"/>
      <c r="B516" s="23"/>
      <c r="C516" s="23"/>
      <c r="D516" s="23"/>
      <c r="E516" s="28"/>
      <c r="F516" s="23"/>
      <c r="G516" s="57"/>
      <c r="H516" s="57"/>
      <c r="I516" s="57"/>
      <c r="J516" s="57"/>
      <c r="K516" s="111"/>
      <c r="L516" s="38"/>
      <c r="M516" s="75"/>
      <c r="N516" s="42"/>
      <c r="O516" s="46"/>
      <c r="P516" s="75"/>
      <c r="Q516" s="52"/>
      <c r="R516" s="13"/>
      <c r="S516" s="6"/>
      <c r="T516" s="13"/>
      <c r="U516" s="13"/>
      <c r="V516" s="13"/>
      <c r="W516" s="13"/>
      <c r="X516" s="13"/>
      <c r="Y516" s="13"/>
      <c r="Z516" s="13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</row>
    <row r="517" spans="1:159" s="1" customFormat="1" x14ac:dyDescent="0.25">
      <c r="A517" s="23"/>
      <c r="B517" s="23"/>
      <c r="C517" s="23"/>
      <c r="D517" s="23"/>
      <c r="E517" s="28"/>
      <c r="F517" s="27"/>
      <c r="G517" s="57"/>
      <c r="H517" s="57"/>
      <c r="I517" s="57"/>
      <c r="J517" s="57"/>
      <c r="K517" s="111"/>
      <c r="L517" s="38"/>
      <c r="M517" s="75"/>
      <c r="N517" s="42"/>
      <c r="O517" s="46"/>
      <c r="P517" s="75"/>
      <c r="Q517" s="52"/>
      <c r="R517" s="13"/>
      <c r="S517" s="6"/>
      <c r="T517" s="13"/>
      <c r="U517" s="13"/>
      <c r="V517" s="13"/>
      <c r="W517" s="13"/>
      <c r="X517" s="13"/>
      <c r="Y517" s="13"/>
      <c r="Z517" s="13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</row>
    <row r="518" spans="1:159" s="1" customFormat="1" x14ac:dyDescent="0.25">
      <c r="A518" s="23"/>
      <c r="B518" s="23"/>
      <c r="C518" s="23"/>
      <c r="D518" s="23"/>
      <c r="E518" s="28"/>
      <c r="F518" s="28"/>
      <c r="G518" s="57"/>
      <c r="H518" s="57"/>
      <c r="I518" s="57"/>
      <c r="J518" s="57"/>
      <c r="K518" s="111"/>
      <c r="L518" s="38"/>
      <c r="M518" s="75"/>
      <c r="N518" s="42"/>
      <c r="O518" s="46"/>
      <c r="P518" s="75"/>
      <c r="Q518" s="52"/>
      <c r="R518" s="13"/>
      <c r="S518" s="6"/>
      <c r="T518" s="13"/>
      <c r="U518" s="13"/>
      <c r="V518" s="13"/>
      <c r="W518" s="13"/>
      <c r="X518" s="13"/>
      <c r="Y518" s="13"/>
      <c r="Z518" s="13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</row>
    <row r="519" spans="1:159" s="1" customFormat="1" x14ac:dyDescent="0.25">
      <c r="A519" s="23"/>
      <c r="B519" s="23"/>
      <c r="C519" s="23"/>
      <c r="D519" s="23"/>
      <c r="E519" s="23"/>
      <c r="F519" s="26"/>
      <c r="G519" s="36"/>
      <c r="H519" s="36"/>
      <c r="I519" s="36"/>
      <c r="J519" s="36"/>
      <c r="K519" s="112"/>
      <c r="L519" s="45"/>
      <c r="M519" s="75"/>
      <c r="N519" s="42"/>
      <c r="O519" s="46"/>
      <c r="P519" s="75"/>
      <c r="Q519" s="52"/>
      <c r="R519" s="13"/>
      <c r="S519" s="6"/>
      <c r="T519" s="13"/>
      <c r="U519" s="13"/>
      <c r="V519" s="13"/>
      <c r="W519" s="13"/>
      <c r="X519" s="13"/>
      <c r="Y519" s="13"/>
      <c r="Z519" s="13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</row>
    <row r="520" spans="1:159" s="1" customFormat="1" x14ac:dyDescent="0.25">
      <c r="A520" s="23"/>
      <c r="B520" s="23"/>
      <c r="C520" s="23"/>
      <c r="D520" s="23"/>
      <c r="E520" s="23"/>
      <c r="F520" s="26"/>
      <c r="G520" s="36"/>
      <c r="H520" s="36"/>
      <c r="I520" s="36"/>
      <c r="J520" s="36"/>
      <c r="K520" s="112"/>
      <c r="L520" s="45"/>
      <c r="M520" s="75"/>
      <c r="N520" s="42"/>
      <c r="O520" s="46"/>
      <c r="P520" s="75"/>
      <c r="Q520" s="52"/>
      <c r="R520" s="13"/>
      <c r="S520" s="6"/>
      <c r="T520" s="13"/>
      <c r="U520" s="13"/>
      <c r="V520" s="13"/>
      <c r="W520" s="13"/>
      <c r="X520" s="13"/>
      <c r="Y520" s="13"/>
      <c r="Z520" s="13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</row>
    <row r="521" spans="1:159" s="1" customFormat="1" x14ac:dyDescent="0.25">
      <c r="A521" s="23"/>
      <c r="B521" s="23"/>
      <c r="C521" s="23"/>
      <c r="D521" s="23"/>
      <c r="E521" s="23"/>
      <c r="F521" s="26"/>
      <c r="G521" s="36"/>
      <c r="H521" s="36"/>
      <c r="I521" s="36"/>
      <c r="J521" s="36"/>
      <c r="K521" s="112"/>
      <c r="L521" s="45"/>
      <c r="M521" s="75"/>
      <c r="N521" s="42"/>
      <c r="O521" s="46"/>
      <c r="P521" s="75"/>
      <c r="Q521" s="52"/>
      <c r="R521" s="13"/>
      <c r="S521" s="6"/>
      <c r="T521" s="13"/>
      <c r="U521" s="13"/>
      <c r="V521" s="13"/>
      <c r="W521" s="13"/>
      <c r="X521" s="13"/>
      <c r="Y521" s="13"/>
      <c r="Z521" s="13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</row>
    <row r="522" spans="1:159" s="1" customFormat="1" x14ac:dyDescent="0.25">
      <c r="A522" s="23"/>
      <c r="B522" s="23"/>
      <c r="C522" s="23"/>
      <c r="D522" s="23"/>
      <c r="E522" s="23"/>
      <c r="F522" s="26"/>
      <c r="G522" s="36"/>
      <c r="H522" s="36"/>
      <c r="I522" s="36"/>
      <c r="J522" s="36"/>
      <c r="K522" s="112"/>
      <c r="L522" s="45"/>
      <c r="M522" s="75"/>
      <c r="N522" s="42"/>
      <c r="O522" s="46"/>
      <c r="P522" s="75"/>
      <c r="Q522" s="52"/>
      <c r="R522" s="13"/>
      <c r="S522" s="6"/>
      <c r="T522" s="13"/>
      <c r="U522" s="13"/>
      <c r="V522" s="13"/>
      <c r="W522" s="13"/>
      <c r="X522" s="13"/>
      <c r="Y522" s="13"/>
      <c r="Z522" s="13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</row>
    <row r="523" spans="1:159" s="1" customFormat="1" x14ac:dyDescent="0.25">
      <c r="A523" s="23"/>
      <c r="B523" s="23"/>
      <c r="C523" s="23"/>
      <c r="D523" s="23"/>
      <c r="E523" s="23"/>
      <c r="F523" s="26"/>
      <c r="G523" s="36"/>
      <c r="H523" s="36"/>
      <c r="I523" s="36"/>
      <c r="J523" s="36"/>
      <c r="K523" s="112"/>
      <c r="L523" s="45"/>
      <c r="M523" s="75"/>
      <c r="N523" s="42"/>
      <c r="O523" s="46"/>
      <c r="P523" s="75"/>
      <c r="Q523" s="52"/>
      <c r="R523" s="13"/>
      <c r="S523" s="6"/>
      <c r="T523" s="13"/>
      <c r="U523" s="13"/>
      <c r="V523" s="13"/>
      <c r="W523" s="13"/>
      <c r="X523" s="13"/>
      <c r="Y523" s="13"/>
      <c r="Z523" s="13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</row>
    <row r="524" spans="1:159" s="1" customFormat="1" x14ac:dyDescent="0.25">
      <c r="A524" s="23"/>
      <c r="B524" s="23"/>
      <c r="C524" s="23"/>
      <c r="D524" s="23"/>
      <c r="E524" s="23"/>
      <c r="F524" s="26"/>
      <c r="G524" s="36"/>
      <c r="H524" s="36"/>
      <c r="I524" s="36"/>
      <c r="J524" s="36"/>
      <c r="K524" s="112"/>
      <c r="L524" s="45"/>
      <c r="M524" s="75"/>
      <c r="N524" s="42"/>
      <c r="O524" s="46"/>
      <c r="P524" s="75"/>
      <c r="Q524" s="52"/>
      <c r="R524" s="13"/>
      <c r="S524" s="6"/>
      <c r="T524" s="13"/>
      <c r="U524" s="13"/>
      <c r="V524" s="13"/>
      <c r="W524" s="13"/>
      <c r="X524" s="13"/>
      <c r="Y524" s="13"/>
      <c r="Z524" s="13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</row>
    <row r="525" spans="1:159" s="1" customFormat="1" x14ac:dyDescent="0.25">
      <c r="A525" s="23"/>
      <c r="B525" s="23"/>
      <c r="C525" s="23"/>
      <c r="D525" s="23"/>
      <c r="E525" s="23"/>
      <c r="F525" s="26"/>
      <c r="G525" s="36"/>
      <c r="H525" s="36"/>
      <c r="I525" s="36"/>
      <c r="J525" s="36"/>
      <c r="K525" s="112"/>
      <c r="L525" s="45"/>
      <c r="M525" s="75"/>
      <c r="N525" s="42"/>
      <c r="O525" s="46"/>
      <c r="P525" s="75"/>
      <c r="Q525" s="52"/>
      <c r="R525" s="13"/>
      <c r="S525" s="6"/>
      <c r="T525" s="13"/>
      <c r="U525" s="13"/>
      <c r="V525" s="13"/>
      <c r="W525" s="13"/>
      <c r="X525" s="13"/>
      <c r="Y525" s="13"/>
      <c r="Z525" s="13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</row>
    <row r="526" spans="1:159" x14ac:dyDescent="0.2">
      <c r="M526" s="74"/>
      <c r="N526" s="43"/>
      <c r="O526" s="43"/>
      <c r="P526" s="74"/>
      <c r="R526" s="6"/>
      <c r="S526" s="6"/>
      <c r="T526" s="6"/>
      <c r="U526" s="6"/>
      <c r="V526" s="6"/>
      <c r="W526" s="6"/>
      <c r="X526" s="6"/>
      <c r="Y526" s="6"/>
      <c r="Z526" s="6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</row>
    <row r="527" spans="1:159" x14ac:dyDescent="0.2">
      <c r="M527" s="74"/>
      <c r="N527" s="43"/>
      <c r="O527" s="43"/>
      <c r="P527" s="74"/>
      <c r="R527" s="6"/>
      <c r="S527" s="6"/>
      <c r="T527" s="6"/>
      <c r="U527" s="6"/>
      <c r="V527" s="6"/>
      <c r="W527" s="6"/>
      <c r="X527" s="6"/>
      <c r="Y527" s="6"/>
      <c r="Z527" s="6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</row>
    <row r="528" spans="1:159" x14ac:dyDescent="0.2">
      <c r="M528" s="74"/>
      <c r="N528" s="43"/>
      <c r="O528" s="43"/>
      <c r="P528" s="74"/>
      <c r="R528" s="6"/>
      <c r="S528" s="6"/>
      <c r="T528" s="6"/>
      <c r="U528" s="6"/>
      <c r="V528" s="6"/>
      <c r="W528" s="6"/>
      <c r="X528" s="6"/>
      <c r="Y528" s="6"/>
      <c r="Z528" s="6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</row>
    <row r="529" spans="13:159" x14ac:dyDescent="0.2">
      <c r="M529" s="74"/>
      <c r="N529" s="43"/>
      <c r="O529" s="43"/>
      <c r="P529" s="74"/>
      <c r="R529" s="6"/>
      <c r="S529" s="6"/>
      <c r="T529" s="6"/>
      <c r="U529" s="6"/>
      <c r="V529" s="6"/>
      <c r="W529" s="6"/>
      <c r="X529" s="6"/>
      <c r="Y529" s="6"/>
      <c r="Z529" s="6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</row>
    <row r="530" spans="13:159" x14ac:dyDescent="0.2">
      <c r="M530" s="74"/>
      <c r="N530" s="43"/>
      <c r="O530" s="43"/>
      <c r="P530" s="74"/>
      <c r="R530" s="6"/>
      <c r="S530" s="6"/>
      <c r="T530" s="6"/>
      <c r="U530" s="6"/>
      <c r="V530" s="6"/>
      <c r="W530" s="6"/>
      <c r="X530" s="6"/>
      <c r="Y530" s="6"/>
      <c r="Z530" s="6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</row>
    <row r="531" spans="13:159" x14ac:dyDescent="0.2">
      <c r="M531" s="74"/>
      <c r="N531" s="43"/>
      <c r="O531" s="43"/>
      <c r="P531" s="74"/>
      <c r="R531" s="6"/>
      <c r="S531" s="6"/>
      <c r="T531" s="6"/>
      <c r="U531" s="6"/>
      <c r="V531" s="6"/>
      <c r="W531" s="6"/>
      <c r="X531" s="6"/>
      <c r="Y531" s="6"/>
      <c r="Z531" s="6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</row>
    <row r="532" spans="13:159" x14ac:dyDescent="0.2">
      <c r="M532" s="74"/>
      <c r="N532" s="43"/>
      <c r="O532" s="43"/>
      <c r="P532" s="74"/>
      <c r="R532" s="6"/>
      <c r="S532" s="6"/>
      <c r="T532" s="6"/>
      <c r="U532" s="6"/>
      <c r="V532" s="6"/>
      <c r="W532" s="6"/>
      <c r="X532" s="6"/>
      <c r="Y532" s="6"/>
      <c r="Z532" s="6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</row>
    <row r="533" spans="13:159" x14ac:dyDescent="0.2">
      <c r="M533" s="74"/>
      <c r="N533" s="43"/>
      <c r="O533" s="43"/>
      <c r="P533" s="74"/>
      <c r="R533" s="6"/>
      <c r="S533" s="6"/>
      <c r="T533" s="6"/>
      <c r="U533" s="6"/>
      <c r="V533" s="6"/>
      <c r="W533" s="6"/>
      <c r="X533" s="6"/>
      <c r="Y533" s="6"/>
      <c r="Z533" s="6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</row>
    <row r="534" spans="13:159" x14ac:dyDescent="0.2">
      <c r="M534" s="74"/>
      <c r="N534" s="43"/>
      <c r="O534" s="43"/>
      <c r="P534" s="74"/>
      <c r="R534" s="6"/>
      <c r="S534" s="6"/>
      <c r="T534" s="6"/>
      <c r="U534" s="6"/>
      <c r="V534" s="6"/>
      <c r="W534" s="6"/>
      <c r="X534" s="6"/>
      <c r="Y534" s="6"/>
      <c r="Z534" s="6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</row>
    <row r="535" spans="13:159" x14ac:dyDescent="0.2">
      <c r="M535" s="74"/>
      <c r="N535" s="43"/>
      <c r="O535" s="43"/>
      <c r="P535" s="74"/>
      <c r="R535" s="6"/>
      <c r="S535" s="6"/>
      <c r="T535" s="6"/>
      <c r="U535" s="6"/>
      <c r="V535" s="6"/>
      <c r="W535" s="6"/>
      <c r="X535" s="6"/>
      <c r="Y535" s="6"/>
      <c r="Z535" s="6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</row>
    <row r="536" spans="13:159" x14ac:dyDescent="0.2">
      <c r="M536" s="74"/>
      <c r="N536" s="43"/>
      <c r="O536" s="43"/>
      <c r="P536" s="74"/>
      <c r="R536" s="6"/>
      <c r="S536" s="6"/>
      <c r="T536" s="6"/>
      <c r="U536" s="6"/>
      <c r="V536" s="6"/>
      <c r="W536" s="6"/>
      <c r="X536" s="6"/>
      <c r="Y536" s="6"/>
      <c r="Z536" s="6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</row>
    <row r="537" spans="13:159" x14ac:dyDescent="0.2">
      <c r="M537" s="74"/>
      <c r="N537" s="43"/>
      <c r="O537" s="43"/>
      <c r="P537" s="74"/>
      <c r="R537" s="6"/>
      <c r="S537" s="6"/>
      <c r="T537" s="6"/>
      <c r="U537" s="6"/>
      <c r="V537" s="6"/>
      <c r="W537" s="6"/>
      <c r="X537" s="6"/>
      <c r="Y537" s="6"/>
      <c r="Z537" s="6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</row>
    <row r="538" spans="13:159" x14ac:dyDescent="0.2">
      <c r="M538" s="74"/>
      <c r="N538" s="43"/>
      <c r="O538" s="43"/>
      <c r="P538" s="74"/>
      <c r="R538" s="6"/>
      <c r="S538" s="6"/>
      <c r="T538" s="6"/>
      <c r="U538" s="6"/>
      <c r="V538" s="6"/>
      <c r="W538" s="6"/>
      <c r="X538" s="6"/>
      <c r="Y538" s="6"/>
      <c r="Z538" s="6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</row>
    <row r="539" spans="13:159" x14ac:dyDescent="0.2">
      <c r="M539" s="74"/>
      <c r="N539" s="43"/>
      <c r="O539" s="43"/>
      <c r="P539" s="74"/>
      <c r="R539" s="6"/>
      <c r="S539" s="6"/>
      <c r="T539" s="6"/>
      <c r="U539" s="6"/>
      <c r="V539" s="6"/>
      <c r="W539" s="6"/>
      <c r="X539" s="6"/>
      <c r="Y539" s="6"/>
      <c r="Z539" s="6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</row>
    <row r="540" spans="13:159" x14ac:dyDescent="0.2">
      <c r="M540" s="74"/>
      <c r="N540" s="43"/>
      <c r="O540" s="43"/>
      <c r="P540" s="74"/>
      <c r="R540" s="6"/>
      <c r="S540" s="6"/>
      <c r="T540" s="6"/>
      <c r="U540" s="6"/>
      <c r="V540" s="6"/>
      <c r="W540" s="6"/>
      <c r="X540" s="6"/>
      <c r="Y540" s="6"/>
      <c r="Z540" s="6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</row>
    <row r="541" spans="13:159" x14ac:dyDescent="0.2">
      <c r="M541" s="74"/>
      <c r="N541" s="43"/>
      <c r="O541" s="43"/>
      <c r="P541" s="74"/>
      <c r="R541" s="7"/>
      <c r="S541" s="6"/>
      <c r="T541" s="7"/>
      <c r="U541" s="7"/>
      <c r="V541" s="7"/>
      <c r="W541" s="7"/>
      <c r="X541" s="7"/>
      <c r="Y541" s="7"/>
      <c r="Z541" s="7"/>
    </row>
    <row r="542" spans="13:159" x14ac:dyDescent="0.2">
      <c r="M542" s="74"/>
      <c r="N542" s="43"/>
      <c r="O542" s="43"/>
      <c r="P542" s="74"/>
      <c r="R542" s="7"/>
      <c r="S542" s="6"/>
      <c r="T542" s="7"/>
      <c r="U542" s="7"/>
      <c r="V542" s="7"/>
      <c r="W542" s="7"/>
      <c r="X542" s="7"/>
      <c r="Y542" s="7"/>
      <c r="Z542" s="7"/>
    </row>
    <row r="543" spans="13:159" x14ac:dyDescent="0.2">
      <c r="M543" s="74"/>
      <c r="N543" s="43"/>
      <c r="O543" s="43"/>
      <c r="P543" s="74"/>
      <c r="R543" s="7"/>
      <c r="S543" s="6"/>
      <c r="T543" s="7"/>
      <c r="U543" s="7"/>
      <c r="V543" s="7"/>
      <c r="W543" s="7"/>
      <c r="X543" s="7"/>
      <c r="Y543" s="7"/>
      <c r="Z543" s="7"/>
    </row>
    <row r="544" spans="13:159" x14ac:dyDescent="0.2">
      <c r="M544" s="74"/>
      <c r="N544" s="43"/>
      <c r="O544" s="43"/>
      <c r="P544" s="74"/>
      <c r="R544" s="7"/>
      <c r="S544" s="6"/>
      <c r="T544" s="7"/>
      <c r="U544" s="7"/>
      <c r="V544" s="7"/>
      <c r="W544" s="7"/>
      <c r="X544" s="7"/>
      <c r="Y544" s="7"/>
      <c r="Z544" s="7"/>
    </row>
    <row r="545" spans="13:26" x14ac:dyDescent="0.2">
      <c r="M545" s="74"/>
      <c r="N545" s="43"/>
      <c r="O545" s="43"/>
      <c r="P545" s="74"/>
      <c r="R545" s="7"/>
      <c r="S545" s="6"/>
      <c r="T545" s="7"/>
      <c r="U545" s="7"/>
      <c r="V545" s="7"/>
      <c r="W545" s="7"/>
      <c r="X545" s="7"/>
      <c r="Y545" s="7"/>
      <c r="Z545" s="7"/>
    </row>
    <row r="546" spans="13:26" x14ac:dyDescent="0.2">
      <c r="M546" s="74"/>
      <c r="N546" s="43"/>
      <c r="O546" s="43"/>
      <c r="P546" s="74"/>
      <c r="R546" s="7"/>
      <c r="S546" s="6"/>
      <c r="T546" s="7"/>
      <c r="U546" s="7"/>
      <c r="V546" s="7"/>
      <c r="W546" s="7"/>
      <c r="X546" s="7"/>
      <c r="Y546" s="7"/>
      <c r="Z546" s="7"/>
    </row>
    <row r="547" spans="13:26" x14ac:dyDescent="0.2">
      <c r="M547" s="74"/>
      <c r="N547" s="43"/>
      <c r="O547" s="43"/>
      <c r="P547" s="74"/>
      <c r="R547" s="7"/>
      <c r="S547" s="6"/>
      <c r="T547" s="7"/>
      <c r="U547" s="7"/>
      <c r="V547" s="7"/>
      <c r="W547" s="7"/>
      <c r="X547" s="7"/>
      <c r="Y547" s="7"/>
      <c r="Z547" s="7"/>
    </row>
    <row r="548" spans="13:26" x14ac:dyDescent="0.2">
      <c r="M548" s="74"/>
      <c r="N548" s="43"/>
      <c r="O548" s="43"/>
      <c r="P548" s="74"/>
      <c r="R548" s="7"/>
      <c r="S548" s="6"/>
      <c r="T548" s="7"/>
      <c r="U548" s="7"/>
      <c r="V548" s="7"/>
      <c r="W548" s="7"/>
      <c r="X548" s="7"/>
      <c r="Y548" s="7"/>
      <c r="Z548" s="7"/>
    </row>
    <row r="549" spans="13:26" x14ac:dyDescent="0.2">
      <c r="M549" s="74"/>
      <c r="N549" s="43"/>
      <c r="O549" s="43"/>
      <c r="P549" s="74"/>
      <c r="R549" s="7"/>
      <c r="S549" s="6"/>
      <c r="T549" s="7"/>
      <c r="U549" s="7"/>
      <c r="V549" s="7"/>
      <c r="W549" s="7"/>
      <c r="X549" s="7"/>
      <c r="Y549" s="7"/>
      <c r="Z549" s="7"/>
    </row>
    <row r="550" spans="13:26" x14ac:dyDescent="0.2">
      <c r="M550" s="74"/>
      <c r="N550" s="43"/>
      <c r="O550" s="43"/>
      <c r="P550" s="74"/>
      <c r="R550" s="7"/>
      <c r="S550" s="6"/>
      <c r="T550" s="7"/>
      <c r="U550" s="7"/>
      <c r="V550" s="7"/>
      <c r="W550" s="7"/>
      <c r="X550" s="7"/>
      <c r="Y550" s="7"/>
      <c r="Z550" s="7"/>
    </row>
    <row r="551" spans="13:26" x14ac:dyDescent="0.2">
      <c r="M551" s="74"/>
      <c r="N551" s="43"/>
      <c r="O551" s="43"/>
      <c r="P551" s="74"/>
      <c r="R551" s="7"/>
      <c r="S551" s="6"/>
      <c r="T551" s="7"/>
      <c r="U551" s="7"/>
      <c r="V551" s="7"/>
      <c r="W551" s="7"/>
      <c r="X551" s="7"/>
      <c r="Y551" s="7"/>
      <c r="Z551" s="7"/>
    </row>
    <row r="552" spans="13:26" x14ac:dyDescent="0.2">
      <c r="M552" s="74"/>
      <c r="N552" s="43"/>
      <c r="O552" s="43"/>
      <c r="P552" s="74"/>
      <c r="R552" s="7"/>
      <c r="S552" s="6"/>
      <c r="T552" s="7"/>
      <c r="U552" s="7"/>
      <c r="V552" s="7"/>
      <c r="W552" s="7"/>
      <c r="X552" s="7"/>
      <c r="Y552" s="7"/>
      <c r="Z552" s="7"/>
    </row>
    <row r="553" spans="13:26" x14ac:dyDescent="0.2">
      <c r="M553" s="74"/>
      <c r="N553" s="43"/>
      <c r="O553" s="43"/>
      <c r="P553" s="74"/>
      <c r="R553" s="7"/>
      <c r="S553" s="6"/>
      <c r="T553" s="7"/>
      <c r="U553" s="7"/>
      <c r="V553" s="7"/>
      <c r="W553" s="7"/>
      <c r="X553" s="7"/>
      <c r="Y553" s="7"/>
      <c r="Z553" s="7"/>
    </row>
    <row r="554" spans="13:26" x14ac:dyDescent="0.2">
      <c r="M554" s="74"/>
      <c r="N554" s="43"/>
      <c r="O554" s="43"/>
      <c r="P554" s="74"/>
      <c r="R554" s="7"/>
      <c r="S554" s="6"/>
      <c r="T554" s="7"/>
      <c r="U554" s="7"/>
      <c r="V554" s="7"/>
      <c r="W554" s="7"/>
      <c r="X554" s="7"/>
      <c r="Y554" s="7"/>
      <c r="Z554" s="7"/>
    </row>
    <row r="555" spans="13:26" x14ac:dyDescent="0.2">
      <c r="M555" s="74"/>
      <c r="N555" s="43"/>
      <c r="O555" s="43"/>
      <c r="P555" s="74"/>
      <c r="R555" s="7"/>
      <c r="S555" s="6"/>
      <c r="T555" s="7"/>
      <c r="U555" s="7"/>
      <c r="V555" s="7"/>
      <c r="W555" s="7"/>
      <c r="X555" s="7"/>
      <c r="Y555" s="7"/>
      <c r="Z555" s="7"/>
    </row>
    <row r="556" spans="13:26" x14ac:dyDescent="0.2">
      <c r="M556" s="74"/>
      <c r="N556" s="43"/>
      <c r="O556" s="43"/>
      <c r="P556" s="74"/>
      <c r="R556" s="7"/>
      <c r="S556" s="6"/>
      <c r="T556" s="7"/>
      <c r="U556" s="7"/>
      <c r="V556" s="7"/>
      <c r="W556" s="7"/>
      <c r="X556" s="7"/>
      <c r="Y556" s="7"/>
      <c r="Z556" s="7"/>
    </row>
    <row r="557" spans="13:26" x14ac:dyDescent="0.2">
      <c r="M557" s="74"/>
      <c r="N557" s="43"/>
      <c r="O557" s="43"/>
      <c r="P557" s="74"/>
      <c r="R557" s="7"/>
      <c r="S557" s="6"/>
      <c r="T557" s="7"/>
      <c r="U557" s="7"/>
      <c r="V557" s="7"/>
      <c r="W557" s="7"/>
      <c r="X557" s="7"/>
      <c r="Y557" s="7"/>
      <c r="Z557" s="7"/>
    </row>
    <row r="558" spans="13:26" x14ac:dyDescent="0.2">
      <c r="M558" s="74"/>
      <c r="N558" s="43"/>
      <c r="O558" s="43"/>
      <c r="P558" s="74"/>
      <c r="R558" s="7"/>
      <c r="S558" s="6"/>
      <c r="T558" s="7"/>
      <c r="U558" s="7"/>
      <c r="V558" s="7"/>
      <c r="W558" s="7"/>
      <c r="X558" s="7"/>
      <c r="Y558" s="7"/>
      <c r="Z558" s="7"/>
    </row>
    <row r="559" spans="13:26" x14ac:dyDescent="0.2">
      <c r="M559" s="74"/>
      <c r="N559" s="43"/>
      <c r="O559" s="43"/>
      <c r="P559" s="74"/>
      <c r="R559" s="7"/>
      <c r="S559" s="6"/>
      <c r="T559" s="7"/>
      <c r="U559" s="7"/>
      <c r="V559" s="7"/>
      <c r="W559" s="7"/>
      <c r="X559" s="7"/>
      <c r="Y559" s="7"/>
      <c r="Z559" s="7"/>
    </row>
    <row r="560" spans="13:26" x14ac:dyDescent="0.2">
      <c r="M560" s="74"/>
      <c r="N560" s="43"/>
      <c r="O560" s="43"/>
      <c r="P560" s="74"/>
      <c r="R560" s="7"/>
      <c r="S560" s="6"/>
      <c r="T560" s="7"/>
      <c r="U560" s="7"/>
      <c r="V560" s="7"/>
      <c r="W560" s="7"/>
      <c r="X560" s="7"/>
      <c r="Y560" s="7"/>
      <c r="Z560" s="7"/>
    </row>
    <row r="561" spans="13:26" x14ac:dyDescent="0.2">
      <c r="M561" s="74"/>
      <c r="N561" s="43"/>
      <c r="O561" s="43"/>
      <c r="P561" s="74"/>
      <c r="R561" s="7"/>
      <c r="S561" s="6"/>
      <c r="T561" s="7"/>
      <c r="U561" s="7"/>
      <c r="V561" s="7"/>
      <c r="W561" s="7"/>
      <c r="X561" s="7"/>
      <c r="Y561" s="7"/>
      <c r="Z561" s="7"/>
    </row>
    <row r="562" spans="13:26" x14ac:dyDescent="0.2">
      <c r="M562" s="74"/>
      <c r="N562" s="43"/>
      <c r="O562" s="43"/>
      <c r="P562" s="74"/>
      <c r="R562" s="7"/>
      <c r="S562" s="6"/>
      <c r="T562" s="7"/>
      <c r="U562" s="7"/>
      <c r="V562" s="7"/>
      <c r="W562" s="7"/>
      <c r="X562" s="7"/>
      <c r="Y562" s="7"/>
      <c r="Z562" s="7"/>
    </row>
    <row r="563" spans="13:26" x14ac:dyDescent="0.2">
      <c r="M563" s="74"/>
      <c r="N563" s="43"/>
      <c r="O563" s="43"/>
      <c r="P563" s="74"/>
      <c r="R563" s="7"/>
      <c r="S563" s="6"/>
      <c r="T563" s="7"/>
      <c r="U563" s="7"/>
      <c r="V563" s="7"/>
      <c r="W563" s="7"/>
      <c r="X563" s="7"/>
      <c r="Y563" s="7"/>
      <c r="Z563" s="7"/>
    </row>
    <row r="564" spans="13:26" x14ac:dyDescent="0.2">
      <c r="M564" s="74"/>
      <c r="N564" s="43"/>
      <c r="O564" s="43"/>
      <c r="P564" s="74"/>
      <c r="R564" s="7"/>
      <c r="S564" s="6"/>
      <c r="T564" s="7"/>
      <c r="U564" s="7"/>
      <c r="V564" s="7"/>
      <c r="W564" s="7"/>
      <c r="X564" s="7"/>
      <c r="Y564" s="7"/>
      <c r="Z564" s="7"/>
    </row>
    <row r="565" spans="13:26" x14ac:dyDescent="0.2">
      <c r="M565" s="74"/>
      <c r="N565" s="43"/>
      <c r="O565" s="43"/>
      <c r="P565" s="74"/>
      <c r="R565" s="7"/>
      <c r="S565" s="6"/>
      <c r="T565" s="7"/>
      <c r="U565" s="7"/>
      <c r="V565" s="7"/>
      <c r="W565" s="7"/>
      <c r="X565" s="7"/>
      <c r="Y565" s="7"/>
      <c r="Z565" s="7"/>
    </row>
    <row r="566" spans="13:26" x14ac:dyDescent="0.2">
      <c r="M566" s="74"/>
      <c r="N566" s="43"/>
      <c r="O566" s="43"/>
      <c r="P566" s="74"/>
      <c r="R566" s="7"/>
      <c r="S566" s="6"/>
      <c r="T566" s="7"/>
      <c r="U566" s="7"/>
      <c r="V566" s="7"/>
      <c r="W566" s="7"/>
      <c r="X566" s="7"/>
      <c r="Y566" s="7"/>
      <c r="Z566" s="7"/>
    </row>
    <row r="567" spans="13:26" x14ac:dyDescent="0.2">
      <c r="M567" s="74"/>
      <c r="N567" s="43"/>
      <c r="O567" s="43"/>
      <c r="P567" s="74"/>
      <c r="R567" s="7"/>
      <c r="S567" s="6"/>
      <c r="T567" s="7"/>
      <c r="U567" s="7"/>
      <c r="V567" s="7"/>
      <c r="W567" s="7"/>
      <c r="X567" s="7"/>
      <c r="Y567" s="7"/>
      <c r="Z567" s="7"/>
    </row>
    <row r="568" spans="13:26" x14ac:dyDescent="0.2">
      <c r="M568" s="74"/>
      <c r="N568" s="43"/>
      <c r="O568" s="43"/>
      <c r="P568" s="74"/>
      <c r="R568" s="7"/>
      <c r="S568" s="6"/>
      <c r="T568" s="7"/>
      <c r="U568" s="7"/>
      <c r="V568" s="7"/>
      <c r="W568" s="7"/>
      <c r="X568" s="7"/>
      <c r="Y568" s="7"/>
      <c r="Z568" s="7"/>
    </row>
    <row r="569" spans="13:26" x14ac:dyDescent="0.2">
      <c r="M569" s="74"/>
      <c r="N569" s="43"/>
      <c r="O569" s="43"/>
      <c r="P569" s="74"/>
      <c r="R569" s="7"/>
      <c r="S569" s="6"/>
      <c r="T569" s="7"/>
      <c r="U569" s="7"/>
      <c r="V569" s="7"/>
      <c r="W569" s="7"/>
      <c r="X569" s="7"/>
      <c r="Y569" s="7"/>
      <c r="Z569" s="7"/>
    </row>
    <row r="570" spans="13:26" x14ac:dyDescent="0.2">
      <c r="M570" s="74"/>
      <c r="N570" s="43"/>
      <c r="O570" s="43"/>
      <c r="P570" s="74"/>
      <c r="R570" s="7"/>
      <c r="S570" s="6"/>
      <c r="T570" s="7"/>
      <c r="U570" s="7"/>
      <c r="V570" s="7"/>
      <c r="W570" s="7"/>
      <c r="X570" s="7"/>
      <c r="Y570" s="7"/>
      <c r="Z570" s="7"/>
    </row>
    <row r="571" spans="13:26" x14ac:dyDescent="0.2">
      <c r="M571" s="74"/>
      <c r="N571" s="43"/>
      <c r="O571" s="43"/>
      <c r="P571" s="74"/>
      <c r="R571" s="7"/>
      <c r="S571" s="6"/>
      <c r="T571" s="7"/>
      <c r="U571" s="7"/>
      <c r="V571" s="7"/>
      <c r="W571" s="7"/>
      <c r="X571" s="7"/>
      <c r="Y571" s="7"/>
      <c r="Z571" s="7"/>
    </row>
    <row r="572" spans="13:26" x14ac:dyDescent="0.2">
      <c r="M572" s="74"/>
      <c r="N572" s="43"/>
      <c r="O572" s="43"/>
      <c r="P572" s="74"/>
      <c r="R572" s="7"/>
      <c r="S572" s="7"/>
      <c r="T572" s="7"/>
      <c r="U572" s="7"/>
      <c r="V572" s="7"/>
      <c r="W572" s="7"/>
      <c r="X572" s="7"/>
      <c r="Y572" s="7"/>
      <c r="Z572" s="7"/>
    </row>
    <row r="573" spans="13:26" x14ac:dyDescent="0.2">
      <c r="M573" s="74"/>
      <c r="N573" s="43"/>
      <c r="O573" s="43"/>
      <c r="P573" s="74"/>
      <c r="R573" s="7"/>
      <c r="S573" s="7"/>
      <c r="T573" s="7"/>
      <c r="U573" s="7"/>
      <c r="V573" s="7"/>
      <c r="W573" s="7"/>
      <c r="X573" s="7"/>
      <c r="Y573" s="7"/>
      <c r="Z573" s="7"/>
    </row>
    <row r="574" spans="13:26" x14ac:dyDescent="0.2">
      <c r="M574" s="74"/>
      <c r="N574" s="43"/>
      <c r="O574" s="43"/>
      <c r="P574" s="74"/>
      <c r="R574" s="7"/>
      <c r="S574" s="7"/>
      <c r="T574" s="7"/>
      <c r="U574" s="7"/>
      <c r="V574" s="7"/>
      <c r="W574" s="7"/>
      <c r="X574" s="7"/>
      <c r="Y574" s="7"/>
      <c r="Z574" s="7"/>
    </row>
    <row r="575" spans="13:26" x14ac:dyDescent="0.2">
      <c r="M575" s="74"/>
      <c r="N575" s="43"/>
      <c r="O575" s="43"/>
      <c r="P575" s="74"/>
      <c r="R575" s="7"/>
      <c r="S575" s="7"/>
      <c r="T575" s="7"/>
      <c r="U575" s="7"/>
      <c r="V575" s="7"/>
      <c r="W575" s="7"/>
      <c r="X575" s="7"/>
      <c r="Y575" s="7"/>
      <c r="Z575" s="7"/>
    </row>
    <row r="576" spans="13:26" x14ac:dyDescent="0.2">
      <c r="M576" s="74"/>
      <c r="N576" s="43"/>
      <c r="O576" s="43"/>
      <c r="P576" s="74"/>
      <c r="R576" s="7"/>
      <c r="S576" s="7"/>
      <c r="T576" s="7"/>
      <c r="U576" s="7"/>
      <c r="V576" s="7"/>
      <c r="W576" s="7"/>
      <c r="X576" s="7"/>
      <c r="Y576" s="7"/>
      <c r="Z576" s="7"/>
    </row>
    <row r="577" spans="13:26" x14ac:dyDescent="0.2">
      <c r="M577" s="74"/>
      <c r="N577" s="43"/>
      <c r="O577" s="43"/>
      <c r="P577" s="74"/>
      <c r="R577" s="7"/>
      <c r="S577" s="7"/>
      <c r="T577" s="7"/>
      <c r="U577" s="7"/>
      <c r="V577" s="7"/>
      <c r="W577" s="7"/>
      <c r="X577" s="7"/>
      <c r="Y577" s="7"/>
      <c r="Z577" s="7"/>
    </row>
    <row r="578" spans="13:26" x14ac:dyDescent="0.2">
      <c r="M578" s="74"/>
      <c r="N578" s="43"/>
      <c r="O578" s="43"/>
      <c r="P578" s="74"/>
      <c r="R578" s="7"/>
      <c r="S578" s="7"/>
      <c r="T578" s="7"/>
      <c r="U578" s="7"/>
      <c r="V578" s="7"/>
      <c r="W578" s="7"/>
      <c r="X578" s="7"/>
      <c r="Y578" s="7"/>
      <c r="Z578" s="7"/>
    </row>
    <row r="579" spans="13:26" x14ac:dyDescent="0.2">
      <c r="M579" s="74"/>
      <c r="N579" s="43"/>
      <c r="O579" s="43"/>
      <c r="P579" s="74"/>
      <c r="R579" s="7"/>
      <c r="S579" s="7"/>
      <c r="T579" s="7"/>
      <c r="U579" s="7"/>
      <c r="V579" s="7"/>
      <c r="W579" s="7"/>
      <c r="X579" s="7"/>
      <c r="Y579" s="7"/>
      <c r="Z579" s="7"/>
    </row>
    <row r="580" spans="13:26" x14ac:dyDescent="0.2">
      <c r="M580" s="74"/>
      <c r="N580" s="43"/>
      <c r="O580" s="43"/>
      <c r="P580" s="74"/>
      <c r="R580" s="7"/>
      <c r="S580" s="7"/>
      <c r="T580" s="7"/>
      <c r="U580" s="7"/>
      <c r="V580" s="7"/>
      <c r="W580" s="7"/>
      <c r="X580" s="7"/>
      <c r="Y580" s="7"/>
      <c r="Z580" s="7"/>
    </row>
    <row r="581" spans="13:26" x14ac:dyDescent="0.2">
      <c r="M581" s="74"/>
      <c r="N581" s="43"/>
      <c r="O581" s="43"/>
      <c r="P581" s="74"/>
      <c r="R581" s="7"/>
      <c r="S581" s="7"/>
      <c r="T581" s="7"/>
      <c r="U581" s="7"/>
      <c r="V581" s="7"/>
      <c r="W581" s="7"/>
      <c r="X581" s="7"/>
      <c r="Y581" s="7"/>
      <c r="Z581" s="7"/>
    </row>
    <row r="582" spans="13:26" x14ac:dyDescent="0.2">
      <c r="M582" s="74"/>
      <c r="N582" s="43"/>
      <c r="O582" s="43"/>
      <c r="P582" s="74"/>
      <c r="R582" s="7"/>
      <c r="S582" s="7"/>
      <c r="T582" s="7"/>
      <c r="U582" s="7"/>
      <c r="V582" s="7"/>
      <c r="W582" s="7"/>
      <c r="X582" s="7"/>
      <c r="Y582" s="7"/>
      <c r="Z582" s="7"/>
    </row>
    <row r="583" spans="13:26" x14ac:dyDescent="0.2">
      <c r="M583" s="74"/>
      <c r="N583" s="43"/>
      <c r="O583" s="43"/>
      <c r="P583" s="74"/>
      <c r="R583" s="7"/>
      <c r="S583" s="7"/>
      <c r="T583" s="7"/>
      <c r="U583" s="7"/>
      <c r="V583" s="7"/>
      <c r="W583" s="7"/>
      <c r="X583" s="7"/>
      <c r="Y583" s="7"/>
      <c r="Z583" s="7"/>
    </row>
    <row r="584" spans="13:26" x14ac:dyDescent="0.2">
      <c r="M584" s="74"/>
      <c r="N584" s="43"/>
      <c r="O584" s="43"/>
      <c r="P584" s="74"/>
      <c r="R584" s="7"/>
      <c r="S584" s="7"/>
      <c r="T584" s="7"/>
      <c r="U584" s="7"/>
      <c r="V584" s="7"/>
      <c r="W584" s="7"/>
      <c r="X584" s="7"/>
      <c r="Y584" s="7"/>
      <c r="Z584" s="7"/>
    </row>
    <row r="585" spans="13:26" x14ac:dyDescent="0.2">
      <c r="M585" s="74"/>
      <c r="N585" s="43"/>
      <c r="O585" s="43"/>
      <c r="P585" s="74"/>
      <c r="R585" s="7"/>
      <c r="S585" s="7"/>
      <c r="T585" s="7"/>
      <c r="U585" s="7"/>
      <c r="V585" s="7"/>
      <c r="W585" s="7"/>
      <c r="X585" s="7"/>
      <c r="Y585" s="7"/>
      <c r="Z585" s="7"/>
    </row>
    <row r="586" spans="13:26" x14ac:dyDescent="0.2">
      <c r="M586" s="74"/>
      <c r="N586" s="43"/>
      <c r="O586" s="43"/>
      <c r="P586" s="74"/>
      <c r="R586" s="7"/>
      <c r="S586" s="7"/>
      <c r="T586" s="7"/>
      <c r="U586" s="7"/>
      <c r="V586" s="7"/>
      <c r="W586" s="7"/>
      <c r="X586" s="7"/>
      <c r="Y586" s="7"/>
      <c r="Z586" s="7"/>
    </row>
    <row r="587" spans="13:26" x14ac:dyDescent="0.2">
      <c r="M587" s="74"/>
      <c r="N587" s="43"/>
      <c r="O587" s="43"/>
      <c r="P587" s="74"/>
      <c r="R587" s="7"/>
      <c r="S587" s="7"/>
      <c r="T587" s="7"/>
      <c r="U587" s="7"/>
      <c r="V587" s="7"/>
      <c r="W587" s="7"/>
      <c r="X587" s="7"/>
      <c r="Y587" s="7"/>
      <c r="Z587" s="7"/>
    </row>
    <row r="588" spans="13:26" x14ac:dyDescent="0.2">
      <c r="M588" s="74"/>
      <c r="N588" s="43"/>
      <c r="O588" s="43"/>
      <c r="P588" s="74"/>
      <c r="R588" s="7"/>
      <c r="S588" s="7"/>
      <c r="T588" s="7"/>
      <c r="U588" s="7"/>
      <c r="V588" s="7"/>
      <c r="W588" s="7"/>
      <c r="X588" s="7"/>
      <c r="Y588" s="7"/>
      <c r="Z588" s="7"/>
    </row>
    <row r="589" spans="13:26" x14ac:dyDescent="0.2">
      <c r="M589" s="74"/>
      <c r="N589" s="43"/>
      <c r="O589" s="43"/>
      <c r="P589" s="74"/>
      <c r="R589" s="7"/>
      <c r="S589" s="7"/>
      <c r="T589" s="7"/>
      <c r="U589" s="7"/>
      <c r="V589" s="7"/>
      <c r="W589" s="7"/>
      <c r="X589" s="7"/>
      <c r="Y589" s="7"/>
      <c r="Z589" s="7"/>
    </row>
    <row r="590" spans="13:26" x14ac:dyDescent="0.2">
      <c r="M590" s="74"/>
      <c r="N590" s="43"/>
      <c r="O590" s="43"/>
      <c r="P590" s="74"/>
      <c r="R590" s="7"/>
      <c r="S590" s="7"/>
      <c r="T590" s="7"/>
      <c r="U590" s="7"/>
      <c r="V590" s="7"/>
      <c r="W590" s="7"/>
      <c r="X590" s="7"/>
      <c r="Y590" s="7"/>
      <c r="Z590" s="7"/>
    </row>
    <row r="591" spans="13:26" x14ac:dyDescent="0.2">
      <c r="M591" s="74"/>
      <c r="N591" s="43"/>
      <c r="O591" s="43"/>
      <c r="P591" s="74"/>
      <c r="R591" s="7"/>
      <c r="S591" s="7"/>
      <c r="T591" s="7"/>
      <c r="U591" s="7"/>
      <c r="V591" s="7"/>
      <c r="W591" s="7"/>
      <c r="X591" s="7"/>
      <c r="Y591" s="7"/>
      <c r="Z591" s="7"/>
    </row>
    <row r="592" spans="13:26" x14ac:dyDescent="0.2">
      <c r="M592" s="74"/>
      <c r="N592" s="43"/>
      <c r="O592" s="43"/>
      <c r="P592" s="74"/>
      <c r="R592" s="7"/>
      <c r="S592" s="7"/>
      <c r="T592" s="7"/>
      <c r="U592" s="7"/>
      <c r="V592" s="7"/>
      <c r="W592" s="7"/>
      <c r="X592" s="7"/>
      <c r="Y592" s="7"/>
      <c r="Z592" s="7"/>
    </row>
    <row r="593" spans="13:26" x14ac:dyDescent="0.2">
      <c r="M593" s="74"/>
      <c r="N593" s="43"/>
      <c r="O593" s="43"/>
      <c r="P593" s="74"/>
      <c r="R593" s="7"/>
      <c r="S593" s="7"/>
      <c r="T593" s="7"/>
      <c r="U593" s="7"/>
      <c r="V593" s="7"/>
      <c r="W593" s="7"/>
      <c r="X593" s="7"/>
      <c r="Y593" s="7"/>
      <c r="Z593" s="7"/>
    </row>
    <row r="594" spans="13:26" x14ac:dyDescent="0.2">
      <c r="M594" s="74"/>
      <c r="N594" s="43"/>
      <c r="O594" s="43"/>
      <c r="P594" s="74"/>
      <c r="R594" s="7"/>
      <c r="S594" s="7"/>
      <c r="T594" s="7"/>
      <c r="U594" s="7"/>
      <c r="V594" s="7"/>
      <c r="W594" s="7"/>
      <c r="X594" s="7"/>
      <c r="Y594" s="7"/>
      <c r="Z594" s="7"/>
    </row>
    <row r="595" spans="13:26" x14ac:dyDescent="0.2">
      <c r="M595" s="74"/>
      <c r="N595" s="43"/>
      <c r="O595" s="43"/>
      <c r="P595" s="74"/>
      <c r="R595" s="7"/>
      <c r="S595" s="7"/>
      <c r="T595" s="7"/>
      <c r="U595" s="7"/>
      <c r="V595" s="7"/>
      <c r="W595" s="7"/>
      <c r="X595" s="7"/>
      <c r="Y595" s="7"/>
      <c r="Z595" s="7"/>
    </row>
    <row r="596" spans="13:26" x14ac:dyDescent="0.2">
      <c r="M596" s="74"/>
      <c r="N596" s="43"/>
      <c r="O596" s="43"/>
      <c r="P596" s="74"/>
      <c r="R596" s="7"/>
      <c r="S596" s="7"/>
      <c r="T596" s="7"/>
      <c r="U596" s="7"/>
      <c r="V596" s="7"/>
      <c r="W596" s="7"/>
      <c r="X596" s="7"/>
      <c r="Y596" s="7"/>
      <c r="Z596" s="7"/>
    </row>
    <row r="597" spans="13:26" x14ac:dyDescent="0.2">
      <c r="M597" s="74"/>
      <c r="N597" s="43"/>
      <c r="O597" s="43"/>
      <c r="P597" s="74"/>
      <c r="R597" s="7"/>
      <c r="S597" s="7"/>
      <c r="T597" s="7"/>
      <c r="U597" s="7"/>
      <c r="V597" s="7"/>
      <c r="W597" s="7"/>
      <c r="X597" s="7"/>
      <c r="Y597" s="7"/>
      <c r="Z597" s="7"/>
    </row>
    <row r="598" spans="13:26" x14ac:dyDescent="0.2">
      <c r="M598" s="74"/>
      <c r="N598" s="43"/>
      <c r="O598" s="43"/>
      <c r="P598" s="74"/>
      <c r="R598" s="7"/>
      <c r="S598" s="7"/>
      <c r="T598" s="7"/>
      <c r="U598" s="7"/>
      <c r="V598" s="7"/>
      <c r="W598" s="7"/>
      <c r="X598" s="7"/>
      <c r="Y598" s="7"/>
      <c r="Z598" s="7"/>
    </row>
    <row r="599" spans="13:26" x14ac:dyDescent="0.2">
      <c r="M599" s="74"/>
      <c r="N599" s="43"/>
      <c r="O599" s="43"/>
      <c r="P599" s="74"/>
      <c r="R599" s="7"/>
      <c r="S599" s="7"/>
      <c r="T599" s="7"/>
      <c r="U599" s="7"/>
      <c r="V599" s="7"/>
      <c r="W599" s="7"/>
      <c r="X599" s="7"/>
      <c r="Y599" s="7"/>
      <c r="Z599" s="7"/>
    </row>
    <row r="600" spans="13:26" x14ac:dyDescent="0.2">
      <c r="M600" s="74"/>
      <c r="N600" s="43"/>
      <c r="O600" s="43"/>
      <c r="P600" s="74"/>
      <c r="R600" s="7"/>
      <c r="S600" s="7"/>
      <c r="T600" s="7"/>
      <c r="U600" s="7"/>
      <c r="V600" s="7"/>
      <c r="W600" s="7"/>
      <c r="X600" s="7"/>
      <c r="Y600" s="7"/>
      <c r="Z600" s="7"/>
    </row>
    <row r="601" spans="13:26" x14ac:dyDescent="0.2">
      <c r="M601" s="74"/>
      <c r="N601" s="43"/>
      <c r="O601" s="43"/>
      <c r="P601" s="74"/>
      <c r="R601" s="7"/>
      <c r="S601" s="7"/>
      <c r="T601" s="7"/>
      <c r="U601" s="7"/>
      <c r="V601" s="7"/>
      <c r="W601" s="7"/>
      <c r="X601" s="7"/>
      <c r="Y601" s="7"/>
      <c r="Z601" s="7"/>
    </row>
    <row r="602" spans="13:26" x14ac:dyDescent="0.2">
      <c r="M602" s="74"/>
      <c r="N602" s="43"/>
      <c r="O602" s="43"/>
      <c r="P602" s="74"/>
      <c r="R602" s="7"/>
      <c r="S602" s="7"/>
      <c r="T602" s="7"/>
      <c r="U602" s="7"/>
      <c r="V602" s="7"/>
      <c r="W602" s="7"/>
      <c r="X602" s="7"/>
      <c r="Y602" s="7"/>
      <c r="Z602" s="7"/>
    </row>
    <row r="603" spans="13:26" x14ac:dyDescent="0.2">
      <c r="M603" s="74"/>
      <c r="N603" s="43"/>
      <c r="O603" s="43"/>
      <c r="P603" s="74"/>
      <c r="R603" s="7"/>
      <c r="S603" s="7"/>
      <c r="T603" s="7"/>
      <c r="U603" s="7"/>
      <c r="V603" s="7"/>
      <c r="W603" s="7"/>
      <c r="X603" s="7"/>
      <c r="Y603" s="7"/>
      <c r="Z603" s="7"/>
    </row>
    <row r="604" spans="13:26" x14ac:dyDescent="0.2">
      <c r="M604" s="74"/>
      <c r="N604" s="43"/>
      <c r="O604" s="43"/>
      <c r="P604" s="74"/>
      <c r="R604" s="7"/>
      <c r="S604" s="7"/>
      <c r="T604" s="7"/>
      <c r="U604" s="7"/>
      <c r="V604" s="7"/>
      <c r="W604" s="7"/>
      <c r="X604" s="7"/>
      <c r="Y604" s="7"/>
      <c r="Z604" s="7"/>
    </row>
    <row r="605" spans="13:26" x14ac:dyDescent="0.2">
      <c r="M605" s="74"/>
      <c r="N605" s="43"/>
      <c r="O605" s="43"/>
      <c r="P605" s="74"/>
      <c r="R605" s="7"/>
      <c r="S605" s="7"/>
      <c r="T605" s="7"/>
      <c r="U605" s="7"/>
      <c r="V605" s="7"/>
      <c r="W605" s="7"/>
      <c r="X605" s="7"/>
      <c r="Y605" s="7"/>
      <c r="Z605" s="7"/>
    </row>
    <row r="606" spans="13:26" x14ac:dyDescent="0.2">
      <c r="M606" s="74"/>
      <c r="N606" s="43"/>
      <c r="O606" s="43"/>
      <c r="P606" s="74"/>
      <c r="R606" s="7"/>
      <c r="S606" s="7"/>
      <c r="T606" s="7"/>
      <c r="U606" s="7"/>
      <c r="V606" s="7"/>
      <c r="W606" s="7"/>
      <c r="X606" s="7"/>
      <c r="Y606" s="7"/>
      <c r="Z606" s="7"/>
    </row>
    <row r="607" spans="13:26" x14ac:dyDescent="0.2">
      <c r="M607" s="74"/>
      <c r="N607" s="43"/>
      <c r="O607" s="43"/>
      <c r="P607" s="74"/>
      <c r="R607" s="7"/>
      <c r="S607" s="7"/>
      <c r="T607" s="7"/>
      <c r="U607" s="7"/>
      <c r="V607" s="7"/>
      <c r="W607" s="7"/>
      <c r="X607" s="7"/>
      <c r="Y607" s="7"/>
      <c r="Z607" s="7"/>
    </row>
    <row r="608" spans="13:26" x14ac:dyDescent="0.2">
      <c r="M608" s="74"/>
      <c r="N608" s="43"/>
      <c r="O608" s="43"/>
      <c r="P608" s="74"/>
      <c r="R608" s="7"/>
      <c r="S608" s="7"/>
      <c r="T608" s="7"/>
      <c r="U608" s="7"/>
      <c r="V608" s="7"/>
      <c r="W608" s="7"/>
      <c r="X608" s="7"/>
      <c r="Y608" s="7"/>
      <c r="Z608" s="7"/>
    </row>
    <row r="609" spans="13:26" x14ac:dyDescent="0.2">
      <c r="M609" s="74"/>
      <c r="N609" s="43"/>
      <c r="O609" s="43"/>
      <c r="P609" s="74"/>
      <c r="R609" s="7"/>
      <c r="S609" s="7"/>
      <c r="T609" s="7"/>
      <c r="U609" s="7"/>
      <c r="V609" s="7"/>
      <c r="W609" s="7"/>
      <c r="X609" s="7"/>
      <c r="Y609" s="7"/>
      <c r="Z609" s="7"/>
    </row>
    <row r="610" spans="13:26" x14ac:dyDescent="0.2">
      <c r="M610" s="74"/>
      <c r="N610" s="43"/>
      <c r="O610" s="43"/>
      <c r="P610" s="74"/>
      <c r="R610" s="7"/>
      <c r="S610" s="7"/>
      <c r="T610" s="7"/>
      <c r="U610" s="7"/>
      <c r="V610" s="7"/>
      <c r="W610" s="7"/>
      <c r="X610" s="7"/>
      <c r="Y610" s="7"/>
      <c r="Z610" s="7"/>
    </row>
    <row r="611" spans="13:26" x14ac:dyDescent="0.2">
      <c r="M611" s="74"/>
      <c r="N611" s="43"/>
      <c r="O611" s="43"/>
      <c r="P611" s="74"/>
      <c r="R611" s="7"/>
      <c r="S611" s="7"/>
      <c r="T611" s="7"/>
      <c r="U611" s="7"/>
      <c r="V611" s="7"/>
      <c r="W611" s="7"/>
      <c r="X611" s="7"/>
      <c r="Y611" s="7"/>
      <c r="Z611" s="7"/>
    </row>
    <row r="612" spans="13:26" x14ac:dyDescent="0.2">
      <c r="M612" s="74"/>
      <c r="N612" s="43"/>
      <c r="O612" s="43"/>
      <c r="P612" s="74"/>
      <c r="R612" s="7"/>
      <c r="S612" s="7"/>
      <c r="T612" s="7"/>
      <c r="U612" s="7"/>
      <c r="V612" s="7"/>
      <c r="W612" s="7"/>
      <c r="X612" s="7"/>
      <c r="Y612" s="7"/>
      <c r="Z612" s="7"/>
    </row>
    <row r="613" spans="13:26" x14ac:dyDescent="0.2">
      <c r="M613" s="74"/>
      <c r="N613" s="43"/>
      <c r="O613" s="43"/>
      <c r="P613" s="74"/>
      <c r="R613" s="7"/>
      <c r="S613" s="7"/>
      <c r="T613" s="7"/>
      <c r="U613" s="7"/>
      <c r="V613" s="7"/>
      <c r="W613" s="7"/>
      <c r="X613" s="7"/>
      <c r="Y613" s="7"/>
      <c r="Z613" s="7"/>
    </row>
    <row r="614" spans="13:26" x14ac:dyDescent="0.2">
      <c r="M614" s="74"/>
      <c r="N614" s="43"/>
      <c r="O614" s="43"/>
      <c r="P614" s="74"/>
      <c r="R614" s="7"/>
      <c r="S614" s="7"/>
      <c r="T614" s="7"/>
      <c r="U614" s="7"/>
      <c r="V614" s="7"/>
      <c r="W614" s="7"/>
      <c r="X614" s="7"/>
      <c r="Y614" s="7"/>
      <c r="Z614" s="7"/>
    </row>
    <row r="615" spans="13:26" x14ac:dyDescent="0.2">
      <c r="M615" s="74"/>
      <c r="N615" s="43"/>
      <c r="O615" s="43"/>
      <c r="P615" s="74"/>
      <c r="R615" s="7"/>
      <c r="S615" s="7"/>
      <c r="T615" s="7"/>
      <c r="U615" s="7"/>
      <c r="V615" s="7"/>
      <c r="W615" s="7"/>
      <c r="X615" s="7"/>
      <c r="Y615" s="7"/>
      <c r="Z615" s="7"/>
    </row>
    <row r="616" spans="13:26" x14ac:dyDescent="0.2">
      <c r="M616" s="74"/>
      <c r="N616" s="43"/>
      <c r="O616" s="43"/>
      <c r="P616" s="74"/>
      <c r="R616" s="7"/>
      <c r="S616" s="7"/>
      <c r="T616" s="7"/>
      <c r="U616" s="7"/>
      <c r="V616" s="7"/>
      <c r="W616" s="7"/>
      <c r="X616" s="7"/>
      <c r="Y616" s="7"/>
      <c r="Z616" s="7"/>
    </row>
    <row r="617" spans="13:26" x14ac:dyDescent="0.2">
      <c r="M617" s="74"/>
      <c r="N617" s="43"/>
      <c r="O617" s="43"/>
      <c r="P617" s="74"/>
      <c r="R617" s="7"/>
      <c r="S617" s="7"/>
      <c r="T617" s="7"/>
      <c r="U617" s="7"/>
      <c r="V617" s="7"/>
      <c r="W617" s="7"/>
      <c r="X617" s="7"/>
      <c r="Y617" s="7"/>
      <c r="Z617" s="7"/>
    </row>
    <row r="618" spans="13:26" x14ac:dyDescent="0.2">
      <c r="M618" s="74"/>
      <c r="N618" s="43"/>
      <c r="O618" s="43"/>
      <c r="P618" s="74"/>
      <c r="R618" s="7"/>
      <c r="S618" s="7"/>
      <c r="T618" s="7"/>
      <c r="U618" s="7"/>
      <c r="V618" s="7"/>
      <c r="W618" s="7"/>
      <c r="X618" s="7"/>
      <c r="Y618" s="7"/>
      <c r="Z618" s="7"/>
    </row>
    <row r="619" spans="13:26" x14ac:dyDescent="0.2">
      <c r="M619" s="74"/>
      <c r="N619" s="43"/>
      <c r="O619" s="43"/>
      <c r="P619" s="74"/>
      <c r="R619" s="7"/>
      <c r="S619" s="7"/>
      <c r="T619" s="7"/>
      <c r="U619" s="7"/>
      <c r="V619" s="7"/>
      <c r="W619" s="7"/>
      <c r="X619" s="7"/>
      <c r="Y619" s="7"/>
      <c r="Z619" s="7"/>
    </row>
    <row r="620" spans="13:26" x14ac:dyDescent="0.2">
      <c r="M620" s="74"/>
      <c r="N620" s="43"/>
      <c r="O620" s="43"/>
      <c r="P620" s="74"/>
      <c r="R620" s="7"/>
      <c r="S620" s="7"/>
      <c r="T620" s="7"/>
      <c r="U620" s="7"/>
      <c r="V620" s="7"/>
      <c r="W620" s="7"/>
      <c r="X620" s="7"/>
      <c r="Y620" s="7"/>
      <c r="Z620" s="7"/>
    </row>
    <row r="621" spans="13:26" x14ac:dyDescent="0.2">
      <c r="M621" s="74"/>
      <c r="N621" s="43"/>
      <c r="O621" s="43"/>
      <c r="P621" s="74"/>
      <c r="R621" s="7"/>
      <c r="S621" s="7"/>
      <c r="T621" s="7"/>
      <c r="U621" s="7"/>
      <c r="V621" s="7"/>
      <c r="W621" s="7"/>
      <c r="X621" s="7"/>
      <c r="Y621" s="7"/>
      <c r="Z621" s="7"/>
    </row>
    <row r="622" spans="13:26" x14ac:dyDescent="0.2">
      <c r="M622" s="74"/>
      <c r="N622" s="43"/>
      <c r="O622" s="43"/>
      <c r="P622" s="74"/>
      <c r="R622" s="7"/>
      <c r="S622" s="7"/>
      <c r="T622" s="7"/>
      <c r="U622" s="7"/>
      <c r="V622" s="7"/>
      <c r="W622" s="7"/>
      <c r="X622" s="7"/>
      <c r="Y622" s="7"/>
      <c r="Z622" s="7"/>
    </row>
    <row r="623" spans="13:26" x14ac:dyDescent="0.2">
      <c r="M623" s="74"/>
      <c r="N623" s="43"/>
      <c r="O623" s="43"/>
      <c r="P623" s="74"/>
      <c r="R623" s="7"/>
      <c r="S623" s="7"/>
      <c r="T623" s="7"/>
      <c r="U623" s="7"/>
      <c r="V623" s="7"/>
      <c r="W623" s="7"/>
      <c r="X623" s="7"/>
      <c r="Y623" s="7"/>
      <c r="Z623" s="7"/>
    </row>
    <row r="624" spans="13:26" x14ac:dyDescent="0.2">
      <c r="M624" s="74"/>
      <c r="N624" s="43"/>
      <c r="O624" s="43"/>
      <c r="P624" s="74"/>
      <c r="R624" s="7"/>
      <c r="S624" s="7"/>
      <c r="T624" s="7"/>
      <c r="U624" s="7"/>
      <c r="V624" s="7"/>
      <c r="W624" s="7"/>
      <c r="X624" s="7"/>
      <c r="Y624" s="7"/>
      <c r="Z624" s="7"/>
    </row>
    <row r="625" spans="13:26" x14ac:dyDescent="0.2">
      <c r="M625" s="74"/>
      <c r="N625" s="43"/>
      <c r="O625" s="43"/>
      <c r="P625" s="74"/>
      <c r="R625" s="7"/>
      <c r="S625" s="7"/>
      <c r="T625" s="7"/>
      <c r="U625" s="7"/>
      <c r="V625" s="7"/>
      <c r="W625" s="7"/>
      <c r="X625" s="7"/>
      <c r="Y625" s="7"/>
      <c r="Z625" s="7"/>
    </row>
    <row r="626" spans="13:26" x14ac:dyDescent="0.2">
      <c r="M626" s="74"/>
      <c r="N626" s="43"/>
      <c r="O626" s="43"/>
      <c r="P626" s="74"/>
      <c r="R626" s="7"/>
      <c r="S626" s="7"/>
      <c r="T626" s="7"/>
      <c r="U626" s="7"/>
      <c r="V626" s="7"/>
      <c r="W626" s="7"/>
      <c r="X626" s="7"/>
      <c r="Y626" s="7"/>
      <c r="Z626" s="7"/>
    </row>
    <row r="627" spans="13:26" x14ac:dyDescent="0.2">
      <c r="M627" s="74"/>
      <c r="N627" s="43"/>
      <c r="O627" s="43"/>
      <c r="P627" s="74"/>
      <c r="R627" s="7"/>
      <c r="S627" s="7"/>
      <c r="T627" s="7"/>
      <c r="U627" s="7"/>
      <c r="V627" s="7"/>
      <c r="W627" s="7"/>
      <c r="X627" s="7"/>
      <c r="Y627" s="7"/>
      <c r="Z627" s="7"/>
    </row>
    <row r="628" spans="13:26" x14ac:dyDescent="0.2">
      <c r="M628" s="74"/>
      <c r="N628" s="43"/>
      <c r="O628" s="43"/>
      <c r="P628" s="74"/>
      <c r="R628" s="7"/>
      <c r="S628" s="7"/>
      <c r="T628" s="7"/>
      <c r="U628" s="7"/>
      <c r="V628" s="7"/>
      <c r="W628" s="7"/>
      <c r="X628" s="7"/>
      <c r="Y628" s="7"/>
      <c r="Z628" s="7"/>
    </row>
    <row r="629" spans="13:26" x14ac:dyDescent="0.2">
      <c r="M629" s="74"/>
      <c r="N629" s="43"/>
      <c r="O629" s="43"/>
      <c r="P629" s="74"/>
      <c r="R629" s="7"/>
      <c r="S629" s="7"/>
      <c r="T629" s="7"/>
      <c r="U629" s="7"/>
      <c r="V629" s="7"/>
      <c r="W629" s="7"/>
      <c r="X629" s="7"/>
      <c r="Y629" s="7"/>
      <c r="Z629" s="7"/>
    </row>
    <row r="630" spans="13:26" x14ac:dyDescent="0.2">
      <c r="M630" s="74"/>
      <c r="N630" s="43"/>
      <c r="O630" s="43"/>
      <c r="P630" s="74"/>
      <c r="R630" s="7"/>
      <c r="S630" s="7"/>
      <c r="T630" s="7"/>
      <c r="U630" s="7"/>
      <c r="V630" s="7"/>
      <c r="W630" s="7"/>
      <c r="X630" s="7"/>
      <c r="Y630" s="7"/>
      <c r="Z630" s="7"/>
    </row>
    <row r="631" spans="13:26" x14ac:dyDescent="0.2">
      <c r="M631" s="74"/>
      <c r="N631" s="43"/>
      <c r="O631" s="43"/>
      <c r="P631" s="74"/>
      <c r="R631" s="7"/>
      <c r="S631" s="7"/>
      <c r="T631" s="7"/>
      <c r="U631" s="7"/>
      <c r="V631" s="7"/>
      <c r="W631" s="7"/>
      <c r="X631" s="7"/>
      <c r="Y631" s="7"/>
      <c r="Z631" s="7"/>
    </row>
    <row r="632" spans="13:26" x14ac:dyDescent="0.2">
      <c r="M632" s="74"/>
      <c r="N632" s="43"/>
      <c r="O632" s="43"/>
      <c r="P632" s="74"/>
      <c r="R632" s="7"/>
      <c r="S632" s="7"/>
      <c r="T632" s="7"/>
      <c r="U632" s="7"/>
      <c r="V632" s="7"/>
      <c r="W632" s="7"/>
      <c r="X632" s="7"/>
      <c r="Y632" s="7"/>
      <c r="Z632" s="7"/>
    </row>
    <row r="633" spans="13:26" x14ac:dyDescent="0.2">
      <c r="M633" s="74"/>
      <c r="N633" s="43"/>
      <c r="O633" s="43"/>
      <c r="P633" s="74"/>
      <c r="R633" s="7"/>
      <c r="S633" s="7"/>
      <c r="T633" s="7"/>
      <c r="U633" s="7"/>
      <c r="V633" s="7"/>
      <c r="W633" s="7"/>
      <c r="X633" s="7"/>
      <c r="Y633" s="7"/>
      <c r="Z633" s="7"/>
    </row>
    <row r="634" spans="13:26" x14ac:dyDescent="0.2">
      <c r="M634" s="74"/>
      <c r="N634" s="43"/>
      <c r="O634" s="43"/>
      <c r="P634" s="74"/>
      <c r="R634" s="7"/>
      <c r="S634" s="7"/>
      <c r="T634" s="7"/>
      <c r="U634" s="7"/>
      <c r="V634" s="7"/>
      <c r="W634" s="7"/>
      <c r="X634" s="7"/>
      <c r="Y634" s="7"/>
      <c r="Z634" s="7"/>
    </row>
    <row r="635" spans="13:26" x14ac:dyDescent="0.2">
      <c r="M635" s="74"/>
      <c r="N635" s="43"/>
      <c r="O635" s="43"/>
      <c r="P635" s="74"/>
      <c r="R635" s="7"/>
      <c r="S635" s="7"/>
      <c r="T635" s="7"/>
      <c r="U635" s="7"/>
      <c r="V635" s="7"/>
      <c r="W635" s="7"/>
      <c r="X635" s="7"/>
      <c r="Y635" s="7"/>
      <c r="Z635" s="7"/>
    </row>
    <row r="636" spans="13:26" x14ac:dyDescent="0.2">
      <c r="M636" s="74"/>
      <c r="N636" s="43"/>
      <c r="O636" s="43"/>
      <c r="P636" s="74"/>
      <c r="R636" s="7"/>
      <c r="S636" s="7"/>
      <c r="T636" s="7"/>
      <c r="U636" s="7"/>
      <c r="V636" s="7"/>
      <c r="W636" s="7"/>
      <c r="X636" s="7"/>
      <c r="Y636" s="7"/>
      <c r="Z636" s="7"/>
    </row>
    <row r="637" spans="13:26" x14ac:dyDescent="0.2">
      <c r="M637" s="74"/>
      <c r="N637" s="43"/>
      <c r="O637" s="43"/>
      <c r="P637" s="74"/>
      <c r="R637" s="7"/>
      <c r="S637" s="7"/>
      <c r="T637" s="7"/>
      <c r="U637" s="7"/>
      <c r="V637" s="7"/>
      <c r="W637" s="7"/>
      <c r="X637" s="7"/>
      <c r="Y637" s="7"/>
      <c r="Z637" s="7"/>
    </row>
    <row r="638" spans="13:26" x14ac:dyDescent="0.2">
      <c r="M638" s="74"/>
      <c r="N638" s="43"/>
      <c r="O638" s="43"/>
      <c r="P638" s="74"/>
      <c r="R638" s="7"/>
      <c r="S638" s="7"/>
      <c r="T638" s="7"/>
      <c r="U638" s="7"/>
      <c r="V638" s="7"/>
      <c r="W638" s="7"/>
      <c r="X638" s="7"/>
      <c r="Y638" s="7"/>
      <c r="Z638" s="7"/>
    </row>
    <row r="639" spans="13:26" x14ac:dyDescent="0.2">
      <c r="M639" s="74"/>
      <c r="N639" s="43"/>
      <c r="O639" s="43"/>
      <c r="P639" s="74"/>
      <c r="R639" s="7"/>
      <c r="S639" s="7"/>
      <c r="T639" s="7"/>
      <c r="U639" s="7"/>
      <c r="V639" s="7"/>
      <c r="W639" s="7"/>
      <c r="X639" s="7"/>
      <c r="Y639" s="7"/>
      <c r="Z639" s="7"/>
    </row>
    <row r="640" spans="13:26" x14ac:dyDescent="0.2">
      <c r="M640" s="74"/>
      <c r="N640" s="43"/>
      <c r="O640" s="43"/>
      <c r="P640" s="74"/>
      <c r="R640" s="7"/>
      <c r="S640" s="7"/>
      <c r="T640" s="7"/>
      <c r="U640" s="7"/>
      <c r="V640" s="7"/>
      <c r="W640" s="7"/>
      <c r="X640" s="7"/>
      <c r="Y640" s="7"/>
      <c r="Z640" s="7"/>
    </row>
    <row r="641" spans="13:26" x14ac:dyDescent="0.2">
      <c r="M641" s="74"/>
      <c r="N641" s="43"/>
      <c r="O641" s="43"/>
      <c r="P641" s="74"/>
      <c r="R641" s="7"/>
      <c r="S641" s="7"/>
      <c r="T641" s="7"/>
      <c r="U641" s="7"/>
      <c r="V641" s="7"/>
      <c r="W641" s="7"/>
      <c r="X641" s="7"/>
      <c r="Y641" s="7"/>
      <c r="Z641" s="7"/>
    </row>
    <row r="642" spans="13:26" x14ac:dyDescent="0.2">
      <c r="M642" s="74"/>
      <c r="N642" s="43"/>
      <c r="O642" s="43"/>
      <c r="P642" s="74"/>
      <c r="R642" s="7"/>
      <c r="S642" s="7"/>
      <c r="T642" s="7"/>
      <c r="U642" s="7"/>
      <c r="V642" s="7"/>
      <c r="W642" s="7"/>
      <c r="X642" s="7"/>
      <c r="Y642" s="7"/>
      <c r="Z642" s="7"/>
    </row>
    <row r="643" spans="13:26" x14ac:dyDescent="0.2">
      <c r="M643" s="74"/>
      <c r="N643" s="43"/>
      <c r="O643" s="43"/>
      <c r="P643" s="74"/>
      <c r="R643" s="7"/>
      <c r="S643" s="7"/>
      <c r="T643" s="7"/>
      <c r="U643" s="7"/>
      <c r="V643" s="7"/>
      <c r="W643" s="7"/>
      <c r="X643" s="7"/>
      <c r="Y643" s="7"/>
      <c r="Z643" s="7"/>
    </row>
    <row r="644" spans="13:26" x14ac:dyDescent="0.2">
      <c r="M644" s="74"/>
      <c r="N644" s="43"/>
      <c r="O644" s="43"/>
      <c r="P644" s="74"/>
      <c r="R644" s="7"/>
      <c r="S644" s="7"/>
      <c r="T644" s="7"/>
      <c r="U644" s="7"/>
      <c r="V644" s="7"/>
      <c r="W644" s="7"/>
      <c r="X644" s="7"/>
      <c r="Y644" s="7"/>
      <c r="Z644" s="7"/>
    </row>
    <row r="645" spans="13:26" x14ac:dyDescent="0.2">
      <c r="M645" s="74"/>
      <c r="N645" s="43"/>
      <c r="O645" s="43"/>
      <c r="P645" s="74"/>
      <c r="R645" s="7"/>
      <c r="S645" s="7"/>
      <c r="T645" s="7"/>
      <c r="U645" s="7"/>
      <c r="V645" s="7"/>
      <c r="W645" s="7"/>
      <c r="X645" s="7"/>
      <c r="Y645" s="7"/>
      <c r="Z645" s="7"/>
    </row>
    <row r="646" spans="13:26" x14ac:dyDescent="0.2">
      <c r="M646" s="74"/>
      <c r="N646" s="43"/>
      <c r="O646" s="43"/>
      <c r="P646" s="74"/>
      <c r="R646" s="7"/>
      <c r="S646" s="7"/>
      <c r="T646" s="7"/>
      <c r="U646" s="7"/>
      <c r="V646" s="7"/>
      <c r="W646" s="7"/>
      <c r="X646" s="7"/>
      <c r="Y646" s="7"/>
      <c r="Z646" s="7"/>
    </row>
    <row r="647" spans="13:26" x14ac:dyDescent="0.2">
      <c r="M647" s="74"/>
      <c r="N647" s="43"/>
      <c r="O647" s="43"/>
      <c r="P647" s="74"/>
      <c r="R647" s="7"/>
      <c r="S647" s="7"/>
      <c r="T647" s="7"/>
      <c r="U647" s="7"/>
      <c r="V647" s="7"/>
      <c r="W647" s="7"/>
      <c r="X647" s="7"/>
      <c r="Y647" s="7"/>
      <c r="Z647" s="7"/>
    </row>
    <row r="648" spans="13:26" x14ac:dyDescent="0.2">
      <c r="M648" s="74"/>
      <c r="N648" s="43"/>
      <c r="O648" s="43"/>
      <c r="P648" s="74"/>
      <c r="R648" s="7"/>
      <c r="S648" s="7"/>
      <c r="T648" s="7"/>
      <c r="U648" s="7"/>
      <c r="V648" s="7"/>
      <c r="W648" s="7"/>
      <c r="X648" s="7"/>
      <c r="Y648" s="7"/>
      <c r="Z648" s="7"/>
    </row>
    <row r="649" spans="13:26" x14ac:dyDescent="0.2">
      <c r="M649" s="74"/>
      <c r="N649" s="43"/>
      <c r="O649" s="43"/>
      <c r="P649" s="74"/>
      <c r="R649" s="7"/>
      <c r="S649" s="7"/>
      <c r="T649" s="7"/>
      <c r="U649" s="7"/>
      <c r="V649" s="7"/>
      <c r="W649" s="7"/>
      <c r="X649" s="7"/>
      <c r="Y649" s="7"/>
      <c r="Z649" s="7"/>
    </row>
    <row r="650" spans="13:26" x14ac:dyDescent="0.2">
      <c r="M650" s="74"/>
      <c r="N650" s="43"/>
      <c r="O650" s="43"/>
      <c r="P650" s="74"/>
      <c r="R650" s="7"/>
      <c r="S650" s="7"/>
      <c r="T650" s="7"/>
      <c r="U650" s="7"/>
      <c r="V650" s="7"/>
      <c r="W650" s="7"/>
      <c r="X650" s="7"/>
      <c r="Y650" s="7"/>
      <c r="Z650" s="7"/>
    </row>
    <row r="651" spans="13:26" x14ac:dyDescent="0.2">
      <c r="M651" s="74"/>
      <c r="N651" s="43"/>
      <c r="O651" s="43"/>
      <c r="P651" s="74"/>
      <c r="R651" s="7"/>
      <c r="S651" s="7"/>
      <c r="T651" s="7"/>
      <c r="U651" s="7"/>
      <c r="V651" s="7"/>
      <c r="W651" s="7"/>
      <c r="X651" s="7"/>
      <c r="Y651" s="7"/>
      <c r="Z651" s="7"/>
    </row>
    <row r="652" spans="13:26" x14ac:dyDescent="0.2">
      <c r="M652" s="74"/>
      <c r="N652" s="43"/>
      <c r="O652" s="43"/>
      <c r="P652" s="74"/>
      <c r="R652" s="7"/>
      <c r="S652" s="7"/>
      <c r="T652" s="7"/>
      <c r="U652" s="7"/>
      <c r="V652" s="7"/>
      <c r="W652" s="7"/>
      <c r="X652" s="7"/>
      <c r="Y652" s="7"/>
      <c r="Z652" s="7"/>
    </row>
    <row r="653" spans="13:26" x14ac:dyDescent="0.2">
      <c r="M653" s="74"/>
      <c r="N653" s="43"/>
      <c r="O653" s="43"/>
      <c r="P653" s="74"/>
      <c r="R653" s="7"/>
      <c r="S653" s="7"/>
      <c r="T653" s="7"/>
      <c r="U653" s="7"/>
      <c r="V653" s="7"/>
      <c r="W653" s="7"/>
      <c r="X653" s="7"/>
      <c r="Y653" s="7"/>
      <c r="Z653" s="7"/>
    </row>
    <row r="654" spans="13:26" x14ac:dyDescent="0.2">
      <c r="M654" s="74"/>
      <c r="N654" s="43"/>
      <c r="O654" s="43"/>
      <c r="P654" s="74"/>
      <c r="R654" s="7"/>
      <c r="S654" s="7"/>
      <c r="T654" s="7"/>
      <c r="U654" s="7"/>
      <c r="V654" s="7"/>
      <c r="W654" s="7"/>
      <c r="X654" s="7"/>
      <c r="Y654" s="7"/>
      <c r="Z654" s="7"/>
    </row>
    <row r="655" spans="13:26" x14ac:dyDescent="0.2">
      <c r="M655" s="74"/>
      <c r="N655" s="43"/>
      <c r="O655" s="43"/>
      <c r="P655" s="74"/>
      <c r="R655" s="7"/>
      <c r="S655" s="7"/>
      <c r="T655" s="7"/>
      <c r="U655" s="7"/>
      <c r="V655" s="7"/>
      <c r="W655" s="7"/>
      <c r="X655" s="7"/>
      <c r="Y655" s="7"/>
      <c r="Z655" s="7"/>
    </row>
    <row r="656" spans="13:26" x14ac:dyDescent="0.2">
      <c r="M656" s="74"/>
      <c r="N656" s="43"/>
      <c r="O656" s="43"/>
      <c r="P656" s="74"/>
      <c r="R656" s="7"/>
      <c r="S656" s="7"/>
      <c r="T656" s="7"/>
      <c r="U656" s="7"/>
      <c r="V656" s="7"/>
      <c r="W656" s="7"/>
      <c r="X656" s="7"/>
      <c r="Y656" s="7"/>
      <c r="Z656" s="7"/>
    </row>
    <row r="657" spans="13:26" x14ac:dyDescent="0.2">
      <c r="M657" s="74"/>
      <c r="N657" s="43"/>
      <c r="O657" s="43"/>
      <c r="P657" s="74"/>
      <c r="R657" s="7"/>
      <c r="S657" s="7"/>
      <c r="T657" s="7"/>
      <c r="U657" s="7"/>
      <c r="V657" s="7"/>
      <c r="W657" s="7"/>
      <c r="X657" s="7"/>
      <c r="Y657" s="7"/>
      <c r="Z657" s="7"/>
    </row>
    <row r="658" spans="13:26" x14ac:dyDescent="0.2">
      <c r="M658" s="74"/>
      <c r="N658" s="43"/>
      <c r="O658" s="43"/>
      <c r="P658" s="74"/>
      <c r="R658" s="7"/>
      <c r="S658" s="7"/>
      <c r="T658" s="7"/>
      <c r="U658" s="7"/>
      <c r="V658" s="7"/>
      <c r="W658" s="7"/>
      <c r="X658" s="7"/>
      <c r="Y658" s="7"/>
      <c r="Z658" s="7"/>
    </row>
    <row r="659" spans="13:26" x14ac:dyDescent="0.2">
      <c r="M659" s="74"/>
      <c r="N659" s="43"/>
      <c r="O659" s="43"/>
      <c r="P659" s="74"/>
      <c r="R659" s="7"/>
      <c r="S659" s="7"/>
      <c r="T659" s="7"/>
      <c r="U659" s="7"/>
      <c r="V659" s="7"/>
      <c r="W659" s="7"/>
      <c r="X659" s="7"/>
      <c r="Y659" s="7"/>
      <c r="Z659" s="7"/>
    </row>
    <row r="660" spans="13:26" x14ac:dyDescent="0.2">
      <c r="M660" s="74"/>
      <c r="N660" s="43"/>
      <c r="O660" s="43"/>
      <c r="P660" s="74"/>
      <c r="R660" s="7"/>
      <c r="S660" s="7"/>
      <c r="T660" s="7"/>
      <c r="U660" s="7"/>
      <c r="V660" s="7"/>
      <c r="W660" s="7"/>
      <c r="X660" s="7"/>
      <c r="Y660" s="7"/>
      <c r="Z660" s="7"/>
    </row>
    <row r="661" spans="13:26" x14ac:dyDescent="0.2">
      <c r="M661" s="74"/>
      <c r="N661" s="43"/>
      <c r="O661" s="43"/>
      <c r="P661" s="74"/>
      <c r="R661" s="7"/>
      <c r="S661" s="7"/>
      <c r="T661" s="7"/>
      <c r="U661" s="7"/>
      <c r="V661" s="7"/>
      <c r="W661" s="7"/>
      <c r="X661" s="7"/>
      <c r="Y661" s="7"/>
      <c r="Z661" s="7"/>
    </row>
    <row r="662" spans="13:26" x14ac:dyDescent="0.2">
      <c r="M662" s="74"/>
      <c r="N662" s="43"/>
      <c r="O662" s="43"/>
      <c r="P662" s="74"/>
      <c r="R662" s="7"/>
      <c r="S662" s="7"/>
      <c r="T662" s="7"/>
      <c r="U662" s="7"/>
      <c r="V662" s="7"/>
      <c r="W662" s="7"/>
      <c r="X662" s="7"/>
      <c r="Y662" s="7"/>
      <c r="Z662" s="7"/>
    </row>
    <row r="663" spans="13:26" x14ac:dyDescent="0.2">
      <c r="M663" s="74"/>
      <c r="N663" s="43"/>
      <c r="O663" s="43"/>
      <c r="P663" s="74"/>
      <c r="R663" s="7"/>
      <c r="S663" s="7"/>
      <c r="T663" s="7"/>
      <c r="U663" s="7"/>
      <c r="V663" s="7"/>
      <c r="W663" s="7"/>
      <c r="X663" s="7"/>
      <c r="Y663" s="7"/>
      <c r="Z663" s="7"/>
    </row>
    <row r="664" spans="13:26" x14ac:dyDescent="0.2">
      <c r="M664" s="74"/>
      <c r="N664" s="43"/>
      <c r="O664" s="43"/>
      <c r="P664" s="74"/>
      <c r="R664" s="7"/>
      <c r="S664" s="7"/>
      <c r="T664" s="7"/>
      <c r="U664" s="7"/>
      <c r="V664" s="7"/>
      <c r="W664" s="7"/>
      <c r="X664" s="7"/>
      <c r="Y664" s="7"/>
      <c r="Z664" s="7"/>
    </row>
    <row r="665" spans="13:26" x14ac:dyDescent="0.2">
      <c r="M665" s="74"/>
      <c r="N665" s="43"/>
      <c r="O665" s="43"/>
      <c r="P665" s="74"/>
      <c r="R665" s="7"/>
      <c r="S665" s="7"/>
      <c r="T665" s="7"/>
      <c r="U665" s="7"/>
      <c r="V665" s="7"/>
      <c r="W665" s="7"/>
      <c r="X665" s="7"/>
      <c r="Y665" s="7"/>
      <c r="Z665" s="7"/>
    </row>
    <row r="666" spans="13:26" x14ac:dyDescent="0.2">
      <c r="M666" s="74"/>
      <c r="N666" s="43"/>
      <c r="O666" s="43"/>
      <c r="P666" s="74"/>
      <c r="R666" s="7"/>
      <c r="S666" s="7"/>
      <c r="T666" s="7"/>
      <c r="U666" s="7"/>
      <c r="V666" s="7"/>
      <c r="W666" s="7"/>
      <c r="X666" s="7"/>
      <c r="Y666" s="7"/>
      <c r="Z666" s="7"/>
    </row>
    <row r="667" spans="13:26" x14ac:dyDescent="0.2">
      <c r="M667" s="74"/>
      <c r="N667" s="43"/>
      <c r="O667" s="43"/>
      <c r="P667" s="74"/>
      <c r="R667" s="7"/>
      <c r="S667" s="7"/>
      <c r="T667" s="7"/>
      <c r="U667" s="7"/>
      <c r="V667" s="7"/>
      <c r="W667" s="7"/>
      <c r="X667" s="7"/>
      <c r="Y667" s="7"/>
      <c r="Z667" s="7"/>
    </row>
    <row r="668" spans="13:26" x14ac:dyDescent="0.2">
      <c r="M668" s="74"/>
      <c r="N668" s="43"/>
      <c r="O668" s="43"/>
      <c r="P668" s="74"/>
      <c r="R668" s="7"/>
      <c r="S668" s="7"/>
      <c r="T668" s="7"/>
      <c r="U668" s="7"/>
      <c r="V668" s="7"/>
      <c r="W668" s="7"/>
      <c r="X668" s="7"/>
      <c r="Y668" s="7"/>
      <c r="Z668" s="7"/>
    </row>
    <row r="669" spans="13:26" x14ac:dyDescent="0.2">
      <c r="M669" s="74"/>
      <c r="N669" s="43"/>
      <c r="O669" s="43"/>
      <c r="P669" s="74"/>
      <c r="R669" s="7"/>
      <c r="S669" s="7"/>
      <c r="T669" s="7"/>
      <c r="U669" s="7"/>
      <c r="V669" s="7"/>
      <c r="W669" s="7"/>
      <c r="X669" s="7"/>
      <c r="Y669" s="7"/>
      <c r="Z669" s="7"/>
    </row>
    <row r="670" spans="13:26" x14ac:dyDescent="0.2">
      <c r="M670" s="74"/>
      <c r="N670" s="43"/>
      <c r="O670" s="43"/>
      <c r="P670" s="74"/>
      <c r="R670" s="7"/>
      <c r="S670" s="7"/>
      <c r="T670" s="7"/>
      <c r="U670" s="7"/>
      <c r="V670" s="7"/>
      <c r="W670" s="7"/>
      <c r="X670" s="7"/>
      <c r="Y670" s="7"/>
      <c r="Z670" s="7"/>
    </row>
    <row r="671" spans="13:26" x14ac:dyDescent="0.2">
      <c r="M671" s="74"/>
      <c r="N671" s="43"/>
      <c r="O671" s="43"/>
      <c r="P671" s="74"/>
      <c r="R671" s="7"/>
      <c r="S671" s="7"/>
      <c r="T671" s="7"/>
      <c r="U671" s="7"/>
      <c r="V671" s="7"/>
      <c r="W671" s="7"/>
      <c r="X671" s="7"/>
      <c r="Y671" s="7"/>
      <c r="Z671" s="7"/>
    </row>
    <row r="672" spans="13:26" x14ac:dyDescent="0.2">
      <c r="M672" s="74"/>
      <c r="N672" s="43"/>
      <c r="O672" s="43"/>
      <c r="P672" s="74"/>
      <c r="R672" s="7"/>
      <c r="S672" s="7"/>
      <c r="T672" s="7"/>
      <c r="U672" s="7"/>
      <c r="V672" s="7"/>
      <c r="W672" s="7"/>
      <c r="X672" s="7"/>
      <c r="Y672" s="7"/>
      <c r="Z672" s="7"/>
    </row>
    <row r="673" spans="13:26" x14ac:dyDescent="0.2">
      <c r="M673" s="74"/>
      <c r="N673" s="43"/>
      <c r="O673" s="43"/>
      <c r="P673" s="74"/>
      <c r="R673" s="7"/>
      <c r="S673" s="7"/>
      <c r="T673" s="7"/>
      <c r="U673" s="7"/>
      <c r="V673" s="7"/>
      <c r="W673" s="7"/>
      <c r="X673" s="7"/>
      <c r="Y673" s="7"/>
      <c r="Z673" s="7"/>
    </row>
    <row r="674" spans="13:26" x14ac:dyDescent="0.2">
      <c r="M674" s="74"/>
      <c r="N674" s="43"/>
      <c r="O674" s="43"/>
      <c r="P674" s="74"/>
      <c r="R674" s="7"/>
      <c r="S674" s="7"/>
      <c r="T674" s="7"/>
      <c r="U674" s="7"/>
      <c r="V674" s="7"/>
      <c r="W674" s="7"/>
      <c r="X674" s="7"/>
      <c r="Y674" s="7"/>
      <c r="Z674" s="7"/>
    </row>
    <row r="675" spans="13:26" x14ac:dyDescent="0.2">
      <c r="M675" s="74"/>
      <c r="N675" s="43"/>
      <c r="O675" s="43"/>
      <c r="P675" s="74"/>
      <c r="R675" s="7"/>
      <c r="S675" s="7"/>
      <c r="T675" s="7"/>
      <c r="U675" s="7"/>
      <c r="V675" s="7"/>
      <c r="W675" s="7"/>
      <c r="X675" s="7"/>
      <c r="Y675" s="7"/>
      <c r="Z675" s="7"/>
    </row>
    <row r="676" spans="13:26" x14ac:dyDescent="0.2">
      <c r="M676" s="74"/>
      <c r="N676" s="43"/>
      <c r="O676" s="43"/>
      <c r="P676" s="74"/>
      <c r="R676" s="7"/>
      <c r="S676" s="7"/>
      <c r="T676" s="7"/>
      <c r="U676" s="7"/>
      <c r="V676" s="7"/>
      <c r="W676" s="7"/>
      <c r="X676" s="7"/>
      <c r="Y676" s="7"/>
      <c r="Z676" s="7"/>
    </row>
    <row r="677" spans="13:26" x14ac:dyDescent="0.2">
      <c r="M677" s="74"/>
      <c r="N677" s="43"/>
      <c r="O677" s="43"/>
      <c r="P677" s="74"/>
      <c r="R677" s="7"/>
      <c r="S677" s="7"/>
      <c r="T677" s="7"/>
      <c r="U677" s="7"/>
      <c r="V677" s="7"/>
      <c r="W677" s="7"/>
      <c r="X677" s="7"/>
      <c r="Y677" s="7"/>
      <c r="Z677" s="7"/>
    </row>
    <row r="678" spans="13:26" x14ac:dyDescent="0.2">
      <c r="M678" s="74"/>
      <c r="N678" s="43"/>
      <c r="O678" s="43"/>
      <c r="P678" s="74"/>
      <c r="R678" s="7"/>
      <c r="S678" s="7"/>
      <c r="T678" s="7"/>
      <c r="U678" s="7"/>
      <c r="V678" s="7"/>
      <c r="W678" s="7"/>
      <c r="X678" s="7"/>
      <c r="Y678" s="7"/>
      <c r="Z678" s="7"/>
    </row>
    <row r="679" spans="13:26" x14ac:dyDescent="0.2">
      <c r="M679" s="74"/>
      <c r="N679" s="43"/>
      <c r="O679" s="43"/>
      <c r="P679" s="74"/>
      <c r="R679" s="7"/>
      <c r="S679" s="7"/>
      <c r="T679" s="7"/>
      <c r="U679" s="7"/>
      <c r="V679" s="7"/>
      <c r="W679" s="7"/>
      <c r="X679" s="7"/>
      <c r="Y679" s="7"/>
      <c r="Z679" s="7"/>
    </row>
    <row r="680" spans="13:26" x14ac:dyDescent="0.2">
      <c r="M680" s="74"/>
      <c r="N680" s="43"/>
      <c r="O680" s="43"/>
      <c r="P680" s="74"/>
      <c r="R680" s="7"/>
      <c r="S680" s="7"/>
      <c r="T680" s="7"/>
      <c r="U680" s="7"/>
      <c r="V680" s="7"/>
      <c r="W680" s="7"/>
      <c r="X680" s="7"/>
      <c r="Y680" s="7"/>
      <c r="Z680" s="7"/>
    </row>
    <row r="681" spans="13:26" x14ac:dyDescent="0.2">
      <c r="M681" s="74"/>
      <c r="N681" s="43"/>
      <c r="O681" s="43"/>
      <c r="P681" s="74"/>
      <c r="R681" s="7"/>
      <c r="S681" s="7"/>
      <c r="T681" s="7"/>
      <c r="U681" s="7"/>
      <c r="V681" s="7"/>
      <c r="W681" s="7"/>
      <c r="X681" s="7"/>
      <c r="Y681" s="7"/>
      <c r="Z681" s="7"/>
    </row>
    <row r="682" spans="13:26" x14ac:dyDescent="0.2">
      <c r="M682" s="74"/>
      <c r="N682" s="43"/>
      <c r="O682" s="43"/>
      <c r="P682" s="74"/>
      <c r="R682" s="7"/>
      <c r="S682" s="7"/>
      <c r="T682" s="7"/>
      <c r="U682" s="7"/>
      <c r="V682" s="7"/>
      <c r="W682" s="7"/>
      <c r="X682" s="7"/>
      <c r="Y682" s="7"/>
      <c r="Z682" s="7"/>
    </row>
    <row r="683" spans="13:26" x14ac:dyDescent="0.2">
      <c r="M683" s="74"/>
      <c r="N683" s="43"/>
      <c r="O683" s="43"/>
      <c r="P683" s="74"/>
      <c r="R683" s="7"/>
      <c r="S683" s="7"/>
      <c r="T683" s="7"/>
      <c r="U683" s="7"/>
      <c r="V683" s="7"/>
      <c r="W683" s="7"/>
      <c r="X683" s="7"/>
      <c r="Y683" s="7"/>
      <c r="Z683" s="7"/>
    </row>
    <row r="684" spans="13:26" x14ac:dyDescent="0.2">
      <c r="M684" s="74"/>
      <c r="N684" s="43"/>
      <c r="O684" s="43"/>
      <c r="P684" s="74"/>
      <c r="R684" s="7"/>
      <c r="S684" s="7"/>
      <c r="T684" s="7"/>
      <c r="U684" s="7"/>
      <c r="V684" s="7"/>
      <c r="W684" s="7"/>
      <c r="X684" s="7"/>
      <c r="Y684" s="7"/>
      <c r="Z684" s="7"/>
    </row>
    <row r="685" spans="13:26" x14ac:dyDescent="0.2">
      <c r="M685" s="74"/>
      <c r="N685" s="43"/>
      <c r="O685" s="43"/>
      <c r="P685" s="74"/>
      <c r="R685" s="7"/>
      <c r="S685" s="7"/>
      <c r="T685" s="7"/>
      <c r="U685" s="7"/>
      <c r="V685" s="7"/>
      <c r="W685" s="7"/>
      <c r="X685" s="7"/>
      <c r="Y685" s="7"/>
      <c r="Z685" s="7"/>
    </row>
    <row r="686" spans="13:26" x14ac:dyDescent="0.2">
      <c r="M686" s="74"/>
      <c r="N686" s="43"/>
      <c r="O686" s="43"/>
      <c r="P686" s="74"/>
      <c r="R686" s="7"/>
      <c r="S686" s="7"/>
      <c r="T686" s="7"/>
      <c r="U686" s="7"/>
      <c r="V686" s="7"/>
      <c r="W686" s="7"/>
      <c r="X686" s="7"/>
      <c r="Y686" s="7"/>
      <c r="Z686" s="7"/>
    </row>
    <row r="687" spans="13:26" x14ac:dyDescent="0.2">
      <c r="M687" s="74"/>
      <c r="N687" s="43"/>
      <c r="O687" s="43"/>
      <c r="P687" s="74"/>
      <c r="R687" s="7"/>
      <c r="S687" s="7"/>
      <c r="T687" s="7"/>
      <c r="U687" s="7"/>
      <c r="V687" s="7"/>
      <c r="W687" s="7"/>
      <c r="X687" s="7"/>
      <c r="Y687" s="7"/>
      <c r="Z687" s="7"/>
    </row>
    <row r="688" spans="13:26" x14ac:dyDescent="0.2">
      <c r="M688" s="74"/>
      <c r="N688" s="43"/>
      <c r="O688" s="43"/>
      <c r="P688" s="74"/>
      <c r="R688" s="7"/>
      <c r="S688" s="7"/>
      <c r="T688" s="7"/>
      <c r="U688" s="7"/>
      <c r="V688" s="7"/>
      <c r="W688" s="7"/>
      <c r="X688" s="7"/>
      <c r="Y688" s="7"/>
      <c r="Z688" s="7"/>
    </row>
    <row r="689" spans="13:26" x14ac:dyDescent="0.2">
      <c r="M689" s="74"/>
      <c r="N689" s="43"/>
      <c r="O689" s="43"/>
      <c r="P689" s="74"/>
      <c r="R689" s="7"/>
      <c r="S689" s="7"/>
      <c r="T689" s="7"/>
      <c r="U689" s="7"/>
      <c r="V689" s="7"/>
      <c r="W689" s="7"/>
      <c r="X689" s="7"/>
      <c r="Y689" s="7"/>
      <c r="Z689" s="7"/>
    </row>
    <row r="690" spans="13:26" x14ac:dyDescent="0.2">
      <c r="M690" s="74"/>
      <c r="N690" s="43"/>
      <c r="O690" s="43"/>
      <c r="P690" s="74"/>
      <c r="R690" s="7"/>
      <c r="S690" s="7"/>
      <c r="T690" s="7"/>
      <c r="U690" s="7"/>
      <c r="V690" s="7"/>
      <c r="W690" s="7"/>
      <c r="X690" s="7"/>
      <c r="Y690" s="7"/>
      <c r="Z690" s="7"/>
    </row>
    <row r="691" spans="13:26" x14ac:dyDescent="0.2">
      <c r="M691" s="74"/>
      <c r="N691" s="43"/>
      <c r="O691" s="43"/>
      <c r="P691" s="74"/>
      <c r="R691" s="7"/>
      <c r="S691" s="7"/>
      <c r="T691" s="7"/>
      <c r="U691" s="7"/>
      <c r="V691" s="7"/>
      <c r="W691" s="7"/>
      <c r="X691" s="7"/>
      <c r="Y691" s="7"/>
      <c r="Z691" s="7"/>
    </row>
    <row r="692" spans="13:26" x14ac:dyDescent="0.2">
      <c r="M692" s="74"/>
      <c r="N692" s="43"/>
      <c r="O692" s="43"/>
      <c r="P692" s="74"/>
      <c r="R692" s="7"/>
      <c r="S692" s="7"/>
      <c r="T692" s="7"/>
      <c r="U692" s="7"/>
      <c r="V692" s="7"/>
      <c r="W692" s="7"/>
      <c r="X692" s="7"/>
      <c r="Y692" s="7"/>
      <c r="Z692" s="7"/>
    </row>
    <row r="693" spans="13:26" x14ac:dyDescent="0.2">
      <c r="M693" s="74"/>
      <c r="N693" s="43"/>
      <c r="O693" s="43"/>
      <c r="P693" s="74"/>
      <c r="R693" s="7"/>
      <c r="S693" s="7"/>
      <c r="T693" s="7"/>
      <c r="U693" s="7"/>
      <c r="V693" s="7"/>
      <c r="W693" s="7"/>
      <c r="X693" s="7"/>
      <c r="Y693" s="7"/>
      <c r="Z693" s="7"/>
    </row>
    <row r="694" spans="13:26" x14ac:dyDescent="0.2">
      <c r="M694" s="74"/>
      <c r="N694" s="43"/>
      <c r="O694" s="43"/>
      <c r="P694" s="74"/>
      <c r="R694" s="7"/>
      <c r="S694" s="7"/>
      <c r="T694" s="7"/>
      <c r="U694" s="7"/>
      <c r="V694" s="7"/>
      <c r="W694" s="7"/>
      <c r="X694" s="7"/>
      <c r="Y694" s="7"/>
      <c r="Z694" s="7"/>
    </row>
    <row r="695" spans="13:26" x14ac:dyDescent="0.2">
      <c r="M695" s="74"/>
      <c r="N695" s="43"/>
      <c r="O695" s="43"/>
      <c r="P695" s="74"/>
      <c r="R695" s="7"/>
      <c r="S695" s="7"/>
      <c r="T695" s="7"/>
      <c r="U695" s="7"/>
      <c r="V695" s="7"/>
      <c r="W695" s="7"/>
      <c r="X695" s="7"/>
      <c r="Y695" s="7"/>
      <c r="Z695" s="7"/>
    </row>
    <row r="696" spans="13:26" x14ac:dyDescent="0.2">
      <c r="M696" s="74"/>
      <c r="N696" s="43"/>
      <c r="O696" s="43"/>
      <c r="P696" s="74"/>
      <c r="R696" s="7"/>
      <c r="S696" s="7"/>
      <c r="T696" s="7"/>
      <c r="U696" s="7"/>
      <c r="V696" s="7"/>
      <c r="W696" s="7"/>
      <c r="X696" s="7"/>
      <c r="Y696" s="7"/>
      <c r="Z696" s="7"/>
    </row>
    <row r="697" spans="13:26" x14ac:dyDescent="0.2">
      <c r="M697" s="74"/>
      <c r="N697" s="43"/>
      <c r="O697" s="43"/>
      <c r="P697" s="74"/>
      <c r="R697" s="7"/>
      <c r="S697" s="7"/>
      <c r="T697" s="7"/>
      <c r="U697" s="7"/>
      <c r="V697" s="7"/>
      <c r="W697" s="7"/>
      <c r="X697" s="7"/>
      <c r="Y697" s="7"/>
      <c r="Z697" s="7"/>
    </row>
    <row r="698" spans="13:26" x14ac:dyDescent="0.2">
      <c r="M698" s="74"/>
      <c r="N698" s="43"/>
      <c r="O698" s="43"/>
      <c r="P698" s="74"/>
      <c r="R698" s="7"/>
      <c r="S698" s="7"/>
      <c r="T698" s="7"/>
      <c r="U698" s="7"/>
      <c r="V698" s="7"/>
      <c r="W698" s="7"/>
      <c r="X698" s="7"/>
      <c r="Y698" s="7"/>
      <c r="Z698" s="7"/>
    </row>
    <row r="699" spans="13:26" x14ac:dyDescent="0.2">
      <c r="M699" s="74"/>
      <c r="N699" s="43"/>
      <c r="O699" s="43"/>
      <c r="P699" s="74"/>
      <c r="R699" s="7"/>
      <c r="S699" s="7"/>
      <c r="T699" s="7"/>
      <c r="U699" s="7"/>
      <c r="V699" s="7"/>
      <c r="W699" s="7"/>
      <c r="X699" s="7"/>
      <c r="Y699" s="7"/>
      <c r="Z699" s="7"/>
    </row>
    <row r="700" spans="13:26" x14ac:dyDescent="0.2">
      <c r="M700" s="74"/>
      <c r="N700" s="43"/>
      <c r="O700" s="43"/>
      <c r="P700" s="74"/>
      <c r="R700" s="7"/>
      <c r="S700" s="7"/>
      <c r="T700" s="7"/>
      <c r="U700" s="7"/>
      <c r="V700" s="7"/>
      <c r="W700" s="7"/>
      <c r="X700" s="7"/>
      <c r="Y700" s="7"/>
      <c r="Z700" s="7"/>
    </row>
    <row r="701" spans="13:26" x14ac:dyDescent="0.2">
      <c r="M701" s="74"/>
      <c r="N701" s="43"/>
      <c r="O701" s="43"/>
      <c r="P701" s="74"/>
      <c r="R701" s="7"/>
      <c r="S701" s="7"/>
      <c r="T701" s="7"/>
      <c r="U701" s="7"/>
      <c r="V701" s="7"/>
      <c r="W701" s="7"/>
      <c r="X701" s="7"/>
      <c r="Y701" s="7"/>
      <c r="Z701" s="7"/>
    </row>
    <row r="702" spans="13:26" x14ac:dyDescent="0.2">
      <c r="M702" s="74"/>
      <c r="N702" s="43"/>
      <c r="O702" s="43"/>
      <c r="P702" s="74"/>
      <c r="R702" s="7"/>
      <c r="S702" s="7"/>
      <c r="T702" s="7"/>
      <c r="U702" s="7"/>
      <c r="V702" s="7"/>
      <c r="W702" s="7"/>
      <c r="X702" s="7"/>
      <c r="Y702" s="7"/>
      <c r="Z702" s="7"/>
    </row>
    <row r="703" spans="13:26" x14ac:dyDescent="0.2">
      <c r="M703" s="74"/>
      <c r="N703" s="43"/>
      <c r="O703" s="43"/>
      <c r="P703" s="74"/>
      <c r="R703" s="7"/>
      <c r="S703" s="7"/>
      <c r="T703" s="7"/>
      <c r="U703" s="7"/>
      <c r="V703" s="7"/>
      <c r="W703" s="7"/>
      <c r="X703" s="7"/>
      <c r="Y703" s="7"/>
      <c r="Z703" s="7"/>
    </row>
    <row r="704" spans="13:26" x14ac:dyDescent="0.2">
      <c r="M704" s="74"/>
      <c r="N704" s="43"/>
      <c r="O704" s="43"/>
      <c r="P704" s="74"/>
      <c r="R704" s="7"/>
      <c r="S704" s="7"/>
      <c r="T704" s="7"/>
      <c r="U704" s="7"/>
      <c r="V704" s="7"/>
      <c r="W704" s="7"/>
      <c r="X704" s="7"/>
      <c r="Y704" s="7"/>
      <c r="Z704" s="7"/>
    </row>
    <row r="705" spans="13:26" x14ac:dyDescent="0.2">
      <c r="M705" s="74"/>
      <c r="N705" s="43"/>
      <c r="O705" s="43"/>
      <c r="P705" s="74"/>
      <c r="R705" s="7"/>
      <c r="S705" s="7"/>
      <c r="T705" s="7"/>
      <c r="U705" s="7"/>
      <c r="V705" s="7"/>
      <c r="W705" s="7"/>
      <c r="X705" s="7"/>
      <c r="Y705" s="7"/>
      <c r="Z705" s="7"/>
    </row>
    <row r="706" spans="13:26" x14ac:dyDescent="0.2">
      <c r="M706" s="74"/>
      <c r="N706" s="43"/>
      <c r="O706" s="43"/>
      <c r="P706" s="74"/>
      <c r="R706" s="7"/>
      <c r="S706" s="7"/>
      <c r="T706" s="7"/>
      <c r="U706" s="7"/>
      <c r="V706" s="7"/>
      <c r="W706" s="7"/>
      <c r="X706" s="7"/>
      <c r="Y706" s="7"/>
      <c r="Z706" s="7"/>
    </row>
    <row r="707" spans="13:26" x14ac:dyDescent="0.2">
      <c r="M707" s="74"/>
      <c r="N707" s="43"/>
      <c r="O707" s="43"/>
      <c r="P707" s="74"/>
      <c r="R707" s="7"/>
      <c r="S707" s="7"/>
      <c r="T707" s="7"/>
      <c r="U707" s="7"/>
      <c r="V707" s="7"/>
      <c r="W707" s="7"/>
      <c r="X707" s="7"/>
      <c r="Y707" s="7"/>
      <c r="Z707" s="7"/>
    </row>
    <row r="708" spans="13:26" x14ac:dyDescent="0.2">
      <c r="M708" s="74"/>
      <c r="N708" s="43"/>
      <c r="O708" s="43"/>
      <c r="P708" s="74"/>
      <c r="R708" s="7"/>
      <c r="S708" s="7"/>
      <c r="T708" s="7"/>
      <c r="U708" s="7"/>
      <c r="V708" s="7"/>
      <c r="W708" s="7"/>
      <c r="X708" s="7"/>
      <c r="Y708" s="7"/>
      <c r="Z708" s="7"/>
    </row>
    <row r="709" spans="13:26" x14ac:dyDescent="0.2">
      <c r="M709" s="74"/>
      <c r="N709" s="43"/>
      <c r="O709" s="43"/>
      <c r="P709" s="74"/>
      <c r="R709" s="7"/>
      <c r="S709" s="7"/>
      <c r="T709" s="7"/>
      <c r="U709" s="7"/>
      <c r="V709" s="7"/>
      <c r="W709" s="7"/>
      <c r="X709" s="7"/>
      <c r="Y709" s="7"/>
      <c r="Z709" s="7"/>
    </row>
    <row r="710" spans="13:26" x14ac:dyDescent="0.2">
      <c r="M710" s="74"/>
      <c r="N710" s="43"/>
      <c r="O710" s="43"/>
      <c r="P710" s="74"/>
      <c r="R710" s="7"/>
      <c r="S710" s="7"/>
      <c r="T710" s="7"/>
      <c r="U710" s="7"/>
      <c r="V710" s="7"/>
      <c r="W710" s="7"/>
      <c r="X710" s="7"/>
      <c r="Y710" s="7"/>
      <c r="Z710" s="7"/>
    </row>
    <row r="711" spans="13:26" x14ac:dyDescent="0.2">
      <c r="M711" s="74"/>
      <c r="N711" s="43"/>
      <c r="O711" s="43"/>
      <c r="P711" s="74"/>
      <c r="R711" s="7"/>
      <c r="S711" s="7"/>
      <c r="T711" s="7"/>
      <c r="U711" s="7"/>
      <c r="V711" s="7"/>
      <c r="W711" s="7"/>
      <c r="X711" s="7"/>
      <c r="Y711" s="7"/>
      <c r="Z711" s="7"/>
    </row>
    <row r="712" spans="13:26" x14ac:dyDescent="0.2">
      <c r="M712" s="74"/>
      <c r="N712" s="43"/>
      <c r="O712" s="43"/>
      <c r="P712" s="74"/>
      <c r="R712" s="7"/>
      <c r="S712" s="7"/>
      <c r="T712" s="7"/>
      <c r="U712" s="7"/>
      <c r="V712" s="7"/>
      <c r="W712" s="7"/>
      <c r="X712" s="7"/>
      <c r="Y712" s="7"/>
      <c r="Z712" s="7"/>
    </row>
    <row r="713" spans="13:26" x14ac:dyDescent="0.2">
      <c r="M713" s="74"/>
      <c r="N713" s="43"/>
      <c r="O713" s="43"/>
      <c r="P713" s="74"/>
      <c r="R713" s="7"/>
      <c r="S713" s="7"/>
      <c r="T713" s="7"/>
      <c r="U713" s="7"/>
      <c r="V713" s="7"/>
      <c r="W713" s="7"/>
      <c r="X713" s="7"/>
      <c r="Y713" s="7"/>
      <c r="Z713" s="7"/>
    </row>
    <row r="714" spans="13:26" x14ac:dyDescent="0.2">
      <c r="M714" s="74"/>
      <c r="N714" s="43"/>
      <c r="O714" s="43"/>
      <c r="P714" s="74"/>
      <c r="R714" s="7"/>
      <c r="S714" s="7"/>
      <c r="T714" s="7"/>
      <c r="U714" s="7"/>
      <c r="V714" s="7"/>
      <c r="W714" s="7"/>
      <c r="X714" s="7"/>
      <c r="Y714" s="7"/>
      <c r="Z714" s="7"/>
    </row>
    <row r="715" spans="13:26" x14ac:dyDescent="0.2">
      <c r="M715" s="74"/>
      <c r="N715" s="43"/>
      <c r="O715" s="43"/>
      <c r="P715" s="74"/>
      <c r="R715" s="7"/>
      <c r="S715" s="7"/>
      <c r="T715" s="7"/>
      <c r="U715" s="7"/>
      <c r="V715" s="7"/>
      <c r="W715" s="7"/>
      <c r="X715" s="7"/>
      <c r="Y715" s="7"/>
      <c r="Z715" s="7"/>
    </row>
    <row r="716" spans="13:26" x14ac:dyDescent="0.2">
      <c r="M716" s="74"/>
      <c r="N716" s="43"/>
      <c r="O716" s="43"/>
      <c r="P716" s="74"/>
      <c r="R716" s="7"/>
      <c r="S716" s="7"/>
      <c r="T716" s="7"/>
      <c r="U716" s="7"/>
      <c r="V716" s="7"/>
      <c r="W716" s="7"/>
      <c r="X716" s="7"/>
      <c r="Y716" s="7"/>
      <c r="Z716" s="7"/>
    </row>
    <row r="717" spans="13:26" x14ac:dyDescent="0.2">
      <c r="M717" s="74"/>
      <c r="N717" s="43"/>
      <c r="O717" s="43"/>
      <c r="P717" s="74"/>
      <c r="R717" s="7"/>
      <c r="S717" s="7"/>
      <c r="T717" s="7"/>
      <c r="U717" s="7"/>
      <c r="V717" s="7"/>
      <c r="W717" s="7"/>
      <c r="X717" s="7"/>
      <c r="Y717" s="7"/>
      <c r="Z717" s="7"/>
    </row>
    <row r="718" spans="13:26" x14ac:dyDescent="0.2">
      <c r="M718" s="74"/>
      <c r="N718" s="43"/>
      <c r="O718" s="43"/>
      <c r="P718" s="74"/>
      <c r="R718" s="7"/>
      <c r="S718" s="7"/>
      <c r="T718" s="7"/>
      <c r="U718" s="7"/>
      <c r="V718" s="7"/>
      <c r="W718" s="7"/>
      <c r="X718" s="7"/>
      <c r="Y718" s="7"/>
      <c r="Z718" s="7"/>
    </row>
    <row r="719" spans="13:26" x14ac:dyDescent="0.2">
      <c r="M719" s="74"/>
      <c r="N719" s="43"/>
      <c r="O719" s="43"/>
      <c r="P719" s="74"/>
      <c r="R719" s="7"/>
      <c r="S719" s="7"/>
      <c r="T719" s="7"/>
      <c r="U719" s="7"/>
      <c r="V719" s="7"/>
      <c r="W719" s="7"/>
      <c r="X719" s="7"/>
      <c r="Y719" s="7"/>
      <c r="Z719" s="7"/>
    </row>
    <row r="720" spans="13:26" x14ac:dyDescent="0.2">
      <c r="M720" s="74"/>
      <c r="N720" s="43"/>
      <c r="O720" s="43"/>
      <c r="P720" s="74"/>
      <c r="R720" s="7"/>
      <c r="S720" s="7"/>
      <c r="T720" s="7"/>
      <c r="U720" s="7"/>
      <c r="V720" s="7"/>
      <c r="W720" s="7"/>
      <c r="X720" s="7"/>
      <c r="Y720" s="7"/>
      <c r="Z720" s="7"/>
    </row>
    <row r="721" spans="13:26" x14ac:dyDescent="0.2">
      <c r="M721" s="74"/>
      <c r="N721" s="43"/>
      <c r="O721" s="43"/>
      <c r="P721" s="74"/>
      <c r="R721" s="7"/>
      <c r="S721" s="7"/>
      <c r="T721" s="7"/>
      <c r="U721" s="7"/>
      <c r="V721" s="7"/>
      <c r="W721" s="7"/>
      <c r="X721" s="7"/>
      <c r="Y721" s="7"/>
      <c r="Z721" s="7"/>
    </row>
    <row r="722" spans="13:26" x14ac:dyDescent="0.2">
      <c r="M722" s="74"/>
      <c r="N722" s="43"/>
      <c r="O722" s="43"/>
      <c r="P722" s="74"/>
      <c r="R722" s="7"/>
      <c r="S722" s="7"/>
      <c r="T722" s="7"/>
      <c r="U722" s="7"/>
      <c r="V722" s="7"/>
      <c r="W722" s="7"/>
      <c r="X722" s="7"/>
      <c r="Y722" s="7"/>
      <c r="Z722" s="7"/>
    </row>
    <row r="723" spans="13:26" x14ac:dyDescent="0.2">
      <c r="M723" s="74"/>
      <c r="N723" s="43"/>
      <c r="O723" s="43"/>
      <c r="P723" s="74"/>
      <c r="R723" s="7"/>
      <c r="S723" s="7"/>
      <c r="T723" s="7"/>
      <c r="U723" s="7"/>
      <c r="V723" s="7"/>
      <c r="W723" s="7"/>
      <c r="X723" s="7"/>
      <c r="Y723" s="7"/>
      <c r="Z723" s="7"/>
    </row>
    <row r="724" spans="13:26" x14ac:dyDescent="0.2">
      <c r="M724" s="74"/>
      <c r="N724" s="43"/>
      <c r="O724" s="43"/>
      <c r="P724" s="74"/>
      <c r="R724" s="7"/>
      <c r="S724" s="7"/>
      <c r="T724" s="7"/>
      <c r="U724" s="7"/>
      <c r="V724" s="7"/>
      <c r="W724" s="7"/>
      <c r="X724" s="7"/>
      <c r="Y724" s="7"/>
      <c r="Z724" s="7"/>
    </row>
    <row r="725" spans="13:26" x14ac:dyDescent="0.2">
      <c r="M725" s="74"/>
      <c r="N725" s="43"/>
      <c r="O725" s="43"/>
      <c r="P725" s="74"/>
      <c r="R725" s="7"/>
      <c r="S725" s="7"/>
      <c r="T725" s="7"/>
      <c r="U725" s="7"/>
      <c r="V725" s="7"/>
      <c r="W725" s="7"/>
      <c r="X725" s="7"/>
      <c r="Y725" s="7"/>
      <c r="Z725" s="7"/>
    </row>
    <row r="726" spans="13:26" x14ac:dyDescent="0.2">
      <c r="M726" s="74"/>
      <c r="N726" s="43"/>
      <c r="O726" s="43"/>
      <c r="P726" s="74"/>
      <c r="R726" s="7"/>
      <c r="S726" s="7"/>
      <c r="T726" s="7"/>
      <c r="U726" s="7"/>
      <c r="V726" s="7"/>
      <c r="W726" s="7"/>
      <c r="X726" s="7"/>
      <c r="Y726" s="7"/>
      <c r="Z726" s="7"/>
    </row>
    <row r="727" spans="13:26" x14ac:dyDescent="0.2">
      <c r="M727" s="74"/>
      <c r="N727" s="43"/>
      <c r="O727" s="43"/>
      <c r="P727" s="74"/>
      <c r="R727" s="7"/>
      <c r="S727" s="7"/>
      <c r="T727" s="7"/>
      <c r="U727" s="7"/>
      <c r="V727" s="7"/>
      <c r="W727" s="7"/>
      <c r="X727" s="7"/>
      <c r="Y727" s="7"/>
      <c r="Z727" s="7"/>
    </row>
    <row r="728" spans="13:26" x14ac:dyDescent="0.2">
      <c r="M728" s="74"/>
      <c r="N728" s="43"/>
      <c r="O728" s="43"/>
      <c r="P728" s="74"/>
      <c r="R728" s="7"/>
      <c r="S728" s="7"/>
      <c r="T728" s="7"/>
      <c r="U728" s="7"/>
      <c r="V728" s="7"/>
      <c r="W728" s="7"/>
      <c r="X728" s="7"/>
      <c r="Y728" s="7"/>
      <c r="Z728" s="7"/>
    </row>
    <row r="729" spans="13:26" x14ac:dyDescent="0.2">
      <c r="M729" s="74"/>
      <c r="N729" s="43"/>
      <c r="O729" s="43"/>
      <c r="P729" s="74"/>
      <c r="R729" s="7"/>
      <c r="S729" s="7"/>
      <c r="T729" s="7"/>
      <c r="U729" s="7"/>
      <c r="V729" s="7"/>
      <c r="W729" s="7"/>
      <c r="X729" s="7"/>
      <c r="Y729" s="7"/>
      <c r="Z729" s="7"/>
    </row>
    <row r="730" spans="13:26" x14ac:dyDescent="0.2">
      <c r="M730" s="74"/>
      <c r="N730" s="43"/>
      <c r="O730" s="43"/>
      <c r="P730" s="74"/>
      <c r="R730" s="7"/>
      <c r="S730" s="7"/>
      <c r="T730" s="7"/>
      <c r="U730" s="7"/>
      <c r="V730" s="7"/>
      <c r="W730" s="7"/>
      <c r="X730" s="7"/>
      <c r="Y730" s="7"/>
      <c r="Z730" s="7"/>
    </row>
    <row r="731" spans="13:26" x14ac:dyDescent="0.2">
      <c r="M731" s="74"/>
      <c r="N731" s="43"/>
      <c r="O731" s="43"/>
      <c r="P731" s="74"/>
      <c r="R731" s="7"/>
      <c r="S731" s="7"/>
      <c r="T731" s="7"/>
      <c r="U731" s="7"/>
      <c r="V731" s="7"/>
      <c r="W731" s="7"/>
      <c r="X731" s="7"/>
      <c r="Y731" s="7"/>
      <c r="Z731" s="7"/>
    </row>
    <row r="732" spans="13:26" x14ac:dyDescent="0.2">
      <c r="M732" s="74"/>
      <c r="N732" s="43"/>
      <c r="O732" s="43"/>
      <c r="P732" s="74"/>
      <c r="R732" s="7"/>
      <c r="S732" s="7"/>
      <c r="T732" s="7"/>
      <c r="U732" s="7"/>
      <c r="V732" s="7"/>
      <c r="W732" s="7"/>
      <c r="X732" s="7"/>
      <c r="Y732" s="7"/>
      <c r="Z732" s="7"/>
    </row>
    <row r="733" spans="13:26" x14ac:dyDescent="0.2">
      <c r="M733" s="74"/>
      <c r="N733" s="43"/>
      <c r="O733" s="43"/>
      <c r="P733" s="74"/>
      <c r="R733" s="7"/>
      <c r="S733" s="7"/>
      <c r="T733" s="7"/>
      <c r="U733" s="7"/>
      <c r="V733" s="7"/>
      <c r="W733" s="7"/>
      <c r="X733" s="7"/>
      <c r="Y733" s="7"/>
      <c r="Z733" s="7"/>
    </row>
    <row r="734" spans="13:26" x14ac:dyDescent="0.2">
      <c r="M734" s="74"/>
      <c r="N734" s="43"/>
      <c r="O734" s="43"/>
      <c r="P734" s="74"/>
      <c r="R734" s="7"/>
      <c r="S734" s="7"/>
      <c r="T734" s="7"/>
      <c r="U734" s="7"/>
      <c r="V734" s="7"/>
      <c r="W734" s="7"/>
      <c r="X734" s="7"/>
      <c r="Y734" s="7"/>
      <c r="Z734" s="7"/>
    </row>
    <row r="735" spans="13:26" x14ac:dyDescent="0.2">
      <c r="M735" s="74"/>
      <c r="N735" s="43"/>
      <c r="O735" s="43"/>
      <c r="P735" s="74"/>
      <c r="R735" s="7"/>
      <c r="S735" s="7"/>
      <c r="T735" s="7"/>
      <c r="U735" s="7"/>
      <c r="V735" s="7"/>
      <c r="W735" s="7"/>
      <c r="X735" s="7"/>
      <c r="Y735" s="7"/>
      <c r="Z735" s="7"/>
    </row>
    <row r="736" spans="13:26" x14ac:dyDescent="0.2">
      <c r="M736" s="74"/>
      <c r="N736" s="43"/>
      <c r="O736" s="43"/>
      <c r="P736" s="74"/>
      <c r="R736" s="7"/>
      <c r="S736" s="7"/>
      <c r="T736" s="7"/>
      <c r="U736" s="7"/>
      <c r="V736" s="7"/>
      <c r="W736" s="7"/>
      <c r="X736" s="7"/>
      <c r="Y736" s="7"/>
      <c r="Z736" s="7"/>
    </row>
    <row r="737" spans="13:26" x14ac:dyDescent="0.2">
      <c r="M737" s="74"/>
      <c r="N737" s="43"/>
      <c r="O737" s="43"/>
      <c r="P737" s="74"/>
      <c r="R737" s="7"/>
      <c r="S737" s="7"/>
      <c r="T737" s="7"/>
      <c r="U737" s="7"/>
      <c r="V737" s="7"/>
      <c r="W737" s="7"/>
      <c r="X737" s="7"/>
      <c r="Y737" s="7"/>
      <c r="Z737" s="7"/>
    </row>
    <row r="738" spans="13:26" x14ac:dyDescent="0.2">
      <c r="M738" s="74"/>
      <c r="N738" s="43"/>
      <c r="O738" s="43"/>
      <c r="P738" s="74"/>
      <c r="R738" s="7"/>
      <c r="S738" s="7"/>
      <c r="T738" s="7"/>
      <c r="U738" s="7"/>
      <c r="V738" s="7"/>
      <c r="W738" s="7"/>
      <c r="X738" s="7"/>
      <c r="Y738" s="7"/>
      <c r="Z738" s="7"/>
    </row>
    <row r="739" spans="13:26" x14ac:dyDescent="0.2">
      <c r="M739" s="74"/>
      <c r="N739" s="43"/>
      <c r="O739" s="43"/>
      <c r="P739" s="74"/>
      <c r="R739" s="7"/>
      <c r="S739" s="7"/>
      <c r="T739" s="7"/>
      <c r="U739" s="7"/>
      <c r="V739" s="7"/>
      <c r="W739" s="7"/>
      <c r="X739" s="7"/>
      <c r="Y739" s="7"/>
      <c r="Z739" s="7"/>
    </row>
    <row r="740" spans="13:26" x14ac:dyDescent="0.2">
      <c r="M740" s="74"/>
      <c r="N740" s="43"/>
      <c r="O740" s="43"/>
      <c r="P740" s="74"/>
      <c r="R740" s="7"/>
      <c r="S740" s="7"/>
      <c r="T740" s="7"/>
      <c r="U740" s="7"/>
      <c r="V740" s="7"/>
      <c r="W740" s="7"/>
      <c r="X740" s="7"/>
      <c r="Y740" s="7"/>
      <c r="Z740" s="7"/>
    </row>
    <row r="741" spans="13:26" x14ac:dyDescent="0.2">
      <c r="M741" s="74"/>
      <c r="N741" s="43"/>
      <c r="O741" s="43"/>
      <c r="P741" s="74"/>
      <c r="R741" s="7"/>
      <c r="S741" s="7"/>
      <c r="T741" s="7"/>
      <c r="U741" s="7"/>
      <c r="V741" s="7"/>
      <c r="W741" s="7"/>
      <c r="X741" s="7"/>
      <c r="Y741" s="7"/>
      <c r="Z741" s="7"/>
    </row>
    <row r="742" spans="13:26" x14ac:dyDescent="0.2">
      <c r="M742" s="74"/>
      <c r="N742" s="43"/>
      <c r="O742" s="43"/>
      <c r="P742" s="74"/>
      <c r="R742" s="7"/>
      <c r="S742" s="7"/>
      <c r="T742" s="7"/>
      <c r="U742" s="7"/>
      <c r="V742" s="7"/>
      <c r="W742" s="7"/>
      <c r="X742" s="7"/>
      <c r="Y742" s="7"/>
      <c r="Z742" s="7"/>
    </row>
    <row r="743" spans="13:26" x14ac:dyDescent="0.2">
      <c r="M743" s="74"/>
      <c r="N743" s="43"/>
      <c r="O743" s="43"/>
      <c r="P743" s="74"/>
      <c r="R743" s="7"/>
      <c r="S743" s="7"/>
      <c r="T743" s="7"/>
      <c r="U743" s="7"/>
      <c r="V743" s="7"/>
      <c r="W743" s="7"/>
      <c r="X743" s="7"/>
      <c r="Y743" s="7"/>
      <c r="Z743" s="7"/>
    </row>
    <row r="744" spans="13:26" x14ac:dyDescent="0.2">
      <c r="M744" s="74"/>
      <c r="N744" s="43"/>
      <c r="O744" s="43"/>
      <c r="P744" s="74"/>
      <c r="R744" s="7"/>
      <c r="S744" s="7"/>
      <c r="T744" s="7"/>
      <c r="U744" s="7"/>
      <c r="V744" s="7"/>
      <c r="W744" s="7"/>
      <c r="X744" s="7"/>
      <c r="Y744" s="7"/>
      <c r="Z744" s="7"/>
    </row>
    <row r="745" spans="13:26" x14ac:dyDescent="0.2">
      <c r="M745" s="74"/>
      <c r="N745" s="43"/>
      <c r="O745" s="43"/>
      <c r="P745" s="74"/>
      <c r="R745" s="7"/>
      <c r="S745" s="7"/>
      <c r="T745" s="7"/>
      <c r="U745" s="7"/>
      <c r="V745" s="7"/>
      <c r="W745" s="7"/>
      <c r="X745" s="7"/>
      <c r="Y745" s="7"/>
      <c r="Z745" s="7"/>
    </row>
    <row r="746" spans="13:26" x14ac:dyDescent="0.2">
      <c r="M746" s="74"/>
      <c r="N746" s="43"/>
      <c r="O746" s="43"/>
      <c r="P746" s="74"/>
      <c r="R746" s="7"/>
      <c r="S746" s="7"/>
      <c r="T746" s="7"/>
      <c r="U746" s="7"/>
      <c r="V746" s="7"/>
      <c r="W746" s="7"/>
      <c r="X746" s="7"/>
      <c r="Y746" s="7"/>
      <c r="Z746" s="7"/>
    </row>
    <row r="747" spans="13:26" x14ac:dyDescent="0.2">
      <c r="M747" s="74"/>
      <c r="N747" s="43"/>
      <c r="O747" s="43"/>
      <c r="P747" s="74"/>
      <c r="R747" s="7"/>
      <c r="S747" s="7"/>
      <c r="T747" s="7"/>
      <c r="U747" s="7"/>
      <c r="V747" s="7"/>
      <c r="W747" s="7"/>
      <c r="X747" s="7"/>
      <c r="Y747" s="7"/>
      <c r="Z747" s="7"/>
    </row>
    <row r="748" spans="13:26" x14ac:dyDescent="0.2">
      <c r="M748" s="74"/>
      <c r="N748" s="43"/>
      <c r="O748" s="43"/>
      <c r="P748" s="74"/>
      <c r="R748" s="7"/>
      <c r="S748" s="7"/>
      <c r="T748" s="7"/>
      <c r="U748" s="7"/>
      <c r="V748" s="7"/>
      <c r="W748" s="7"/>
      <c r="X748" s="7"/>
      <c r="Y748" s="7"/>
      <c r="Z748" s="7"/>
    </row>
    <row r="749" spans="13:26" x14ac:dyDescent="0.2">
      <c r="M749" s="74"/>
      <c r="N749" s="43"/>
      <c r="O749" s="43"/>
      <c r="P749" s="74"/>
      <c r="R749" s="7"/>
      <c r="S749" s="7"/>
      <c r="T749" s="7"/>
      <c r="U749" s="7"/>
      <c r="V749" s="7"/>
      <c r="W749" s="7"/>
      <c r="X749" s="7"/>
      <c r="Y749" s="7"/>
      <c r="Z749" s="7"/>
    </row>
    <row r="750" spans="13:26" x14ac:dyDescent="0.2">
      <c r="M750" s="74"/>
      <c r="N750" s="43"/>
      <c r="O750" s="43"/>
      <c r="P750" s="74"/>
      <c r="R750" s="7"/>
      <c r="S750" s="7"/>
      <c r="T750" s="7"/>
      <c r="U750" s="7"/>
      <c r="V750" s="7"/>
      <c r="W750" s="7"/>
      <c r="X750" s="7"/>
      <c r="Y750" s="7"/>
      <c r="Z750" s="7"/>
    </row>
    <row r="751" spans="13:26" x14ac:dyDescent="0.2">
      <c r="M751" s="74"/>
      <c r="N751" s="43"/>
      <c r="O751" s="43"/>
      <c r="P751" s="74"/>
      <c r="R751" s="7"/>
      <c r="S751" s="7"/>
      <c r="T751" s="7"/>
      <c r="U751" s="7"/>
      <c r="V751" s="7"/>
      <c r="W751" s="7"/>
      <c r="X751" s="7"/>
      <c r="Y751" s="7"/>
      <c r="Z751" s="7"/>
    </row>
    <row r="752" spans="13:26" x14ac:dyDescent="0.2">
      <c r="M752" s="74"/>
      <c r="N752" s="43"/>
      <c r="O752" s="43"/>
      <c r="P752" s="74"/>
      <c r="R752" s="7"/>
      <c r="S752" s="7"/>
      <c r="T752" s="7"/>
      <c r="U752" s="7"/>
      <c r="V752" s="7"/>
      <c r="W752" s="7"/>
      <c r="X752" s="7"/>
      <c r="Y752" s="7"/>
      <c r="Z752" s="7"/>
    </row>
    <row r="753" spans="13:26" x14ac:dyDescent="0.2">
      <c r="M753" s="74"/>
      <c r="N753" s="43"/>
      <c r="O753" s="43"/>
      <c r="P753" s="74"/>
      <c r="R753" s="7"/>
      <c r="S753" s="7"/>
      <c r="T753" s="7"/>
      <c r="U753" s="7"/>
      <c r="V753" s="7"/>
      <c r="W753" s="7"/>
      <c r="X753" s="7"/>
      <c r="Y753" s="7"/>
      <c r="Z753" s="7"/>
    </row>
    <row r="754" spans="13:26" x14ac:dyDescent="0.2">
      <c r="M754" s="74"/>
      <c r="N754" s="43"/>
      <c r="O754" s="43"/>
      <c r="P754" s="74"/>
      <c r="R754" s="7"/>
      <c r="S754" s="7"/>
      <c r="T754" s="7"/>
      <c r="U754" s="7"/>
      <c r="V754" s="7"/>
      <c r="W754" s="7"/>
      <c r="X754" s="7"/>
      <c r="Y754" s="7"/>
      <c r="Z754" s="7"/>
    </row>
    <row r="755" spans="13:26" x14ac:dyDescent="0.2">
      <c r="M755" s="74"/>
      <c r="N755" s="43"/>
      <c r="O755" s="43"/>
      <c r="P755" s="74"/>
      <c r="R755" s="7"/>
      <c r="S755" s="7"/>
      <c r="T755" s="7"/>
      <c r="U755" s="7"/>
      <c r="V755" s="7"/>
      <c r="W755" s="7"/>
      <c r="X755" s="7"/>
      <c r="Y755" s="7"/>
      <c r="Z755" s="7"/>
    </row>
    <row r="756" spans="13:26" x14ac:dyDescent="0.2">
      <c r="M756" s="74"/>
      <c r="N756" s="43"/>
      <c r="O756" s="43"/>
      <c r="P756" s="74"/>
      <c r="R756" s="7"/>
      <c r="S756" s="7"/>
      <c r="T756" s="7"/>
      <c r="U756" s="7"/>
      <c r="V756" s="7"/>
      <c r="W756" s="7"/>
      <c r="X756" s="7"/>
      <c r="Y756" s="7"/>
      <c r="Z756" s="7"/>
    </row>
    <row r="757" spans="13:26" x14ac:dyDescent="0.2">
      <c r="M757" s="74"/>
      <c r="N757" s="43"/>
      <c r="O757" s="43"/>
      <c r="P757" s="74"/>
      <c r="R757" s="7"/>
      <c r="S757" s="7"/>
      <c r="T757" s="7"/>
      <c r="U757" s="7"/>
      <c r="V757" s="7"/>
      <c r="W757" s="7"/>
      <c r="X757" s="7"/>
      <c r="Y757" s="7"/>
      <c r="Z757" s="7"/>
    </row>
    <row r="758" spans="13:26" x14ac:dyDescent="0.2">
      <c r="M758" s="74"/>
      <c r="N758" s="43"/>
      <c r="O758" s="43"/>
      <c r="P758" s="74"/>
      <c r="R758" s="7"/>
      <c r="S758" s="7"/>
      <c r="T758" s="7"/>
      <c r="U758" s="7"/>
      <c r="V758" s="7"/>
      <c r="W758" s="7"/>
      <c r="X758" s="7"/>
      <c r="Y758" s="7"/>
      <c r="Z758" s="7"/>
    </row>
    <row r="759" spans="13:26" x14ac:dyDescent="0.2">
      <c r="M759" s="74"/>
      <c r="N759" s="43"/>
      <c r="O759" s="43"/>
      <c r="P759" s="74"/>
      <c r="R759" s="7"/>
      <c r="S759" s="7"/>
      <c r="T759" s="7"/>
      <c r="U759" s="7"/>
      <c r="V759" s="7"/>
      <c r="W759" s="7"/>
      <c r="X759" s="7"/>
      <c r="Y759" s="7"/>
      <c r="Z759" s="7"/>
    </row>
    <row r="760" spans="13:26" x14ac:dyDescent="0.2">
      <c r="M760" s="74"/>
      <c r="N760" s="43"/>
      <c r="O760" s="43"/>
      <c r="P760" s="74"/>
      <c r="R760" s="7"/>
      <c r="S760" s="7"/>
      <c r="T760" s="7"/>
      <c r="U760" s="7"/>
      <c r="V760" s="7"/>
      <c r="W760" s="7"/>
      <c r="X760" s="7"/>
      <c r="Y760" s="7"/>
      <c r="Z760" s="7"/>
    </row>
    <row r="761" spans="13:26" x14ac:dyDescent="0.2">
      <c r="M761" s="74"/>
      <c r="N761" s="43"/>
      <c r="O761" s="43"/>
      <c r="P761" s="74"/>
      <c r="R761" s="7"/>
      <c r="S761" s="7"/>
      <c r="T761" s="7"/>
      <c r="U761" s="7"/>
      <c r="V761" s="7"/>
      <c r="W761" s="7"/>
      <c r="X761" s="7"/>
      <c r="Y761" s="7"/>
      <c r="Z761" s="7"/>
    </row>
    <row r="762" spans="13:26" x14ac:dyDescent="0.2">
      <c r="M762" s="74"/>
      <c r="N762" s="43"/>
      <c r="O762" s="43"/>
      <c r="P762" s="74"/>
      <c r="R762" s="7"/>
      <c r="S762" s="7"/>
      <c r="T762" s="7"/>
      <c r="U762" s="7"/>
      <c r="V762" s="7"/>
      <c r="W762" s="7"/>
      <c r="X762" s="7"/>
      <c r="Y762" s="7"/>
      <c r="Z762" s="7"/>
    </row>
    <row r="763" spans="13:26" x14ac:dyDescent="0.2">
      <c r="M763" s="74"/>
      <c r="N763" s="43"/>
      <c r="O763" s="43"/>
      <c r="P763" s="74"/>
      <c r="R763" s="7"/>
      <c r="S763" s="7"/>
      <c r="T763" s="7"/>
      <c r="U763" s="7"/>
      <c r="V763" s="7"/>
      <c r="W763" s="7"/>
      <c r="X763" s="7"/>
      <c r="Y763" s="7"/>
      <c r="Z763" s="7"/>
    </row>
    <row r="764" spans="13:26" x14ac:dyDescent="0.2">
      <c r="M764" s="74"/>
      <c r="N764" s="43"/>
      <c r="O764" s="43"/>
      <c r="P764" s="74"/>
      <c r="R764" s="7"/>
      <c r="S764" s="7"/>
      <c r="T764" s="7"/>
      <c r="U764" s="7"/>
      <c r="V764" s="7"/>
      <c r="W764" s="7"/>
      <c r="X764" s="7"/>
      <c r="Y764" s="7"/>
      <c r="Z764" s="7"/>
    </row>
    <row r="765" spans="13:26" x14ac:dyDescent="0.2">
      <c r="M765" s="74"/>
      <c r="N765" s="43"/>
      <c r="O765" s="43"/>
      <c r="P765" s="74"/>
      <c r="R765" s="7"/>
      <c r="S765" s="7"/>
      <c r="T765" s="7"/>
      <c r="U765" s="7"/>
      <c r="V765" s="7"/>
      <c r="W765" s="7"/>
      <c r="X765" s="7"/>
      <c r="Y765" s="7"/>
      <c r="Z765" s="7"/>
    </row>
    <row r="766" spans="13:26" x14ac:dyDescent="0.2">
      <c r="M766" s="74"/>
      <c r="N766" s="43"/>
      <c r="O766" s="43"/>
      <c r="P766" s="74"/>
      <c r="R766" s="7"/>
      <c r="S766" s="7"/>
      <c r="T766" s="7"/>
      <c r="U766" s="7"/>
      <c r="V766" s="7"/>
      <c r="W766" s="7"/>
      <c r="X766" s="7"/>
      <c r="Y766" s="7"/>
      <c r="Z766" s="7"/>
    </row>
    <row r="767" spans="13:26" x14ac:dyDescent="0.2">
      <c r="M767" s="74"/>
      <c r="N767" s="43"/>
      <c r="O767" s="43"/>
      <c r="P767" s="74"/>
      <c r="R767" s="7"/>
      <c r="S767" s="7"/>
      <c r="T767" s="7"/>
      <c r="U767" s="7"/>
      <c r="V767" s="7"/>
      <c r="W767" s="7"/>
      <c r="X767" s="7"/>
      <c r="Y767" s="7"/>
      <c r="Z767" s="7"/>
    </row>
    <row r="768" spans="13:26" x14ac:dyDescent="0.2">
      <c r="M768" s="74"/>
      <c r="N768" s="43"/>
      <c r="O768" s="43"/>
      <c r="P768" s="74"/>
      <c r="R768" s="7"/>
      <c r="S768" s="7"/>
      <c r="T768" s="7"/>
      <c r="U768" s="7"/>
      <c r="V768" s="7"/>
      <c r="W768" s="7"/>
      <c r="X768" s="7"/>
      <c r="Y768" s="7"/>
      <c r="Z768" s="7"/>
    </row>
    <row r="769" spans="13:26" x14ac:dyDescent="0.2">
      <c r="M769" s="74"/>
      <c r="N769" s="43"/>
      <c r="O769" s="43"/>
      <c r="P769" s="74"/>
      <c r="R769" s="7"/>
      <c r="S769" s="7"/>
      <c r="T769" s="7"/>
      <c r="U769" s="7"/>
      <c r="V769" s="7"/>
      <c r="W769" s="7"/>
      <c r="X769" s="7"/>
      <c r="Y769" s="7"/>
      <c r="Z769" s="7"/>
    </row>
    <row r="770" spans="13:26" x14ac:dyDescent="0.2">
      <c r="M770" s="74"/>
      <c r="N770" s="43"/>
      <c r="O770" s="43"/>
      <c r="P770" s="74"/>
      <c r="R770" s="7"/>
      <c r="S770" s="7"/>
      <c r="T770" s="7"/>
      <c r="U770" s="7"/>
      <c r="V770" s="7"/>
      <c r="W770" s="7"/>
      <c r="X770" s="7"/>
      <c r="Y770" s="7"/>
      <c r="Z770" s="7"/>
    </row>
    <row r="771" spans="13:26" x14ac:dyDescent="0.2">
      <c r="M771" s="74"/>
      <c r="N771" s="43"/>
      <c r="O771" s="43"/>
      <c r="P771" s="74"/>
      <c r="R771" s="7"/>
      <c r="S771" s="7"/>
      <c r="T771" s="7"/>
      <c r="U771" s="7"/>
      <c r="V771" s="7"/>
      <c r="W771" s="7"/>
      <c r="X771" s="7"/>
      <c r="Y771" s="7"/>
      <c r="Z771" s="7"/>
    </row>
    <row r="772" spans="13:26" x14ac:dyDescent="0.2">
      <c r="M772" s="74"/>
      <c r="N772" s="43"/>
      <c r="O772" s="43"/>
      <c r="P772" s="74"/>
      <c r="R772" s="7"/>
      <c r="S772" s="7"/>
      <c r="T772" s="7"/>
      <c r="U772" s="7"/>
      <c r="V772" s="7"/>
      <c r="W772" s="7"/>
      <c r="X772" s="7"/>
      <c r="Y772" s="7"/>
      <c r="Z772" s="7"/>
    </row>
    <row r="773" spans="13:26" x14ac:dyDescent="0.2">
      <c r="M773" s="74"/>
      <c r="N773" s="43"/>
      <c r="O773" s="43"/>
      <c r="P773" s="74"/>
      <c r="R773" s="7"/>
      <c r="S773" s="7"/>
      <c r="T773" s="7"/>
      <c r="U773" s="7"/>
      <c r="V773" s="7"/>
      <c r="W773" s="7"/>
      <c r="X773" s="7"/>
      <c r="Y773" s="7"/>
      <c r="Z773" s="7"/>
    </row>
    <row r="774" spans="13:26" x14ac:dyDescent="0.2">
      <c r="M774" s="74"/>
      <c r="N774" s="43"/>
      <c r="O774" s="43"/>
      <c r="P774" s="74"/>
      <c r="R774" s="7"/>
      <c r="S774" s="7"/>
      <c r="T774" s="7"/>
      <c r="U774" s="7"/>
      <c r="V774" s="7"/>
      <c r="W774" s="7"/>
      <c r="X774" s="7"/>
      <c r="Y774" s="7"/>
      <c r="Z774" s="7"/>
    </row>
    <row r="775" spans="13:26" x14ac:dyDescent="0.2">
      <c r="M775" s="74"/>
      <c r="N775" s="43"/>
      <c r="O775" s="43"/>
      <c r="P775" s="74"/>
      <c r="R775" s="7"/>
      <c r="S775" s="7"/>
      <c r="T775" s="7"/>
      <c r="U775" s="7"/>
      <c r="V775" s="7"/>
      <c r="W775" s="7"/>
      <c r="X775" s="7"/>
      <c r="Y775" s="7"/>
      <c r="Z775" s="7"/>
    </row>
    <row r="776" spans="13:26" x14ac:dyDescent="0.2">
      <c r="M776" s="74"/>
      <c r="N776" s="43"/>
      <c r="O776" s="43"/>
      <c r="P776" s="74"/>
      <c r="R776" s="7"/>
      <c r="S776" s="7"/>
      <c r="T776" s="7"/>
      <c r="U776" s="7"/>
      <c r="V776" s="7"/>
      <c r="W776" s="7"/>
      <c r="X776" s="7"/>
      <c r="Y776" s="7"/>
      <c r="Z776" s="7"/>
    </row>
    <row r="777" spans="13:26" x14ac:dyDescent="0.2">
      <c r="M777" s="74"/>
      <c r="N777" s="43"/>
      <c r="O777" s="43"/>
      <c r="P777" s="74"/>
      <c r="R777" s="7"/>
      <c r="S777" s="7"/>
      <c r="T777" s="7"/>
      <c r="U777" s="7"/>
      <c r="V777" s="7"/>
      <c r="W777" s="7"/>
      <c r="X777" s="7"/>
      <c r="Y777" s="7"/>
      <c r="Z777" s="7"/>
    </row>
    <row r="778" spans="13:26" x14ac:dyDescent="0.2">
      <c r="M778" s="74"/>
      <c r="N778" s="43"/>
      <c r="O778" s="43"/>
      <c r="P778" s="74"/>
      <c r="R778" s="7"/>
      <c r="S778" s="7"/>
      <c r="T778" s="7"/>
      <c r="U778" s="7"/>
      <c r="V778" s="7"/>
      <c r="W778" s="7"/>
      <c r="X778" s="7"/>
      <c r="Y778" s="7"/>
      <c r="Z778" s="7"/>
    </row>
    <row r="779" spans="13:26" x14ac:dyDescent="0.2">
      <c r="M779" s="74"/>
      <c r="N779" s="43"/>
      <c r="O779" s="43"/>
      <c r="P779" s="74"/>
      <c r="R779" s="7"/>
      <c r="S779" s="7"/>
      <c r="T779" s="7"/>
      <c r="U779" s="7"/>
      <c r="V779" s="7"/>
      <c r="W779" s="7"/>
      <c r="X779" s="7"/>
      <c r="Y779" s="7"/>
      <c r="Z779" s="7"/>
    </row>
    <row r="780" spans="13:26" x14ac:dyDescent="0.2">
      <c r="M780" s="74"/>
      <c r="N780" s="43"/>
      <c r="O780" s="43"/>
      <c r="P780" s="74"/>
      <c r="R780" s="7"/>
      <c r="S780" s="7"/>
      <c r="T780" s="7"/>
      <c r="U780" s="7"/>
      <c r="V780" s="7"/>
      <c r="W780" s="7"/>
      <c r="X780" s="7"/>
      <c r="Y780" s="7"/>
      <c r="Z780" s="7"/>
    </row>
    <row r="781" spans="13:26" x14ac:dyDescent="0.2">
      <c r="M781" s="74"/>
      <c r="N781" s="43"/>
      <c r="O781" s="43"/>
      <c r="P781" s="74"/>
      <c r="R781" s="7"/>
      <c r="S781" s="7"/>
      <c r="T781" s="7"/>
      <c r="U781" s="7"/>
      <c r="V781" s="7"/>
      <c r="W781" s="7"/>
      <c r="X781" s="7"/>
      <c r="Y781" s="7"/>
      <c r="Z781" s="7"/>
    </row>
    <row r="782" spans="13:26" x14ac:dyDescent="0.2">
      <c r="M782" s="74"/>
      <c r="N782" s="43"/>
      <c r="O782" s="43"/>
      <c r="P782" s="74"/>
      <c r="R782" s="7"/>
      <c r="S782" s="7"/>
      <c r="T782" s="7"/>
      <c r="U782" s="7"/>
      <c r="V782" s="7"/>
      <c r="W782" s="7"/>
      <c r="X782" s="7"/>
      <c r="Y782" s="7"/>
      <c r="Z782" s="7"/>
    </row>
    <row r="783" spans="13:26" x14ac:dyDescent="0.2">
      <c r="M783" s="74"/>
      <c r="N783" s="43"/>
      <c r="O783" s="43"/>
      <c r="P783" s="74"/>
      <c r="R783" s="7"/>
      <c r="S783" s="7"/>
      <c r="T783" s="7"/>
      <c r="U783" s="7"/>
      <c r="V783" s="7"/>
      <c r="W783" s="7"/>
      <c r="X783" s="7"/>
      <c r="Y783" s="7"/>
      <c r="Z783" s="7"/>
    </row>
    <row r="784" spans="13:26" x14ac:dyDescent="0.2">
      <c r="M784" s="74"/>
      <c r="N784" s="43"/>
      <c r="O784" s="43"/>
      <c r="P784" s="74"/>
      <c r="R784" s="7"/>
      <c r="S784" s="7"/>
      <c r="T784" s="7"/>
      <c r="U784" s="7"/>
      <c r="V784" s="7"/>
      <c r="W784" s="7"/>
      <c r="X784" s="7"/>
      <c r="Y784" s="7"/>
      <c r="Z784" s="7"/>
    </row>
    <row r="785" spans="13:26" x14ac:dyDescent="0.2">
      <c r="M785" s="74"/>
      <c r="N785" s="43"/>
      <c r="O785" s="43"/>
      <c r="P785" s="74"/>
      <c r="R785" s="7"/>
      <c r="S785" s="7"/>
      <c r="T785" s="7"/>
      <c r="U785" s="7"/>
      <c r="V785" s="7"/>
      <c r="W785" s="7"/>
      <c r="X785" s="7"/>
      <c r="Y785" s="7"/>
      <c r="Z785" s="7"/>
    </row>
    <row r="786" spans="13:26" x14ac:dyDescent="0.2">
      <c r="M786" s="74"/>
      <c r="N786" s="43"/>
      <c r="O786" s="43"/>
      <c r="P786" s="74"/>
      <c r="R786" s="7"/>
      <c r="S786" s="7"/>
      <c r="T786" s="7"/>
      <c r="U786" s="7"/>
      <c r="V786" s="7"/>
      <c r="W786" s="7"/>
      <c r="X786" s="7"/>
      <c r="Y786" s="7"/>
      <c r="Z786" s="7"/>
    </row>
    <row r="787" spans="13:26" x14ac:dyDescent="0.2">
      <c r="M787" s="74"/>
      <c r="N787" s="43"/>
      <c r="O787" s="43"/>
      <c r="P787" s="74"/>
      <c r="R787" s="7"/>
      <c r="S787" s="7"/>
      <c r="T787" s="7"/>
      <c r="U787" s="7"/>
      <c r="V787" s="7"/>
      <c r="W787" s="7"/>
      <c r="X787" s="7"/>
      <c r="Y787" s="7"/>
      <c r="Z787" s="7"/>
    </row>
    <row r="788" spans="13:26" x14ac:dyDescent="0.2">
      <c r="M788" s="74"/>
      <c r="N788" s="43"/>
      <c r="O788" s="43"/>
      <c r="P788" s="74"/>
      <c r="R788" s="7"/>
      <c r="S788" s="7"/>
      <c r="T788" s="7"/>
      <c r="U788" s="7"/>
      <c r="V788" s="7"/>
      <c r="W788" s="7"/>
      <c r="X788" s="7"/>
      <c r="Y788" s="7"/>
      <c r="Z788" s="7"/>
    </row>
    <row r="789" spans="13:26" x14ac:dyDescent="0.2">
      <c r="M789" s="74"/>
      <c r="N789" s="43"/>
      <c r="O789" s="43"/>
      <c r="P789" s="74"/>
      <c r="R789" s="7"/>
      <c r="S789" s="7"/>
      <c r="T789" s="7"/>
      <c r="U789" s="7"/>
      <c r="V789" s="7"/>
      <c r="W789" s="7"/>
      <c r="X789" s="7"/>
      <c r="Y789" s="7"/>
      <c r="Z789" s="7"/>
    </row>
    <row r="790" spans="13:26" x14ac:dyDescent="0.2">
      <c r="M790" s="74"/>
      <c r="N790" s="43"/>
      <c r="O790" s="43"/>
      <c r="P790" s="74"/>
      <c r="R790" s="7"/>
      <c r="S790" s="7"/>
      <c r="T790" s="7"/>
      <c r="U790" s="7"/>
      <c r="V790" s="7"/>
      <c r="W790" s="7"/>
      <c r="X790" s="7"/>
      <c r="Y790" s="7"/>
      <c r="Z790" s="7"/>
    </row>
    <row r="791" spans="13:26" x14ac:dyDescent="0.2">
      <c r="M791" s="74"/>
      <c r="N791" s="43"/>
      <c r="O791" s="43"/>
      <c r="P791" s="74"/>
      <c r="R791" s="7"/>
      <c r="S791" s="7"/>
      <c r="T791" s="7"/>
      <c r="U791" s="7"/>
      <c r="V791" s="7"/>
      <c r="W791" s="7"/>
      <c r="X791" s="7"/>
      <c r="Y791" s="7"/>
      <c r="Z791" s="7"/>
    </row>
    <row r="792" spans="13:26" x14ac:dyDescent="0.2">
      <c r="M792" s="74"/>
      <c r="N792" s="43"/>
      <c r="O792" s="43"/>
      <c r="P792" s="74"/>
      <c r="R792" s="7"/>
      <c r="S792" s="7"/>
      <c r="T792" s="7"/>
      <c r="U792" s="7"/>
      <c r="V792" s="7"/>
      <c r="W792" s="7"/>
      <c r="X792" s="7"/>
      <c r="Y792" s="7"/>
      <c r="Z792" s="7"/>
    </row>
    <row r="793" spans="13:26" x14ac:dyDescent="0.2">
      <c r="M793" s="74"/>
      <c r="N793" s="43"/>
      <c r="O793" s="43"/>
      <c r="P793" s="74"/>
      <c r="R793" s="7"/>
      <c r="S793" s="7"/>
      <c r="T793" s="7"/>
      <c r="U793" s="7"/>
      <c r="V793" s="7"/>
      <c r="W793" s="7"/>
      <c r="X793" s="7"/>
      <c r="Y793" s="7"/>
      <c r="Z793" s="7"/>
    </row>
    <row r="794" spans="13:26" x14ac:dyDescent="0.2">
      <c r="M794" s="74"/>
      <c r="N794" s="43"/>
      <c r="O794" s="43"/>
      <c r="P794" s="74"/>
      <c r="R794" s="7"/>
      <c r="S794" s="7"/>
      <c r="T794" s="7"/>
      <c r="U794" s="7"/>
      <c r="V794" s="7"/>
      <c r="W794" s="7"/>
      <c r="X794" s="7"/>
      <c r="Y794" s="7"/>
      <c r="Z794" s="7"/>
    </row>
    <row r="795" spans="13:26" x14ac:dyDescent="0.2">
      <c r="M795" s="74"/>
      <c r="N795" s="43"/>
      <c r="O795" s="43"/>
      <c r="P795" s="74"/>
      <c r="R795" s="7"/>
      <c r="S795" s="7"/>
      <c r="T795" s="7"/>
      <c r="U795" s="7"/>
      <c r="V795" s="7"/>
      <c r="W795" s="7"/>
      <c r="X795" s="7"/>
      <c r="Y795" s="7"/>
      <c r="Z795" s="7"/>
    </row>
    <row r="796" spans="13:26" x14ac:dyDescent="0.2">
      <c r="M796" s="74"/>
      <c r="N796" s="43"/>
      <c r="O796" s="43"/>
      <c r="P796" s="74"/>
      <c r="R796" s="7"/>
      <c r="S796" s="7"/>
      <c r="T796" s="7"/>
      <c r="U796" s="7"/>
      <c r="V796" s="7"/>
      <c r="W796" s="7"/>
      <c r="X796" s="7"/>
      <c r="Y796" s="7"/>
      <c r="Z796" s="7"/>
    </row>
    <row r="797" spans="13:26" x14ac:dyDescent="0.2">
      <c r="M797" s="74"/>
      <c r="N797" s="43"/>
      <c r="O797" s="43"/>
      <c r="P797" s="74"/>
      <c r="R797" s="7"/>
      <c r="S797" s="7"/>
      <c r="T797" s="7"/>
      <c r="U797" s="7"/>
      <c r="V797" s="7"/>
      <c r="W797" s="7"/>
      <c r="X797" s="7"/>
      <c r="Y797" s="7"/>
      <c r="Z797" s="7"/>
    </row>
    <row r="798" spans="13:26" x14ac:dyDescent="0.2">
      <c r="M798" s="74"/>
      <c r="N798" s="43"/>
      <c r="O798" s="43"/>
      <c r="P798" s="74"/>
      <c r="R798" s="7"/>
      <c r="S798" s="7"/>
      <c r="T798" s="7"/>
      <c r="U798" s="7"/>
      <c r="V798" s="7"/>
      <c r="W798" s="7"/>
      <c r="X798" s="7"/>
      <c r="Y798" s="7"/>
      <c r="Z798" s="7"/>
    </row>
    <row r="799" spans="13:26" x14ac:dyDescent="0.2">
      <c r="M799" s="74"/>
      <c r="N799" s="43"/>
      <c r="O799" s="43"/>
      <c r="P799" s="74"/>
      <c r="R799" s="7"/>
      <c r="S799" s="7"/>
      <c r="T799" s="7"/>
      <c r="U799" s="7"/>
      <c r="V799" s="7"/>
      <c r="W799" s="7"/>
      <c r="X799" s="7"/>
      <c r="Y799" s="7"/>
      <c r="Z799" s="7"/>
    </row>
    <row r="800" spans="13:26" x14ac:dyDescent="0.2">
      <c r="M800" s="74"/>
      <c r="N800" s="43"/>
      <c r="O800" s="43"/>
      <c r="P800" s="74"/>
      <c r="R800" s="7"/>
      <c r="S800" s="7"/>
      <c r="T800" s="7"/>
      <c r="U800" s="7"/>
      <c r="V800" s="7"/>
      <c r="W800" s="7"/>
      <c r="X800" s="7"/>
      <c r="Y800" s="7"/>
      <c r="Z800" s="7"/>
    </row>
    <row r="801" spans="13:26" x14ac:dyDescent="0.2">
      <c r="M801" s="74"/>
      <c r="N801" s="43"/>
      <c r="O801" s="43"/>
      <c r="P801" s="74"/>
      <c r="R801" s="7"/>
      <c r="S801" s="7"/>
      <c r="T801" s="7"/>
      <c r="U801" s="7"/>
      <c r="V801" s="7"/>
      <c r="W801" s="7"/>
      <c r="X801" s="7"/>
      <c r="Y801" s="7"/>
      <c r="Z801" s="7"/>
    </row>
    <row r="802" spans="13:26" x14ac:dyDescent="0.2">
      <c r="M802" s="74"/>
      <c r="N802" s="43"/>
      <c r="O802" s="43"/>
      <c r="P802" s="74"/>
      <c r="R802" s="7"/>
      <c r="S802" s="7"/>
      <c r="T802" s="7"/>
      <c r="U802" s="7"/>
      <c r="V802" s="7"/>
      <c r="W802" s="7"/>
      <c r="X802" s="7"/>
      <c r="Y802" s="7"/>
      <c r="Z802" s="7"/>
    </row>
    <row r="803" spans="13:26" x14ac:dyDescent="0.2">
      <c r="M803" s="74"/>
      <c r="N803" s="43"/>
      <c r="O803" s="43"/>
      <c r="P803" s="74"/>
      <c r="R803" s="7"/>
      <c r="S803" s="7"/>
      <c r="T803" s="7"/>
      <c r="U803" s="7"/>
      <c r="V803" s="7"/>
      <c r="W803" s="7"/>
      <c r="X803" s="7"/>
      <c r="Y803" s="7"/>
      <c r="Z803" s="7"/>
    </row>
    <row r="804" spans="13:26" x14ac:dyDescent="0.2">
      <c r="M804" s="74"/>
      <c r="N804" s="43"/>
      <c r="O804" s="43"/>
      <c r="P804" s="74"/>
      <c r="R804" s="7"/>
      <c r="S804" s="7"/>
      <c r="T804" s="7"/>
      <c r="U804" s="7"/>
      <c r="V804" s="7"/>
      <c r="W804" s="7"/>
      <c r="X804" s="7"/>
      <c r="Y804" s="7"/>
      <c r="Z804" s="7"/>
    </row>
    <row r="805" spans="13:26" x14ac:dyDescent="0.2">
      <c r="M805" s="74"/>
      <c r="N805" s="43"/>
      <c r="O805" s="43"/>
      <c r="P805" s="74"/>
      <c r="R805" s="7"/>
      <c r="S805" s="7"/>
      <c r="T805" s="7"/>
      <c r="U805" s="7"/>
      <c r="V805" s="7"/>
      <c r="W805" s="7"/>
      <c r="X805" s="7"/>
      <c r="Y805" s="7"/>
      <c r="Z805" s="7"/>
    </row>
    <row r="806" spans="13:26" x14ac:dyDescent="0.2">
      <c r="M806" s="74"/>
      <c r="N806" s="43"/>
      <c r="O806" s="43"/>
      <c r="P806" s="74"/>
      <c r="R806" s="7"/>
      <c r="S806" s="7"/>
      <c r="T806" s="7"/>
      <c r="U806" s="7"/>
      <c r="V806" s="7"/>
      <c r="W806" s="7"/>
      <c r="X806" s="7"/>
      <c r="Y806" s="7"/>
      <c r="Z806" s="7"/>
    </row>
    <row r="807" spans="13:26" x14ac:dyDescent="0.2">
      <c r="M807" s="74"/>
      <c r="N807" s="43"/>
      <c r="O807" s="43"/>
      <c r="P807" s="74"/>
      <c r="R807" s="7"/>
      <c r="S807" s="7"/>
      <c r="T807" s="7"/>
      <c r="U807" s="7"/>
      <c r="V807" s="7"/>
      <c r="W807" s="7"/>
      <c r="X807" s="7"/>
      <c r="Y807" s="7"/>
      <c r="Z807" s="7"/>
    </row>
    <row r="808" spans="13:26" x14ac:dyDescent="0.2">
      <c r="M808" s="74"/>
      <c r="N808" s="43"/>
      <c r="O808" s="43"/>
      <c r="P808" s="74"/>
      <c r="R808" s="7"/>
      <c r="S808" s="7"/>
      <c r="T808" s="7"/>
      <c r="U808" s="7"/>
      <c r="V808" s="7"/>
      <c r="W808" s="7"/>
      <c r="X808" s="7"/>
      <c r="Y808" s="7"/>
      <c r="Z808" s="7"/>
    </row>
    <row r="809" spans="13:26" x14ac:dyDescent="0.2">
      <c r="M809" s="74"/>
      <c r="N809" s="43"/>
      <c r="O809" s="43"/>
      <c r="P809" s="74"/>
      <c r="R809" s="7"/>
      <c r="S809" s="7"/>
      <c r="T809" s="7"/>
      <c r="U809" s="7"/>
      <c r="V809" s="7"/>
      <c r="W809" s="7"/>
      <c r="X809" s="7"/>
      <c r="Y809" s="7"/>
      <c r="Z809" s="7"/>
    </row>
    <row r="810" spans="13:26" x14ac:dyDescent="0.2">
      <c r="M810" s="74"/>
      <c r="N810" s="43"/>
      <c r="O810" s="43"/>
      <c r="P810" s="74"/>
      <c r="R810" s="7"/>
      <c r="S810" s="7"/>
      <c r="T810" s="7"/>
      <c r="U810" s="7"/>
      <c r="V810" s="7"/>
      <c r="W810" s="7"/>
      <c r="X810" s="7"/>
      <c r="Y810" s="7"/>
      <c r="Z810" s="7"/>
    </row>
    <row r="811" spans="13:26" x14ac:dyDescent="0.2">
      <c r="M811" s="74"/>
      <c r="N811" s="43"/>
      <c r="O811" s="43"/>
      <c r="P811" s="74"/>
      <c r="R811" s="7"/>
      <c r="S811" s="7"/>
      <c r="T811" s="7"/>
      <c r="U811" s="7"/>
      <c r="V811" s="7"/>
      <c r="W811" s="7"/>
      <c r="X811" s="7"/>
      <c r="Y811" s="7"/>
      <c r="Z811" s="7"/>
    </row>
    <row r="812" spans="13:26" x14ac:dyDescent="0.2">
      <c r="M812" s="74"/>
      <c r="N812" s="43"/>
      <c r="O812" s="43"/>
      <c r="P812" s="74"/>
      <c r="R812" s="7"/>
      <c r="S812" s="7"/>
      <c r="T812" s="7"/>
      <c r="U812" s="7"/>
      <c r="V812" s="7"/>
      <c r="W812" s="7"/>
      <c r="X812" s="7"/>
      <c r="Y812" s="7"/>
      <c r="Z812" s="7"/>
    </row>
    <row r="813" spans="13:26" x14ac:dyDescent="0.2">
      <c r="M813" s="74"/>
      <c r="N813" s="43"/>
      <c r="O813" s="43"/>
      <c r="P813" s="74"/>
      <c r="R813" s="7"/>
      <c r="S813" s="7"/>
      <c r="T813" s="7"/>
      <c r="U813" s="7"/>
      <c r="V813" s="7"/>
      <c r="W813" s="7"/>
      <c r="X813" s="7"/>
      <c r="Y813" s="7"/>
      <c r="Z813" s="7"/>
    </row>
    <row r="814" spans="13:26" x14ac:dyDescent="0.2">
      <c r="M814" s="74"/>
      <c r="N814" s="43"/>
      <c r="O814" s="43"/>
      <c r="P814" s="74"/>
      <c r="R814" s="7"/>
      <c r="S814" s="7"/>
      <c r="T814" s="7"/>
      <c r="U814" s="7"/>
      <c r="V814" s="7"/>
      <c r="W814" s="7"/>
      <c r="X814" s="7"/>
      <c r="Y814" s="7"/>
      <c r="Z814" s="7"/>
    </row>
    <row r="815" spans="13:26" x14ac:dyDescent="0.2">
      <c r="M815" s="74"/>
      <c r="N815" s="43"/>
      <c r="O815" s="43"/>
      <c r="P815" s="74"/>
      <c r="R815" s="7"/>
      <c r="S815" s="7"/>
      <c r="T815" s="7"/>
      <c r="U815" s="7"/>
      <c r="V815" s="7"/>
      <c r="W815" s="7"/>
      <c r="X815" s="7"/>
      <c r="Y815" s="7"/>
      <c r="Z815" s="7"/>
    </row>
    <row r="816" spans="13:26" x14ac:dyDescent="0.2">
      <c r="M816" s="74"/>
      <c r="N816" s="43"/>
      <c r="O816" s="43"/>
      <c r="P816" s="74"/>
      <c r="R816" s="7"/>
      <c r="S816" s="7"/>
      <c r="T816" s="7"/>
      <c r="U816" s="7"/>
      <c r="V816" s="7"/>
      <c r="W816" s="7"/>
      <c r="X816" s="7"/>
      <c r="Y816" s="7"/>
      <c r="Z816" s="7"/>
    </row>
    <row r="817" spans="13:26" x14ac:dyDescent="0.2">
      <c r="M817" s="74"/>
      <c r="N817" s="43"/>
      <c r="O817" s="43"/>
      <c r="P817" s="74"/>
      <c r="R817" s="7"/>
      <c r="S817" s="7"/>
      <c r="T817" s="7"/>
      <c r="U817" s="7"/>
      <c r="V817" s="7"/>
      <c r="W817" s="7"/>
      <c r="X817" s="7"/>
      <c r="Y817" s="7"/>
      <c r="Z817" s="7"/>
    </row>
    <row r="818" spans="13:26" x14ac:dyDescent="0.2">
      <c r="M818" s="74"/>
      <c r="N818" s="43"/>
      <c r="O818" s="43"/>
      <c r="P818" s="74"/>
      <c r="R818" s="7"/>
      <c r="S818" s="7"/>
      <c r="T818" s="7"/>
      <c r="U818" s="7"/>
      <c r="V818" s="7"/>
      <c r="W818" s="7"/>
      <c r="X818" s="7"/>
      <c r="Y818" s="7"/>
      <c r="Z818" s="7"/>
    </row>
    <row r="819" spans="13:26" x14ac:dyDescent="0.2">
      <c r="M819" s="74"/>
      <c r="N819" s="43"/>
      <c r="O819" s="43"/>
      <c r="P819" s="74"/>
      <c r="R819" s="7"/>
      <c r="S819" s="7"/>
      <c r="T819" s="7"/>
      <c r="U819" s="7"/>
      <c r="V819" s="7"/>
      <c r="W819" s="7"/>
      <c r="X819" s="7"/>
      <c r="Y819" s="7"/>
      <c r="Z819" s="7"/>
    </row>
    <row r="820" spans="13:26" x14ac:dyDescent="0.2">
      <c r="M820" s="74"/>
      <c r="N820" s="43"/>
      <c r="O820" s="43"/>
      <c r="P820" s="74"/>
      <c r="R820" s="7"/>
      <c r="S820" s="7"/>
      <c r="T820" s="7"/>
      <c r="U820" s="7"/>
      <c r="V820" s="7"/>
      <c r="W820" s="7"/>
      <c r="X820" s="7"/>
      <c r="Y820" s="7"/>
      <c r="Z820" s="7"/>
    </row>
    <row r="821" spans="13:26" x14ac:dyDescent="0.2">
      <c r="M821" s="74"/>
      <c r="N821" s="43"/>
      <c r="O821" s="43"/>
      <c r="P821" s="74"/>
      <c r="R821" s="7"/>
      <c r="S821" s="7"/>
      <c r="T821" s="7"/>
      <c r="U821" s="7"/>
      <c r="V821" s="7"/>
      <c r="W821" s="7"/>
      <c r="X821" s="7"/>
      <c r="Y821" s="7"/>
      <c r="Z821" s="7"/>
    </row>
    <row r="822" spans="13:26" x14ac:dyDescent="0.2">
      <c r="M822" s="74"/>
      <c r="N822" s="43"/>
      <c r="O822" s="43"/>
      <c r="P822" s="74"/>
      <c r="R822" s="7"/>
      <c r="S822" s="7"/>
      <c r="T822" s="7"/>
      <c r="U822" s="7"/>
      <c r="V822" s="7"/>
      <c r="W822" s="7"/>
      <c r="X822" s="7"/>
      <c r="Y822" s="7"/>
      <c r="Z822" s="7"/>
    </row>
    <row r="823" spans="13:26" x14ac:dyDescent="0.2">
      <c r="M823" s="74"/>
      <c r="N823" s="43"/>
      <c r="O823" s="43"/>
      <c r="P823" s="74"/>
      <c r="R823" s="7"/>
      <c r="S823" s="7"/>
      <c r="T823" s="7"/>
      <c r="U823" s="7"/>
      <c r="V823" s="7"/>
      <c r="W823" s="7"/>
      <c r="X823" s="7"/>
      <c r="Y823" s="7"/>
      <c r="Z823" s="7"/>
    </row>
    <row r="824" spans="13:26" x14ac:dyDescent="0.2">
      <c r="M824" s="74"/>
      <c r="N824" s="43"/>
      <c r="O824" s="43"/>
      <c r="P824" s="74"/>
      <c r="R824" s="7"/>
      <c r="S824" s="7"/>
      <c r="T824" s="7"/>
      <c r="U824" s="7"/>
      <c r="V824" s="7"/>
      <c r="W824" s="7"/>
      <c r="X824" s="7"/>
      <c r="Y824" s="7"/>
      <c r="Z824" s="7"/>
    </row>
    <row r="825" spans="13:26" x14ac:dyDescent="0.2">
      <c r="M825" s="74"/>
      <c r="N825" s="43"/>
      <c r="O825" s="43"/>
      <c r="P825" s="74"/>
      <c r="R825" s="7"/>
      <c r="S825" s="7"/>
      <c r="T825" s="7"/>
      <c r="U825" s="7"/>
      <c r="V825" s="7"/>
      <c r="W825" s="7"/>
      <c r="X825" s="7"/>
      <c r="Y825" s="7"/>
      <c r="Z825" s="7"/>
    </row>
    <row r="826" spans="13:26" x14ac:dyDescent="0.2">
      <c r="M826" s="74"/>
      <c r="N826" s="43"/>
      <c r="O826" s="43"/>
      <c r="P826" s="74"/>
      <c r="R826" s="7"/>
      <c r="S826" s="7"/>
      <c r="T826" s="7"/>
      <c r="U826" s="7"/>
      <c r="V826" s="7"/>
      <c r="W826" s="7"/>
      <c r="X826" s="7"/>
      <c r="Y826" s="7"/>
      <c r="Z826" s="7"/>
    </row>
    <row r="827" spans="13:26" x14ac:dyDescent="0.2">
      <c r="M827" s="74"/>
      <c r="N827" s="43"/>
      <c r="O827" s="43"/>
      <c r="P827" s="74"/>
      <c r="R827" s="7"/>
      <c r="S827" s="7"/>
      <c r="T827" s="7"/>
      <c r="U827" s="7"/>
      <c r="V827" s="7"/>
      <c r="W827" s="7"/>
      <c r="X827" s="7"/>
      <c r="Y827" s="7"/>
      <c r="Z827" s="7"/>
    </row>
    <row r="828" spans="13:26" x14ac:dyDescent="0.2">
      <c r="M828" s="74"/>
      <c r="N828" s="43"/>
      <c r="O828" s="43"/>
      <c r="P828" s="74"/>
      <c r="R828" s="7"/>
      <c r="S828" s="7"/>
      <c r="T828" s="7"/>
      <c r="U828" s="7"/>
      <c r="V828" s="7"/>
      <c r="W828" s="7"/>
      <c r="X828" s="7"/>
      <c r="Y828" s="7"/>
      <c r="Z828" s="7"/>
    </row>
    <row r="829" spans="13:26" x14ac:dyDescent="0.2">
      <c r="M829" s="74"/>
      <c r="N829" s="43"/>
      <c r="O829" s="43"/>
      <c r="P829" s="74"/>
      <c r="R829" s="7"/>
      <c r="S829" s="7"/>
      <c r="T829" s="7"/>
      <c r="U829" s="7"/>
      <c r="V829" s="7"/>
      <c r="W829" s="7"/>
      <c r="X829" s="7"/>
      <c r="Y829" s="7"/>
      <c r="Z829" s="7"/>
    </row>
    <row r="830" spans="13:26" x14ac:dyDescent="0.2">
      <c r="M830" s="74"/>
      <c r="N830" s="43"/>
      <c r="O830" s="43"/>
      <c r="P830" s="74"/>
      <c r="R830" s="7"/>
      <c r="S830" s="7"/>
      <c r="T830" s="7"/>
      <c r="U830" s="7"/>
      <c r="V830" s="7"/>
      <c r="W830" s="7"/>
      <c r="X830" s="7"/>
      <c r="Y830" s="7"/>
      <c r="Z830" s="7"/>
    </row>
    <row r="831" spans="13:26" x14ac:dyDescent="0.2">
      <c r="M831" s="74"/>
      <c r="N831" s="43"/>
      <c r="O831" s="43"/>
      <c r="P831" s="74"/>
      <c r="R831" s="7"/>
      <c r="S831" s="7"/>
      <c r="T831" s="7"/>
      <c r="U831" s="7"/>
      <c r="V831" s="7"/>
      <c r="W831" s="7"/>
      <c r="X831" s="7"/>
      <c r="Y831" s="7"/>
      <c r="Z831" s="7"/>
    </row>
    <row r="832" spans="13:26" x14ac:dyDescent="0.2">
      <c r="M832" s="74"/>
      <c r="N832" s="43"/>
      <c r="O832" s="43"/>
      <c r="P832" s="74"/>
      <c r="R832" s="7"/>
      <c r="S832" s="7"/>
      <c r="T832" s="7"/>
      <c r="U832" s="7"/>
      <c r="V832" s="7"/>
      <c r="W832" s="7"/>
      <c r="X832" s="7"/>
      <c r="Y832" s="7"/>
      <c r="Z832" s="7"/>
    </row>
    <row r="833" spans="13:26" x14ac:dyDescent="0.2">
      <c r="M833" s="74"/>
      <c r="N833" s="43"/>
      <c r="O833" s="43"/>
      <c r="P833" s="74"/>
      <c r="R833" s="7"/>
      <c r="S833" s="7"/>
      <c r="T833" s="7"/>
      <c r="U833" s="7"/>
      <c r="V833" s="7"/>
      <c r="W833" s="7"/>
      <c r="X833" s="7"/>
      <c r="Y833" s="7"/>
      <c r="Z833" s="7"/>
    </row>
    <row r="834" spans="13:26" x14ac:dyDescent="0.2">
      <c r="M834" s="74"/>
      <c r="N834" s="43"/>
      <c r="O834" s="43"/>
      <c r="P834" s="74"/>
      <c r="R834" s="7"/>
      <c r="S834" s="7"/>
      <c r="T834" s="7"/>
      <c r="U834" s="7"/>
      <c r="V834" s="7"/>
      <c r="W834" s="7"/>
      <c r="X834" s="7"/>
      <c r="Y834" s="7"/>
      <c r="Z834" s="7"/>
    </row>
    <row r="835" spans="13:26" x14ac:dyDescent="0.2">
      <c r="M835" s="74"/>
      <c r="N835" s="43"/>
      <c r="O835" s="43"/>
      <c r="P835" s="74"/>
      <c r="R835" s="7"/>
      <c r="S835" s="7"/>
      <c r="T835" s="7"/>
      <c r="U835" s="7"/>
      <c r="V835" s="7"/>
      <c r="W835" s="7"/>
      <c r="X835" s="7"/>
      <c r="Y835" s="7"/>
      <c r="Z835" s="7"/>
    </row>
    <row r="836" spans="13:26" x14ac:dyDescent="0.2">
      <c r="M836" s="74"/>
      <c r="N836" s="43"/>
      <c r="O836" s="43"/>
      <c r="P836" s="74"/>
      <c r="R836" s="7"/>
      <c r="S836" s="7"/>
      <c r="T836" s="7"/>
      <c r="U836" s="7"/>
      <c r="V836" s="7"/>
      <c r="W836" s="7"/>
      <c r="X836" s="7"/>
      <c r="Y836" s="7"/>
      <c r="Z836" s="7"/>
    </row>
    <row r="837" spans="13:26" x14ac:dyDescent="0.2">
      <c r="M837" s="74"/>
      <c r="N837" s="43"/>
      <c r="O837" s="43"/>
      <c r="P837" s="74"/>
      <c r="R837" s="7"/>
      <c r="S837" s="7"/>
      <c r="T837" s="7"/>
      <c r="U837" s="7"/>
      <c r="V837" s="7"/>
      <c r="W837" s="7"/>
      <c r="X837" s="7"/>
      <c r="Y837" s="7"/>
      <c r="Z837" s="7"/>
    </row>
    <row r="838" spans="13:26" x14ac:dyDescent="0.2">
      <c r="M838" s="74"/>
      <c r="N838" s="43"/>
      <c r="O838" s="43"/>
      <c r="P838" s="74"/>
      <c r="R838" s="7"/>
      <c r="S838" s="7"/>
      <c r="T838" s="7"/>
      <c r="U838" s="7"/>
      <c r="V838" s="7"/>
      <c r="W838" s="7"/>
      <c r="X838" s="7"/>
      <c r="Y838" s="7"/>
      <c r="Z838" s="7"/>
    </row>
    <row r="839" spans="13:26" x14ac:dyDescent="0.2">
      <c r="M839" s="74"/>
      <c r="N839" s="43"/>
      <c r="O839" s="43"/>
      <c r="P839" s="74"/>
      <c r="R839" s="7"/>
      <c r="S839" s="7"/>
      <c r="T839" s="7"/>
      <c r="U839" s="7"/>
      <c r="V839" s="7"/>
      <c r="W839" s="7"/>
      <c r="X839" s="7"/>
      <c r="Y839" s="7"/>
      <c r="Z839" s="7"/>
    </row>
    <row r="840" spans="13:26" x14ac:dyDescent="0.2">
      <c r="M840" s="74"/>
      <c r="N840" s="43"/>
      <c r="O840" s="43"/>
      <c r="P840" s="74"/>
      <c r="R840" s="7"/>
      <c r="S840" s="7"/>
      <c r="T840" s="7"/>
      <c r="U840" s="7"/>
      <c r="V840" s="7"/>
      <c r="W840" s="7"/>
      <c r="X840" s="7"/>
      <c r="Y840" s="7"/>
      <c r="Z840" s="7"/>
    </row>
    <row r="841" spans="13:26" x14ac:dyDescent="0.2">
      <c r="M841" s="74"/>
      <c r="N841" s="43"/>
      <c r="O841" s="43"/>
      <c r="P841" s="74"/>
      <c r="R841" s="7"/>
      <c r="S841" s="7"/>
      <c r="T841" s="7"/>
      <c r="U841" s="7"/>
      <c r="V841" s="7"/>
      <c r="W841" s="7"/>
      <c r="X841" s="7"/>
      <c r="Y841" s="7"/>
      <c r="Z841" s="7"/>
    </row>
    <row r="842" spans="13:26" x14ac:dyDescent="0.2">
      <c r="M842" s="74"/>
      <c r="N842" s="43"/>
      <c r="O842" s="43"/>
      <c r="P842" s="74"/>
      <c r="R842" s="7"/>
      <c r="S842" s="7"/>
      <c r="T842" s="7"/>
      <c r="U842" s="7"/>
      <c r="V842" s="7"/>
      <c r="W842" s="7"/>
      <c r="X842" s="7"/>
      <c r="Y842" s="7"/>
      <c r="Z842" s="7"/>
    </row>
    <row r="843" spans="13:26" x14ac:dyDescent="0.2">
      <c r="M843" s="74"/>
      <c r="N843" s="43"/>
      <c r="O843" s="43"/>
      <c r="P843" s="74"/>
      <c r="R843" s="7"/>
      <c r="S843" s="7"/>
      <c r="T843" s="7"/>
      <c r="U843" s="7"/>
      <c r="V843" s="7"/>
      <c r="W843" s="7"/>
      <c r="X843" s="7"/>
      <c r="Y843" s="7"/>
      <c r="Z843" s="7"/>
    </row>
    <row r="844" spans="13:26" x14ac:dyDescent="0.2">
      <c r="M844" s="74"/>
      <c r="N844" s="43"/>
      <c r="O844" s="43"/>
      <c r="P844" s="74"/>
      <c r="R844" s="7"/>
      <c r="S844" s="7"/>
      <c r="T844" s="7"/>
      <c r="U844" s="7"/>
      <c r="V844" s="7"/>
      <c r="W844" s="7"/>
      <c r="X844" s="7"/>
      <c r="Y844" s="7"/>
      <c r="Z844" s="7"/>
    </row>
    <row r="845" spans="13:26" x14ac:dyDescent="0.2">
      <c r="M845" s="74"/>
      <c r="N845" s="43"/>
      <c r="O845" s="43"/>
      <c r="P845" s="74"/>
      <c r="R845" s="7"/>
      <c r="S845" s="7"/>
      <c r="T845" s="7"/>
      <c r="U845" s="7"/>
      <c r="V845" s="7"/>
      <c r="W845" s="7"/>
      <c r="X845" s="7"/>
      <c r="Y845" s="7"/>
      <c r="Z845" s="7"/>
    </row>
    <row r="846" spans="13:26" x14ac:dyDescent="0.2">
      <c r="M846" s="74"/>
      <c r="N846" s="43"/>
      <c r="O846" s="43"/>
      <c r="P846" s="74"/>
      <c r="R846" s="7"/>
      <c r="S846" s="7"/>
      <c r="T846" s="7"/>
      <c r="U846" s="7"/>
      <c r="V846" s="7"/>
      <c r="W846" s="7"/>
      <c r="X846" s="7"/>
      <c r="Y846" s="7"/>
      <c r="Z846" s="7"/>
    </row>
    <row r="847" spans="13:26" x14ac:dyDescent="0.2">
      <c r="M847" s="74"/>
      <c r="N847" s="43"/>
      <c r="O847" s="43"/>
      <c r="P847" s="74"/>
      <c r="R847" s="7"/>
      <c r="S847" s="7"/>
      <c r="T847" s="7"/>
      <c r="U847" s="7"/>
      <c r="V847" s="7"/>
      <c r="W847" s="7"/>
      <c r="X847" s="7"/>
      <c r="Y847" s="7"/>
      <c r="Z847" s="7"/>
    </row>
    <row r="848" spans="13:26" x14ac:dyDescent="0.2">
      <c r="M848" s="74"/>
      <c r="N848" s="43"/>
      <c r="O848" s="43"/>
      <c r="P848" s="74"/>
      <c r="R848" s="7"/>
      <c r="S848" s="7"/>
      <c r="T848" s="7"/>
      <c r="U848" s="7"/>
      <c r="V848" s="7"/>
      <c r="W848" s="7"/>
      <c r="X848" s="7"/>
      <c r="Y848" s="7"/>
      <c r="Z848" s="7"/>
    </row>
    <row r="849" spans="13:26" x14ac:dyDescent="0.2">
      <c r="M849" s="74"/>
      <c r="N849" s="43"/>
      <c r="O849" s="43"/>
      <c r="P849" s="74"/>
      <c r="R849" s="7"/>
      <c r="S849" s="7"/>
      <c r="T849" s="7"/>
      <c r="U849" s="7"/>
      <c r="V849" s="7"/>
      <c r="W849" s="7"/>
      <c r="X849" s="7"/>
      <c r="Y849" s="7"/>
      <c r="Z849" s="7"/>
    </row>
    <row r="850" spans="13:26" x14ac:dyDescent="0.2">
      <c r="M850" s="74"/>
      <c r="N850" s="43"/>
      <c r="O850" s="43"/>
      <c r="P850" s="74"/>
      <c r="R850" s="7"/>
      <c r="S850" s="7"/>
      <c r="T850" s="7"/>
      <c r="U850" s="7"/>
      <c r="V850" s="7"/>
      <c r="W850" s="7"/>
      <c r="X850" s="7"/>
      <c r="Y850" s="7"/>
      <c r="Z850" s="7"/>
    </row>
    <row r="851" spans="13:26" x14ac:dyDescent="0.2">
      <c r="M851" s="74"/>
      <c r="N851" s="43"/>
      <c r="O851" s="43"/>
      <c r="P851" s="74"/>
      <c r="R851" s="7"/>
      <c r="S851" s="7"/>
      <c r="T851" s="7"/>
      <c r="U851" s="7"/>
      <c r="V851" s="7"/>
      <c r="W851" s="7"/>
      <c r="X851" s="7"/>
      <c r="Y851" s="7"/>
      <c r="Z851" s="7"/>
    </row>
    <row r="852" spans="13:26" x14ac:dyDescent="0.2">
      <c r="M852" s="74"/>
      <c r="N852" s="43"/>
      <c r="O852" s="43"/>
      <c r="P852" s="74"/>
      <c r="R852" s="7"/>
      <c r="S852" s="7"/>
      <c r="T852" s="7"/>
      <c r="U852" s="7"/>
      <c r="V852" s="7"/>
      <c r="W852" s="7"/>
      <c r="X852" s="7"/>
      <c r="Y852" s="7"/>
      <c r="Z852" s="7"/>
    </row>
    <row r="853" spans="13:26" x14ac:dyDescent="0.2">
      <c r="M853" s="74"/>
      <c r="N853" s="43"/>
      <c r="O853" s="43"/>
      <c r="P853" s="74"/>
      <c r="R853" s="7"/>
      <c r="S853" s="7"/>
      <c r="T853" s="7"/>
      <c r="U853" s="7"/>
      <c r="V853" s="7"/>
      <c r="W853" s="7"/>
      <c r="X853" s="7"/>
      <c r="Y853" s="7"/>
      <c r="Z853" s="7"/>
    </row>
    <row r="854" spans="13:26" x14ac:dyDescent="0.2">
      <c r="M854" s="74"/>
      <c r="N854" s="43"/>
      <c r="O854" s="43"/>
      <c r="P854" s="74"/>
      <c r="R854" s="7"/>
      <c r="S854" s="7"/>
      <c r="T854" s="7"/>
      <c r="U854" s="7"/>
      <c r="V854" s="7"/>
      <c r="W854" s="7"/>
      <c r="X854" s="7"/>
      <c r="Y854" s="7"/>
      <c r="Z854" s="7"/>
    </row>
    <row r="855" spans="13:26" x14ac:dyDescent="0.2">
      <c r="M855" s="74"/>
      <c r="N855" s="43"/>
      <c r="O855" s="43"/>
      <c r="P855" s="74"/>
      <c r="R855" s="7"/>
      <c r="S855" s="7"/>
      <c r="T855" s="7"/>
      <c r="U855" s="7"/>
      <c r="V855" s="7"/>
      <c r="W855" s="7"/>
      <c r="X855" s="7"/>
      <c r="Y855" s="7"/>
      <c r="Z855" s="7"/>
    </row>
    <row r="856" spans="13:26" x14ac:dyDescent="0.2">
      <c r="M856" s="74"/>
      <c r="N856" s="43"/>
      <c r="O856" s="43"/>
      <c r="P856" s="74"/>
      <c r="R856" s="7"/>
      <c r="S856" s="7"/>
      <c r="T856" s="7"/>
      <c r="U856" s="7"/>
      <c r="V856" s="7"/>
      <c r="W856" s="7"/>
      <c r="X856" s="7"/>
      <c r="Y856" s="7"/>
      <c r="Z856" s="7"/>
    </row>
    <row r="857" spans="13:26" x14ac:dyDescent="0.2">
      <c r="M857" s="74"/>
      <c r="N857" s="43"/>
      <c r="O857" s="43"/>
      <c r="P857" s="74"/>
      <c r="R857" s="7"/>
      <c r="S857" s="7"/>
      <c r="T857" s="7"/>
      <c r="U857" s="7"/>
      <c r="V857" s="7"/>
      <c r="W857" s="7"/>
      <c r="X857" s="7"/>
      <c r="Y857" s="7"/>
      <c r="Z857" s="7"/>
    </row>
    <row r="858" spans="13:26" x14ac:dyDescent="0.2">
      <c r="M858" s="74"/>
      <c r="N858" s="43"/>
      <c r="O858" s="43"/>
      <c r="P858" s="74"/>
      <c r="R858" s="7"/>
      <c r="S858" s="7"/>
      <c r="T858" s="7"/>
      <c r="U858" s="7"/>
      <c r="V858" s="7"/>
      <c r="W858" s="7"/>
      <c r="X858" s="7"/>
      <c r="Y858" s="7"/>
      <c r="Z858" s="7"/>
    </row>
    <row r="859" spans="13:26" x14ac:dyDescent="0.2">
      <c r="M859" s="74"/>
      <c r="N859" s="43"/>
      <c r="O859" s="43"/>
      <c r="P859" s="74"/>
      <c r="R859" s="7"/>
      <c r="S859" s="7"/>
      <c r="T859" s="7"/>
      <c r="U859" s="7"/>
      <c r="V859" s="7"/>
      <c r="W859" s="7"/>
      <c r="X859" s="7"/>
      <c r="Y859" s="7"/>
      <c r="Z859" s="7"/>
    </row>
    <row r="860" spans="13:26" x14ac:dyDescent="0.2">
      <c r="M860" s="74"/>
      <c r="N860" s="43"/>
      <c r="O860" s="43"/>
      <c r="P860" s="74"/>
      <c r="R860" s="7"/>
      <c r="S860" s="7"/>
      <c r="T860" s="7"/>
      <c r="U860" s="7"/>
      <c r="V860" s="7"/>
      <c r="W860" s="7"/>
      <c r="X860" s="7"/>
      <c r="Y860" s="7"/>
      <c r="Z860" s="7"/>
    </row>
    <row r="861" spans="13:26" x14ac:dyDescent="0.2">
      <c r="M861" s="74"/>
      <c r="N861" s="43"/>
      <c r="O861" s="43"/>
      <c r="P861" s="74"/>
      <c r="R861" s="7"/>
      <c r="S861" s="7"/>
      <c r="T861" s="7"/>
      <c r="U861" s="7"/>
      <c r="V861" s="7"/>
      <c r="W861" s="7"/>
      <c r="X861" s="7"/>
      <c r="Y861" s="7"/>
      <c r="Z861" s="7"/>
    </row>
    <row r="862" spans="13:26" x14ac:dyDescent="0.2">
      <c r="M862" s="74"/>
      <c r="N862" s="43"/>
      <c r="O862" s="43"/>
      <c r="P862" s="74"/>
      <c r="R862" s="7"/>
      <c r="S862" s="7"/>
      <c r="T862" s="7"/>
      <c r="U862" s="7"/>
      <c r="V862" s="7"/>
      <c r="W862" s="7"/>
      <c r="X862" s="7"/>
      <c r="Y862" s="7"/>
      <c r="Z862" s="7"/>
    </row>
    <row r="863" spans="13:26" x14ac:dyDescent="0.2">
      <c r="M863" s="74"/>
      <c r="N863" s="43"/>
      <c r="O863" s="43"/>
      <c r="P863" s="74"/>
      <c r="R863" s="7"/>
      <c r="S863" s="7"/>
      <c r="T863" s="7"/>
      <c r="U863" s="7"/>
      <c r="V863" s="7"/>
      <c r="W863" s="7"/>
      <c r="X863" s="7"/>
      <c r="Y863" s="7"/>
      <c r="Z863" s="7"/>
    </row>
    <row r="864" spans="13:26" x14ac:dyDescent="0.2">
      <c r="M864" s="74"/>
      <c r="N864" s="43"/>
      <c r="O864" s="43"/>
      <c r="P864" s="74"/>
      <c r="R864" s="7"/>
      <c r="S864" s="7"/>
      <c r="T864" s="7"/>
      <c r="U864" s="7"/>
      <c r="V864" s="7"/>
      <c r="W864" s="7"/>
      <c r="X864" s="7"/>
      <c r="Y864" s="7"/>
      <c r="Z864" s="7"/>
    </row>
    <row r="865" spans="13:26" x14ac:dyDescent="0.2">
      <c r="M865" s="74"/>
      <c r="N865" s="43"/>
      <c r="O865" s="43"/>
      <c r="P865" s="74"/>
      <c r="R865" s="7"/>
      <c r="S865" s="7"/>
      <c r="T865" s="7"/>
      <c r="U865" s="7"/>
      <c r="V865" s="7"/>
      <c r="W865" s="7"/>
      <c r="X865" s="7"/>
      <c r="Y865" s="7"/>
      <c r="Z865" s="7"/>
    </row>
    <row r="866" spans="13:26" x14ac:dyDescent="0.2">
      <c r="M866" s="74"/>
      <c r="N866" s="43"/>
      <c r="O866" s="43"/>
      <c r="P866" s="74"/>
      <c r="R866" s="7"/>
      <c r="S866" s="7"/>
      <c r="T866" s="7"/>
      <c r="U866" s="7"/>
      <c r="V866" s="7"/>
      <c r="W866" s="7"/>
      <c r="X866" s="7"/>
      <c r="Y866" s="7"/>
      <c r="Z866" s="7"/>
    </row>
    <row r="867" spans="13:26" x14ac:dyDescent="0.2">
      <c r="M867" s="74"/>
      <c r="N867" s="43"/>
      <c r="O867" s="43"/>
      <c r="P867" s="74"/>
      <c r="R867" s="7"/>
      <c r="S867" s="7"/>
      <c r="T867" s="7"/>
      <c r="U867" s="7"/>
      <c r="V867" s="7"/>
      <c r="W867" s="7"/>
      <c r="X867" s="7"/>
      <c r="Y867" s="7"/>
      <c r="Z867" s="7"/>
    </row>
    <row r="868" spans="13:26" x14ac:dyDescent="0.2">
      <c r="M868" s="74"/>
      <c r="N868" s="43"/>
      <c r="O868" s="43"/>
      <c r="P868" s="74"/>
      <c r="R868" s="7"/>
      <c r="S868" s="7"/>
      <c r="T868" s="7"/>
      <c r="U868" s="7"/>
      <c r="V868" s="7"/>
      <c r="W868" s="7"/>
      <c r="X868" s="7"/>
      <c r="Y868" s="7"/>
      <c r="Z868" s="7"/>
    </row>
    <row r="869" spans="13:26" x14ac:dyDescent="0.2">
      <c r="M869" s="74"/>
      <c r="N869" s="43"/>
      <c r="O869" s="43"/>
      <c r="P869" s="74"/>
      <c r="R869" s="7"/>
      <c r="S869" s="7"/>
      <c r="T869" s="7"/>
      <c r="U869" s="7"/>
      <c r="V869" s="7"/>
      <c r="W869" s="7"/>
      <c r="X869" s="7"/>
      <c r="Y869" s="7"/>
      <c r="Z869" s="7"/>
    </row>
    <row r="870" spans="13:26" x14ac:dyDescent="0.2">
      <c r="M870" s="74"/>
      <c r="N870" s="43"/>
      <c r="O870" s="43"/>
      <c r="P870" s="74"/>
      <c r="R870" s="7"/>
      <c r="S870" s="7"/>
      <c r="T870" s="7"/>
      <c r="U870" s="7"/>
      <c r="V870" s="7"/>
      <c r="W870" s="7"/>
      <c r="X870" s="7"/>
      <c r="Y870" s="7"/>
      <c r="Z870" s="7"/>
    </row>
    <row r="871" spans="13:26" x14ac:dyDescent="0.2">
      <c r="M871" s="74"/>
      <c r="N871" s="43"/>
      <c r="O871" s="43"/>
      <c r="P871" s="74"/>
      <c r="R871" s="7"/>
      <c r="S871" s="7"/>
      <c r="T871" s="7"/>
      <c r="U871" s="7"/>
      <c r="V871" s="7"/>
      <c r="W871" s="7"/>
      <c r="X871" s="7"/>
      <c r="Y871" s="7"/>
      <c r="Z871" s="7"/>
    </row>
    <row r="872" spans="13:26" x14ac:dyDescent="0.2">
      <c r="M872" s="74"/>
      <c r="N872" s="43"/>
      <c r="O872" s="43"/>
      <c r="P872" s="74"/>
      <c r="R872" s="7"/>
      <c r="S872" s="7"/>
      <c r="T872" s="7"/>
      <c r="U872" s="7"/>
      <c r="V872" s="7"/>
      <c r="W872" s="7"/>
      <c r="X872" s="7"/>
      <c r="Y872" s="7"/>
      <c r="Z872" s="7"/>
    </row>
    <row r="873" spans="13:26" x14ac:dyDescent="0.2">
      <c r="M873" s="74"/>
      <c r="N873" s="43"/>
      <c r="O873" s="43"/>
      <c r="P873" s="74"/>
      <c r="R873" s="7"/>
      <c r="S873" s="7"/>
      <c r="T873" s="7"/>
      <c r="U873" s="7"/>
      <c r="V873" s="7"/>
      <c r="W873" s="7"/>
      <c r="X873" s="7"/>
      <c r="Y873" s="7"/>
      <c r="Z873" s="7"/>
    </row>
    <row r="874" spans="13:26" x14ac:dyDescent="0.2">
      <c r="M874" s="74"/>
      <c r="N874" s="43"/>
      <c r="O874" s="43"/>
      <c r="P874" s="74"/>
      <c r="R874" s="7"/>
      <c r="S874" s="7"/>
      <c r="T874" s="7"/>
      <c r="U874" s="7"/>
      <c r="V874" s="7"/>
      <c r="W874" s="7"/>
      <c r="X874" s="7"/>
      <c r="Y874" s="7"/>
      <c r="Z874" s="7"/>
    </row>
    <row r="875" spans="13:26" x14ac:dyDescent="0.2">
      <c r="M875" s="74"/>
      <c r="N875" s="43"/>
      <c r="O875" s="43"/>
      <c r="P875" s="74"/>
      <c r="R875" s="7"/>
      <c r="S875" s="7"/>
      <c r="T875" s="7"/>
      <c r="U875" s="7"/>
      <c r="V875" s="7"/>
      <c r="W875" s="7"/>
      <c r="X875" s="7"/>
      <c r="Y875" s="7"/>
      <c r="Z875" s="7"/>
    </row>
    <row r="876" spans="13:26" x14ac:dyDescent="0.2">
      <c r="M876" s="74"/>
      <c r="N876" s="43"/>
      <c r="O876" s="43"/>
      <c r="P876" s="74"/>
      <c r="R876" s="7"/>
      <c r="S876" s="7"/>
      <c r="T876" s="7"/>
      <c r="U876" s="7"/>
      <c r="V876" s="7"/>
      <c r="W876" s="7"/>
      <c r="X876" s="7"/>
      <c r="Y876" s="7"/>
      <c r="Z876" s="7"/>
    </row>
    <row r="877" spans="13:26" x14ac:dyDescent="0.2">
      <c r="M877" s="74"/>
      <c r="N877" s="43"/>
      <c r="O877" s="43"/>
      <c r="P877" s="74"/>
      <c r="R877" s="7"/>
      <c r="S877" s="7"/>
      <c r="T877" s="7"/>
      <c r="U877" s="7"/>
      <c r="V877" s="7"/>
      <c r="W877" s="7"/>
      <c r="X877" s="7"/>
      <c r="Y877" s="7"/>
      <c r="Z877" s="7"/>
    </row>
    <row r="878" spans="13:26" x14ac:dyDescent="0.2">
      <c r="M878" s="74"/>
      <c r="N878" s="43"/>
      <c r="O878" s="43"/>
      <c r="P878" s="74"/>
      <c r="R878" s="7"/>
      <c r="S878" s="7"/>
      <c r="T878" s="7"/>
      <c r="U878" s="7"/>
      <c r="V878" s="7"/>
      <c r="W878" s="7"/>
      <c r="X878" s="7"/>
      <c r="Y878" s="7"/>
      <c r="Z878" s="7"/>
    </row>
    <row r="879" spans="13:26" x14ac:dyDescent="0.2">
      <c r="M879" s="74"/>
      <c r="N879" s="43"/>
      <c r="O879" s="43"/>
      <c r="P879" s="74"/>
      <c r="R879" s="7"/>
      <c r="S879" s="7"/>
      <c r="T879" s="7"/>
      <c r="U879" s="7"/>
      <c r="V879" s="7"/>
      <c r="W879" s="7"/>
      <c r="X879" s="7"/>
      <c r="Y879" s="7"/>
      <c r="Z879" s="7"/>
    </row>
    <row r="880" spans="13:26" x14ac:dyDescent="0.2">
      <c r="M880" s="74"/>
      <c r="N880" s="43"/>
      <c r="O880" s="43"/>
      <c r="P880" s="74"/>
      <c r="R880" s="7"/>
      <c r="S880" s="7"/>
      <c r="T880" s="7"/>
      <c r="U880" s="7"/>
      <c r="V880" s="7"/>
      <c r="W880" s="7"/>
      <c r="X880" s="7"/>
      <c r="Y880" s="7"/>
      <c r="Z880" s="7"/>
    </row>
    <row r="881" spans="13:26" x14ac:dyDescent="0.2">
      <c r="M881" s="74"/>
      <c r="N881" s="43"/>
      <c r="O881" s="43"/>
      <c r="P881" s="74"/>
      <c r="R881" s="7"/>
      <c r="S881" s="7"/>
      <c r="T881" s="7"/>
      <c r="U881" s="7"/>
      <c r="V881" s="7"/>
      <c r="W881" s="7"/>
      <c r="X881" s="7"/>
      <c r="Y881" s="7"/>
      <c r="Z881" s="7"/>
    </row>
    <row r="882" spans="13:26" x14ac:dyDescent="0.2">
      <c r="M882" s="74"/>
      <c r="N882" s="43"/>
      <c r="O882" s="43"/>
      <c r="P882" s="74"/>
      <c r="R882" s="7"/>
      <c r="S882" s="7"/>
      <c r="T882" s="7"/>
      <c r="U882" s="7"/>
      <c r="V882" s="7"/>
      <c r="W882" s="7"/>
      <c r="X882" s="7"/>
      <c r="Y882" s="7"/>
      <c r="Z882" s="7"/>
    </row>
    <row r="883" spans="13:26" x14ac:dyDescent="0.2">
      <c r="M883" s="74"/>
      <c r="N883" s="43"/>
      <c r="O883" s="43"/>
      <c r="P883" s="74"/>
      <c r="R883" s="7"/>
      <c r="S883" s="7"/>
      <c r="T883" s="7"/>
      <c r="U883" s="7"/>
      <c r="V883" s="7"/>
      <c r="W883" s="7"/>
      <c r="X883" s="7"/>
      <c r="Y883" s="7"/>
      <c r="Z883" s="7"/>
    </row>
    <row r="884" spans="13:26" x14ac:dyDescent="0.2">
      <c r="M884" s="74"/>
      <c r="N884" s="43"/>
      <c r="O884" s="43"/>
      <c r="P884" s="74"/>
      <c r="R884" s="7"/>
      <c r="S884" s="7"/>
      <c r="T884" s="7"/>
      <c r="U884" s="7"/>
      <c r="V884" s="7"/>
      <c r="W884" s="7"/>
      <c r="X884" s="7"/>
      <c r="Y884" s="7"/>
      <c r="Z884" s="7"/>
    </row>
    <row r="885" spans="13:26" x14ac:dyDescent="0.2">
      <c r="M885" s="74"/>
      <c r="N885" s="43"/>
      <c r="O885" s="43"/>
      <c r="P885" s="74"/>
      <c r="R885" s="7"/>
      <c r="S885" s="7"/>
      <c r="T885" s="7"/>
      <c r="U885" s="7"/>
      <c r="V885" s="7"/>
      <c r="W885" s="7"/>
      <c r="X885" s="7"/>
      <c r="Y885" s="7"/>
      <c r="Z885" s="7"/>
    </row>
    <row r="886" spans="13:26" x14ac:dyDescent="0.2">
      <c r="M886" s="74"/>
      <c r="N886" s="43"/>
      <c r="O886" s="43"/>
      <c r="P886" s="74"/>
      <c r="R886" s="7"/>
      <c r="S886" s="7"/>
      <c r="T886" s="7"/>
      <c r="U886" s="7"/>
      <c r="V886" s="7"/>
      <c r="W886" s="7"/>
      <c r="X886" s="7"/>
      <c r="Y886" s="7"/>
      <c r="Z886" s="7"/>
    </row>
    <row r="887" spans="13:26" x14ac:dyDescent="0.2">
      <c r="M887" s="74"/>
      <c r="N887" s="43"/>
      <c r="O887" s="43"/>
      <c r="P887" s="74"/>
      <c r="R887" s="7"/>
      <c r="S887" s="7"/>
      <c r="T887" s="7"/>
      <c r="U887" s="7"/>
      <c r="V887" s="7"/>
      <c r="W887" s="7"/>
      <c r="X887" s="7"/>
      <c r="Y887" s="7"/>
      <c r="Z887" s="7"/>
    </row>
    <row r="888" spans="13:26" x14ac:dyDescent="0.2">
      <c r="M888" s="74"/>
      <c r="N888" s="43"/>
      <c r="O888" s="43"/>
      <c r="P888" s="74"/>
      <c r="R888" s="7"/>
      <c r="S888" s="7"/>
      <c r="T888" s="7"/>
      <c r="U888" s="7"/>
      <c r="V888" s="7"/>
      <c r="W888" s="7"/>
      <c r="X888" s="7"/>
      <c r="Y888" s="7"/>
      <c r="Z888" s="7"/>
    </row>
    <row r="889" spans="13:26" x14ac:dyDescent="0.2">
      <c r="M889" s="74"/>
      <c r="N889" s="43"/>
      <c r="O889" s="43"/>
      <c r="P889" s="74"/>
      <c r="R889" s="7"/>
      <c r="S889" s="7"/>
      <c r="T889" s="7"/>
      <c r="U889" s="7"/>
      <c r="V889" s="7"/>
      <c r="W889" s="7"/>
      <c r="X889" s="7"/>
      <c r="Y889" s="7"/>
      <c r="Z889" s="7"/>
    </row>
    <row r="890" spans="13:26" x14ac:dyDescent="0.2">
      <c r="M890" s="74"/>
      <c r="N890" s="43"/>
      <c r="O890" s="43"/>
      <c r="P890" s="74"/>
      <c r="R890" s="7"/>
      <c r="S890" s="7"/>
      <c r="T890" s="7"/>
      <c r="U890" s="7"/>
      <c r="V890" s="7"/>
      <c r="W890" s="7"/>
      <c r="X890" s="7"/>
      <c r="Y890" s="7"/>
      <c r="Z890" s="7"/>
    </row>
    <row r="891" spans="13:26" x14ac:dyDescent="0.2">
      <c r="M891" s="74"/>
      <c r="N891" s="43"/>
      <c r="O891" s="43"/>
      <c r="P891" s="74"/>
      <c r="R891" s="7"/>
      <c r="S891" s="7"/>
      <c r="T891" s="7"/>
      <c r="U891" s="7"/>
      <c r="V891" s="7"/>
      <c r="W891" s="7"/>
      <c r="X891" s="7"/>
      <c r="Y891" s="7"/>
      <c r="Z891" s="7"/>
    </row>
    <row r="892" spans="13:26" x14ac:dyDescent="0.2">
      <c r="M892" s="74"/>
      <c r="N892" s="43"/>
      <c r="O892" s="43"/>
      <c r="P892" s="74"/>
      <c r="R892" s="7"/>
      <c r="S892" s="7"/>
      <c r="T892" s="7"/>
      <c r="U892" s="7"/>
      <c r="V892" s="7"/>
      <c r="W892" s="7"/>
      <c r="X892" s="7"/>
      <c r="Y892" s="7"/>
      <c r="Z892" s="7"/>
    </row>
    <row r="893" spans="13:26" x14ac:dyDescent="0.2">
      <c r="M893" s="74"/>
      <c r="N893" s="43"/>
      <c r="O893" s="43"/>
      <c r="P893" s="74"/>
      <c r="R893" s="7"/>
      <c r="S893" s="7"/>
      <c r="T893" s="7"/>
      <c r="U893" s="7"/>
      <c r="V893" s="7"/>
      <c r="W893" s="7"/>
      <c r="X893" s="7"/>
      <c r="Y893" s="7"/>
      <c r="Z893" s="7"/>
    </row>
    <row r="894" spans="13:26" x14ac:dyDescent="0.2">
      <c r="M894" s="74"/>
      <c r="N894" s="43"/>
      <c r="O894" s="43"/>
      <c r="P894" s="74"/>
      <c r="R894" s="7"/>
      <c r="S894" s="7"/>
      <c r="T894" s="7"/>
      <c r="U894" s="7"/>
      <c r="V894" s="7"/>
      <c r="W894" s="7"/>
      <c r="X894" s="7"/>
      <c r="Y894" s="7"/>
      <c r="Z894" s="7"/>
    </row>
    <row r="895" spans="13:26" x14ac:dyDescent="0.2">
      <c r="M895" s="74"/>
      <c r="N895" s="43"/>
      <c r="O895" s="43"/>
      <c r="P895" s="74"/>
      <c r="R895" s="7"/>
      <c r="S895" s="7"/>
      <c r="T895" s="7"/>
      <c r="U895" s="7"/>
      <c r="V895" s="7"/>
      <c r="W895" s="7"/>
      <c r="X895" s="7"/>
      <c r="Y895" s="7"/>
      <c r="Z895" s="7"/>
    </row>
    <row r="896" spans="13:26" x14ac:dyDescent="0.2">
      <c r="M896" s="74"/>
      <c r="N896" s="43"/>
      <c r="O896" s="43"/>
      <c r="P896" s="74"/>
      <c r="R896" s="7"/>
      <c r="S896" s="7"/>
      <c r="T896" s="7"/>
      <c r="U896" s="7"/>
      <c r="V896" s="7"/>
      <c r="W896" s="7"/>
      <c r="X896" s="7"/>
      <c r="Y896" s="7"/>
      <c r="Z896" s="7"/>
    </row>
    <row r="897" spans="13:26" x14ac:dyDescent="0.2">
      <c r="M897" s="74"/>
      <c r="N897" s="43"/>
      <c r="O897" s="43"/>
      <c r="P897" s="74"/>
      <c r="R897" s="7"/>
      <c r="S897" s="7"/>
      <c r="T897" s="7"/>
      <c r="U897" s="7"/>
      <c r="V897" s="7"/>
      <c r="W897" s="7"/>
      <c r="X897" s="7"/>
      <c r="Y897" s="7"/>
      <c r="Z897" s="7"/>
    </row>
    <row r="898" spans="13:26" x14ac:dyDescent="0.2">
      <c r="M898" s="74"/>
      <c r="N898" s="43"/>
      <c r="O898" s="43"/>
      <c r="P898" s="74"/>
      <c r="R898" s="7"/>
      <c r="S898" s="7"/>
      <c r="T898" s="7"/>
      <c r="U898" s="7"/>
      <c r="V898" s="7"/>
      <c r="W898" s="7"/>
      <c r="X898" s="7"/>
      <c r="Y898" s="7"/>
      <c r="Z898" s="7"/>
    </row>
    <row r="899" spans="13:26" x14ac:dyDescent="0.2">
      <c r="M899" s="74"/>
      <c r="N899" s="43"/>
      <c r="O899" s="43"/>
      <c r="P899" s="74"/>
      <c r="R899" s="7"/>
      <c r="S899" s="7"/>
      <c r="T899" s="7"/>
      <c r="U899" s="7"/>
      <c r="V899" s="7"/>
      <c r="W899" s="7"/>
      <c r="X899" s="7"/>
      <c r="Y899" s="7"/>
      <c r="Z899" s="7"/>
    </row>
    <row r="900" spans="13:26" x14ac:dyDescent="0.2">
      <c r="M900" s="74"/>
      <c r="N900" s="43"/>
      <c r="O900" s="43"/>
      <c r="P900" s="74"/>
      <c r="R900" s="7"/>
      <c r="S900" s="7"/>
      <c r="T900" s="7"/>
      <c r="U900" s="7"/>
      <c r="V900" s="7"/>
      <c r="W900" s="7"/>
      <c r="X900" s="7"/>
      <c r="Y900" s="7"/>
      <c r="Z900" s="7"/>
    </row>
    <row r="901" spans="13:26" x14ac:dyDescent="0.2">
      <c r="M901" s="74"/>
      <c r="N901" s="43"/>
      <c r="O901" s="43"/>
      <c r="P901" s="74"/>
      <c r="R901" s="7"/>
      <c r="S901" s="7"/>
      <c r="T901" s="7"/>
      <c r="U901" s="7"/>
      <c r="V901" s="7"/>
      <c r="W901" s="7"/>
      <c r="X901" s="7"/>
      <c r="Y901" s="7"/>
      <c r="Z901" s="7"/>
    </row>
    <row r="902" spans="13:26" x14ac:dyDescent="0.2">
      <c r="M902" s="74"/>
      <c r="N902" s="43"/>
      <c r="O902" s="43"/>
      <c r="P902" s="74"/>
      <c r="R902" s="7"/>
      <c r="S902" s="7"/>
      <c r="T902" s="7"/>
      <c r="U902" s="7"/>
      <c r="V902" s="7"/>
      <c r="W902" s="7"/>
      <c r="X902" s="7"/>
      <c r="Y902" s="7"/>
      <c r="Z902" s="7"/>
    </row>
    <row r="903" spans="13:26" x14ac:dyDescent="0.2">
      <c r="M903" s="74"/>
      <c r="N903" s="43"/>
      <c r="O903" s="43"/>
      <c r="P903" s="74"/>
      <c r="R903" s="7"/>
      <c r="S903" s="7"/>
      <c r="T903" s="7"/>
      <c r="U903" s="7"/>
      <c r="V903" s="7"/>
      <c r="W903" s="7"/>
      <c r="X903" s="7"/>
      <c r="Y903" s="7"/>
      <c r="Z903" s="7"/>
    </row>
    <row r="904" spans="13:26" x14ac:dyDescent="0.2">
      <c r="M904" s="74"/>
      <c r="N904" s="43"/>
      <c r="O904" s="43"/>
      <c r="P904" s="74"/>
      <c r="R904" s="7"/>
      <c r="S904" s="7"/>
      <c r="T904" s="7"/>
      <c r="U904" s="7"/>
      <c r="V904" s="7"/>
      <c r="W904" s="7"/>
      <c r="X904" s="7"/>
      <c r="Y904" s="7"/>
      <c r="Z904" s="7"/>
    </row>
    <row r="905" spans="13:26" x14ac:dyDescent="0.2">
      <c r="M905" s="74"/>
      <c r="N905" s="43"/>
      <c r="O905" s="43"/>
      <c r="P905" s="74"/>
      <c r="R905" s="7"/>
      <c r="S905" s="7"/>
      <c r="T905" s="7"/>
      <c r="U905" s="7"/>
      <c r="V905" s="7"/>
      <c r="W905" s="7"/>
      <c r="X905" s="7"/>
      <c r="Y905" s="7"/>
      <c r="Z905" s="7"/>
    </row>
    <row r="906" spans="13:26" x14ac:dyDescent="0.2">
      <c r="M906" s="74"/>
      <c r="N906" s="43"/>
      <c r="O906" s="43"/>
      <c r="P906" s="74"/>
      <c r="R906" s="7"/>
      <c r="S906" s="7"/>
      <c r="T906" s="7"/>
      <c r="U906" s="7"/>
      <c r="V906" s="7"/>
      <c r="W906" s="7"/>
      <c r="X906" s="7"/>
      <c r="Y906" s="7"/>
      <c r="Z906" s="7"/>
    </row>
    <row r="907" spans="13:26" x14ac:dyDescent="0.2">
      <c r="M907" s="74"/>
      <c r="N907" s="43"/>
      <c r="O907" s="43"/>
      <c r="P907" s="74"/>
      <c r="R907" s="7"/>
      <c r="S907" s="7"/>
      <c r="T907" s="7"/>
      <c r="U907" s="7"/>
      <c r="V907" s="7"/>
      <c r="W907" s="7"/>
      <c r="X907" s="7"/>
      <c r="Y907" s="7"/>
      <c r="Z907" s="7"/>
    </row>
    <row r="908" spans="13:26" x14ac:dyDescent="0.2">
      <c r="M908" s="74"/>
      <c r="N908" s="43"/>
      <c r="O908" s="43"/>
      <c r="P908" s="74"/>
      <c r="R908" s="7"/>
      <c r="S908" s="7"/>
      <c r="T908" s="7"/>
      <c r="U908" s="7"/>
      <c r="V908" s="7"/>
      <c r="W908" s="7"/>
      <c r="X908" s="7"/>
      <c r="Y908" s="7"/>
      <c r="Z908" s="7"/>
    </row>
    <row r="909" spans="13:26" x14ac:dyDescent="0.2">
      <c r="M909" s="74"/>
      <c r="N909" s="43"/>
      <c r="O909" s="43"/>
      <c r="P909" s="74"/>
      <c r="R909" s="7"/>
      <c r="S909" s="7"/>
      <c r="T909" s="7"/>
      <c r="U909" s="7"/>
      <c r="V909" s="7"/>
      <c r="W909" s="7"/>
      <c r="X909" s="7"/>
      <c r="Y909" s="7"/>
      <c r="Z909" s="7"/>
    </row>
    <row r="910" spans="13:26" x14ac:dyDescent="0.2">
      <c r="M910" s="74"/>
      <c r="N910" s="43"/>
      <c r="O910" s="43"/>
      <c r="P910" s="74"/>
      <c r="R910" s="7"/>
      <c r="S910" s="7"/>
      <c r="T910" s="7"/>
      <c r="U910" s="7"/>
      <c r="V910" s="7"/>
      <c r="W910" s="7"/>
      <c r="X910" s="7"/>
      <c r="Y910" s="7"/>
      <c r="Z910" s="7"/>
    </row>
    <row r="911" spans="13:26" x14ac:dyDescent="0.2">
      <c r="M911" s="74"/>
      <c r="N911" s="43"/>
      <c r="O911" s="43"/>
      <c r="P911" s="74"/>
      <c r="R911" s="7"/>
      <c r="S911" s="7"/>
      <c r="T911" s="7"/>
      <c r="U911" s="7"/>
      <c r="V911" s="7"/>
      <c r="W911" s="7"/>
      <c r="X911" s="7"/>
      <c r="Y911" s="7"/>
      <c r="Z911" s="7"/>
    </row>
    <row r="912" spans="13:26" x14ac:dyDescent="0.2">
      <c r="M912" s="74"/>
      <c r="N912" s="43"/>
      <c r="O912" s="43"/>
      <c r="P912" s="74"/>
      <c r="R912" s="7"/>
      <c r="S912" s="7"/>
      <c r="T912" s="7"/>
      <c r="U912" s="7"/>
      <c r="V912" s="7"/>
      <c r="W912" s="7"/>
      <c r="X912" s="7"/>
      <c r="Y912" s="7"/>
      <c r="Z912" s="7"/>
    </row>
    <row r="913" spans="13:26" x14ac:dyDescent="0.2">
      <c r="M913" s="74"/>
      <c r="N913" s="43"/>
      <c r="O913" s="43"/>
      <c r="P913" s="74"/>
      <c r="R913" s="7"/>
      <c r="S913" s="7"/>
      <c r="T913" s="7"/>
      <c r="U913" s="7"/>
      <c r="V913" s="7"/>
      <c r="W913" s="7"/>
      <c r="X913" s="7"/>
      <c r="Y913" s="7"/>
      <c r="Z913" s="7"/>
    </row>
    <row r="914" spans="13:26" x14ac:dyDescent="0.2">
      <c r="M914" s="74"/>
      <c r="N914" s="43"/>
      <c r="O914" s="43"/>
      <c r="P914" s="74"/>
      <c r="R914" s="7"/>
      <c r="S914" s="7"/>
      <c r="T914" s="7"/>
      <c r="U914" s="7"/>
      <c r="V914" s="7"/>
      <c r="W914" s="7"/>
      <c r="X914" s="7"/>
      <c r="Y914" s="7"/>
      <c r="Z914" s="7"/>
    </row>
    <row r="915" spans="13:26" x14ac:dyDescent="0.2">
      <c r="M915" s="74"/>
      <c r="N915" s="43"/>
      <c r="O915" s="43"/>
      <c r="P915" s="74"/>
      <c r="R915" s="7"/>
      <c r="S915" s="7"/>
      <c r="T915" s="7"/>
      <c r="U915" s="7"/>
      <c r="V915" s="7"/>
      <c r="W915" s="7"/>
      <c r="X915" s="7"/>
      <c r="Y915" s="7"/>
      <c r="Z915" s="7"/>
    </row>
    <row r="916" spans="13:26" x14ac:dyDescent="0.2">
      <c r="M916" s="74"/>
      <c r="N916" s="43"/>
      <c r="O916" s="43"/>
      <c r="P916" s="74"/>
      <c r="R916" s="7"/>
      <c r="S916" s="7"/>
      <c r="T916" s="7"/>
      <c r="U916" s="7"/>
      <c r="V916" s="7"/>
      <c r="W916" s="7"/>
      <c r="X916" s="7"/>
      <c r="Y916" s="7"/>
      <c r="Z916" s="7"/>
    </row>
    <row r="917" spans="13:26" x14ac:dyDescent="0.2">
      <c r="M917" s="74"/>
      <c r="N917" s="43"/>
      <c r="O917" s="43"/>
      <c r="P917" s="74"/>
      <c r="R917" s="7"/>
      <c r="S917" s="7"/>
      <c r="T917" s="7"/>
      <c r="U917" s="7"/>
      <c r="V917" s="7"/>
      <c r="W917" s="7"/>
      <c r="X917" s="7"/>
      <c r="Y917" s="7"/>
      <c r="Z917" s="7"/>
    </row>
    <row r="918" spans="13:26" x14ac:dyDescent="0.2">
      <c r="M918" s="74"/>
      <c r="N918" s="43"/>
      <c r="O918" s="43"/>
      <c r="P918" s="74"/>
      <c r="R918" s="7"/>
      <c r="S918" s="7"/>
      <c r="T918" s="7"/>
      <c r="U918" s="7"/>
      <c r="V918" s="7"/>
      <c r="W918" s="7"/>
      <c r="X918" s="7"/>
      <c r="Y918" s="7"/>
      <c r="Z918" s="7"/>
    </row>
    <row r="919" spans="13:26" x14ac:dyDescent="0.2">
      <c r="M919" s="74"/>
      <c r="N919" s="43"/>
      <c r="O919" s="43"/>
      <c r="P919" s="74"/>
      <c r="R919" s="7"/>
      <c r="S919" s="7"/>
      <c r="T919" s="7"/>
      <c r="U919" s="7"/>
      <c r="V919" s="7"/>
      <c r="W919" s="7"/>
      <c r="X919" s="7"/>
      <c r="Y919" s="7"/>
      <c r="Z919" s="7"/>
    </row>
    <row r="920" spans="13:26" x14ac:dyDescent="0.2">
      <c r="M920" s="74"/>
      <c r="N920" s="43"/>
      <c r="O920" s="43"/>
      <c r="P920" s="74"/>
      <c r="R920" s="7"/>
      <c r="S920" s="7"/>
      <c r="T920" s="7"/>
      <c r="U920" s="7"/>
      <c r="V920" s="7"/>
      <c r="W920" s="7"/>
      <c r="X920" s="7"/>
      <c r="Y920" s="7"/>
      <c r="Z920" s="7"/>
    </row>
    <row r="921" spans="13:26" x14ac:dyDescent="0.2">
      <c r="M921" s="74"/>
      <c r="N921" s="43"/>
      <c r="O921" s="43"/>
      <c r="P921" s="74"/>
      <c r="R921" s="7"/>
      <c r="S921" s="7"/>
      <c r="T921" s="7"/>
      <c r="U921" s="7"/>
      <c r="V921" s="7"/>
      <c r="W921" s="7"/>
      <c r="X921" s="7"/>
      <c r="Y921" s="7"/>
      <c r="Z921" s="7"/>
    </row>
    <row r="922" spans="13:26" x14ac:dyDescent="0.2">
      <c r="M922" s="74"/>
      <c r="N922" s="43"/>
      <c r="O922" s="43"/>
      <c r="P922" s="74"/>
      <c r="R922" s="7"/>
      <c r="S922" s="7"/>
      <c r="T922" s="7"/>
      <c r="U922" s="7"/>
      <c r="V922" s="7"/>
      <c r="W922" s="7"/>
      <c r="X922" s="7"/>
      <c r="Y922" s="7"/>
      <c r="Z922" s="7"/>
    </row>
    <row r="923" spans="13:26" x14ac:dyDescent="0.2">
      <c r="M923" s="74"/>
      <c r="N923" s="43"/>
      <c r="O923" s="43"/>
      <c r="P923" s="74"/>
      <c r="R923" s="7"/>
      <c r="S923" s="7"/>
      <c r="T923" s="7"/>
      <c r="U923" s="7"/>
      <c r="V923" s="7"/>
      <c r="W923" s="7"/>
      <c r="X923" s="7"/>
      <c r="Y923" s="7"/>
      <c r="Z923" s="7"/>
    </row>
    <row r="924" spans="13:26" x14ac:dyDescent="0.2">
      <c r="M924" s="74"/>
      <c r="N924" s="43"/>
      <c r="O924" s="43"/>
      <c r="P924" s="74"/>
      <c r="R924" s="7"/>
      <c r="S924" s="7"/>
      <c r="T924" s="7"/>
      <c r="U924" s="7"/>
      <c r="V924" s="7"/>
      <c r="W924" s="7"/>
      <c r="X924" s="7"/>
      <c r="Y924" s="7"/>
      <c r="Z924" s="7"/>
    </row>
    <row r="925" spans="13:26" x14ac:dyDescent="0.2">
      <c r="M925" s="74"/>
      <c r="N925" s="43"/>
      <c r="O925" s="43"/>
      <c r="P925" s="74"/>
      <c r="R925" s="7"/>
      <c r="S925" s="7"/>
      <c r="T925" s="7"/>
      <c r="U925" s="7"/>
      <c r="V925" s="7"/>
      <c r="W925" s="7"/>
      <c r="X925" s="7"/>
      <c r="Y925" s="7"/>
      <c r="Z925" s="7"/>
    </row>
    <row r="926" spans="13:26" x14ac:dyDescent="0.2">
      <c r="M926" s="74"/>
      <c r="N926" s="43"/>
      <c r="O926" s="43"/>
      <c r="P926" s="74"/>
      <c r="R926" s="7"/>
      <c r="S926" s="7"/>
      <c r="T926" s="7"/>
      <c r="U926" s="7"/>
      <c r="V926" s="7"/>
      <c r="W926" s="7"/>
      <c r="X926" s="7"/>
      <c r="Y926" s="7"/>
      <c r="Z926" s="7"/>
    </row>
    <row r="927" spans="13:26" x14ac:dyDescent="0.2">
      <c r="M927" s="74"/>
      <c r="N927" s="43"/>
      <c r="O927" s="43"/>
      <c r="P927" s="74"/>
      <c r="R927" s="7"/>
      <c r="S927" s="7"/>
      <c r="T927" s="7"/>
      <c r="U927" s="7"/>
      <c r="V927" s="7"/>
      <c r="W927" s="7"/>
      <c r="X927" s="7"/>
      <c r="Y927" s="7"/>
      <c r="Z927" s="7"/>
    </row>
    <row r="928" spans="13:26" x14ac:dyDescent="0.2">
      <c r="M928" s="74"/>
      <c r="N928" s="43"/>
      <c r="O928" s="43"/>
      <c r="P928" s="74"/>
      <c r="R928" s="7"/>
      <c r="S928" s="7"/>
      <c r="T928" s="7"/>
      <c r="U928" s="7"/>
      <c r="V928" s="7"/>
      <c r="W928" s="7"/>
      <c r="X928" s="7"/>
      <c r="Y928" s="7"/>
      <c r="Z928" s="7"/>
    </row>
    <row r="929" spans="13:26" x14ac:dyDescent="0.2">
      <c r="M929" s="74"/>
      <c r="N929" s="43"/>
      <c r="O929" s="43"/>
      <c r="P929" s="74"/>
      <c r="R929" s="7"/>
      <c r="S929" s="7"/>
      <c r="T929" s="7"/>
      <c r="U929" s="7"/>
      <c r="V929" s="7"/>
      <c r="W929" s="7"/>
      <c r="X929" s="7"/>
      <c r="Y929" s="7"/>
      <c r="Z929" s="7"/>
    </row>
    <row r="930" spans="13:26" x14ac:dyDescent="0.2">
      <c r="M930" s="74"/>
      <c r="N930" s="43"/>
      <c r="O930" s="43"/>
      <c r="P930" s="74"/>
      <c r="R930" s="7"/>
      <c r="S930" s="7"/>
      <c r="T930" s="7"/>
      <c r="U930" s="7"/>
      <c r="V930" s="7"/>
      <c r="W930" s="7"/>
      <c r="X930" s="7"/>
      <c r="Y930" s="7"/>
      <c r="Z930" s="7"/>
    </row>
    <row r="931" spans="13:26" x14ac:dyDescent="0.2">
      <c r="M931" s="74"/>
      <c r="N931" s="43"/>
      <c r="O931" s="43"/>
      <c r="P931" s="74"/>
      <c r="R931" s="7"/>
      <c r="S931" s="7"/>
      <c r="T931" s="7"/>
      <c r="U931" s="7"/>
      <c r="V931" s="7"/>
      <c r="W931" s="7"/>
      <c r="X931" s="7"/>
      <c r="Y931" s="7"/>
      <c r="Z931" s="7"/>
    </row>
    <row r="932" spans="13:26" x14ac:dyDescent="0.2">
      <c r="M932" s="74"/>
      <c r="N932" s="43"/>
      <c r="O932" s="43"/>
      <c r="P932" s="74"/>
      <c r="R932" s="7"/>
      <c r="S932" s="7"/>
      <c r="T932" s="7"/>
      <c r="U932" s="7"/>
      <c r="V932" s="7"/>
      <c r="W932" s="7"/>
      <c r="X932" s="7"/>
      <c r="Y932" s="7"/>
      <c r="Z932" s="7"/>
    </row>
    <row r="933" spans="13:26" x14ac:dyDescent="0.2">
      <c r="M933" s="74"/>
      <c r="N933" s="43"/>
      <c r="O933" s="43"/>
      <c r="P933" s="74"/>
      <c r="R933" s="7"/>
      <c r="S933" s="7"/>
      <c r="T933" s="7"/>
      <c r="U933" s="7"/>
      <c r="V933" s="7"/>
      <c r="W933" s="7"/>
      <c r="X933" s="7"/>
      <c r="Y933" s="7"/>
      <c r="Z933" s="7"/>
    </row>
    <row r="934" spans="13:26" x14ac:dyDescent="0.2">
      <c r="M934" s="74"/>
      <c r="N934" s="43"/>
      <c r="O934" s="43"/>
      <c r="P934" s="74"/>
      <c r="R934" s="7"/>
      <c r="S934" s="7"/>
      <c r="T934" s="7"/>
      <c r="U934" s="7"/>
      <c r="V934" s="7"/>
      <c r="W934" s="7"/>
      <c r="X934" s="7"/>
      <c r="Y934" s="7"/>
      <c r="Z934" s="7"/>
    </row>
    <row r="935" spans="13:26" x14ac:dyDescent="0.2">
      <c r="M935" s="74"/>
      <c r="N935" s="43"/>
      <c r="O935" s="43"/>
      <c r="P935" s="74"/>
      <c r="R935" s="7"/>
      <c r="S935" s="7"/>
      <c r="T935" s="7"/>
      <c r="U935" s="7"/>
      <c r="V935" s="7"/>
      <c r="W935" s="7"/>
      <c r="X935" s="7"/>
      <c r="Y935" s="7"/>
      <c r="Z935" s="7"/>
    </row>
    <row r="936" spans="13:26" x14ac:dyDescent="0.2">
      <c r="M936" s="74"/>
      <c r="N936" s="43"/>
      <c r="O936" s="43"/>
      <c r="P936" s="74"/>
      <c r="R936" s="7"/>
      <c r="S936" s="7"/>
      <c r="T936" s="7"/>
      <c r="U936" s="7"/>
      <c r="V936" s="7"/>
      <c r="W936" s="7"/>
      <c r="X936" s="7"/>
      <c r="Y936" s="7"/>
      <c r="Z936" s="7"/>
    </row>
    <row r="937" spans="13:26" x14ac:dyDescent="0.2">
      <c r="M937" s="74"/>
      <c r="N937" s="43"/>
      <c r="O937" s="43"/>
      <c r="P937" s="74"/>
      <c r="R937" s="7"/>
      <c r="S937" s="7"/>
      <c r="T937" s="7"/>
      <c r="U937" s="7"/>
      <c r="V937" s="7"/>
      <c r="W937" s="7"/>
      <c r="X937" s="7"/>
      <c r="Y937" s="7"/>
      <c r="Z937" s="7"/>
    </row>
    <row r="938" spans="13:26" x14ac:dyDescent="0.2">
      <c r="M938" s="74"/>
      <c r="N938" s="43"/>
      <c r="O938" s="43"/>
      <c r="P938" s="74"/>
      <c r="R938" s="7"/>
      <c r="S938" s="7"/>
      <c r="T938" s="7"/>
      <c r="U938" s="7"/>
      <c r="V938" s="7"/>
      <c r="W938" s="7"/>
      <c r="X938" s="7"/>
      <c r="Y938" s="7"/>
      <c r="Z938" s="7"/>
    </row>
    <row r="939" spans="13:26" x14ac:dyDescent="0.2">
      <c r="M939" s="74"/>
      <c r="N939" s="43"/>
      <c r="O939" s="43"/>
      <c r="P939" s="74"/>
      <c r="R939" s="7"/>
      <c r="S939" s="7"/>
      <c r="T939" s="7"/>
      <c r="U939" s="7"/>
      <c r="V939" s="7"/>
      <c r="W939" s="7"/>
      <c r="X939" s="7"/>
      <c r="Y939" s="7"/>
      <c r="Z939" s="7"/>
    </row>
    <row r="940" spans="13:26" x14ac:dyDescent="0.2">
      <c r="M940" s="74"/>
      <c r="N940" s="43"/>
      <c r="O940" s="43"/>
      <c r="P940" s="74"/>
      <c r="R940" s="7"/>
      <c r="S940" s="7"/>
      <c r="T940" s="7"/>
      <c r="U940" s="7"/>
      <c r="V940" s="7"/>
      <c r="W940" s="7"/>
      <c r="X940" s="7"/>
      <c r="Y940" s="7"/>
      <c r="Z940" s="7"/>
    </row>
    <row r="941" spans="13:26" x14ac:dyDescent="0.2">
      <c r="M941" s="74"/>
      <c r="N941" s="43"/>
      <c r="O941" s="43"/>
      <c r="P941" s="74"/>
      <c r="R941" s="7"/>
      <c r="S941" s="7"/>
      <c r="T941" s="7"/>
      <c r="U941" s="7"/>
      <c r="V941" s="7"/>
      <c r="W941" s="7"/>
      <c r="X941" s="7"/>
      <c r="Y941" s="7"/>
      <c r="Z941" s="7"/>
    </row>
    <row r="942" spans="13:26" x14ac:dyDescent="0.2">
      <c r="M942" s="74"/>
      <c r="N942" s="43"/>
      <c r="O942" s="43"/>
      <c r="P942" s="74"/>
      <c r="R942" s="7"/>
      <c r="S942" s="7"/>
      <c r="T942" s="7"/>
      <c r="U942" s="7"/>
      <c r="V942" s="7"/>
      <c r="W942" s="7"/>
      <c r="X942" s="7"/>
      <c r="Y942" s="7"/>
      <c r="Z942" s="7"/>
    </row>
    <row r="943" spans="13:26" x14ac:dyDescent="0.2">
      <c r="M943" s="74"/>
      <c r="N943" s="43"/>
      <c r="O943" s="43"/>
      <c r="P943" s="74"/>
      <c r="R943" s="7"/>
      <c r="S943" s="7"/>
      <c r="T943" s="7"/>
      <c r="U943" s="7"/>
      <c r="V943" s="7"/>
      <c r="W943" s="7"/>
      <c r="X943" s="7"/>
      <c r="Y943" s="7"/>
      <c r="Z943" s="7"/>
    </row>
    <row r="944" spans="13:26" x14ac:dyDescent="0.2">
      <c r="M944" s="74"/>
      <c r="N944" s="43"/>
      <c r="O944" s="43"/>
      <c r="P944" s="74"/>
      <c r="R944" s="7"/>
      <c r="S944" s="7"/>
      <c r="T944" s="7"/>
      <c r="U944" s="7"/>
      <c r="V944" s="7"/>
      <c r="W944" s="7"/>
      <c r="X944" s="7"/>
      <c r="Y944" s="7"/>
      <c r="Z944" s="7"/>
    </row>
    <row r="945" spans="13:26" x14ac:dyDescent="0.2">
      <c r="M945" s="74"/>
      <c r="N945" s="43"/>
      <c r="O945" s="43"/>
      <c r="P945" s="74"/>
      <c r="R945" s="7"/>
      <c r="S945" s="7"/>
      <c r="T945" s="7"/>
      <c r="U945" s="7"/>
      <c r="V945" s="7"/>
      <c r="W945" s="7"/>
      <c r="X945" s="7"/>
      <c r="Y945" s="7"/>
      <c r="Z945" s="7"/>
    </row>
    <row r="946" spans="13:26" x14ac:dyDescent="0.2">
      <c r="M946" s="74"/>
      <c r="N946" s="43"/>
      <c r="O946" s="43"/>
      <c r="P946" s="74"/>
      <c r="R946" s="7"/>
      <c r="S946" s="7"/>
      <c r="T946" s="7"/>
      <c r="U946" s="7"/>
      <c r="V946" s="7"/>
      <c r="W946" s="7"/>
      <c r="X946" s="7"/>
      <c r="Y946" s="7"/>
      <c r="Z946" s="7"/>
    </row>
    <row r="947" spans="13:26" x14ac:dyDescent="0.2">
      <c r="M947" s="74"/>
      <c r="N947" s="43"/>
      <c r="O947" s="43"/>
      <c r="P947" s="74"/>
      <c r="R947" s="7"/>
      <c r="S947" s="7"/>
      <c r="T947" s="7"/>
      <c r="U947" s="7"/>
      <c r="V947" s="7"/>
      <c r="W947" s="7"/>
      <c r="X947" s="7"/>
      <c r="Y947" s="7"/>
      <c r="Z947" s="7"/>
    </row>
    <row r="948" spans="13:26" x14ac:dyDescent="0.2">
      <c r="M948" s="74"/>
      <c r="N948" s="43"/>
      <c r="O948" s="43"/>
      <c r="P948" s="74"/>
      <c r="R948" s="7"/>
      <c r="S948" s="7"/>
      <c r="T948" s="7"/>
      <c r="U948" s="7"/>
      <c r="V948" s="7"/>
      <c r="W948" s="7"/>
      <c r="X948" s="7"/>
      <c r="Y948" s="7"/>
      <c r="Z948" s="7"/>
    </row>
    <row r="949" spans="13:26" x14ac:dyDescent="0.2">
      <c r="M949" s="74"/>
      <c r="N949" s="43"/>
      <c r="O949" s="43"/>
      <c r="P949" s="74"/>
      <c r="R949" s="7"/>
      <c r="S949" s="7"/>
      <c r="T949" s="7"/>
      <c r="U949" s="7"/>
      <c r="V949" s="7"/>
      <c r="W949" s="7"/>
      <c r="X949" s="7"/>
      <c r="Y949" s="7"/>
      <c r="Z949" s="7"/>
    </row>
    <row r="950" spans="13:26" x14ac:dyDescent="0.2">
      <c r="M950" s="74"/>
      <c r="N950" s="43"/>
      <c r="O950" s="43"/>
      <c r="P950" s="74"/>
      <c r="R950" s="7"/>
      <c r="S950" s="7"/>
      <c r="T950" s="7"/>
      <c r="U950" s="7"/>
      <c r="V950" s="7"/>
      <c r="W950" s="7"/>
      <c r="X950" s="7"/>
      <c r="Y950" s="7"/>
      <c r="Z950" s="7"/>
    </row>
    <row r="951" spans="13:26" x14ac:dyDescent="0.2">
      <c r="M951" s="74"/>
      <c r="N951" s="43"/>
      <c r="O951" s="43"/>
      <c r="P951" s="74"/>
      <c r="R951" s="7"/>
      <c r="S951" s="7"/>
      <c r="T951" s="7"/>
      <c r="U951" s="7"/>
      <c r="V951" s="7"/>
      <c r="W951" s="7"/>
      <c r="X951" s="7"/>
      <c r="Y951" s="7"/>
      <c r="Z951" s="7"/>
    </row>
    <row r="952" spans="13:26" x14ac:dyDescent="0.2">
      <c r="M952" s="74"/>
      <c r="N952" s="43"/>
      <c r="O952" s="43"/>
      <c r="P952" s="74"/>
      <c r="R952" s="7"/>
      <c r="S952" s="7"/>
      <c r="T952" s="7"/>
      <c r="U952" s="7"/>
      <c r="V952" s="7"/>
      <c r="W952" s="7"/>
      <c r="X952" s="7"/>
      <c r="Y952" s="7"/>
      <c r="Z952" s="7"/>
    </row>
    <row r="953" spans="13:26" x14ac:dyDescent="0.2">
      <c r="M953" s="74"/>
      <c r="N953" s="43"/>
      <c r="O953" s="43"/>
      <c r="P953" s="74"/>
      <c r="R953" s="7"/>
      <c r="S953" s="7"/>
      <c r="T953" s="7"/>
      <c r="U953" s="7"/>
      <c r="V953" s="7"/>
      <c r="W953" s="7"/>
      <c r="X953" s="7"/>
      <c r="Y953" s="7"/>
      <c r="Z953" s="7"/>
    </row>
    <row r="954" spans="13:26" x14ac:dyDescent="0.2">
      <c r="M954" s="74"/>
      <c r="N954" s="43"/>
      <c r="O954" s="43"/>
      <c r="P954" s="74"/>
      <c r="R954" s="7"/>
      <c r="S954" s="7"/>
      <c r="T954" s="7"/>
      <c r="U954" s="7"/>
      <c r="V954" s="7"/>
      <c r="W954" s="7"/>
      <c r="X954" s="7"/>
      <c r="Y954" s="7"/>
      <c r="Z954" s="7"/>
    </row>
    <row r="955" spans="13:26" x14ac:dyDescent="0.2">
      <c r="M955" s="74"/>
      <c r="N955" s="43"/>
      <c r="O955" s="43"/>
      <c r="P955" s="74"/>
      <c r="R955" s="7"/>
      <c r="S955" s="7"/>
      <c r="T955" s="7"/>
      <c r="U955" s="7"/>
      <c r="V955" s="7"/>
      <c r="W955" s="7"/>
      <c r="X955" s="7"/>
      <c r="Y955" s="7"/>
      <c r="Z955" s="7"/>
    </row>
    <row r="956" spans="13:26" x14ac:dyDescent="0.2">
      <c r="M956" s="74"/>
      <c r="N956" s="43"/>
      <c r="O956" s="43"/>
      <c r="P956" s="74"/>
      <c r="R956" s="7"/>
      <c r="S956" s="7"/>
      <c r="T956" s="7"/>
      <c r="U956" s="7"/>
      <c r="V956" s="7"/>
      <c r="W956" s="7"/>
      <c r="X956" s="7"/>
      <c r="Y956" s="7"/>
      <c r="Z956" s="7"/>
    </row>
    <row r="957" spans="13:26" x14ac:dyDescent="0.2">
      <c r="M957" s="74"/>
      <c r="N957" s="43"/>
      <c r="O957" s="43"/>
      <c r="P957" s="74"/>
      <c r="R957" s="7"/>
      <c r="S957" s="7"/>
      <c r="T957" s="7"/>
      <c r="U957" s="7"/>
      <c r="V957" s="7"/>
      <c r="W957" s="7"/>
      <c r="X957" s="7"/>
      <c r="Y957" s="7"/>
      <c r="Z957" s="7"/>
    </row>
    <row r="958" spans="13:26" x14ac:dyDescent="0.2">
      <c r="M958" s="74"/>
      <c r="N958" s="43"/>
      <c r="O958" s="43"/>
      <c r="P958" s="74"/>
      <c r="R958" s="7"/>
      <c r="S958" s="7"/>
      <c r="T958" s="7"/>
      <c r="U958" s="7"/>
      <c r="V958" s="7"/>
      <c r="W958" s="7"/>
      <c r="X958" s="7"/>
      <c r="Y958" s="7"/>
      <c r="Z958" s="7"/>
    </row>
    <row r="959" spans="13:26" x14ac:dyDescent="0.2">
      <c r="M959" s="74"/>
      <c r="N959" s="43"/>
      <c r="O959" s="43"/>
      <c r="P959" s="74"/>
      <c r="R959" s="7"/>
      <c r="S959" s="7"/>
      <c r="T959" s="7"/>
      <c r="U959" s="7"/>
      <c r="V959" s="7"/>
      <c r="W959" s="7"/>
      <c r="X959" s="7"/>
      <c r="Y959" s="7"/>
      <c r="Z959" s="7"/>
    </row>
    <row r="960" spans="13:26" x14ac:dyDescent="0.2">
      <c r="M960" s="74"/>
      <c r="N960" s="43"/>
      <c r="O960" s="43"/>
      <c r="P960" s="74"/>
      <c r="R960" s="7"/>
      <c r="S960" s="7"/>
      <c r="T960" s="7"/>
      <c r="U960" s="7"/>
      <c r="V960" s="7"/>
      <c r="W960" s="7"/>
      <c r="X960" s="7"/>
      <c r="Y960" s="7"/>
      <c r="Z960" s="7"/>
    </row>
    <row r="961" spans="13:26" x14ac:dyDescent="0.2">
      <c r="M961" s="74"/>
      <c r="N961" s="43"/>
      <c r="O961" s="43"/>
      <c r="P961" s="74"/>
      <c r="R961" s="7"/>
      <c r="S961" s="7"/>
      <c r="T961" s="7"/>
      <c r="U961" s="7"/>
      <c r="V961" s="7"/>
      <c r="W961" s="7"/>
      <c r="X961" s="7"/>
      <c r="Y961" s="7"/>
      <c r="Z961" s="7"/>
    </row>
    <row r="962" spans="13:26" x14ac:dyDescent="0.2">
      <c r="M962" s="74"/>
      <c r="N962" s="43"/>
      <c r="O962" s="43"/>
      <c r="P962" s="74"/>
      <c r="R962" s="7"/>
      <c r="S962" s="7"/>
      <c r="T962" s="7"/>
      <c r="U962" s="7"/>
      <c r="V962" s="7"/>
      <c r="W962" s="7"/>
      <c r="X962" s="7"/>
      <c r="Y962" s="7"/>
      <c r="Z962" s="7"/>
    </row>
    <row r="963" spans="13:26" x14ac:dyDescent="0.2">
      <c r="M963" s="74"/>
      <c r="N963" s="43"/>
      <c r="O963" s="43"/>
      <c r="P963" s="74"/>
      <c r="R963" s="7"/>
      <c r="S963" s="7"/>
      <c r="T963" s="7"/>
      <c r="U963" s="7"/>
      <c r="V963" s="7"/>
      <c r="W963" s="7"/>
      <c r="X963" s="7"/>
      <c r="Y963" s="7"/>
      <c r="Z963" s="7"/>
    </row>
  </sheetData>
  <mergeCells count="26">
    <mergeCell ref="A173:F173"/>
    <mergeCell ref="G3:L3"/>
    <mergeCell ref="A6:A7"/>
    <mergeCell ref="B6:B7"/>
    <mergeCell ref="C6:C7"/>
    <mergeCell ref="D6:D7"/>
    <mergeCell ref="E6:E7"/>
    <mergeCell ref="F6:F7"/>
    <mergeCell ref="G6:G7"/>
    <mergeCell ref="H6:K6"/>
    <mergeCell ref="L6:O6"/>
    <mergeCell ref="P6:P7"/>
    <mergeCell ref="Q6:Q7"/>
    <mergeCell ref="A55:F55"/>
    <mergeCell ref="A70:F70"/>
    <mergeCell ref="A98:F98"/>
    <mergeCell ref="L509:M509"/>
    <mergeCell ref="A510:F510"/>
    <mergeCell ref="I510:K510"/>
    <mergeCell ref="L510:M510"/>
    <mergeCell ref="A259:F259"/>
    <mergeCell ref="A392:F392"/>
    <mergeCell ref="A459:F459"/>
    <mergeCell ref="J499:K499"/>
    <mergeCell ref="A509:F509"/>
    <mergeCell ref="I509:K509"/>
  </mergeCells>
  <printOptions horizontalCentered="1" verticalCentered="1"/>
  <pageMargins left="0.39370078740157499" right="0.196850393700787" top="0.7" bottom="0.7" header="0" footer="0"/>
  <pageSetup paperSize="9" scale="64" fitToHeight="15" orientation="landscape" r:id="rId1"/>
  <headerFooter alignWithMargins="0">
    <oddFooter>&amp;C&amp;P/&amp;N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C963"/>
  <sheetViews>
    <sheetView tabSelected="1" zoomScale="80" zoomScaleNormal="80" workbookViewId="0">
      <pane xSplit="9" ySplit="9" topLeftCell="J440" activePane="bottomRight" state="frozen"/>
      <selection pane="topRight" activeCell="J1" sqref="J1"/>
      <selection pane="bottomLeft" activeCell="A10" sqref="A10"/>
      <selection pane="bottomRight" activeCell="L445" sqref="L445:L446"/>
    </sheetView>
  </sheetViews>
  <sheetFormatPr defaultColWidth="9.6640625" defaultRowHeight="16.5" x14ac:dyDescent="0.2"/>
  <cols>
    <col min="1" max="1" width="4.5546875" style="24" customWidth="1"/>
    <col min="2" max="2" width="3.33203125" style="24" bestFit="1" customWidth="1"/>
    <col min="3" max="3" width="3.6640625" style="24" bestFit="1" customWidth="1"/>
    <col min="4" max="4" width="3.21875" style="24" bestFit="1" customWidth="1"/>
    <col min="5" max="5" width="2.88671875" style="24" bestFit="1" customWidth="1"/>
    <col min="6" max="6" width="3.44140625" style="24" bestFit="1" customWidth="1"/>
    <col min="7" max="7" width="36.21875" style="56" customWidth="1"/>
    <col min="8" max="8" width="14.44140625" style="56" customWidth="1"/>
    <col min="9" max="9" width="12.21875" style="56" bestFit="1" customWidth="1"/>
    <col min="10" max="10" width="12" style="56" bestFit="1" customWidth="1"/>
    <col min="11" max="11" width="8.77734375" style="107" customWidth="1"/>
    <col min="12" max="12" width="13.109375" style="72" customWidth="1"/>
    <col min="13" max="13" width="12" style="72" bestFit="1" customWidth="1"/>
    <col min="14" max="14" width="12.44140625" style="37" customWidth="1"/>
    <col min="15" max="15" width="12" style="72" bestFit="1" customWidth="1"/>
    <col min="16" max="16" width="12.77734375" style="72" customWidth="1"/>
    <col min="17" max="17" width="9.5546875" style="51" bestFit="1" customWidth="1"/>
    <col min="18" max="18" width="9.77734375" style="5" bestFit="1" customWidth="1"/>
    <col min="19" max="19" width="12.88671875" style="5" customWidth="1"/>
    <col min="20" max="20" width="9.88671875" style="5" bestFit="1" customWidth="1"/>
    <col min="21" max="16384" width="9.6640625" style="5"/>
  </cols>
  <sheetData>
    <row r="1" spans="1:159" ht="18" x14ac:dyDescent="0.2">
      <c r="A1" s="88" t="s">
        <v>411</v>
      </c>
      <c r="C1" s="23"/>
      <c r="D1" s="23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</row>
    <row r="2" spans="1:159" ht="18" x14ac:dyDescent="0.2">
      <c r="A2" s="89" t="s">
        <v>413</v>
      </c>
      <c r="B2" s="86"/>
      <c r="C2" s="25"/>
      <c r="D2" s="25"/>
      <c r="E2" s="25"/>
      <c r="F2" s="25"/>
      <c r="H2" s="67"/>
      <c r="I2" s="67"/>
      <c r="J2" s="67"/>
      <c r="K2" s="108"/>
      <c r="L2" s="352"/>
      <c r="M2" s="75"/>
      <c r="N2" s="29"/>
      <c r="O2" s="357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</row>
    <row r="3" spans="1:159" ht="18" x14ac:dyDescent="0.2">
      <c r="A3" s="25"/>
      <c r="B3" s="25"/>
      <c r="C3" s="25"/>
      <c r="D3" s="25"/>
      <c r="E3" s="25"/>
      <c r="F3" s="25"/>
      <c r="G3" s="403" t="s">
        <v>437</v>
      </c>
      <c r="H3" s="403"/>
      <c r="I3" s="403"/>
      <c r="J3" s="403"/>
      <c r="K3" s="403"/>
      <c r="L3" s="403"/>
      <c r="M3" s="250"/>
      <c r="N3" s="140"/>
      <c r="O3" s="75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</row>
    <row r="4" spans="1:159" ht="15.75" x14ac:dyDescent="0.2">
      <c r="A4" s="25"/>
      <c r="B4" s="25"/>
      <c r="C4" s="25"/>
      <c r="D4" s="25"/>
      <c r="E4" s="25"/>
      <c r="F4" s="25"/>
      <c r="G4" s="87"/>
      <c r="H4" s="87"/>
      <c r="I4" s="87"/>
      <c r="J4" s="87"/>
      <c r="K4" s="109"/>
      <c r="L4" s="251"/>
      <c r="M4" s="251"/>
      <c r="N4" s="29"/>
      <c r="O4" s="75"/>
      <c r="Q4" s="51" t="s">
        <v>404</v>
      </c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</row>
    <row r="5" spans="1:159" thickBot="1" x14ac:dyDescent="0.25">
      <c r="A5" s="25"/>
      <c r="B5" s="25"/>
      <c r="C5" s="25"/>
      <c r="D5" s="25"/>
      <c r="E5" s="25"/>
      <c r="F5" s="25"/>
      <c r="G5" s="87"/>
      <c r="H5" s="87"/>
      <c r="I5" s="87"/>
      <c r="J5" s="87"/>
      <c r="K5" s="109"/>
      <c r="L5" s="251"/>
      <c r="M5" s="251"/>
      <c r="N5" s="29"/>
      <c r="O5" s="75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</row>
    <row r="6" spans="1:159" ht="15.75" x14ac:dyDescent="0.2">
      <c r="A6" s="415" t="s">
        <v>0</v>
      </c>
      <c r="B6" s="417" t="s">
        <v>290</v>
      </c>
      <c r="C6" s="417" t="s">
        <v>1</v>
      </c>
      <c r="D6" s="417" t="s">
        <v>291</v>
      </c>
      <c r="E6" s="417" t="s">
        <v>2</v>
      </c>
      <c r="F6" s="417" t="s">
        <v>3</v>
      </c>
      <c r="G6" s="419" t="s">
        <v>4</v>
      </c>
      <c r="H6" s="421" t="s">
        <v>384</v>
      </c>
      <c r="I6" s="421"/>
      <c r="J6" s="421"/>
      <c r="K6" s="421"/>
      <c r="L6" s="421" t="s">
        <v>385</v>
      </c>
      <c r="M6" s="421"/>
      <c r="N6" s="421"/>
      <c r="O6" s="421"/>
      <c r="P6" s="422" t="s">
        <v>288</v>
      </c>
      <c r="Q6" s="424" t="s">
        <v>289</v>
      </c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</row>
    <row r="7" spans="1:159" s="50" customFormat="1" ht="78.75" x14ac:dyDescent="0.25">
      <c r="A7" s="416"/>
      <c r="B7" s="418"/>
      <c r="C7" s="418"/>
      <c r="D7" s="418"/>
      <c r="E7" s="418"/>
      <c r="F7" s="418"/>
      <c r="G7" s="420"/>
      <c r="H7" s="270" t="s">
        <v>381</v>
      </c>
      <c r="I7" s="270" t="s">
        <v>382</v>
      </c>
      <c r="J7" s="270" t="s">
        <v>383</v>
      </c>
      <c r="K7" s="271" t="s">
        <v>394</v>
      </c>
      <c r="L7" s="351" t="s">
        <v>379</v>
      </c>
      <c r="M7" s="351" t="s">
        <v>380</v>
      </c>
      <c r="N7" s="270" t="s">
        <v>287</v>
      </c>
      <c r="O7" s="351" t="s">
        <v>5</v>
      </c>
      <c r="P7" s="423"/>
      <c r="Q7" s="425"/>
      <c r="R7" s="272" t="s">
        <v>414</v>
      </c>
      <c r="S7" s="272" t="s">
        <v>415</v>
      </c>
      <c r="T7" s="272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</row>
    <row r="8" spans="1:159" ht="30" x14ac:dyDescent="0.2">
      <c r="A8" s="273"/>
      <c r="B8" s="274"/>
      <c r="C8" s="274"/>
      <c r="D8" s="274"/>
      <c r="E8" s="274"/>
      <c r="F8" s="274"/>
      <c r="G8" s="274">
        <v>1</v>
      </c>
      <c r="H8" s="275">
        <v>2</v>
      </c>
      <c r="I8" s="275">
        <v>3</v>
      </c>
      <c r="J8" s="275">
        <v>4</v>
      </c>
      <c r="K8" s="276" t="s">
        <v>403</v>
      </c>
      <c r="L8" s="277">
        <v>6</v>
      </c>
      <c r="M8" s="277">
        <v>7</v>
      </c>
      <c r="N8" s="277">
        <v>8</v>
      </c>
      <c r="O8" s="277" t="s">
        <v>386</v>
      </c>
      <c r="P8" s="277" t="s">
        <v>387</v>
      </c>
      <c r="Q8" s="278" t="s">
        <v>388</v>
      </c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</row>
    <row r="9" spans="1:159" ht="18" x14ac:dyDescent="0.2">
      <c r="A9" s="279" t="s">
        <v>6</v>
      </c>
      <c r="B9" s="280" t="s">
        <v>7</v>
      </c>
      <c r="C9" s="280"/>
      <c r="D9" s="280"/>
      <c r="E9" s="280"/>
      <c r="F9" s="280"/>
      <c r="G9" s="150" t="s">
        <v>8</v>
      </c>
      <c r="H9" s="281">
        <f>H10+H38</f>
        <v>21741000</v>
      </c>
      <c r="I9" s="281">
        <f>O9</f>
        <v>4787878.22</v>
      </c>
      <c r="J9" s="282" t="s">
        <v>390</v>
      </c>
      <c r="K9" s="283" t="s">
        <v>390</v>
      </c>
      <c r="L9" s="252">
        <f>+L10+L38</f>
        <v>3967000</v>
      </c>
      <c r="M9" s="252">
        <f>+M10+M38</f>
        <v>3579648</v>
      </c>
      <c r="N9" s="252">
        <f>+N10+N38</f>
        <v>1208230.22</v>
      </c>
      <c r="O9" s="252">
        <f>+O10+O38+O45</f>
        <v>4787878.22</v>
      </c>
      <c r="P9" s="252">
        <f>+P10+P38</f>
        <v>3167.5299999999997</v>
      </c>
      <c r="Q9" s="197">
        <f t="shared" ref="Q9:Q10" si="0">ROUND(O9/L9*100,2)</f>
        <v>120.69</v>
      </c>
      <c r="R9" s="6"/>
      <c r="S9" s="6"/>
      <c r="T9" s="44" t="e">
        <f>+U9='02.2021'!M9R9+S9</f>
        <v>#NAME?</v>
      </c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</row>
    <row r="10" spans="1:159" ht="18" x14ac:dyDescent="0.2">
      <c r="A10" s="284" t="s">
        <v>9</v>
      </c>
      <c r="B10" s="285"/>
      <c r="C10" s="285"/>
      <c r="D10" s="285"/>
      <c r="E10" s="285"/>
      <c r="F10" s="285"/>
      <c r="G10" s="286" t="s">
        <v>10</v>
      </c>
      <c r="H10" s="281">
        <f>H13+H27+H11</f>
        <v>21741000</v>
      </c>
      <c r="I10" s="281">
        <f>O10</f>
        <v>4787878.22</v>
      </c>
      <c r="J10" s="282" t="s">
        <v>390</v>
      </c>
      <c r="K10" s="283" t="s">
        <v>390</v>
      </c>
      <c r="L10" s="70">
        <f>+L13+L27+L11</f>
        <v>3967000</v>
      </c>
      <c r="M10" s="70">
        <f>+M13+M27+M11</f>
        <v>3579648</v>
      </c>
      <c r="N10" s="70">
        <f>+N13+N27+N11</f>
        <v>1208230.22</v>
      </c>
      <c r="O10" s="70">
        <f>+O13+O27+O11</f>
        <v>4787878.22</v>
      </c>
      <c r="P10" s="70">
        <f>+P13+P27+P11</f>
        <v>3167.5299999999997</v>
      </c>
      <c r="Q10" s="198">
        <f t="shared" si="0"/>
        <v>120.69</v>
      </c>
      <c r="R10" s="6"/>
      <c r="S10" s="6"/>
      <c r="T10" s="44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</row>
    <row r="11" spans="1:159" ht="45" x14ac:dyDescent="0.2">
      <c r="A11" s="284">
        <v>1604</v>
      </c>
      <c r="B11" s="285"/>
      <c r="C11" s="285"/>
      <c r="D11" s="285"/>
      <c r="E11" s="285"/>
      <c r="F11" s="285"/>
      <c r="G11" s="287" t="s">
        <v>11</v>
      </c>
      <c r="H11" s="281">
        <v>0</v>
      </c>
      <c r="I11" s="281">
        <v>0</v>
      </c>
      <c r="J11" s="282" t="s">
        <v>390</v>
      </c>
      <c r="K11" s="283" t="s">
        <v>390</v>
      </c>
      <c r="L11" s="70">
        <f>L12</f>
        <v>0</v>
      </c>
      <c r="M11" s="70">
        <f>M12</f>
        <v>0</v>
      </c>
      <c r="N11" s="70">
        <f t="shared" ref="N11:O11" si="1">N12</f>
        <v>0</v>
      </c>
      <c r="O11" s="70">
        <f t="shared" si="1"/>
        <v>0</v>
      </c>
      <c r="P11" s="70">
        <f>P12</f>
        <v>0</v>
      </c>
      <c r="Q11" s="198"/>
      <c r="R11" s="6"/>
      <c r="S11" s="6"/>
      <c r="T11" s="30">
        <f t="shared" ref="T11" si="2">+T12</f>
        <v>-1518</v>
      </c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</row>
    <row r="12" spans="1:159" ht="28.5" x14ac:dyDescent="0.2">
      <c r="A12" s="284"/>
      <c r="B12" s="288" t="s">
        <v>12</v>
      </c>
      <c r="C12" s="285"/>
      <c r="D12" s="285"/>
      <c r="E12" s="285"/>
      <c r="F12" s="285"/>
      <c r="G12" s="289" t="s">
        <v>13</v>
      </c>
      <c r="H12" s="281">
        <v>0</v>
      </c>
      <c r="I12" s="281">
        <v>0</v>
      </c>
      <c r="J12" s="282" t="s">
        <v>390</v>
      </c>
      <c r="K12" s="283" t="s">
        <v>390</v>
      </c>
      <c r="L12" s="69">
        <v>0</v>
      </c>
      <c r="M12" s="69">
        <v>0</v>
      </c>
      <c r="N12" s="69">
        <v>0</v>
      </c>
      <c r="O12" s="69">
        <f>+M12+N12</f>
        <v>0</v>
      </c>
      <c r="P12" s="69">
        <f>L12-O12</f>
        <v>0</v>
      </c>
      <c r="Q12" s="199"/>
      <c r="R12" s="6"/>
      <c r="S12" s="6"/>
      <c r="T12" s="30">
        <f>+T13+T14+T15+T16</f>
        <v>-1518</v>
      </c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</row>
    <row r="13" spans="1:159" ht="18" x14ac:dyDescent="0.2">
      <c r="A13" s="284" t="s">
        <v>14</v>
      </c>
      <c r="B13" s="285"/>
      <c r="C13" s="285"/>
      <c r="D13" s="285"/>
      <c r="E13" s="285"/>
      <c r="F13" s="285"/>
      <c r="G13" s="286" t="s">
        <v>15</v>
      </c>
      <c r="H13" s="281">
        <f>H14+H21</f>
        <v>21732000</v>
      </c>
      <c r="I13" s="281">
        <f>O13</f>
        <v>4787192.75</v>
      </c>
      <c r="J13" s="282" t="s">
        <v>390</v>
      </c>
      <c r="K13" s="283" t="s">
        <v>390</v>
      </c>
      <c r="L13" s="70">
        <f t="shared" ref="L13:P13" si="3">+L14+L21</f>
        <v>3966500</v>
      </c>
      <c r="M13" s="70">
        <f t="shared" si="3"/>
        <v>3579303</v>
      </c>
      <c r="N13" s="70">
        <f t="shared" si="3"/>
        <v>1207889.75</v>
      </c>
      <c r="O13" s="70">
        <f t="shared" si="3"/>
        <v>4787192.75</v>
      </c>
      <c r="P13" s="70">
        <f t="shared" si="3"/>
        <v>3353</v>
      </c>
      <c r="Q13" s="198">
        <f t="shared" ref="Q13:Q15" si="4">ROUND(O13/L13*100,2)</f>
        <v>120.69</v>
      </c>
      <c r="R13" s="6"/>
      <c r="S13" s="6"/>
      <c r="T13" s="44">
        <f>+R13+S13</f>
        <v>0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</row>
    <row r="14" spans="1:159" ht="18" x14ac:dyDescent="0.2">
      <c r="A14" s="284" t="s">
        <v>16</v>
      </c>
      <c r="B14" s="285"/>
      <c r="C14" s="285"/>
      <c r="D14" s="285"/>
      <c r="E14" s="285"/>
      <c r="F14" s="285"/>
      <c r="G14" s="286" t="s">
        <v>17</v>
      </c>
      <c r="H14" s="281">
        <f>H15+H17+H18+H19</f>
        <v>21711600</v>
      </c>
      <c r="I14" s="281">
        <f t="shared" ref="I14:I24" si="5">O14</f>
        <v>4782295.75</v>
      </c>
      <c r="J14" s="282" t="s">
        <v>390</v>
      </c>
      <c r="K14" s="283" t="s">
        <v>390</v>
      </c>
      <c r="L14" s="70">
        <f>+L15+L17+L18+L19</f>
        <v>3961400</v>
      </c>
      <c r="M14" s="70">
        <f t="shared" ref="M14:O14" si="6">+M15+M17+M18+M19</f>
        <v>3575118</v>
      </c>
      <c r="N14" s="70">
        <f t="shared" si="6"/>
        <v>1207177.75</v>
      </c>
      <c r="O14" s="70">
        <f t="shared" si="6"/>
        <v>4782295.75</v>
      </c>
      <c r="P14" s="70">
        <f t="shared" ref="P14" si="7">+P15+P17</f>
        <v>3150</v>
      </c>
      <c r="Q14" s="198">
        <f t="shared" si="4"/>
        <v>120.72</v>
      </c>
      <c r="R14" s="6"/>
      <c r="S14" s="6"/>
      <c r="T14" s="44">
        <f t="shared" ref="T14:T16" si="8">+R14+S14</f>
        <v>0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</row>
    <row r="15" spans="1:159" s="1" customFormat="1" ht="18" x14ac:dyDescent="0.25">
      <c r="A15" s="284"/>
      <c r="B15" s="285" t="s">
        <v>18</v>
      </c>
      <c r="C15" s="285"/>
      <c r="D15" s="285"/>
      <c r="E15" s="285"/>
      <c r="F15" s="285"/>
      <c r="G15" s="287" t="s">
        <v>19</v>
      </c>
      <c r="H15" s="281">
        <f>H16</f>
        <v>52000</v>
      </c>
      <c r="I15" s="281">
        <f t="shared" si="5"/>
        <v>10985</v>
      </c>
      <c r="J15" s="282" t="s">
        <v>390</v>
      </c>
      <c r="K15" s="283" t="s">
        <v>390</v>
      </c>
      <c r="L15" s="70">
        <f t="shared" ref="L15:P15" si="9">+L16</f>
        <v>13000</v>
      </c>
      <c r="M15" s="70">
        <f t="shared" si="9"/>
        <v>12576</v>
      </c>
      <c r="N15" s="70">
        <f t="shared" si="9"/>
        <v>-1591</v>
      </c>
      <c r="O15" s="70">
        <f>+O16</f>
        <v>10985</v>
      </c>
      <c r="P15" s="70">
        <f t="shared" si="9"/>
        <v>2015</v>
      </c>
      <c r="Q15" s="198">
        <f t="shared" si="4"/>
        <v>84.5</v>
      </c>
      <c r="R15" s="9"/>
      <c r="S15" s="9"/>
      <c r="T15" s="44">
        <f t="shared" si="8"/>
        <v>0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</row>
    <row r="16" spans="1:159" ht="18" x14ac:dyDescent="0.2">
      <c r="A16" s="290"/>
      <c r="B16" s="291"/>
      <c r="C16" s="291" t="s">
        <v>20</v>
      </c>
      <c r="D16" s="291"/>
      <c r="E16" s="291"/>
      <c r="F16" s="291"/>
      <c r="G16" s="289" t="s">
        <v>21</v>
      </c>
      <c r="H16" s="281">
        <v>52000</v>
      </c>
      <c r="I16" s="281">
        <f t="shared" si="5"/>
        <v>10985</v>
      </c>
      <c r="J16" s="282" t="s">
        <v>390</v>
      </c>
      <c r="K16" s="283" t="s">
        <v>390</v>
      </c>
      <c r="L16" s="71">
        <v>13000</v>
      </c>
      <c r="M16" s="71">
        <v>12576</v>
      </c>
      <c r="N16" s="71">
        <v>-1591</v>
      </c>
      <c r="O16" s="69">
        <f>+M16+N16</f>
        <v>10985</v>
      </c>
      <c r="P16" s="69">
        <f t="shared" ref="P16:P19" si="10">L16-O16</f>
        <v>2015</v>
      </c>
      <c r="Q16" s="199">
        <f>ROUND(O16/L16*100,2)</f>
        <v>84.5</v>
      </c>
      <c r="R16" s="6">
        <v>5529</v>
      </c>
      <c r="S16" s="9">
        <f>R16-M16</f>
        <v>-7047</v>
      </c>
      <c r="T16" s="44">
        <f t="shared" si="8"/>
        <v>-1518</v>
      </c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</row>
    <row r="17" spans="1:159" ht="28.5" x14ac:dyDescent="0.2">
      <c r="A17" s="290"/>
      <c r="B17" s="291" t="s">
        <v>22</v>
      </c>
      <c r="C17" s="291"/>
      <c r="D17" s="291"/>
      <c r="E17" s="291"/>
      <c r="F17" s="291"/>
      <c r="G17" s="289" t="s">
        <v>23</v>
      </c>
      <c r="H17" s="281">
        <v>28000</v>
      </c>
      <c r="I17" s="281">
        <f t="shared" si="5"/>
        <v>5865</v>
      </c>
      <c r="J17" s="282" t="s">
        <v>390</v>
      </c>
      <c r="K17" s="283" t="s">
        <v>390</v>
      </c>
      <c r="L17" s="71">
        <v>7000</v>
      </c>
      <c r="M17" s="71">
        <v>6746</v>
      </c>
      <c r="N17" s="71">
        <v>-881</v>
      </c>
      <c r="O17" s="69">
        <f>+M17+N17</f>
        <v>5865</v>
      </c>
      <c r="P17" s="69">
        <f t="shared" si="10"/>
        <v>1135</v>
      </c>
      <c r="Q17" s="199">
        <f>ROUND(O17/L17*100,2)</f>
        <v>83.79</v>
      </c>
      <c r="R17" s="6">
        <v>3500</v>
      </c>
      <c r="S17" s="9">
        <f>R17-M17</f>
        <v>-3246</v>
      </c>
      <c r="T17" s="30">
        <f t="shared" ref="T17" si="11">+T18+T22</f>
        <v>-4500</v>
      </c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</row>
    <row r="18" spans="1:159" ht="28.5" x14ac:dyDescent="0.2">
      <c r="A18" s="290"/>
      <c r="B18" s="291">
        <v>10</v>
      </c>
      <c r="C18" s="291"/>
      <c r="D18" s="291"/>
      <c r="E18" s="291"/>
      <c r="F18" s="291"/>
      <c r="G18" s="289" t="s">
        <v>367</v>
      </c>
      <c r="H18" s="281">
        <v>6821600</v>
      </c>
      <c r="I18" s="281">
        <f>O18</f>
        <v>2307433.75</v>
      </c>
      <c r="J18" s="282" t="s">
        <v>390</v>
      </c>
      <c r="K18" s="283" t="s">
        <v>390</v>
      </c>
      <c r="L18" s="71">
        <v>1772000</v>
      </c>
      <c r="M18" s="71">
        <v>1725103</v>
      </c>
      <c r="N18" s="71">
        <v>582330.75</v>
      </c>
      <c r="O18" s="69">
        <f t="shared" ref="O18" si="12">+M18+N18</f>
        <v>2307433.75</v>
      </c>
      <c r="P18" s="69">
        <f t="shared" si="10"/>
        <v>-535433.75</v>
      </c>
      <c r="Q18" s="199">
        <f t="shared" ref="Q18:Q19" si="13">ROUND(O18/L18*100,2)</f>
        <v>130.22</v>
      </c>
      <c r="R18" s="6">
        <v>1146723</v>
      </c>
      <c r="S18" s="9">
        <f t="shared" ref="S18:S81" si="14">R18-M18</f>
        <v>-578380</v>
      </c>
      <c r="T18" s="30">
        <f t="shared" ref="T18" si="15">+T19</f>
        <v>-4185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</row>
    <row r="19" spans="1:159" ht="42.75" x14ac:dyDescent="0.2">
      <c r="A19" s="290"/>
      <c r="B19" s="291">
        <v>11</v>
      </c>
      <c r="C19" s="291"/>
      <c r="D19" s="291"/>
      <c r="E19" s="291"/>
      <c r="F19" s="291"/>
      <c r="G19" s="289" t="s">
        <v>368</v>
      </c>
      <c r="H19" s="281">
        <v>14810000</v>
      </c>
      <c r="I19" s="281">
        <f t="shared" si="5"/>
        <v>2458012</v>
      </c>
      <c r="J19" s="282" t="s">
        <v>390</v>
      </c>
      <c r="K19" s="283" t="s">
        <v>390</v>
      </c>
      <c r="L19" s="71">
        <v>2169400</v>
      </c>
      <c r="M19" s="71">
        <v>1830693</v>
      </c>
      <c r="N19" s="71">
        <v>627319</v>
      </c>
      <c r="O19" s="69">
        <f>+M19+N19</f>
        <v>2458012</v>
      </c>
      <c r="P19" s="69">
        <f t="shared" si="10"/>
        <v>-288612</v>
      </c>
      <c r="Q19" s="199">
        <f t="shared" si="13"/>
        <v>113.3</v>
      </c>
      <c r="R19" s="6">
        <v>1176947</v>
      </c>
      <c r="S19" s="9">
        <f t="shared" si="14"/>
        <v>-653746</v>
      </c>
      <c r="T19" s="30">
        <f t="shared" ref="T19" si="16">+T20+T21</f>
        <v>-4185</v>
      </c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</row>
    <row r="20" spans="1:159" ht="18" x14ac:dyDescent="0.2">
      <c r="A20" s="290"/>
      <c r="B20" s="291"/>
      <c r="C20" s="291"/>
      <c r="D20" s="291"/>
      <c r="E20" s="291"/>
      <c r="F20" s="291"/>
      <c r="G20" s="292"/>
      <c r="H20" s="281" t="s">
        <v>390</v>
      </c>
      <c r="I20" s="281">
        <f>O20</f>
        <v>0</v>
      </c>
      <c r="J20" s="282" t="s">
        <v>390</v>
      </c>
      <c r="K20" s="283" t="s">
        <v>390</v>
      </c>
      <c r="L20" s="69"/>
      <c r="M20" s="69"/>
      <c r="N20" s="69"/>
      <c r="O20" s="69"/>
      <c r="P20" s="69"/>
      <c r="Q20" s="199"/>
      <c r="R20" s="6"/>
      <c r="S20" s="9">
        <f t="shared" si="14"/>
        <v>0</v>
      </c>
      <c r="T20" s="44">
        <f t="shared" ref="T20:T21" si="17">+R20+S20</f>
        <v>0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</row>
    <row r="21" spans="1:159" ht="18" x14ac:dyDescent="0.2">
      <c r="A21" s="284" t="s">
        <v>24</v>
      </c>
      <c r="B21" s="285"/>
      <c r="C21" s="285"/>
      <c r="D21" s="285"/>
      <c r="E21" s="285"/>
      <c r="F21" s="285"/>
      <c r="G21" s="293" t="s">
        <v>25</v>
      </c>
      <c r="H21" s="281">
        <f>H22</f>
        <v>20400</v>
      </c>
      <c r="I21" s="281">
        <f t="shared" si="5"/>
        <v>4897</v>
      </c>
      <c r="J21" s="282" t="s">
        <v>390</v>
      </c>
      <c r="K21" s="283" t="s">
        <v>390</v>
      </c>
      <c r="L21" s="70">
        <f t="shared" ref="L21:P21" si="18">+L22</f>
        <v>5100</v>
      </c>
      <c r="M21" s="70">
        <f>+M22</f>
        <v>4185</v>
      </c>
      <c r="N21" s="70">
        <f t="shared" si="18"/>
        <v>712</v>
      </c>
      <c r="O21" s="70">
        <f t="shared" si="18"/>
        <v>4897</v>
      </c>
      <c r="P21" s="70">
        <f t="shared" si="18"/>
        <v>203</v>
      </c>
      <c r="Q21" s="198">
        <f t="shared" ref="Q21:Q22" si="19">ROUND(O21/L21*100,2)</f>
        <v>96.02</v>
      </c>
      <c r="R21" s="6"/>
      <c r="S21" s="9">
        <f t="shared" si="14"/>
        <v>-4185</v>
      </c>
      <c r="T21" s="44">
        <f t="shared" si="17"/>
        <v>-4185</v>
      </c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</row>
    <row r="22" spans="1:159" s="1" customFormat="1" ht="18" x14ac:dyDescent="0.25">
      <c r="A22" s="284"/>
      <c r="B22" s="285" t="s">
        <v>18</v>
      </c>
      <c r="C22" s="285"/>
      <c r="D22" s="285"/>
      <c r="E22" s="285"/>
      <c r="F22" s="285"/>
      <c r="G22" s="286" t="s">
        <v>26</v>
      </c>
      <c r="H22" s="294">
        <f>H23+H24+H25+H26</f>
        <v>20400</v>
      </c>
      <c r="I22" s="281">
        <f t="shared" si="5"/>
        <v>4897</v>
      </c>
      <c r="J22" s="282" t="s">
        <v>390</v>
      </c>
      <c r="K22" s="283" t="s">
        <v>390</v>
      </c>
      <c r="L22" s="70">
        <f>+L23+L24+L25+L26</f>
        <v>5100</v>
      </c>
      <c r="M22" s="70">
        <f>+M23+M24+M25+M26</f>
        <v>4185</v>
      </c>
      <c r="N22" s="70">
        <f>+N23+N24+N25+N26</f>
        <v>712</v>
      </c>
      <c r="O22" s="70">
        <f>+O23+O24+O25+O26</f>
        <v>4897</v>
      </c>
      <c r="P22" s="70">
        <f>+P23+P24+P25+P26</f>
        <v>203</v>
      </c>
      <c r="Q22" s="198">
        <f t="shared" si="19"/>
        <v>96.02</v>
      </c>
      <c r="R22" s="9"/>
      <c r="S22" s="9">
        <f t="shared" si="14"/>
        <v>-4185</v>
      </c>
      <c r="T22" s="30">
        <f t="shared" ref="T22" si="20">+T23</f>
        <v>-315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</row>
    <row r="23" spans="1:159" ht="18" x14ac:dyDescent="0.2">
      <c r="A23" s="290"/>
      <c r="B23" s="291"/>
      <c r="C23" s="291" t="s">
        <v>20</v>
      </c>
      <c r="D23" s="291"/>
      <c r="E23" s="291"/>
      <c r="F23" s="291"/>
      <c r="G23" s="292" t="s">
        <v>27</v>
      </c>
      <c r="H23" s="281">
        <v>20000</v>
      </c>
      <c r="I23" s="281">
        <f t="shared" si="5"/>
        <v>4867</v>
      </c>
      <c r="J23" s="282" t="s">
        <v>390</v>
      </c>
      <c r="K23" s="283" t="s">
        <v>390</v>
      </c>
      <c r="L23" s="69">
        <v>5000</v>
      </c>
      <c r="M23" s="69">
        <v>4155</v>
      </c>
      <c r="N23" s="69">
        <v>712</v>
      </c>
      <c r="O23" s="69">
        <f>+M23+N23</f>
        <v>4867</v>
      </c>
      <c r="P23" s="69">
        <f>L23-O23</f>
        <v>133</v>
      </c>
      <c r="Q23" s="199">
        <f>ROUND(O23/L23*100,2)</f>
        <v>97.34</v>
      </c>
      <c r="R23" s="6">
        <v>1726</v>
      </c>
      <c r="S23" s="9">
        <f t="shared" si="14"/>
        <v>-2429</v>
      </c>
      <c r="T23" s="30">
        <f t="shared" ref="T23" si="21">+T24+T27+T25+T26</f>
        <v>-315</v>
      </c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</row>
    <row r="24" spans="1:159" ht="18" x14ac:dyDescent="0.2">
      <c r="A24" s="290"/>
      <c r="B24" s="291"/>
      <c r="C24" s="291" t="s">
        <v>18</v>
      </c>
      <c r="D24" s="291"/>
      <c r="E24" s="291"/>
      <c r="F24" s="291"/>
      <c r="G24" s="292" t="s">
        <v>28</v>
      </c>
      <c r="H24" s="281">
        <v>400</v>
      </c>
      <c r="I24" s="281">
        <f t="shared" si="5"/>
        <v>30</v>
      </c>
      <c r="J24" s="282" t="s">
        <v>390</v>
      </c>
      <c r="K24" s="283" t="s">
        <v>390</v>
      </c>
      <c r="L24" s="69">
        <v>100</v>
      </c>
      <c r="M24" s="69">
        <v>30</v>
      </c>
      <c r="N24" s="69">
        <f>S24</f>
        <v>0</v>
      </c>
      <c r="O24" s="69">
        <f t="shared" ref="O24:O26" si="22">+M24+N24</f>
        <v>30</v>
      </c>
      <c r="P24" s="69">
        <f t="shared" ref="P24:P26" si="23">L24-O24</f>
        <v>70</v>
      </c>
      <c r="Q24" s="198"/>
      <c r="R24" s="6">
        <v>30</v>
      </c>
      <c r="S24" s="9">
        <f t="shared" si="14"/>
        <v>0</v>
      </c>
      <c r="T24" s="44">
        <f t="shared" ref="T24:T27" si="24">+R24+S24</f>
        <v>30</v>
      </c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</row>
    <row r="25" spans="1:159" ht="57" x14ac:dyDescent="0.2">
      <c r="A25" s="290"/>
      <c r="B25" s="291"/>
      <c r="C25" s="285" t="s">
        <v>111</v>
      </c>
      <c r="D25" s="291"/>
      <c r="E25" s="291"/>
      <c r="F25" s="291"/>
      <c r="G25" s="289" t="s">
        <v>292</v>
      </c>
      <c r="H25" s="281">
        <v>0</v>
      </c>
      <c r="I25" s="281" t="s">
        <v>390</v>
      </c>
      <c r="J25" s="282" t="s">
        <v>390</v>
      </c>
      <c r="K25" s="283" t="s">
        <v>390</v>
      </c>
      <c r="L25" s="69">
        <v>0</v>
      </c>
      <c r="M25" s="69">
        <v>0</v>
      </c>
      <c r="N25" s="69">
        <v>0</v>
      </c>
      <c r="O25" s="69">
        <f t="shared" si="22"/>
        <v>0</v>
      </c>
      <c r="P25" s="69">
        <f t="shared" si="23"/>
        <v>0</v>
      </c>
      <c r="Q25" s="199"/>
      <c r="R25" s="6"/>
      <c r="S25" s="9">
        <f t="shared" si="14"/>
        <v>0</v>
      </c>
      <c r="T25" s="44">
        <f t="shared" si="24"/>
        <v>0</v>
      </c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</row>
    <row r="26" spans="1:159" ht="57" x14ac:dyDescent="0.2">
      <c r="A26" s="290"/>
      <c r="B26" s="291"/>
      <c r="C26" s="285">
        <v>10</v>
      </c>
      <c r="D26" s="291"/>
      <c r="E26" s="291"/>
      <c r="F26" s="291"/>
      <c r="G26" s="289" t="s">
        <v>293</v>
      </c>
      <c r="H26" s="281">
        <v>0</v>
      </c>
      <c r="I26" s="281" t="s">
        <v>390</v>
      </c>
      <c r="J26" s="282" t="s">
        <v>390</v>
      </c>
      <c r="K26" s="283" t="s">
        <v>390</v>
      </c>
      <c r="L26" s="69">
        <v>0</v>
      </c>
      <c r="M26" s="69"/>
      <c r="N26" s="69"/>
      <c r="O26" s="69">
        <f t="shared" si="22"/>
        <v>0</v>
      </c>
      <c r="P26" s="69">
        <f t="shared" si="23"/>
        <v>0</v>
      </c>
      <c r="Q26" s="199"/>
      <c r="R26" s="6"/>
      <c r="S26" s="9">
        <f t="shared" si="14"/>
        <v>0</v>
      </c>
      <c r="T26" s="44">
        <f t="shared" si="24"/>
        <v>0</v>
      </c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</row>
    <row r="27" spans="1:159" ht="18" x14ac:dyDescent="0.2">
      <c r="A27" s="284" t="s">
        <v>29</v>
      </c>
      <c r="B27" s="285" t="s">
        <v>7</v>
      </c>
      <c r="C27" s="285"/>
      <c r="D27" s="285"/>
      <c r="E27" s="285"/>
      <c r="F27" s="285"/>
      <c r="G27" s="286" t="s">
        <v>30</v>
      </c>
      <c r="H27" s="281">
        <f>H28+H32</f>
        <v>9000</v>
      </c>
      <c r="I27" s="281">
        <f>O27</f>
        <v>685.47</v>
      </c>
      <c r="J27" s="282" t="s">
        <v>390</v>
      </c>
      <c r="K27" s="283" t="s">
        <v>390</v>
      </c>
      <c r="L27" s="70">
        <f>L28+L33</f>
        <v>500</v>
      </c>
      <c r="M27" s="70">
        <f t="shared" ref="M27:P27" si="25">+M28+M32</f>
        <v>345</v>
      </c>
      <c r="N27" s="70">
        <f t="shared" si="25"/>
        <v>340.47</v>
      </c>
      <c r="O27" s="70">
        <f t="shared" si="25"/>
        <v>685.47</v>
      </c>
      <c r="P27" s="70">
        <f t="shared" si="25"/>
        <v>-185.47000000000003</v>
      </c>
      <c r="Q27" s="198">
        <f t="shared" ref="Q27" si="26">ROUND(O27/L27*100,2)</f>
        <v>137.09</v>
      </c>
      <c r="R27" s="6"/>
      <c r="S27" s="9">
        <f t="shared" si="14"/>
        <v>-345</v>
      </c>
      <c r="T27" s="44">
        <f t="shared" si="24"/>
        <v>-345</v>
      </c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</row>
    <row r="28" spans="1:159" ht="18" x14ac:dyDescent="0.2">
      <c r="A28" s="284" t="s">
        <v>31</v>
      </c>
      <c r="B28" s="285"/>
      <c r="C28" s="285"/>
      <c r="D28" s="285"/>
      <c r="E28" s="285"/>
      <c r="F28" s="285"/>
      <c r="G28" s="286" t="s">
        <v>32</v>
      </c>
      <c r="H28" s="281">
        <v>0</v>
      </c>
      <c r="I28" s="281" t="s">
        <v>390</v>
      </c>
      <c r="J28" s="282" t="s">
        <v>390</v>
      </c>
      <c r="K28" s="283" t="s">
        <v>390</v>
      </c>
      <c r="L28" s="70">
        <f t="shared" ref="L28:P28" si="27">+L29</f>
        <v>0</v>
      </c>
      <c r="M28" s="70">
        <f t="shared" si="27"/>
        <v>0</v>
      </c>
      <c r="N28" s="70">
        <f t="shared" si="27"/>
        <v>0</v>
      </c>
      <c r="O28" s="70">
        <f t="shared" si="27"/>
        <v>0</v>
      </c>
      <c r="P28" s="70">
        <f t="shared" si="27"/>
        <v>0</v>
      </c>
      <c r="Q28" s="198"/>
      <c r="R28" s="6"/>
      <c r="S28" s="9">
        <f t="shared" si="14"/>
        <v>0</v>
      </c>
      <c r="T28" s="30">
        <f t="shared" ref="T28" si="28">+T29</f>
        <v>0</v>
      </c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</row>
    <row r="29" spans="1:159" ht="18" x14ac:dyDescent="0.2">
      <c r="A29" s="284" t="s">
        <v>33</v>
      </c>
      <c r="B29" s="285"/>
      <c r="C29" s="285"/>
      <c r="D29" s="285"/>
      <c r="E29" s="285"/>
      <c r="F29" s="285"/>
      <c r="G29" s="286" t="s">
        <v>34</v>
      </c>
      <c r="H29" s="281">
        <v>0</v>
      </c>
      <c r="I29" s="281" t="s">
        <v>390</v>
      </c>
      <c r="J29" s="282" t="s">
        <v>390</v>
      </c>
      <c r="K29" s="283" t="s">
        <v>390</v>
      </c>
      <c r="L29" s="70">
        <f t="shared" ref="L29:P29" si="29">+L30+L31</f>
        <v>0</v>
      </c>
      <c r="M29" s="70">
        <f t="shared" si="29"/>
        <v>0</v>
      </c>
      <c r="N29" s="70">
        <f t="shared" si="29"/>
        <v>0</v>
      </c>
      <c r="O29" s="70">
        <f t="shared" si="29"/>
        <v>0</v>
      </c>
      <c r="P29" s="70">
        <f t="shared" si="29"/>
        <v>0</v>
      </c>
      <c r="Q29" s="198"/>
      <c r="R29" s="6"/>
      <c r="S29" s="9">
        <f t="shared" si="14"/>
        <v>0</v>
      </c>
      <c r="T29" s="44">
        <f t="shared" ref="T29:T34" si="30">+R29+S29</f>
        <v>0</v>
      </c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</row>
    <row r="30" spans="1:159" ht="18" x14ac:dyDescent="0.2">
      <c r="A30" s="290"/>
      <c r="B30" s="291" t="s">
        <v>35</v>
      </c>
      <c r="C30" s="291"/>
      <c r="D30" s="291"/>
      <c r="E30" s="291"/>
      <c r="F30" s="291"/>
      <c r="G30" s="289" t="s">
        <v>36</v>
      </c>
      <c r="H30" s="281">
        <v>0</v>
      </c>
      <c r="I30" s="281" t="s">
        <v>390</v>
      </c>
      <c r="J30" s="282" t="s">
        <v>390</v>
      </c>
      <c r="K30" s="283" t="s">
        <v>390</v>
      </c>
      <c r="L30" s="71">
        <v>0</v>
      </c>
      <c r="M30" s="71">
        <v>0</v>
      </c>
      <c r="N30" s="71">
        <v>0</v>
      </c>
      <c r="O30" s="69">
        <f t="shared" ref="O30:O31" si="31">+M30+N30</f>
        <v>0</v>
      </c>
      <c r="P30" s="69">
        <f t="shared" ref="P30:P31" si="32">L30-O30</f>
        <v>0</v>
      </c>
      <c r="Q30" s="199"/>
      <c r="R30" s="6"/>
      <c r="S30" s="9">
        <f t="shared" si="14"/>
        <v>0</v>
      </c>
      <c r="T30" s="44">
        <f t="shared" si="30"/>
        <v>0</v>
      </c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</row>
    <row r="31" spans="1:159" ht="28.5" x14ac:dyDescent="0.2">
      <c r="A31" s="290"/>
      <c r="B31" s="291" t="s">
        <v>7</v>
      </c>
      <c r="C31" s="291"/>
      <c r="D31" s="291"/>
      <c r="E31" s="291"/>
      <c r="F31" s="291"/>
      <c r="G31" s="289" t="s">
        <v>37</v>
      </c>
      <c r="H31" s="281">
        <v>0</v>
      </c>
      <c r="I31" s="281" t="s">
        <v>390</v>
      </c>
      <c r="J31" s="282" t="s">
        <v>390</v>
      </c>
      <c r="K31" s="283" t="s">
        <v>390</v>
      </c>
      <c r="L31" s="71">
        <v>0</v>
      </c>
      <c r="M31" s="71">
        <v>0</v>
      </c>
      <c r="N31" s="71">
        <v>0</v>
      </c>
      <c r="O31" s="69">
        <f t="shared" si="31"/>
        <v>0</v>
      </c>
      <c r="P31" s="69">
        <f t="shared" si="32"/>
        <v>0</v>
      </c>
      <c r="Q31" s="199"/>
      <c r="R31" s="6"/>
      <c r="S31" s="9">
        <f t="shared" si="14"/>
        <v>0</v>
      </c>
      <c r="T31" s="44">
        <f t="shared" si="30"/>
        <v>0</v>
      </c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</row>
    <row r="32" spans="1:159" ht="18" x14ac:dyDescent="0.2">
      <c r="A32" s="284" t="s">
        <v>38</v>
      </c>
      <c r="B32" s="285"/>
      <c r="C32" s="285"/>
      <c r="D32" s="285"/>
      <c r="E32" s="285"/>
      <c r="F32" s="285"/>
      <c r="G32" s="293" t="s">
        <v>39</v>
      </c>
      <c r="H32" s="281">
        <f>H33</f>
        <v>9000</v>
      </c>
      <c r="I32" s="281">
        <f>O32</f>
        <v>685.47</v>
      </c>
      <c r="J32" s="282" t="s">
        <v>390</v>
      </c>
      <c r="K32" s="283" t="s">
        <v>390</v>
      </c>
      <c r="L32" s="70">
        <f t="shared" ref="L32:P32" si="33">+L33</f>
        <v>500</v>
      </c>
      <c r="M32" s="70">
        <f t="shared" si="33"/>
        <v>345</v>
      </c>
      <c r="N32" s="70">
        <f t="shared" si="33"/>
        <v>340.47</v>
      </c>
      <c r="O32" s="70">
        <f t="shared" si="33"/>
        <v>685.47</v>
      </c>
      <c r="P32" s="70">
        <f t="shared" si="33"/>
        <v>-185.47000000000003</v>
      </c>
      <c r="Q32" s="198">
        <f t="shared" ref="Q32:Q33" si="34">ROUND(O32/L32*100,2)</f>
        <v>137.09</v>
      </c>
      <c r="R32" s="6"/>
      <c r="S32" s="9">
        <f t="shared" si="14"/>
        <v>-345</v>
      </c>
      <c r="T32" s="44">
        <f t="shared" si="30"/>
        <v>-345</v>
      </c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</row>
    <row r="33" spans="1:159" ht="18" x14ac:dyDescent="0.2">
      <c r="A33" s="284" t="s">
        <v>40</v>
      </c>
      <c r="B33" s="285"/>
      <c r="C33" s="285"/>
      <c r="D33" s="285"/>
      <c r="E33" s="285"/>
      <c r="F33" s="285"/>
      <c r="G33" s="293" t="s">
        <v>41</v>
      </c>
      <c r="H33" s="281">
        <f>H34+H35+H36+H37</f>
        <v>9000</v>
      </c>
      <c r="I33" s="281">
        <f>O33</f>
        <v>685.47</v>
      </c>
      <c r="J33" s="282" t="s">
        <v>390</v>
      </c>
      <c r="K33" s="283" t="s">
        <v>390</v>
      </c>
      <c r="L33" s="70">
        <f>+L34+L37+L35+L36</f>
        <v>500</v>
      </c>
      <c r="M33" s="70">
        <f>+M34+M37+M35+M36</f>
        <v>345</v>
      </c>
      <c r="N33" s="70">
        <f t="shared" ref="N33:O33" si="35">+N34+N37+N35+N36</f>
        <v>340.47</v>
      </c>
      <c r="O33" s="70">
        <f t="shared" si="35"/>
        <v>685.47</v>
      </c>
      <c r="P33" s="70">
        <f>+P34+P37+P35+P36</f>
        <v>-185.47000000000003</v>
      </c>
      <c r="Q33" s="198">
        <f t="shared" si="34"/>
        <v>137.09</v>
      </c>
      <c r="R33" s="6"/>
      <c r="S33" s="9">
        <f t="shared" si="14"/>
        <v>-345</v>
      </c>
      <c r="T33" s="44">
        <f t="shared" si="30"/>
        <v>-345</v>
      </c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</row>
    <row r="34" spans="1:159" ht="18" x14ac:dyDescent="0.2">
      <c r="A34" s="290"/>
      <c r="B34" s="291">
        <v>12</v>
      </c>
      <c r="C34" s="291"/>
      <c r="D34" s="291"/>
      <c r="E34" s="291"/>
      <c r="F34" s="291"/>
      <c r="G34" s="295" t="s">
        <v>42</v>
      </c>
      <c r="H34" s="281">
        <v>0</v>
      </c>
      <c r="I34" s="281" t="s">
        <v>390</v>
      </c>
      <c r="J34" s="282" t="s">
        <v>390</v>
      </c>
      <c r="K34" s="283" t="s">
        <v>390</v>
      </c>
      <c r="L34" s="71">
        <v>0</v>
      </c>
      <c r="M34" s="71">
        <v>0</v>
      </c>
      <c r="N34" s="71">
        <v>0</v>
      </c>
      <c r="O34" s="69">
        <f t="shared" ref="O34:O37" si="36">+M34+N34</f>
        <v>0</v>
      </c>
      <c r="P34" s="69">
        <f t="shared" ref="P34:P37" si="37">L34-O34</f>
        <v>0</v>
      </c>
      <c r="Q34" s="199"/>
      <c r="R34" s="6"/>
      <c r="S34" s="9">
        <f t="shared" si="14"/>
        <v>0</v>
      </c>
      <c r="T34" s="44">
        <f t="shared" si="30"/>
        <v>0</v>
      </c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</row>
    <row r="35" spans="1:159" ht="28.5" x14ac:dyDescent="0.2">
      <c r="A35" s="290"/>
      <c r="B35" s="291">
        <v>24</v>
      </c>
      <c r="C35" s="291"/>
      <c r="D35" s="291"/>
      <c r="E35" s="291"/>
      <c r="F35" s="291"/>
      <c r="G35" s="295" t="s">
        <v>43</v>
      </c>
      <c r="H35" s="281">
        <v>0</v>
      </c>
      <c r="I35" s="281" t="s">
        <v>390</v>
      </c>
      <c r="J35" s="282" t="s">
        <v>390</v>
      </c>
      <c r="K35" s="283" t="s">
        <v>390</v>
      </c>
      <c r="L35" s="71">
        <v>0</v>
      </c>
      <c r="M35" s="71">
        <v>0</v>
      </c>
      <c r="N35" s="71">
        <v>0</v>
      </c>
      <c r="O35" s="69">
        <f t="shared" si="36"/>
        <v>0</v>
      </c>
      <c r="P35" s="69">
        <f t="shared" si="37"/>
        <v>0</v>
      </c>
      <c r="Q35" s="199"/>
      <c r="R35" s="6"/>
      <c r="S35" s="9">
        <f t="shared" si="14"/>
        <v>0</v>
      </c>
      <c r="T35" s="30">
        <f>T36+T37</f>
        <v>229</v>
      </c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</row>
    <row r="36" spans="1:159" ht="18" x14ac:dyDescent="0.2">
      <c r="A36" s="290"/>
      <c r="B36" s="291">
        <v>32</v>
      </c>
      <c r="C36" s="291"/>
      <c r="D36" s="291"/>
      <c r="E36" s="291"/>
      <c r="F36" s="291"/>
      <c r="G36" s="295" t="s">
        <v>44</v>
      </c>
      <c r="H36" s="281">
        <v>0</v>
      </c>
      <c r="I36" s="281" t="s">
        <v>390</v>
      </c>
      <c r="J36" s="282" t="s">
        <v>390</v>
      </c>
      <c r="K36" s="283" t="s">
        <v>390</v>
      </c>
      <c r="L36" s="71">
        <v>0</v>
      </c>
      <c r="M36" s="71">
        <v>0</v>
      </c>
      <c r="N36" s="71">
        <v>0</v>
      </c>
      <c r="O36" s="69">
        <f t="shared" si="36"/>
        <v>0</v>
      </c>
      <c r="P36" s="69">
        <f t="shared" si="37"/>
        <v>0</v>
      </c>
      <c r="Q36" s="199"/>
      <c r="R36" s="6"/>
      <c r="S36" s="9">
        <f t="shared" si="14"/>
        <v>0</v>
      </c>
      <c r="T36" s="44">
        <f t="shared" ref="T36:T37" si="38">+R36+S36</f>
        <v>0</v>
      </c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</row>
    <row r="37" spans="1:159" ht="18" x14ac:dyDescent="0.2">
      <c r="A37" s="290"/>
      <c r="B37" s="291" t="s">
        <v>45</v>
      </c>
      <c r="C37" s="291"/>
      <c r="D37" s="291"/>
      <c r="E37" s="291"/>
      <c r="F37" s="291"/>
      <c r="G37" s="295" t="s">
        <v>46</v>
      </c>
      <c r="H37" s="281">
        <v>9000</v>
      </c>
      <c r="I37" s="281">
        <f>O37</f>
        <v>685.47</v>
      </c>
      <c r="J37" s="282" t="s">
        <v>390</v>
      </c>
      <c r="K37" s="283" t="s">
        <v>390</v>
      </c>
      <c r="L37" s="71">
        <v>500</v>
      </c>
      <c r="M37" s="71">
        <v>345</v>
      </c>
      <c r="N37" s="71">
        <v>340.47</v>
      </c>
      <c r="O37" s="69">
        <f t="shared" si="36"/>
        <v>685.47</v>
      </c>
      <c r="P37" s="69">
        <f t="shared" si="37"/>
        <v>-185.47000000000003</v>
      </c>
      <c r="Q37" s="199">
        <f>ROUND(O37/L37*100,2)</f>
        <v>137.09</v>
      </c>
      <c r="R37" s="6">
        <v>287</v>
      </c>
      <c r="S37" s="9">
        <f t="shared" si="14"/>
        <v>-58</v>
      </c>
      <c r="T37" s="44">
        <f t="shared" si="38"/>
        <v>229</v>
      </c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</row>
    <row r="38" spans="1:159" ht="30" x14ac:dyDescent="0.2">
      <c r="A38" s="284" t="s">
        <v>47</v>
      </c>
      <c r="B38" s="285"/>
      <c r="C38" s="285"/>
      <c r="D38" s="285"/>
      <c r="E38" s="285"/>
      <c r="F38" s="285"/>
      <c r="G38" s="293" t="s">
        <v>48</v>
      </c>
      <c r="H38" s="281">
        <v>0</v>
      </c>
      <c r="I38" s="281">
        <v>0</v>
      </c>
      <c r="J38" s="282" t="s">
        <v>390</v>
      </c>
      <c r="K38" s="283" t="s">
        <v>390</v>
      </c>
      <c r="L38" s="70">
        <f t="shared" ref="L38:P38" si="39">+L39</f>
        <v>0</v>
      </c>
      <c r="M38" s="70">
        <f t="shared" si="39"/>
        <v>0</v>
      </c>
      <c r="N38" s="70">
        <f t="shared" si="39"/>
        <v>0</v>
      </c>
      <c r="O38" s="70">
        <f t="shared" si="39"/>
        <v>0</v>
      </c>
      <c r="P38" s="70">
        <f t="shared" si="39"/>
        <v>0</v>
      </c>
      <c r="Q38" s="198"/>
      <c r="R38" s="6"/>
      <c r="S38" s="9">
        <f t="shared" si="14"/>
        <v>0</v>
      </c>
      <c r="T38" s="90">
        <f>+T6+T11+T20+T27+T29</f>
        <v>-1863</v>
      </c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</row>
    <row r="39" spans="1:159" ht="28.5" x14ac:dyDescent="0.2">
      <c r="A39" s="290"/>
      <c r="B39" s="291" t="s">
        <v>35</v>
      </c>
      <c r="C39" s="291"/>
      <c r="D39" s="291"/>
      <c r="E39" s="291"/>
      <c r="F39" s="291"/>
      <c r="G39" s="295" t="s">
        <v>49</v>
      </c>
      <c r="H39" s="281">
        <v>0</v>
      </c>
      <c r="I39" s="281">
        <v>0</v>
      </c>
      <c r="J39" s="282" t="s">
        <v>390</v>
      </c>
      <c r="K39" s="283" t="s">
        <v>390</v>
      </c>
      <c r="L39" s="71">
        <v>0</v>
      </c>
      <c r="M39" s="71">
        <v>0</v>
      </c>
      <c r="N39" s="71">
        <v>0</v>
      </c>
      <c r="O39" s="69">
        <f t="shared" ref="O39:O44" si="40">+M39+N39</f>
        <v>0</v>
      </c>
      <c r="P39" s="69">
        <f t="shared" ref="P39:P44" si="41">L39-O39</f>
        <v>0</v>
      </c>
      <c r="Q39" s="199"/>
      <c r="R39" s="6"/>
      <c r="S39" s="9">
        <f t="shared" si="14"/>
        <v>0</v>
      </c>
      <c r="T39" s="90">
        <f>+T7+T21+T24</f>
        <v>-4155</v>
      </c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</row>
    <row r="40" spans="1:159" ht="18" x14ac:dyDescent="0.2">
      <c r="A40" s="290">
        <v>4104</v>
      </c>
      <c r="B40" s="291"/>
      <c r="C40" s="291"/>
      <c r="D40" s="291"/>
      <c r="E40" s="291"/>
      <c r="F40" s="291"/>
      <c r="G40" s="295" t="s">
        <v>50</v>
      </c>
      <c r="H40" s="281">
        <v>0</v>
      </c>
      <c r="I40" s="281">
        <v>0</v>
      </c>
      <c r="J40" s="282" t="s">
        <v>390</v>
      </c>
      <c r="K40" s="283" t="s">
        <v>390</v>
      </c>
      <c r="L40" s="71">
        <v>0</v>
      </c>
      <c r="M40" s="71">
        <v>0</v>
      </c>
      <c r="N40" s="71">
        <v>0</v>
      </c>
      <c r="O40" s="69">
        <f t="shared" si="40"/>
        <v>0</v>
      </c>
      <c r="P40" s="69">
        <f t="shared" si="41"/>
        <v>0</v>
      </c>
      <c r="Q40" s="199"/>
      <c r="R40" s="6"/>
      <c r="S40" s="9">
        <f t="shared" si="14"/>
        <v>0</v>
      </c>
      <c r="T40" s="44">
        <f t="shared" ref="T40:T41" si="42">+T41</f>
        <v>0</v>
      </c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</row>
    <row r="41" spans="1:159" ht="18" x14ac:dyDescent="0.2">
      <c r="A41" s="290"/>
      <c r="B41" s="291"/>
      <c r="C41" s="291"/>
      <c r="D41" s="291"/>
      <c r="E41" s="291"/>
      <c r="F41" s="291"/>
      <c r="G41" s="295" t="s">
        <v>51</v>
      </c>
      <c r="H41" s="281">
        <v>0</v>
      </c>
      <c r="I41" s="281">
        <v>0</v>
      </c>
      <c r="J41" s="282" t="s">
        <v>390</v>
      </c>
      <c r="K41" s="283" t="s">
        <v>390</v>
      </c>
      <c r="L41" s="71">
        <v>0</v>
      </c>
      <c r="M41" s="71">
        <v>0</v>
      </c>
      <c r="N41" s="71">
        <v>0</v>
      </c>
      <c r="O41" s="69">
        <f t="shared" si="40"/>
        <v>0</v>
      </c>
      <c r="P41" s="69">
        <f t="shared" si="41"/>
        <v>0</v>
      </c>
      <c r="Q41" s="199"/>
      <c r="R41" s="6"/>
      <c r="S41" s="9">
        <f t="shared" si="14"/>
        <v>0</v>
      </c>
      <c r="T41" s="44">
        <f t="shared" si="42"/>
        <v>0</v>
      </c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</row>
    <row r="42" spans="1:159" ht="18" x14ac:dyDescent="0.2">
      <c r="A42" s="290">
        <v>4204</v>
      </c>
      <c r="B42" s="291"/>
      <c r="C42" s="291"/>
      <c r="D42" s="291"/>
      <c r="E42" s="291"/>
      <c r="F42" s="291"/>
      <c r="G42" s="295" t="s">
        <v>52</v>
      </c>
      <c r="H42" s="281">
        <v>0</v>
      </c>
      <c r="I42" s="281">
        <v>0</v>
      </c>
      <c r="J42" s="282" t="s">
        <v>390</v>
      </c>
      <c r="K42" s="283" t="s">
        <v>390</v>
      </c>
      <c r="L42" s="71">
        <v>0</v>
      </c>
      <c r="M42" s="71">
        <v>0</v>
      </c>
      <c r="N42" s="71">
        <v>0</v>
      </c>
      <c r="O42" s="69">
        <f t="shared" si="40"/>
        <v>0</v>
      </c>
      <c r="P42" s="69">
        <f t="shared" si="41"/>
        <v>0</v>
      </c>
      <c r="Q42" s="199"/>
      <c r="R42" s="6"/>
      <c r="S42" s="9">
        <f t="shared" si="14"/>
        <v>0</v>
      </c>
      <c r="T42" s="44">
        <f t="shared" ref="T42:T43" si="43">+R42+S42</f>
        <v>0</v>
      </c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</row>
    <row r="43" spans="1:159" ht="18" x14ac:dyDescent="0.2">
      <c r="A43" s="290"/>
      <c r="B43" s="291"/>
      <c r="C43" s="291"/>
      <c r="D43" s="291"/>
      <c r="E43" s="291"/>
      <c r="F43" s="291"/>
      <c r="G43" s="295" t="s">
        <v>53</v>
      </c>
      <c r="H43" s="281">
        <v>0</v>
      </c>
      <c r="I43" s="281">
        <v>0</v>
      </c>
      <c r="J43" s="282" t="s">
        <v>390</v>
      </c>
      <c r="K43" s="283" t="s">
        <v>390</v>
      </c>
      <c r="L43" s="71">
        <v>0</v>
      </c>
      <c r="M43" s="71">
        <v>0</v>
      </c>
      <c r="N43" s="71">
        <v>0</v>
      </c>
      <c r="O43" s="69">
        <f t="shared" si="40"/>
        <v>0</v>
      </c>
      <c r="P43" s="69">
        <f t="shared" si="41"/>
        <v>0</v>
      </c>
      <c r="Q43" s="199"/>
      <c r="R43" s="6"/>
      <c r="S43" s="9">
        <f t="shared" si="14"/>
        <v>0</v>
      </c>
      <c r="T43" s="44">
        <f t="shared" si="43"/>
        <v>0</v>
      </c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</row>
    <row r="44" spans="1:159" ht="28.5" x14ac:dyDescent="0.2">
      <c r="A44" s="290"/>
      <c r="B44" s="291">
        <v>25</v>
      </c>
      <c r="C44" s="291"/>
      <c r="D44" s="291"/>
      <c r="E44" s="291"/>
      <c r="F44" s="291"/>
      <c r="G44" s="295" t="s">
        <v>54</v>
      </c>
      <c r="H44" s="281">
        <v>0</v>
      </c>
      <c r="I44" s="281">
        <v>0</v>
      </c>
      <c r="J44" s="282" t="s">
        <v>390</v>
      </c>
      <c r="K44" s="283" t="s">
        <v>390</v>
      </c>
      <c r="L44" s="71">
        <v>0</v>
      </c>
      <c r="M44" s="71">
        <v>0</v>
      </c>
      <c r="N44" s="71">
        <v>0</v>
      </c>
      <c r="O44" s="69">
        <f t="shared" si="40"/>
        <v>0</v>
      </c>
      <c r="P44" s="69">
        <f t="shared" si="41"/>
        <v>0</v>
      </c>
      <c r="Q44" s="199"/>
      <c r="R44" s="6"/>
      <c r="S44" s="9">
        <f t="shared" si="14"/>
        <v>0</v>
      </c>
      <c r="T44" s="114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</row>
    <row r="45" spans="1:159" s="1" customFormat="1" ht="30" x14ac:dyDescent="0.25">
      <c r="A45" s="284">
        <v>4504</v>
      </c>
      <c r="B45" s="285"/>
      <c r="C45" s="285"/>
      <c r="D45" s="285"/>
      <c r="E45" s="285"/>
      <c r="F45" s="285"/>
      <c r="G45" s="293" t="s">
        <v>55</v>
      </c>
      <c r="H45" s="281">
        <v>0</v>
      </c>
      <c r="I45" s="281">
        <v>0</v>
      </c>
      <c r="J45" s="282" t="s">
        <v>390</v>
      </c>
      <c r="K45" s="283" t="s">
        <v>390</v>
      </c>
      <c r="L45" s="70">
        <f>+L46+L47</f>
        <v>0</v>
      </c>
      <c r="M45" s="70">
        <f>+M46+M47</f>
        <v>0</v>
      </c>
      <c r="N45" s="70">
        <f>+N46+N47</f>
        <v>0</v>
      </c>
      <c r="O45" s="70">
        <f>O46+O47</f>
        <v>0</v>
      </c>
      <c r="P45" s="70">
        <f>+P46+P47</f>
        <v>0</v>
      </c>
      <c r="Q45" s="198"/>
      <c r="R45" s="9"/>
      <c r="S45" s="9">
        <f t="shared" si="14"/>
        <v>0</v>
      </c>
      <c r="T45" s="91" t="e">
        <f>+T46+T57+T59</f>
        <v>#VALUE!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</row>
    <row r="46" spans="1:159" ht="18" x14ac:dyDescent="0.2">
      <c r="A46" s="290"/>
      <c r="B46" s="296" t="s">
        <v>56</v>
      </c>
      <c r="C46" s="291"/>
      <c r="D46" s="291"/>
      <c r="E46" s="291"/>
      <c r="F46" s="291"/>
      <c r="G46" s="295" t="s">
        <v>57</v>
      </c>
      <c r="H46" s="281">
        <v>0</v>
      </c>
      <c r="I46" s="281">
        <v>0</v>
      </c>
      <c r="J46" s="282" t="s">
        <v>390</v>
      </c>
      <c r="K46" s="283" t="s">
        <v>390</v>
      </c>
      <c r="L46" s="71">
        <v>0</v>
      </c>
      <c r="M46" s="71">
        <v>0</v>
      </c>
      <c r="N46" s="71">
        <v>0</v>
      </c>
      <c r="O46" s="69">
        <f t="shared" ref="O46:O47" si="44">+M46+N46</f>
        <v>0</v>
      </c>
      <c r="P46" s="69">
        <f t="shared" ref="P46:P47" si="45">L46-O46</f>
        <v>0</v>
      </c>
      <c r="Q46" s="199"/>
      <c r="R46" s="6"/>
      <c r="S46" s="9">
        <f t="shared" si="14"/>
        <v>0</v>
      </c>
      <c r="T46" s="33" t="e">
        <f>+T47+T48+T49+T50+T51+T52+T53+T54+T55+T56</f>
        <v>#VALUE!</v>
      </c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</row>
    <row r="47" spans="1:159" ht="18" x14ac:dyDescent="0.2">
      <c r="A47" s="290"/>
      <c r="B47" s="296" t="s">
        <v>58</v>
      </c>
      <c r="C47" s="291"/>
      <c r="D47" s="291"/>
      <c r="E47" s="291"/>
      <c r="F47" s="291"/>
      <c r="G47" s="295" t="s">
        <v>59</v>
      </c>
      <c r="H47" s="281">
        <v>0</v>
      </c>
      <c r="I47" s="281">
        <v>0</v>
      </c>
      <c r="J47" s="282" t="s">
        <v>390</v>
      </c>
      <c r="K47" s="283" t="s">
        <v>390</v>
      </c>
      <c r="L47" s="71">
        <v>0</v>
      </c>
      <c r="M47" s="71">
        <v>0</v>
      </c>
      <c r="N47" s="71">
        <v>0</v>
      </c>
      <c r="O47" s="69">
        <f t="shared" si="44"/>
        <v>0</v>
      </c>
      <c r="P47" s="69">
        <f t="shared" si="45"/>
        <v>0</v>
      </c>
      <c r="Q47" s="199"/>
      <c r="R47" s="6"/>
      <c r="S47" s="9">
        <f t="shared" si="14"/>
        <v>0</v>
      </c>
      <c r="T47" s="33">
        <f t="shared" ref="T47:T48" si="46">+T62+T455</f>
        <v>-13633038</v>
      </c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</row>
    <row r="48" spans="1:159" ht="18" x14ac:dyDescent="0.2">
      <c r="A48" s="297" t="s">
        <v>60</v>
      </c>
      <c r="B48" s="298" t="s">
        <v>20</v>
      </c>
      <c r="C48" s="298"/>
      <c r="D48" s="298"/>
      <c r="E48" s="298"/>
      <c r="F48" s="298"/>
      <c r="G48" s="299" t="s">
        <v>61</v>
      </c>
      <c r="H48" s="281">
        <v>0</v>
      </c>
      <c r="I48" s="281">
        <f>O48</f>
        <v>16567.47</v>
      </c>
      <c r="J48" s="282" t="s">
        <v>390</v>
      </c>
      <c r="K48" s="283" t="s">
        <v>390</v>
      </c>
      <c r="L48" s="70">
        <f>+L16+L21+L30+L37+L39</f>
        <v>18600</v>
      </c>
      <c r="M48" s="70">
        <f>+M16+M21+M30+M37+M39</f>
        <v>17106</v>
      </c>
      <c r="N48" s="70">
        <f>+N16+N21+N30+N37+N39</f>
        <v>-538.53</v>
      </c>
      <c r="O48" s="70">
        <f>+O16+O21+O30+O37+O39</f>
        <v>16567.47</v>
      </c>
      <c r="P48" s="70">
        <f>+P16+P21+P30+P37+P39</f>
        <v>2032.53</v>
      </c>
      <c r="Q48" s="200">
        <f t="shared" ref="Q48:Q49" si="47">ROUND(O48/L48*100,2)</f>
        <v>89.07</v>
      </c>
      <c r="R48" s="6"/>
      <c r="S48" s="9">
        <f t="shared" si="14"/>
        <v>-17106</v>
      </c>
      <c r="T48" s="33">
        <f t="shared" si="46"/>
        <v>-184348.22000000003</v>
      </c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</row>
    <row r="49" spans="1:159" ht="18" x14ac:dyDescent="0.2">
      <c r="A49" s="297"/>
      <c r="B49" s="298" t="s">
        <v>18</v>
      </c>
      <c r="C49" s="298"/>
      <c r="D49" s="298"/>
      <c r="E49" s="298"/>
      <c r="F49" s="298"/>
      <c r="G49" s="299" t="s">
        <v>62</v>
      </c>
      <c r="H49" s="281">
        <v>0</v>
      </c>
      <c r="I49" s="281">
        <f>O49</f>
        <v>5865</v>
      </c>
      <c r="J49" s="282" t="s">
        <v>390</v>
      </c>
      <c r="K49" s="283" t="s">
        <v>390</v>
      </c>
      <c r="L49" s="70">
        <f>+L17+L31+L34</f>
        <v>7000</v>
      </c>
      <c r="M49" s="70">
        <f>+M17+M31+M34</f>
        <v>6746</v>
      </c>
      <c r="N49" s="70">
        <f>+N17+N31+N34</f>
        <v>-881</v>
      </c>
      <c r="O49" s="70">
        <f>+O17+O31+O34</f>
        <v>5865</v>
      </c>
      <c r="P49" s="70">
        <f>+P17+P31+P34</f>
        <v>1135</v>
      </c>
      <c r="Q49" s="200">
        <f t="shared" si="47"/>
        <v>83.79</v>
      </c>
      <c r="R49" s="6"/>
      <c r="S49" s="9">
        <f t="shared" si="14"/>
        <v>-6746</v>
      </c>
      <c r="T49" s="33">
        <f t="shared" ref="T49:T51" si="48">+T64</f>
        <v>80</v>
      </c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</row>
    <row r="50" spans="1:159" ht="18" x14ac:dyDescent="0.2">
      <c r="A50" s="290"/>
      <c r="B50" s="288" t="s">
        <v>63</v>
      </c>
      <c r="C50" s="285"/>
      <c r="D50" s="285"/>
      <c r="E50" s="285"/>
      <c r="F50" s="285"/>
      <c r="G50" s="300" t="s">
        <v>64</v>
      </c>
      <c r="H50" s="281">
        <v>0</v>
      </c>
      <c r="I50" s="281">
        <v>0</v>
      </c>
      <c r="J50" s="282" t="s">
        <v>390</v>
      </c>
      <c r="K50" s="283" t="s">
        <v>390</v>
      </c>
      <c r="L50" s="69">
        <v>0</v>
      </c>
      <c r="M50" s="69">
        <v>0</v>
      </c>
      <c r="N50" s="69">
        <v>0</v>
      </c>
      <c r="O50" s="69">
        <f t="shared" ref="O50:P51" si="49">+O51</f>
        <v>0</v>
      </c>
      <c r="P50" s="69">
        <f t="shared" si="49"/>
        <v>0</v>
      </c>
      <c r="Q50" s="199"/>
      <c r="R50" s="6"/>
      <c r="S50" s="9">
        <f t="shared" si="14"/>
        <v>0</v>
      </c>
      <c r="T50" s="33">
        <f t="shared" si="48"/>
        <v>-2317868</v>
      </c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</row>
    <row r="51" spans="1:159" ht="18" x14ac:dyDescent="0.2">
      <c r="A51" s="290"/>
      <c r="B51" s="291"/>
      <c r="C51" s="291"/>
      <c r="D51" s="291"/>
      <c r="E51" s="291"/>
      <c r="F51" s="291"/>
      <c r="G51" s="300" t="s">
        <v>8</v>
      </c>
      <c r="H51" s="281">
        <v>0</v>
      </c>
      <c r="I51" s="281">
        <v>0</v>
      </c>
      <c r="J51" s="282" t="s">
        <v>390</v>
      </c>
      <c r="K51" s="283" t="s">
        <v>390</v>
      </c>
      <c r="L51" s="69">
        <v>0</v>
      </c>
      <c r="M51" s="69">
        <v>0</v>
      </c>
      <c r="N51" s="69">
        <v>0</v>
      </c>
      <c r="O51" s="69">
        <f t="shared" si="49"/>
        <v>0</v>
      </c>
      <c r="P51" s="69">
        <f t="shared" si="49"/>
        <v>0</v>
      </c>
      <c r="Q51" s="199"/>
      <c r="R51" s="6"/>
      <c r="S51" s="9">
        <f t="shared" si="14"/>
        <v>0</v>
      </c>
      <c r="T51" s="33">
        <f t="shared" si="48"/>
        <v>-3038975.56</v>
      </c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</row>
    <row r="52" spans="1:159" ht="45" x14ac:dyDescent="0.2">
      <c r="A52" s="284">
        <v>4808</v>
      </c>
      <c r="B52" s="291"/>
      <c r="C52" s="291"/>
      <c r="D52" s="291"/>
      <c r="E52" s="291"/>
      <c r="F52" s="291"/>
      <c r="G52" s="293" t="s">
        <v>65</v>
      </c>
      <c r="H52" s="281">
        <v>0</v>
      </c>
      <c r="I52" s="281">
        <v>0</v>
      </c>
      <c r="J52" s="282" t="s">
        <v>390</v>
      </c>
      <c r="K52" s="283" t="s">
        <v>390</v>
      </c>
      <c r="L52" s="69">
        <v>0</v>
      </c>
      <c r="M52" s="69">
        <v>0</v>
      </c>
      <c r="N52" s="69">
        <v>0</v>
      </c>
      <c r="O52" s="69">
        <f t="shared" ref="O52:O53" si="50">+M52+N52</f>
        <v>0</v>
      </c>
      <c r="P52" s="69">
        <f t="shared" ref="P52:P53" si="51">L52-O52</f>
        <v>0</v>
      </c>
      <c r="Q52" s="199"/>
      <c r="R52" s="6"/>
      <c r="S52" s="9">
        <f t="shared" si="14"/>
        <v>0</v>
      </c>
      <c r="T52" s="33">
        <f t="shared" ref="T52:T54" si="52">+T73</f>
        <v>0</v>
      </c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</row>
    <row r="53" spans="1:159" ht="18" x14ac:dyDescent="0.2">
      <c r="A53" s="290"/>
      <c r="B53" s="291">
        <v>15</v>
      </c>
      <c r="C53" s="291"/>
      <c r="D53" s="291"/>
      <c r="E53" s="291"/>
      <c r="F53" s="291"/>
      <c r="G53" s="301" t="s">
        <v>66</v>
      </c>
      <c r="H53" s="281">
        <v>0</v>
      </c>
      <c r="I53" s="281">
        <v>0</v>
      </c>
      <c r="J53" s="282" t="s">
        <v>390</v>
      </c>
      <c r="K53" s="283" t="s">
        <v>390</v>
      </c>
      <c r="L53" s="69">
        <v>0</v>
      </c>
      <c r="M53" s="69">
        <v>0</v>
      </c>
      <c r="N53" s="69">
        <v>0</v>
      </c>
      <c r="O53" s="69">
        <f t="shared" si="50"/>
        <v>0</v>
      </c>
      <c r="P53" s="69">
        <f t="shared" si="51"/>
        <v>0</v>
      </c>
      <c r="Q53" s="199"/>
      <c r="R53" s="6"/>
      <c r="S53" s="9">
        <f t="shared" si="14"/>
        <v>0</v>
      </c>
      <c r="T53" s="33">
        <f t="shared" si="52"/>
        <v>0</v>
      </c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</row>
    <row r="54" spans="1:159" ht="9" customHeight="1" x14ac:dyDescent="0.2">
      <c r="A54" s="302"/>
      <c r="B54" s="303"/>
      <c r="C54" s="303"/>
      <c r="D54" s="303"/>
      <c r="E54" s="303"/>
      <c r="F54" s="303"/>
      <c r="G54" s="304"/>
      <c r="H54" s="281"/>
      <c r="I54" s="69"/>
      <c r="J54" s="69"/>
      <c r="K54" s="260"/>
      <c r="L54" s="69"/>
      <c r="M54" s="69"/>
      <c r="N54" s="69"/>
      <c r="O54" s="69"/>
      <c r="P54" s="69"/>
      <c r="Q54" s="201"/>
      <c r="R54" s="6"/>
      <c r="S54" s="9">
        <f t="shared" si="14"/>
        <v>0</v>
      </c>
      <c r="T54" s="33" t="e">
        <f t="shared" si="52"/>
        <v>#VALUE!</v>
      </c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</row>
    <row r="55" spans="1:159" ht="18" x14ac:dyDescent="0.2">
      <c r="A55" s="426" t="s">
        <v>67</v>
      </c>
      <c r="B55" s="427"/>
      <c r="C55" s="427"/>
      <c r="D55" s="427"/>
      <c r="E55" s="427"/>
      <c r="F55" s="427"/>
      <c r="G55" s="150" t="s">
        <v>68</v>
      </c>
      <c r="H55" s="253">
        <f t="shared" ref="H55:J55" si="53">+H56+H67+H69</f>
        <v>33859600</v>
      </c>
      <c r="I55" s="253">
        <f>O55</f>
        <v>15168530.300000001</v>
      </c>
      <c r="J55" s="253" t="e">
        <f t="shared" si="53"/>
        <v>#VALUE!</v>
      </c>
      <c r="K55" s="165">
        <f>ROUND(I55/H55*100,2)</f>
        <v>44.8</v>
      </c>
      <c r="L55" s="253">
        <f>+L56+L67+L69</f>
        <v>15549414</v>
      </c>
      <c r="M55" s="253">
        <f>+M56+M67+M69</f>
        <v>9822868.4000000004</v>
      </c>
      <c r="N55" s="253">
        <f>+N56+N67+N69</f>
        <v>4956480.9000000004</v>
      </c>
      <c r="O55" s="253">
        <f>+O56+O67+O69</f>
        <v>15168530.300000001</v>
      </c>
      <c r="P55" s="253">
        <f>L55-O55</f>
        <v>380883.69999999925</v>
      </c>
      <c r="Q55" s="202">
        <f t="shared" ref="Q55:Q93" si="54">ROUND(O55/L55*100,2)</f>
        <v>97.55</v>
      </c>
      <c r="R55" s="12"/>
      <c r="S55" s="9">
        <f t="shared" si="14"/>
        <v>-9822868.4000000004</v>
      </c>
      <c r="T55" s="33">
        <f t="shared" ref="T55:T56" si="55">+T80</f>
        <v>0</v>
      </c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</row>
    <row r="56" spans="1:159" ht="18" x14ac:dyDescent="0.2">
      <c r="A56" s="284"/>
      <c r="B56" s="285"/>
      <c r="C56" s="285"/>
      <c r="D56" s="288" t="s">
        <v>56</v>
      </c>
      <c r="E56" s="285"/>
      <c r="F56" s="285"/>
      <c r="G56" s="293" t="s">
        <v>153</v>
      </c>
      <c r="H56" s="73">
        <f t="shared" ref="H56" si="56">+H57+H58+H59+H60+H61+H62+H63+H64+H65+H66</f>
        <v>33859600</v>
      </c>
      <c r="I56" s="253">
        <f>O56</f>
        <v>15235817.9</v>
      </c>
      <c r="J56" s="73" t="e">
        <f>+J57+J58+J59+J60+J61+J62+J63+J64+J65+J66</f>
        <v>#VALUE!</v>
      </c>
      <c r="K56" s="165">
        <f t="shared" ref="K56:K102" si="57">ROUND(I56/H56*100,2)</f>
        <v>45</v>
      </c>
      <c r="L56" s="73">
        <f>+L57+L58+L59+L60+L61+L62+L63+L64+L65+L66</f>
        <v>15549414</v>
      </c>
      <c r="M56" s="73">
        <f>+M57+M58+M59+M60+M61+M62+M63+M64+M65+M66</f>
        <v>9886843</v>
      </c>
      <c r="N56" s="73">
        <f t="shared" ref="N56" si="58">+N57+N58+N59+N60+N61+N62+N63+N64+N65+N66</f>
        <v>4959793.9000000004</v>
      </c>
      <c r="O56" s="73">
        <f>+O57+O58+O59+O60+O61+O62+O63+O64+O65+O66</f>
        <v>15235817.9</v>
      </c>
      <c r="P56" s="73">
        <f t="shared" ref="P56:P68" si="59">L56-O56</f>
        <v>313596.09999999963</v>
      </c>
      <c r="Q56" s="198">
        <f t="shared" si="54"/>
        <v>97.98</v>
      </c>
      <c r="R56" s="12"/>
      <c r="S56" s="9">
        <f t="shared" si="14"/>
        <v>-9886843</v>
      </c>
      <c r="T56" s="33">
        <f t="shared" si="55"/>
        <v>0</v>
      </c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</row>
    <row r="57" spans="1:159" ht="18" x14ac:dyDescent="0.2">
      <c r="A57" s="284"/>
      <c r="B57" s="285"/>
      <c r="C57" s="285"/>
      <c r="D57" s="288" t="s">
        <v>69</v>
      </c>
      <c r="E57" s="285"/>
      <c r="F57" s="285"/>
      <c r="G57" s="293" t="s">
        <v>273</v>
      </c>
      <c r="H57" s="73">
        <f t="shared" ref="H57:J58" si="60">+H72+H465</f>
        <v>2730000</v>
      </c>
      <c r="I57" s="73">
        <f>O57</f>
        <v>916133</v>
      </c>
      <c r="J57" s="73">
        <f t="shared" si="60"/>
        <v>1816777</v>
      </c>
      <c r="K57" s="165">
        <f t="shared" si="57"/>
        <v>33.56</v>
      </c>
      <c r="L57" s="73">
        <v>711715</v>
      </c>
      <c r="M57" s="73">
        <f t="shared" ref="M57:O58" si="61">+M72+M465</f>
        <v>861375</v>
      </c>
      <c r="N57" s="73">
        <f t="shared" si="61"/>
        <v>227690</v>
      </c>
      <c r="O57" s="73">
        <f t="shared" si="61"/>
        <v>916133</v>
      </c>
      <c r="P57" s="73">
        <f t="shared" si="59"/>
        <v>-204418</v>
      </c>
      <c r="Q57" s="198">
        <f t="shared" si="54"/>
        <v>128.72</v>
      </c>
      <c r="R57" s="12"/>
      <c r="S57" s="9">
        <f t="shared" si="14"/>
        <v>-861375</v>
      </c>
      <c r="T57" s="33">
        <f t="shared" ref="T57" si="62">+T58</f>
        <v>82556398</v>
      </c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</row>
    <row r="58" spans="1:159" ht="18" x14ac:dyDescent="0.2">
      <c r="A58" s="284"/>
      <c r="B58" s="285"/>
      <c r="C58" s="285"/>
      <c r="D58" s="288" t="s">
        <v>71</v>
      </c>
      <c r="E58" s="285"/>
      <c r="F58" s="285"/>
      <c r="G58" s="293" t="s">
        <v>274</v>
      </c>
      <c r="H58" s="73">
        <f t="shared" si="60"/>
        <v>594600</v>
      </c>
      <c r="I58" s="73">
        <f t="shared" ref="I58:I66" si="63">O58</f>
        <v>139227.66</v>
      </c>
      <c r="J58" s="73">
        <f t="shared" si="60"/>
        <v>455372.33999999997</v>
      </c>
      <c r="K58" s="165">
        <f t="shared" si="57"/>
        <v>23.42</v>
      </c>
      <c r="L58" s="73">
        <v>136260</v>
      </c>
      <c r="M58" s="73">
        <f t="shared" si="61"/>
        <v>117972</v>
      </c>
      <c r="N58" s="73">
        <f t="shared" si="61"/>
        <v>21255.66</v>
      </c>
      <c r="O58" s="73">
        <f t="shared" si="61"/>
        <v>139227.66</v>
      </c>
      <c r="P58" s="73">
        <f t="shared" si="59"/>
        <v>-2967.6600000000035</v>
      </c>
      <c r="Q58" s="198">
        <f t="shared" si="54"/>
        <v>102.18</v>
      </c>
      <c r="R58" s="12"/>
      <c r="S58" s="9">
        <f t="shared" si="14"/>
        <v>-117972</v>
      </c>
      <c r="T58" s="33">
        <f>+T83+T457</f>
        <v>82556398</v>
      </c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</row>
    <row r="59" spans="1:159" ht="18" x14ac:dyDescent="0.2">
      <c r="A59" s="284"/>
      <c r="B59" s="285"/>
      <c r="C59" s="285"/>
      <c r="D59" s="288" t="s">
        <v>73</v>
      </c>
      <c r="E59" s="285"/>
      <c r="F59" s="285"/>
      <c r="G59" s="293" t="s">
        <v>391</v>
      </c>
      <c r="H59" s="73">
        <f t="shared" ref="H59:J61" si="64">+H74</f>
        <v>0</v>
      </c>
      <c r="I59" s="73">
        <f t="shared" si="63"/>
        <v>0</v>
      </c>
      <c r="J59" s="73">
        <f t="shared" si="64"/>
        <v>0</v>
      </c>
      <c r="K59" s="165" t="e">
        <f t="shared" si="57"/>
        <v>#DIV/0!</v>
      </c>
      <c r="L59" s="73">
        <f t="shared" ref="L59:O61" si="65">+L74</f>
        <v>0</v>
      </c>
      <c r="M59" s="73">
        <f t="shared" si="65"/>
        <v>0</v>
      </c>
      <c r="N59" s="73">
        <f t="shared" si="65"/>
        <v>0</v>
      </c>
      <c r="O59" s="73">
        <f t="shared" si="65"/>
        <v>0</v>
      </c>
      <c r="P59" s="73">
        <f t="shared" si="59"/>
        <v>0</v>
      </c>
      <c r="Q59" s="198"/>
      <c r="R59" s="12"/>
      <c r="S59" s="9">
        <f t="shared" si="14"/>
        <v>0</v>
      </c>
      <c r="T59" s="33">
        <f t="shared" ref="T59" si="66">+T87</f>
        <v>0</v>
      </c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</row>
    <row r="60" spans="1:159" ht="18" x14ac:dyDescent="0.2">
      <c r="A60" s="284"/>
      <c r="B60" s="285"/>
      <c r="C60" s="285"/>
      <c r="D60" s="288" t="s">
        <v>75</v>
      </c>
      <c r="E60" s="285"/>
      <c r="F60" s="285"/>
      <c r="G60" s="293" t="s">
        <v>356</v>
      </c>
      <c r="H60" s="73">
        <f t="shared" si="64"/>
        <v>0</v>
      </c>
      <c r="I60" s="73">
        <f t="shared" si="63"/>
        <v>0</v>
      </c>
      <c r="J60" s="73">
        <f t="shared" si="64"/>
        <v>0</v>
      </c>
      <c r="K60" s="165" t="e">
        <f t="shared" si="57"/>
        <v>#DIV/0!</v>
      </c>
      <c r="L60" s="73">
        <f t="shared" si="65"/>
        <v>0</v>
      </c>
      <c r="M60" s="73">
        <f t="shared" si="65"/>
        <v>0</v>
      </c>
      <c r="N60" s="73">
        <f t="shared" si="65"/>
        <v>0</v>
      </c>
      <c r="O60" s="73">
        <f t="shared" si="65"/>
        <v>0</v>
      </c>
      <c r="P60" s="73">
        <f t="shared" si="59"/>
        <v>0</v>
      </c>
      <c r="Q60" s="198"/>
      <c r="R60" s="12"/>
      <c r="S60" s="9">
        <f t="shared" si="14"/>
        <v>0</v>
      </c>
      <c r="T60" s="90" t="e">
        <f>+T61+T82+T84+T87</f>
        <v>#VALUE!</v>
      </c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</row>
    <row r="61" spans="1:159" ht="30" x14ac:dyDescent="0.2">
      <c r="A61" s="284"/>
      <c r="B61" s="285"/>
      <c r="C61" s="285"/>
      <c r="D61" s="288" t="s">
        <v>76</v>
      </c>
      <c r="E61" s="285"/>
      <c r="F61" s="285"/>
      <c r="G61" s="293" t="s">
        <v>342</v>
      </c>
      <c r="H61" s="73">
        <f t="shared" si="64"/>
        <v>2114000</v>
      </c>
      <c r="I61" s="73">
        <f t="shared" si="63"/>
        <v>850341</v>
      </c>
      <c r="J61" s="73">
        <f t="shared" si="64"/>
        <v>1263659</v>
      </c>
      <c r="K61" s="165">
        <f t="shared" si="57"/>
        <v>40.22</v>
      </c>
      <c r="L61" s="73">
        <f t="shared" si="65"/>
        <v>1400000</v>
      </c>
      <c r="M61" s="73">
        <f t="shared" si="65"/>
        <v>630094</v>
      </c>
      <c r="N61" s="73">
        <f t="shared" si="65"/>
        <v>220247</v>
      </c>
      <c r="O61" s="73">
        <f t="shared" si="65"/>
        <v>850341</v>
      </c>
      <c r="P61" s="73">
        <f t="shared" si="59"/>
        <v>549659</v>
      </c>
      <c r="Q61" s="198">
        <f t="shared" si="54"/>
        <v>60.74</v>
      </c>
      <c r="R61" s="12"/>
      <c r="S61" s="9">
        <f t="shared" si="14"/>
        <v>-630094</v>
      </c>
      <c r="T61" s="55" t="e">
        <f t="shared" ref="T61" si="67">T62+T63+T64+T65+T66+T73+T74+T75+T81+T80</f>
        <v>#VALUE!</v>
      </c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</row>
    <row r="62" spans="1:159" ht="18" x14ac:dyDescent="0.2">
      <c r="A62" s="284"/>
      <c r="B62" s="285"/>
      <c r="C62" s="285"/>
      <c r="D62" s="288" t="s">
        <v>78</v>
      </c>
      <c r="E62" s="285"/>
      <c r="F62" s="285"/>
      <c r="G62" s="293" t="s">
        <v>392</v>
      </c>
      <c r="H62" s="73">
        <f t="shared" ref="H62:J64" si="68">+H83</f>
        <v>0</v>
      </c>
      <c r="I62" s="73">
        <f>O62</f>
        <v>0</v>
      </c>
      <c r="J62" s="73">
        <f t="shared" si="68"/>
        <v>0</v>
      </c>
      <c r="K62" s="165" t="e">
        <f t="shared" si="57"/>
        <v>#DIV/0!</v>
      </c>
      <c r="L62" s="73">
        <f t="shared" ref="L62:O64" si="69">+L83</f>
        <v>0</v>
      </c>
      <c r="M62" s="73">
        <f t="shared" si="69"/>
        <v>0</v>
      </c>
      <c r="N62" s="73">
        <f t="shared" si="69"/>
        <v>0</v>
      </c>
      <c r="O62" s="73">
        <f t="shared" si="69"/>
        <v>0</v>
      </c>
      <c r="P62" s="73">
        <f t="shared" si="59"/>
        <v>0</v>
      </c>
      <c r="Q62" s="198"/>
      <c r="R62" s="12"/>
      <c r="S62" s="9">
        <f t="shared" si="14"/>
        <v>0</v>
      </c>
      <c r="T62" s="33">
        <f t="shared" ref="T62" si="70">T90+T165+T251</f>
        <v>-13633038</v>
      </c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</row>
    <row r="63" spans="1:159" ht="30" x14ac:dyDescent="0.2">
      <c r="A63" s="284"/>
      <c r="B63" s="285"/>
      <c r="C63" s="285"/>
      <c r="D63" s="288" t="s">
        <v>79</v>
      </c>
      <c r="E63" s="285"/>
      <c r="F63" s="285"/>
      <c r="G63" s="293" t="s">
        <v>395</v>
      </c>
      <c r="H63" s="73">
        <f t="shared" si="68"/>
        <v>0</v>
      </c>
      <c r="I63" s="73">
        <f t="shared" si="63"/>
        <v>0</v>
      </c>
      <c r="J63" s="73">
        <f t="shared" si="68"/>
        <v>0</v>
      </c>
      <c r="K63" s="165" t="e">
        <f t="shared" si="57"/>
        <v>#DIV/0!</v>
      </c>
      <c r="L63" s="73">
        <f t="shared" si="69"/>
        <v>0</v>
      </c>
      <c r="M63" s="73">
        <f t="shared" si="69"/>
        <v>0</v>
      </c>
      <c r="N63" s="73">
        <f t="shared" si="69"/>
        <v>0</v>
      </c>
      <c r="O63" s="73">
        <f t="shared" si="69"/>
        <v>0</v>
      </c>
      <c r="P63" s="73">
        <f t="shared" si="59"/>
        <v>0</v>
      </c>
      <c r="Q63" s="198"/>
      <c r="R63" s="12"/>
      <c r="S63" s="9">
        <f t="shared" si="14"/>
        <v>0</v>
      </c>
      <c r="T63" s="33">
        <f>T119+T191+T288+T384</f>
        <v>-184348.22000000003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</row>
    <row r="64" spans="1:159" ht="18" x14ac:dyDescent="0.2">
      <c r="A64" s="284"/>
      <c r="B64" s="285"/>
      <c r="C64" s="285"/>
      <c r="D64" s="288" t="s">
        <v>81</v>
      </c>
      <c r="E64" s="285"/>
      <c r="F64" s="285"/>
      <c r="G64" s="293" t="s">
        <v>316</v>
      </c>
      <c r="H64" s="73">
        <f t="shared" si="68"/>
        <v>16747000</v>
      </c>
      <c r="I64" s="73">
        <f t="shared" si="63"/>
        <v>9299870</v>
      </c>
      <c r="J64" s="73" t="e">
        <f t="shared" si="68"/>
        <v>#VALUE!</v>
      </c>
      <c r="K64" s="165">
        <f t="shared" si="57"/>
        <v>55.53</v>
      </c>
      <c r="L64" s="73">
        <f t="shared" si="69"/>
        <v>11353000</v>
      </c>
      <c r="M64" s="73">
        <f t="shared" si="69"/>
        <v>5819524</v>
      </c>
      <c r="N64" s="73">
        <f t="shared" si="69"/>
        <v>2918233</v>
      </c>
      <c r="O64" s="73">
        <f t="shared" si="69"/>
        <v>9299870</v>
      </c>
      <c r="P64" s="73">
        <f t="shared" si="59"/>
        <v>2053130</v>
      </c>
      <c r="Q64" s="198">
        <f t="shared" si="54"/>
        <v>81.92</v>
      </c>
      <c r="R64" s="12"/>
      <c r="S64" s="9">
        <f t="shared" si="14"/>
        <v>-5819524</v>
      </c>
      <c r="T64" s="33">
        <f t="shared" ref="T64" si="71">T325</f>
        <v>80</v>
      </c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</row>
    <row r="65" spans="1:159" ht="45" x14ac:dyDescent="0.2">
      <c r="A65" s="284"/>
      <c r="B65" s="285"/>
      <c r="C65" s="285"/>
      <c r="D65" s="288" t="s">
        <v>82</v>
      </c>
      <c r="E65" s="285"/>
      <c r="F65" s="285"/>
      <c r="G65" s="293" t="s">
        <v>83</v>
      </c>
      <c r="H65" s="73">
        <f t="shared" ref="H65:J66" si="72">+H90</f>
        <v>10254000</v>
      </c>
      <c r="I65" s="73">
        <f t="shared" si="63"/>
        <v>3216587.24</v>
      </c>
      <c r="J65" s="73">
        <f t="shared" si="72"/>
        <v>7037412.7599999998</v>
      </c>
      <c r="K65" s="165">
        <f t="shared" si="57"/>
        <v>31.37</v>
      </c>
      <c r="L65" s="73">
        <v>1806439</v>
      </c>
      <c r="M65" s="73">
        <f>+M90</f>
        <v>1806440</v>
      </c>
      <c r="N65" s="73">
        <f t="shared" ref="N65:O66" si="73">+N90</f>
        <v>1410147.24</v>
      </c>
      <c r="O65" s="73">
        <f t="shared" si="73"/>
        <v>3216587.24</v>
      </c>
      <c r="P65" s="73">
        <f t="shared" si="59"/>
        <v>-1410148.2400000002</v>
      </c>
      <c r="Q65" s="198"/>
      <c r="R65" s="12"/>
      <c r="S65" s="9">
        <f t="shared" si="14"/>
        <v>-1806440</v>
      </c>
      <c r="T65" s="33">
        <f>T221+T387</f>
        <v>-2317868</v>
      </c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</row>
    <row r="66" spans="1:159" ht="18" x14ac:dyDescent="0.2">
      <c r="A66" s="284"/>
      <c r="B66" s="285"/>
      <c r="C66" s="285"/>
      <c r="D66" s="288" t="s">
        <v>84</v>
      </c>
      <c r="E66" s="285"/>
      <c r="F66" s="285"/>
      <c r="G66" s="293" t="s">
        <v>161</v>
      </c>
      <c r="H66" s="73">
        <f t="shared" si="72"/>
        <v>1420000</v>
      </c>
      <c r="I66" s="73">
        <f t="shared" si="63"/>
        <v>813659</v>
      </c>
      <c r="J66" s="73">
        <f t="shared" si="72"/>
        <v>0</v>
      </c>
      <c r="K66" s="165">
        <f t="shared" si="57"/>
        <v>57.3</v>
      </c>
      <c r="L66" s="73">
        <v>142000</v>
      </c>
      <c r="M66" s="73">
        <f>+M91</f>
        <v>651438</v>
      </c>
      <c r="N66" s="73">
        <f t="shared" si="73"/>
        <v>162221</v>
      </c>
      <c r="O66" s="73">
        <f t="shared" si="73"/>
        <v>813659</v>
      </c>
      <c r="P66" s="73">
        <f t="shared" si="59"/>
        <v>-671659</v>
      </c>
      <c r="Q66" s="198"/>
      <c r="R66" s="12"/>
      <c r="S66" s="9">
        <f t="shared" si="14"/>
        <v>-651438</v>
      </c>
      <c r="T66" s="33">
        <f>T223+T326+T390</f>
        <v>-3038975.56</v>
      </c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</row>
    <row r="67" spans="1:159" ht="18" x14ac:dyDescent="0.2">
      <c r="A67" s="284"/>
      <c r="B67" s="285"/>
      <c r="C67" s="285"/>
      <c r="D67" s="288" t="s">
        <v>85</v>
      </c>
      <c r="E67" s="285"/>
      <c r="F67" s="285"/>
      <c r="G67" s="293" t="s">
        <v>162</v>
      </c>
      <c r="H67" s="73">
        <f>+H68</f>
        <v>0</v>
      </c>
      <c r="I67" s="73">
        <f t="shared" ref="I67:J67" si="74">+I68</f>
        <v>0</v>
      </c>
      <c r="J67" s="73">
        <f t="shared" si="74"/>
        <v>0</v>
      </c>
      <c r="K67" s="165" t="e">
        <f t="shared" si="57"/>
        <v>#DIV/0!</v>
      </c>
      <c r="L67" s="73">
        <f>+L68</f>
        <v>0</v>
      </c>
      <c r="M67" s="73">
        <f>+M68</f>
        <v>0</v>
      </c>
      <c r="N67" s="73">
        <f t="shared" ref="N67:O67" si="75">+N68</f>
        <v>0</v>
      </c>
      <c r="O67" s="73">
        <f t="shared" si="75"/>
        <v>0</v>
      </c>
      <c r="P67" s="73">
        <f t="shared" si="59"/>
        <v>0</v>
      </c>
      <c r="Q67" s="198" t="e">
        <f t="shared" si="54"/>
        <v>#DIV/0!</v>
      </c>
      <c r="R67" s="12"/>
      <c r="S67" s="9">
        <f t="shared" si="14"/>
        <v>0</v>
      </c>
      <c r="T67" s="33">
        <f t="shared" ref="T67" si="76">T68+T69+T70+T71+T72</f>
        <v>-3038975.56</v>
      </c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</row>
    <row r="68" spans="1:159" ht="18" x14ac:dyDescent="0.2">
      <c r="A68" s="284"/>
      <c r="B68" s="285"/>
      <c r="C68" s="285"/>
      <c r="D68" s="288" t="s">
        <v>86</v>
      </c>
      <c r="E68" s="285"/>
      <c r="F68" s="285"/>
      <c r="G68" s="293" t="s">
        <v>393</v>
      </c>
      <c r="H68" s="73">
        <f>+H93+H467</f>
        <v>0</v>
      </c>
      <c r="I68" s="73">
        <f>+I93+I467</f>
        <v>0</v>
      </c>
      <c r="J68" s="73">
        <f>+J93+J467</f>
        <v>0</v>
      </c>
      <c r="K68" s="165" t="e">
        <f t="shared" si="57"/>
        <v>#DIV/0!</v>
      </c>
      <c r="L68" s="73">
        <f>+L93+L467</f>
        <v>0</v>
      </c>
      <c r="M68" s="73">
        <f>+M93+M467</f>
        <v>0</v>
      </c>
      <c r="N68" s="73">
        <f>+N93+N467</f>
        <v>0</v>
      </c>
      <c r="O68" s="73">
        <f>+O93+O467</f>
        <v>0</v>
      </c>
      <c r="P68" s="73">
        <f t="shared" si="59"/>
        <v>0</v>
      </c>
      <c r="Q68" s="198" t="e">
        <f t="shared" si="54"/>
        <v>#DIV/0!</v>
      </c>
      <c r="R68" s="12"/>
      <c r="S68" s="9">
        <f t="shared" si="14"/>
        <v>0</v>
      </c>
      <c r="T68" s="33">
        <f t="shared" ref="T68" si="77">T223</f>
        <v>0</v>
      </c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</row>
    <row r="69" spans="1:159" ht="18" x14ac:dyDescent="0.2">
      <c r="A69" s="284"/>
      <c r="B69" s="285"/>
      <c r="C69" s="285"/>
      <c r="D69" s="285">
        <v>85</v>
      </c>
      <c r="E69" s="285"/>
      <c r="F69" s="285"/>
      <c r="G69" s="293" t="s">
        <v>87</v>
      </c>
      <c r="H69" s="73">
        <f t="shared" ref="H69:J69" si="78">+H97</f>
        <v>0</v>
      </c>
      <c r="I69" s="73">
        <f t="shared" si="78"/>
        <v>-67287.600000000006</v>
      </c>
      <c r="J69" s="73">
        <f t="shared" si="78"/>
        <v>0</v>
      </c>
      <c r="K69" s="165" t="e">
        <f t="shared" si="57"/>
        <v>#DIV/0!</v>
      </c>
      <c r="L69" s="73">
        <f>+L97</f>
        <v>0</v>
      </c>
      <c r="M69" s="73">
        <f>+M97</f>
        <v>-63974.6</v>
      </c>
      <c r="N69" s="73">
        <f t="shared" ref="N69:O69" si="79">+N97</f>
        <v>-3313</v>
      </c>
      <c r="O69" s="73">
        <f t="shared" si="79"/>
        <v>-67287.600000000006</v>
      </c>
      <c r="P69" s="73"/>
      <c r="Q69" s="198"/>
      <c r="R69" s="12"/>
      <c r="S69" s="9">
        <f t="shared" si="14"/>
        <v>63974.6</v>
      </c>
      <c r="T69" s="33">
        <f t="shared" ref="T69" si="80">T328</f>
        <v>0</v>
      </c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</row>
    <row r="70" spans="1:159" ht="18" x14ac:dyDescent="0.2">
      <c r="A70" s="428">
        <v>5004</v>
      </c>
      <c r="B70" s="429"/>
      <c r="C70" s="429"/>
      <c r="D70" s="429"/>
      <c r="E70" s="429"/>
      <c r="F70" s="429"/>
      <c r="G70" s="166" t="s">
        <v>88</v>
      </c>
      <c r="H70" s="70">
        <f t="shared" ref="H70:J70" si="81">+H71+H92+H94+H97</f>
        <v>33859600</v>
      </c>
      <c r="I70" s="70">
        <f>O70</f>
        <v>15168530.300000001</v>
      </c>
      <c r="J70" s="70" t="e">
        <f t="shared" si="81"/>
        <v>#VALUE!</v>
      </c>
      <c r="K70" s="165">
        <f t="shared" si="57"/>
        <v>44.8</v>
      </c>
      <c r="L70" s="70">
        <f>+L71+L92+L94+L97</f>
        <v>16444640</v>
      </c>
      <c r="M70" s="70">
        <f>+M71+M92+M94+M97</f>
        <v>9822868.4000000004</v>
      </c>
      <c r="N70" s="70">
        <f t="shared" ref="N70" si="82">+N71+N92+N94+N97</f>
        <v>4956480.9000000004</v>
      </c>
      <c r="O70" s="70">
        <f>+O71+O92+O94+O97</f>
        <v>15168530.300000001</v>
      </c>
      <c r="P70" s="73">
        <f>L70-O70</f>
        <v>1276109.6999999993</v>
      </c>
      <c r="Q70" s="200">
        <f t="shared" si="54"/>
        <v>92.24</v>
      </c>
      <c r="R70" s="6"/>
      <c r="S70" s="9">
        <f t="shared" si="14"/>
        <v>-9822868.4000000004</v>
      </c>
      <c r="T70" s="33">
        <f t="shared" ref="T70" si="83">T392</f>
        <v>-3213338</v>
      </c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</row>
    <row r="71" spans="1:159" ht="18" x14ac:dyDescent="0.2">
      <c r="A71" s="297"/>
      <c r="B71" s="298"/>
      <c r="C71" s="298"/>
      <c r="D71" s="298" t="s">
        <v>20</v>
      </c>
      <c r="E71" s="298"/>
      <c r="F71" s="298"/>
      <c r="G71" s="299" t="s">
        <v>153</v>
      </c>
      <c r="H71" s="73">
        <f t="shared" ref="H71:J71" si="84">H72+H73+H74+H75+H76+H83+H84+H85+H91+H90</f>
        <v>33859600</v>
      </c>
      <c r="I71" s="70">
        <f t="shared" ref="I71:I73" si="85">O71</f>
        <v>15235817.9</v>
      </c>
      <c r="J71" s="73" t="e">
        <f t="shared" si="84"/>
        <v>#VALUE!</v>
      </c>
      <c r="K71" s="165">
        <f t="shared" si="57"/>
        <v>45</v>
      </c>
      <c r="L71" s="73">
        <f>L72+L73+L74+L75+L76+L83+L84+L85+L91+L90</f>
        <v>16444640</v>
      </c>
      <c r="M71" s="73">
        <f>M72+M73+M74+M75+M76+M83+M84+M85+M91+M90</f>
        <v>9886843</v>
      </c>
      <c r="N71" s="73">
        <f t="shared" ref="N71:O71" si="86">N72+N73+N74+N75+N76+N83+N84+N85+N91+N90</f>
        <v>4959793.9000000004</v>
      </c>
      <c r="O71" s="73">
        <f t="shared" si="86"/>
        <v>15235817.9</v>
      </c>
      <c r="P71" s="73">
        <f t="shared" ref="P71:P96" si="87">L71-O71</f>
        <v>1208822.0999999996</v>
      </c>
      <c r="Q71" s="200">
        <f t="shared" si="54"/>
        <v>92.65</v>
      </c>
      <c r="R71" s="6"/>
      <c r="S71" s="9">
        <f t="shared" si="14"/>
        <v>-9886843</v>
      </c>
      <c r="T71" s="33">
        <f t="shared" ref="T71:T72" si="88">T329</f>
        <v>47739.519999999997</v>
      </c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</row>
    <row r="72" spans="1:159" ht="15.75" x14ac:dyDescent="0.2">
      <c r="A72" s="284"/>
      <c r="B72" s="285"/>
      <c r="C72" s="285"/>
      <c r="D72" s="285" t="s">
        <v>89</v>
      </c>
      <c r="E72" s="285"/>
      <c r="F72" s="285"/>
      <c r="G72" s="293" t="s">
        <v>273</v>
      </c>
      <c r="H72" s="73">
        <f t="shared" ref="H72:J72" si="89">H100+H175+H261</f>
        <v>2730000</v>
      </c>
      <c r="I72" s="70">
        <f t="shared" si="85"/>
        <v>916133</v>
      </c>
      <c r="J72" s="73">
        <f t="shared" si="89"/>
        <v>1816777</v>
      </c>
      <c r="K72" s="305"/>
      <c r="L72" s="73">
        <f t="shared" ref="L72:O72" si="90">L100+L175+L261</f>
        <v>1436000</v>
      </c>
      <c r="M72" s="73">
        <f t="shared" si="90"/>
        <v>861375</v>
      </c>
      <c r="N72" s="73">
        <f t="shared" si="90"/>
        <v>227690</v>
      </c>
      <c r="O72" s="73">
        <f t="shared" si="90"/>
        <v>916133</v>
      </c>
      <c r="P72" s="73">
        <f t="shared" si="87"/>
        <v>519867</v>
      </c>
      <c r="Q72" s="198">
        <f t="shared" si="54"/>
        <v>63.8</v>
      </c>
      <c r="R72" s="6"/>
      <c r="S72" s="9">
        <f t="shared" si="14"/>
        <v>-861375</v>
      </c>
      <c r="T72" s="33">
        <f t="shared" si="88"/>
        <v>126622.92000000001</v>
      </c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</row>
    <row r="73" spans="1:159" ht="18" x14ac:dyDescent="0.2">
      <c r="A73" s="284"/>
      <c r="B73" s="285"/>
      <c r="C73" s="285"/>
      <c r="D73" s="285" t="s">
        <v>90</v>
      </c>
      <c r="E73" s="285"/>
      <c r="F73" s="285"/>
      <c r="G73" s="293" t="s">
        <v>274</v>
      </c>
      <c r="H73" s="73">
        <f>H129+H201+H298+H394</f>
        <v>594600</v>
      </c>
      <c r="I73" s="70">
        <f t="shared" si="85"/>
        <v>139227.66</v>
      </c>
      <c r="J73" s="73">
        <f>J129+J201+J298+J394</f>
        <v>455372.33999999997</v>
      </c>
      <c r="K73" s="165">
        <f>ROUND(I72/H72*100,2)</f>
        <v>33.56</v>
      </c>
      <c r="L73" s="73">
        <f>L129+L201+L298+L394</f>
        <v>307200</v>
      </c>
      <c r="M73" s="73">
        <f>M129+M201+M298+M394</f>
        <v>117972</v>
      </c>
      <c r="N73" s="73">
        <f>N129+N201+N298+N394</f>
        <v>21255.66</v>
      </c>
      <c r="O73" s="73">
        <f>O129+O201+O298+O394</f>
        <v>139227.66</v>
      </c>
      <c r="P73" s="73">
        <f t="shared" si="87"/>
        <v>167972.34</v>
      </c>
      <c r="Q73" s="198">
        <f t="shared" si="54"/>
        <v>45.32</v>
      </c>
      <c r="R73" s="6"/>
      <c r="S73" s="9">
        <f t="shared" si="14"/>
        <v>-117972</v>
      </c>
      <c r="T73" s="33">
        <f t="shared" ref="T73" si="91">T393</f>
        <v>0</v>
      </c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</row>
    <row r="74" spans="1:159" ht="18" x14ac:dyDescent="0.2">
      <c r="A74" s="284"/>
      <c r="B74" s="285"/>
      <c r="C74" s="285"/>
      <c r="D74" s="285" t="s">
        <v>91</v>
      </c>
      <c r="E74" s="285"/>
      <c r="F74" s="285"/>
      <c r="G74" s="293" t="s">
        <v>391</v>
      </c>
      <c r="H74" s="73">
        <f t="shared" ref="H74:J74" si="92">H335</f>
        <v>0</v>
      </c>
      <c r="I74" s="73">
        <f t="shared" si="92"/>
        <v>0</v>
      </c>
      <c r="J74" s="73">
        <f t="shared" si="92"/>
        <v>0</v>
      </c>
      <c r="K74" s="165">
        <f>ROUND(I73/H73*100,2)</f>
        <v>23.42</v>
      </c>
      <c r="L74" s="73">
        <f t="shared" ref="L74:O74" si="93">L335</f>
        <v>0</v>
      </c>
      <c r="M74" s="73">
        <f t="shared" si="93"/>
        <v>0</v>
      </c>
      <c r="N74" s="73">
        <f t="shared" si="93"/>
        <v>0</v>
      </c>
      <c r="O74" s="73">
        <f t="shared" si="93"/>
        <v>0</v>
      </c>
      <c r="P74" s="73">
        <f t="shared" si="87"/>
        <v>0</v>
      </c>
      <c r="Q74" s="198"/>
      <c r="R74" s="6"/>
      <c r="S74" s="9">
        <f t="shared" si="14"/>
        <v>0</v>
      </c>
      <c r="T74" s="33">
        <f t="shared" ref="T74" si="94">+T399</f>
        <v>0</v>
      </c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</row>
    <row r="75" spans="1:159" ht="18" x14ac:dyDescent="0.2">
      <c r="A75" s="284"/>
      <c r="B75" s="285"/>
      <c r="C75" s="285"/>
      <c r="D75" s="285" t="s">
        <v>92</v>
      </c>
      <c r="E75" s="285"/>
      <c r="F75" s="285"/>
      <c r="G75" s="293" t="s">
        <v>356</v>
      </c>
      <c r="H75" s="73">
        <f>H231+H397</f>
        <v>0</v>
      </c>
      <c r="I75" s="73">
        <f>I231+I397</f>
        <v>0</v>
      </c>
      <c r="J75" s="73">
        <f>J231+J397</f>
        <v>0</v>
      </c>
      <c r="K75" s="165"/>
      <c r="L75" s="73">
        <f>L231+L397</f>
        <v>0</v>
      </c>
      <c r="M75" s="73">
        <f>M231+M397</f>
        <v>0</v>
      </c>
      <c r="N75" s="73">
        <f>N231+N397</f>
        <v>0</v>
      </c>
      <c r="O75" s="73">
        <f>O231+O397</f>
        <v>0</v>
      </c>
      <c r="P75" s="73">
        <f t="shared" si="87"/>
        <v>0</v>
      </c>
      <c r="Q75" s="198"/>
      <c r="R75" s="6"/>
      <c r="S75" s="9">
        <f t="shared" si="14"/>
        <v>0</v>
      </c>
      <c r="T75" s="33" t="e">
        <f>T228+T331+T406</f>
        <v>#VALUE!</v>
      </c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</row>
    <row r="76" spans="1:159" ht="30" x14ac:dyDescent="0.2">
      <c r="A76" s="284"/>
      <c r="B76" s="285"/>
      <c r="C76" s="285"/>
      <c r="D76" s="285">
        <v>51</v>
      </c>
      <c r="E76" s="285"/>
      <c r="F76" s="285"/>
      <c r="G76" s="293" t="s">
        <v>342</v>
      </c>
      <c r="H76" s="73">
        <f>H233+H336+H400</f>
        <v>2114000</v>
      </c>
      <c r="I76" s="73">
        <f>I233+I336+I400</f>
        <v>850341</v>
      </c>
      <c r="J76" s="73">
        <f>J233+J336+J400</f>
        <v>1263659</v>
      </c>
      <c r="K76" s="165" t="e">
        <f>ROUND(I75/H75*100,2)</f>
        <v>#DIV/0!</v>
      </c>
      <c r="L76" s="73">
        <f>L233+L336+L400</f>
        <v>1400000</v>
      </c>
      <c r="M76" s="73">
        <f>M233+M336+M400</f>
        <v>630094</v>
      </c>
      <c r="N76" s="73">
        <f>N233+N336+N400</f>
        <v>220247</v>
      </c>
      <c r="O76" s="73">
        <f>O233+O336+O400</f>
        <v>850341</v>
      </c>
      <c r="P76" s="73">
        <f t="shared" si="87"/>
        <v>549659</v>
      </c>
      <c r="Q76" s="198">
        <f t="shared" si="54"/>
        <v>60.74</v>
      </c>
      <c r="R76" s="6"/>
      <c r="S76" s="9">
        <f t="shared" si="14"/>
        <v>-630094</v>
      </c>
      <c r="T76" s="33">
        <f>T229+T332</f>
        <v>34654.94</v>
      </c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</row>
    <row r="77" spans="1:159" ht="18" x14ac:dyDescent="0.2">
      <c r="A77" s="284"/>
      <c r="B77" s="285"/>
      <c r="C77" s="285"/>
      <c r="D77" s="285"/>
      <c r="E77" s="285" t="s">
        <v>20</v>
      </c>
      <c r="F77" s="285"/>
      <c r="G77" s="293" t="s">
        <v>343</v>
      </c>
      <c r="H77" s="73">
        <f t="shared" ref="H77:J77" si="95">H78+H79+H80+H81+H82</f>
        <v>2114000</v>
      </c>
      <c r="I77" s="73">
        <f t="shared" si="95"/>
        <v>850341</v>
      </c>
      <c r="J77" s="73">
        <f t="shared" si="95"/>
        <v>1263659</v>
      </c>
      <c r="K77" s="165">
        <f>ROUND(I76/H76*100,2)</f>
        <v>40.22</v>
      </c>
      <c r="L77" s="73">
        <f t="shared" ref="L77:O77" si="96">L78+L79+L80+L81+L82</f>
        <v>1400000</v>
      </c>
      <c r="M77" s="73">
        <f t="shared" si="96"/>
        <v>630094</v>
      </c>
      <c r="N77" s="73">
        <f t="shared" si="96"/>
        <v>220247</v>
      </c>
      <c r="O77" s="73">
        <f t="shared" si="96"/>
        <v>850341</v>
      </c>
      <c r="P77" s="73">
        <f t="shared" si="87"/>
        <v>549659</v>
      </c>
      <c r="Q77" s="198">
        <f t="shared" si="54"/>
        <v>60.74</v>
      </c>
      <c r="R77" s="6"/>
      <c r="S77" s="9">
        <f t="shared" si="14"/>
        <v>-630094</v>
      </c>
      <c r="T77" s="33">
        <f t="shared" ref="T77" si="97">T78+T79</f>
        <v>0</v>
      </c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</row>
    <row r="78" spans="1:159" ht="18" x14ac:dyDescent="0.2">
      <c r="A78" s="284"/>
      <c r="B78" s="285"/>
      <c r="C78" s="285"/>
      <c r="D78" s="285"/>
      <c r="E78" s="285"/>
      <c r="F78" s="285" t="s">
        <v>20</v>
      </c>
      <c r="G78" s="293" t="s">
        <v>396</v>
      </c>
      <c r="H78" s="73">
        <f t="shared" ref="H78:J78" si="98">H233</f>
        <v>0</v>
      </c>
      <c r="I78" s="73">
        <f t="shared" si="98"/>
        <v>0</v>
      </c>
      <c r="J78" s="73">
        <f t="shared" si="98"/>
        <v>0</v>
      </c>
      <c r="K78" s="165">
        <f>ROUND(I77/H77*100,2)</f>
        <v>40.22</v>
      </c>
      <c r="L78" s="73">
        <f t="shared" ref="L78:O78" si="99">L233</f>
        <v>0</v>
      </c>
      <c r="M78" s="73">
        <f t="shared" si="99"/>
        <v>0</v>
      </c>
      <c r="N78" s="73">
        <f t="shared" si="99"/>
        <v>0</v>
      </c>
      <c r="O78" s="73">
        <f t="shared" si="99"/>
        <v>0</v>
      </c>
      <c r="P78" s="73">
        <f t="shared" si="87"/>
        <v>0</v>
      </c>
      <c r="Q78" s="198"/>
      <c r="R78" s="6"/>
      <c r="S78" s="9">
        <f t="shared" si="14"/>
        <v>0</v>
      </c>
      <c r="T78" s="33">
        <f>T231+T350+T408</f>
        <v>0</v>
      </c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</row>
    <row r="79" spans="1:159" ht="45" x14ac:dyDescent="0.2">
      <c r="A79" s="284"/>
      <c r="B79" s="285"/>
      <c r="C79" s="285"/>
      <c r="D79" s="285"/>
      <c r="E79" s="285"/>
      <c r="F79" s="285">
        <v>17</v>
      </c>
      <c r="G79" s="293" t="s">
        <v>344</v>
      </c>
      <c r="H79" s="73">
        <f t="shared" ref="H79:J79" si="100">H338</f>
        <v>2114000</v>
      </c>
      <c r="I79" s="73">
        <f t="shared" si="100"/>
        <v>850341</v>
      </c>
      <c r="J79" s="73">
        <f t="shared" si="100"/>
        <v>1263659</v>
      </c>
      <c r="K79" s="165"/>
      <c r="L79" s="73">
        <f t="shared" ref="L79:O79" si="101">L338</f>
        <v>1400000</v>
      </c>
      <c r="M79" s="73">
        <f t="shared" si="101"/>
        <v>630094</v>
      </c>
      <c r="N79" s="73">
        <v>220247</v>
      </c>
      <c r="O79" s="73">
        <f t="shared" si="101"/>
        <v>850341</v>
      </c>
      <c r="P79" s="73">
        <f t="shared" si="87"/>
        <v>549659</v>
      </c>
      <c r="Q79" s="198">
        <f t="shared" si="54"/>
        <v>60.74</v>
      </c>
      <c r="R79" s="6"/>
      <c r="S79" s="9">
        <f t="shared" si="14"/>
        <v>-630094</v>
      </c>
      <c r="T79" s="33">
        <f t="shared" ref="T79" si="102">T232</f>
        <v>0</v>
      </c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</row>
    <row r="80" spans="1:159" ht="60" x14ac:dyDescent="0.2">
      <c r="A80" s="284"/>
      <c r="B80" s="285"/>
      <c r="C80" s="285"/>
      <c r="D80" s="285"/>
      <c r="E80" s="285"/>
      <c r="F80" s="285">
        <v>18</v>
      </c>
      <c r="G80" s="293" t="s">
        <v>357</v>
      </c>
      <c r="H80" s="73">
        <f t="shared" ref="H80:J80" si="103">H402</f>
        <v>0</v>
      </c>
      <c r="I80" s="73">
        <f t="shared" si="103"/>
        <v>0</v>
      </c>
      <c r="J80" s="73">
        <f t="shared" si="103"/>
        <v>0</v>
      </c>
      <c r="K80" s="165">
        <f>ROUND(I79/H79*100,2)</f>
        <v>40.22</v>
      </c>
      <c r="L80" s="73">
        <f t="shared" ref="L80:O80" si="104">L402</f>
        <v>0</v>
      </c>
      <c r="M80" s="73">
        <f t="shared" si="104"/>
        <v>0</v>
      </c>
      <c r="N80" s="73">
        <f t="shared" si="104"/>
        <v>0</v>
      </c>
      <c r="O80" s="73">
        <f t="shared" si="104"/>
        <v>0</v>
      </c>
      <c r="P80" s="73">
        <f t="shared" si="87"/>
        <v>0</v>
      </c>
      <c r="Q80" s="198"/>
      <c r="R80" s="6"/>
      <c r="S80" s="9">
        <f t="shared" si="14"/>
        <v>0</v>
      </c>
      <c r="T80" s="33">
        <f>+T233+T434</f>
        <v>0</v>
      </c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</row>
    <row r="81" spans="1:159" ht="45" x14ac:dyDescent="0.2">
      <c r="A81" s="284"/>
      <c r="B81" s="285"/>
      <c r="C81" s="285"/>
      <c r="D81" s="285"/>
      <c r="E81" s="285"/>
      <c r="F81" s="285">
        <v>19</v>
      </c>
      <c r="G81" s="293" t="s">
        <v>345</v>
      </c>
      <c r="H81" s="73">
        <f t="shared" ref="H81:J82" si="105">H339</f>
        <v>0</v>
      </c>
      <c r="I81" s="73">
        <f t="shared" si="105"/>
        <v>0</v>
      </c>
      <c r="J81" s="73">
        <f t="shared" si="105"/>
        <v>0</v>
      </c>
      <c r="K81" s="165" t="e">
        <f>ROUND(I80/H80*100,2)</f>
        <v>#DIV/0!</v>
      </c>
      <c r="L81" s="73">
        <f t="shared" ref="L81:O82" si="106">L339</f>
        <v>0</v>
      </c>
      <c r="M81" s="73">
        <f t="shared" si="106"/>
        <v>0</v>
      </c>
      <c r="N81" s="73">
        <f t="shared" si="106"/>
        <v>0</v>
      </c>
      <c r="O81" s="73">
        <f t="shared" si="106"/>
        <v>0</v>
      </c>
      <c r="P81" s="73">
        <f t="shared" si="87"/>
        <v>0</v>
      </c>
      <c r="Q81" s="198" t="e">
        <f t="shared" si="54"/>
        <v>#DIV/0!</v>
      </c>
      <c r="R81" s="6"/>
      <c r="S81" s="9">
        <f t="shared" si="14"/>
        <v>0</v>
      </c>
      <c r="T81" s="33">
        <f>T137+T359</f>
        <v>0</v>
      </c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</row>
    <row r="82" spans="1:159" ht="75" x14ac:dyDescent="0.2">
      <c r="A82" s="284"/>
      <c r="B82" s="285"/>
      <c r="C82" s="285"/>
      <c r="D82" s="285"/>
      <c r="E82" s="285"/>
      <c r="F82" s="285" t="s">
        <v>90</v>
      </c>
      <c r="G82" s="293" t="s">
        <v>346</v>
      </c>
      <c r="H82" s="73">
        <f t="shared" si="105"/>
        <v>0</v>
      </c>
      <c r="I82" s="73">
        <f t="shared" si="105"/>
        <v>0</v>
      </c>
      <c r="J82" s="73">
        <f t="shared" si="105"/>
        <v>0</v>
      </c>
      <c r="K82" s="165" t="e">
        <f>ROUND(I81/H81*100,2)</f>
        <v>#DIV/0!</v>
      </c>
      <c r="L82" s="73">
        <f t="shared" si="106"/>
        <v>0</v>
      </c>
      <c r="M82" s="73">
        <f t="shared" si="106"/>
        <v>0</v>
      </c>
      <c r="N82" s="73">
        <f t="shared" si="106"/>
        <v>0</v>
      </c>
      <c r="O82" s="73">
        <f t="shared" si="106"/>
        <v>0</v>
      </c>
      <c r="P82" s="73">
        <f t="shared" si="87"/>
        <v>0</v>
      </c>
      <c r="Q82" s="198" t="e">
        <f t="shared" si="54"/>
        <v>#DIV/0!</v>
      </c>
      <c r="R82" s="6"/>
      <c r="S82" s="9">
        <f t="shared" ref="S82:S145" si="107">R82-M82</f>
        <v>0</v>
      </c>
      <c r="T82" s="33">
        <f t="shared" ref="T82" si="108">T83</f>
        <v>82556398</v>
      </c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</row>
    <row r="83" spans="1:159" ht="18" x14ac:dyDescent="0.2">
      <c r="A83" s="284"/>
      <c r="B83" s="285"/>
      <c r="C83" s="285"/>
      <c r="D83" s="285">
        <v>55</v>
      </c>
      <c r="E83" s="285"/>
      <c r="F83" s="285"/>
      <c r="G83" s="293" t="s">
        <v>392</v>
      </c>
      <c r="H83" s="73">
        <f t="shared" ref="H83:J83" si="109">H403</f>
        <v>0</v>
      </c>
      <c r="I83" s="73">
        <f t="shared" si="109"/>
        <v>0</v>
      </c>
      <c r="J83" s="73">
        <f t="shared" si="109"/>
        <v>0</v>
      </c>
      <c r="K83" s="165" t="e">
        <f>ROUND(I82/H82*100,2)</f>
        <v>#DIV/0!</v>
      </c>
      <c r="L83" s="73">
        <f t="shared" ref="L83:O83" si="110">L403</f>
        <v>0</v>
      </c>
      <c r="M83" s="73">
        <f t="shared" si="110"/>
        <v>0</v>
      </c>
      <c r="N83" s="73">
        <f t="shared" si="110"/>
        <v>0</v>
      </c>
      <c r="O83" s="73">
        <f t="shared" si="110"/>
        <v>0</v>
      </c>
      <c r="P83" s="73">
        <f t="shared" si="87"/>
        <v>0</v>
      </c>
      <c r="Q83" s="198"/>
      <c r="R83" s="6"/>
      <c r="S83" s="9">
        <f t="shared" si="107"/>
        <v>0</v>
      </c>
      <c r="T83" s="33">
        <f>T236+T362</f>
        <v>82556398</v>
      </c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</row>
    <row r="84" spans="1:159" ht="30" x14ac:dyDescent="0.2">
      <c r="A84" s="284"/>
      <c r="B84" s="285"/>
      <c r="C84" s="285"/>
      <c r="D84" s="285">
        <v>56</v>
      </c>
      <c r="E84" s="285"/>
      <c r="F84" s="285"/>
      <c r="G84" s="293" t="s">
        <v>80</v>
      </c>
      <c r="H84" s="73">
        <f t="shared" ref="H84:J84" si="111">+H409</f>
        <v>0</v>
      </c>
      <c r="I84" s="73">
        <f t="shared" si="111"/>
        <v>0</v>
      </c>
      <c r="J84" s="73">
        <f t="shared" si="111"/>
        <v>0</v>
      </c>
      <c r="K84" s="165"/>
      <c r="L84" s="73">
        <f t="shared" ref="L84:O84" si="112">+L409</f>
        <v>0</v>
      </c>
      <c r="M84" s="73">
        <f t="shared" si="112"/>
        <v>0</v>
      </c>
      <c r="N84" s="73">
        <f t="shared" si="112"/>
        <v>0</v>
      </c>
      <c r="O84" s="73">
        <f t="shared" si="112"/>
        <v>0</v>
      </c>
      <c r="P84" s="73">
        <f t="shared" si="87"/>
        <v>0</v>
      </c>
      <c r="Q84" s="198"/>
      <c r="R84" s="6"/>
      <c r="S84" s="9">
        <f t="shared" si="107"/>
        <v>0</v>
      </c>
      <c r="T84" s="33">
        <f t="shared" ref="T84" si="113">T85+T86</f>
        <v>-101564</v>
      </c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</row>
    <row r="85" spans="1:159" ht="18" x14ac:dyDescent="0.2">
      <c r="A85" s="284"/>
      <c r="B85" s="285"/>
      <c r="C85" s="285"/>
      <c r="D85" s="285">
        <v>57</v>
      </c>
      <c r="E85" s="285"/>
      <c r="F85" s="285"/>
      <c r="G85" s="293" t="s">
        <v>316</v>
      </c>
      <c r="H85" s="73">
        <f>H238+H341+H416</f>
        <v>16747000</v>
      </c>
      <c r="I85" s="73">
        <f>O85</f>
        <v>9299870</v>
      </c>
      <c r="J85" s="73" t="e">
        <f>J238+J341+J416</f>
        <v>#VALUE!</v>
      </c>
      <c r="K85" s="165"/>
      <c r="L85" s="73">
        <f>L238+L341+L416</f>
        <v>11353000</v>
      </c>
      <c r="M85" s="73">
        <f>M238+M341+M416</f>
        <v>5819524</v>
      </c>
      <c r="N85" s="73">
        <f>N238+N341+N416</f>
        <v>2918233</v>
      </c>
      <c r="O85" s="73">
        <f>O238+O341+O416</f>
        <v>9299870</v>
      </c>
      <c r="P85" s="73">
        <f t="shared" si="87"/>
        <v>2053130</v>
      </c>
      <c r="Q85" s="198">
        <f t="shared" si="54"/>
        <v>81.92</v>
      </c>
      <c r="R85" s="6"/>
      <c r="S85" s="9">
        <f t="shared" si="107"/>
        <v>-5819524</v>
      </c>
      <c r="T85" s="33">
        <f t="shared" ref="T85" si="114">T438</f>
        <v>-101564</v>
      </c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</row>
    <row r="86" spans="1:159" ht="18" x14ac:dyDescent="0.2">
      <c r="A86" s="284"/>
      <c r="B86" s="285"/>
      <c r="C86" s="285"/>
      <c r="D86" s="285"/>
      <c r="E86" s="285" t="s">
        <v>20</v>
      </c>
      <c r="F86" s="285"/>
      <c r="G86" s="293" t="s">
        <v>347</v>
      </c>
      <c r="H86" s="73">
        <f>H239+H342</f>
        <v>7598000</v>
      </c>
      <c r="I86" s="73">
        <f>I239+I342</f>
        <v>3503434</v>
      </c>
      <c r="J86" s="73">
        <f>J239+J342</f>
        <v>4635064</v>
      </c>
      <c r="K86" s="165">
        <f t="shared" ref="K86:K94" si="115">ROUND(I85/H85*100,2)</f>
        <v>55.53</v>
      </c>
      <c r="L86" s="73">
        <f>L239+L342</f>
        <v>5800000</v>
      </c>
      <c r="M86" s="73">
        <f>M239+M342</f>
        <v>2605686</v>
      </c>
      <c r="N86" s="73">
        <f>N239+N342</f>
        <v>897748</v>
      </c>
      <c r="O86" s="73">
        <f>O239+O342</f>
        <v>3503434</v>
      </c>
      <c r="P86" s="73">
        <f t="shared" si="87"/>
        <v>2296566</v>
      </c>
      <c r="Q86" s="198">
        <f t="shared" si="54"/>
        <v>60.4</v>
      </c>
      <c r="R86" s="6"/>
      <c r="S86" s="9">
        <f t="shared" si="107"/>
        <v>-2605686</v>
      </c>
      <c r="T86" s="33">
        <f t="shared" ref="T86" si="116">T372</f>
        <v>0</v>
      </c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</row>
    <row r="87" spans="1:159" ht="18" x14ac:dyDescent="0.2">
      <c r="A87" s="284"/>
      <c r="B87" s="285"/>
      <c r="C87" s="285"/>
      <c r="D87" s="285"/>
      <c r="E87" s="285" t="s">
        <v>18</v>
      </c>
      <c r="F87" s="285"/>
      <c r="G87" s="293" t="s">
        <v>317</v>
      </c>
      <c r="H87" s="73">
        <f t="shared" ref="H87:J87" si="117">H88+H89</f>
        <v>6298000</v>
      </c>
      <c r="I87" s="73">
        <f t="shared" ref="I87" si="118">O87</f>
        <v>3359476</v>
      </c>
      <c r="J87" s="73" t="e">
        <f t="shared" si="117"/>
        <v>#VALUE!</v>
      </c>
      <c r="K87" s="165">
        <f t="shared" si="115"/>
        <v>46.11</v>
      </c>
      <c r="L87" s="73">
        <f t="shared" ref="L87:O87" si="119">L88+L89</f>
        <v>3002000</v>
      </c>
      <c r="M87" s="73">
        <f t="shared" si="119"/>
        <v>1656992</v>
      </c>
      <c r="N87" s="73">
        <f t="shared" si="119"/>
        <v>1702484</v>
      </c>
      <c r="O87" s="73">
        <f t="shared" si="119"/>
        <v>3359476</v>
      </c>
      <c r="P87" s="73">
        <f t="shared" si="87"/>
        <v>-357476</v>
      </c>
      <c r="Q87" s="198">
        <f t="shared" si="54"/>
        <v>111.91</v>
      </c>
      <c r="R87" s="6"/>
      <c r="S87" s="9">
        <f t="shared" si="107"/>
        <v>-1656992</v>
      </c>
      <c r="T87" s="92">
        <f>+T243+T373+T441</f>
        <v>0</v>
      </c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</row>
    <row r="88" spans="1:159" ht="18" x14ac:dyDescent="0.2">
      <c r="A88" s="284"/>
      <c r="B88" s="285"/>
      <c r="C88" s="285"/>
      <c r="D88" s="285"/>
      <c r="E88" s="285"/>
      <c r="F88" s="285" t="s">
        <v>20</v>
      </c>
      <c r="G88" s="293" t="s">
        <v>350</v>
      </c>
      <c r="H88" s="73">
        <f>H241+H360+H418</f>
        <v>6296000</v>
      </c>
      <c r="I88" s="73">
        <f t="shared" ref="I88" si="120">I241+I344</f>
        <v>3289458</v>
      </c>
      <c r="J88" s="73" t="e">
        <f>J241+J360+J418</f>
        <v>#VALUE!</v>
      </c>
      <c r="K88" s="165">
        <f t="shared" si="115"/>
        <v>53.34</v>
      </c>
      <c r="L88" s="73">
        <f>L241+L360+L418</f>
        <v>3000000</v>
      </c>
      <c r="M88" s="73">
        <f>M241+M360+M418</f>
        <v>1656707</v>
      </c>
      <c r="N88" s="73">
        <f>N241+N360+N418</f>
        <v>1702295</v>
      </c>
      <c r="O88" s="73">
        <f>O241+O360+O418</f>
        <v>3359002</v>
      </c>
      <c r="P88" s="73">
        <f t="shared" si="87"/>
        <v>-359002</v>
      </c>
      <c r="Q88" s="198">
        <f t="shared" si="54"/>
        <v>111.97</v>
      </c>
      <c r="R88" s="6"/>
      <c r="S88" s="9">
        <f t="shared" si="107"/>
        <v>-1656707</v>
      </c>
      <c r="T88" s="55">
        <f t="shared" ref="T88" si="121">T89+T142</f>
        <v>-1238901.3999999999</v>
      </c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</row>
    <row r="89" spans="1:159" ht="18" x14ac:dyDescent="0.2">
      <c r="A89" s="284"/>
      <c r="B89" s="285"/>
      <c r="C89" s="285"/>
      <c r="D89" s="285"/>
      <c r="E89" s="285"/>
      <c r="F89" s="285" t="s">
        <v>18</v>
      </c>
      <c r="G89" s="293" t="s">
        <v>318</v>
      </c>
      <c r="H89" s="73">
        <f t="shared" ref="H89:J89" si="122">H242</f>
        <v>2000</v>
      </c>
      <c r="I89" s="73">
        <f t="shared" ref="I89" si="123">O89</f>
        <v>474</v>
      </c>
      <c r="J89" s="73">
        <f t="shared" si="122"/>
        <v>1526</v>
      </c>
      <c r="K89" s="165">
        <f t="shared" si="115"/>
        <v>52.25</v>
      </c>
      <c r="L89" s="73">
        <f>L242</f>
        <v>2000</v>
      </c>
      <c r="M89" s="73">
        <f>M242</f>
        <v>285</v>
      </c>
      <c r="N89" s="73">
        <f t="shared" ref="N89:O89" si="124">N242</f>
        <v>189</v>
      </c>
      <c r="O89" s="73">
        <f t="shared" si="124"/>
        <v>474</v>
      </c>
      <c r="P89" s="73">
        <f t="shared" si="87"/>
        <v>1526</v>
      </c>
      <c r="Q89" s="198">
        <f t="shared" si="54"/>
        <v>23.7</v>
      </c>
      <c r="R89" s="6"/>
      <c r="S89" s="9">
        <f t="shared" si="107"/>
        <v>-285</v>
      </c>
      <c r="T89" s="33">
        <f t="shared" ref="T89" si="125">T90+T119+T137</f>
        <v>-1238901.3999999999</v>
      </c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</row>
    <row r="90" spans="1:159" ht="45" x14ac:dyDescent="0.2">
      <c r="A90" s="284"/>
      <c r="B90" s="285"/>
      <c r="C90" s="285"/>
      <c r="D90" s="285">
        <v>58</v>
      </c>
      <c r="E90" s="285"/>
      <c r="F90" s="285"/>
      <c r="G90" s="293" t="s">
        <v>83</v>
      </c>
      <c r="H90" s="73">
        <f>+H243+H444</f>
        <v>10254000</v>
      </c>
      <c r="I90" s="73">
        <f t="shared" ref="I90" si="126">I243+I346</f>
        <v>0</v>
      </c>
      <c r="J90" s="73">
        <f>+J243+J444</f>
        <v>7037412.7599999998</v>
      </c>
      <c r="K90" s="165">
        <f t="shared" si="115"/>
        <v>23.7</v>
      </c>
      <c r="L90" s="73">
        <v>1806440</v>
      </c>
      <c r="M90" s="73">
        <f>+M243+M444</f>
        <v>1806440</v>
      </c>
      <c r="N90" s="73">
        <f>+N243+N444</f>
        <v>1410147.24</v>
      </c>
      <c r="O90" s="73">
        <f>+O243+O444</f>
        <v>3216587.24</v>
      </c>
      <c r="P90" s="73">
        <f t="shared" si="87"/>
        <v>-1410147.2400000002</v>
      </c>
      <c r="Q90" s="198"/>
      <c r="R90" s="6"/>
      <c r="S90" s="9">
        <f t="shared" si="107"/>
        <v>-1806440</v>
      </c>
      <c r="T90" s="33">
        <f t="shared" ref="T90" si="127">T91+T112+T110</f>
        <v>-1238901.3999999999</v>
      </c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</row>
    <row r="91" spans="1:159" ht="18" x14ac:dyDescent="0.2">
      <c r="A91" s="284"/>
      <c r="B91" s="285"/>
      <c r="C91" s="285"/>
      <c r="D91" s="285">
        <v>59</v>
      </c>
      <c r="E91" s="285"/>
      <c r="F91" s="285"/>
      <c r="G91" s="293" t="s">
        <v>161</v>
      </c>
      <c r="H91" s="73">
        <f>H147+H369</f>
        <v>1420000</v>
      </c>
      <c r="I91" s="73">
        <f t="shared" ref="I91" si="128">O91</f>
        <v>813659</v>
      </c>
      <c r="J91" s="73">
        <f>J147+J369</f>
        <v>0</v>
      </c>
      <c r="K91" s="165">
        <f t="shared" si="115"/>
        <v>0</v>
      </c>
      <c r="L91" s="73">
        <v>142000</v>
      </c>
      <c r="M91" s="73">
        <f>M147+M369</f>
        <v>651438</v>
      </c>
      <c r="N91" s="73">
        <f>N147+N369</f>
        <v>162221</v>
      </c>
      <c r="O91" s="73">
        <f>O147+O369</f>
        <v>813659</v>
      </c>
      <c r="P91" s="73">
        <f>P147+P369</f>
        <v>106341</v>
      </c>
      <c r="Q91" s="198"/>
      <c r="R91" s="6"/>
      <c r="S91" s="9">
        <f t="shared" si="107"/>
        <v>-651438</v>
      </c>
      <c r="T91" s="33">
        <f t="shared" ref="T91" si="129">SUM(T92:T109)</f>
        <v>-1238901.3999999999</v>
      </c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</row>
    <row r="92" spans="1:159" ht="18" x14ac:dyDescent="0.2">
      <c r="A92" s="284"/>
      <c r="B92" s="285"/>
      <c r="C92" s="285"/>
      <c r="D92" s="285" t="s">
        <v>97</v>
      </c>
      <c r="E92" s="285"/>
      <c r="F92" s="285"/>
      <c r="G92" s="293" t="s">
        <v>162</v>
      </c>
      <c r="H92" s="73">
        <f t="shared" ref="H92:J92" si="130">H93</f>
        <v>0</v>
      </c>
      <c r="I92" s="73">
        <f t="shared" ref="I92" si="131">I245+I348</f>
        <v>0</v>
      </c>
      <c r="J92" s="73">
        <f t="shared" si="130"/>
        <v>0</v>
      </c>
      <c r="K92" s="165">
        <f t="shared" si="115"/>
        <v>57.3</v>
      </c>
      <c r="L92" s="73">
        <f>L93</f>
        <v>0</v>
      </c>
      <c r="M92" s="73">
        <f t="shared" ref="M92:O92" si="132">M93</f>
        <v>0</v>
      </c>
      <c r="N92" s="73">
        <f t="shared" si="132"/>
        <v>0</v>
      </c>
      <c r="O92" s="73">
        <f t="shared" si="132"/>
        <v>0</v>
      </c>
      <c r="P92" s="73">
        <f t="shared" si="87"/>
        <v>0</v>
      </c>
      <c r="Q92" s="198" t="e">
        <f t="shared" si="54"/>
        <v>#DIV/0!</v>
      </c>
      <c r="R92" s="6"/>
      <c r="S92" s="9">
        <f t="shared" si="107"/>
        <v>0</v>
      </c>
      <c r="T92" s="44">
        <f t="shared" ref="T92:T109" si="133">+R92+S92</f>
        <v>0</v>
      </c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</row>
    <row r="93" spans="1:159" ht="18" x14ac:dyDescent="0.2">
      <c r="A93" s="284"/>
      <c r="B93" s="285"/>
      <c r="C93" s="285"/>
      <c r="D93" s="285">
        <v>71</v>
      </c>
      <c r="E93" s="285"/>
      <c r="F93" s="285"/>
      <c r="G93" s="293" t="s">
        <v>393</v>
      </c>
      <c r="H93" s="73">
        <f>H246+H372</f>
        <v>0</v>
      </c>
      <c r="I93" s="73">
        <f t="shared" ref="I93" si="134">O93</f>
        <v>0</v>
      </c>
      <c r="J93" s="73">
        <f>J246+J372</f>
        <v>0</v>
      </c>
      <c r="K93" s="165" t="e">
        <f t="shared" si="115"/>
        <v>#DIV/0!</v>
      </c>
      <c r="L93" s="73">
        <f>L246+L372</f>
        <v>0</v>
      </c>
      <c r="M93" s="73">
        <f>M246+M372</f>
        <v>0</v>
      </c>
      <c r="N93" s="73">
        <f>N246+N372</f>
        <v>0</v>
      </c>
      <c r="O93" s="73">
        <f>O246+O372</f>
        <v>0</v>
      </c>
      <c r="P93" s="73">
        <f t="shared" si="87"/>
        <v>0</v>
      </c>
      <c r="Q93" s="198" t="e">
        <f t="shared" si="54"/>
        <v>#DIV/0!</v>
      </c>
      <c r="R93" s="6"/>
      <c r="S93" s="9">
        <f t="shared" si="107"/>
        <v>0</v>
      </c>
      <c r="T93" s="172">
        <v>0</v>
      </c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</row>
    <row r="94" spans="1:159" ht="18" x14ac:dyDescent="0.2">
      <c r="A94" s="284"/>
      <c r="B94" s="285"/>
      <c r="C94" s="285"/>
      <c r="D94" s="285">
        <v>79</v>
      </c>
      <c r="E94" s="285"/>
      <c r="F94" s="285"/>
      <c r="G94" s="293" t="s">
        <v>164</v>
      </c>
      <c r="H94" s="73">
        <f t="shared" ref="H94:J94" si="135">H95+H96</f>
        <v>0</v>
      </c>
      <c r="I94" s="73">
        <f t="shared" ref="I94" si="136">I247+I350</f>
        <v>0</v>
      </c>
      <c r="J94" s="73">
        <f t="shared" si="135"/>
        <v>0</v>
      </c>
      <c r="K94" s="165" t="e">
        <f t="shared" si="115"/>
        <v>#DIV/0!</v>
      </c>
      <c r="L94" s="73">
        <f t="shared" ref="L94:O94" si="137">L95+L96</f>
        <v>0</v>
      </c>
      <c r="M94" s="73">
        <f t="shared" si="137"/>
        <v>0</v>
      </c>
      <c r="N94" s="73">
        <f t="shared" si="137"/>
        <v>0</v>
      </c>
      <c r="O94" s="73">
        <f t="shared" si="137"/>
        <v>0</v>
      </c>
      <c r="P94" s="73">
        <f t="shared" si="87"/>
        <v>0</v>
      </c>
      <c r="Q94" s="198"/>
      <c r="R94" s="6"/>
      <c r="S94" s="9">
        <f t="shared" si="107"/>
        <v>0</v>
      </c>
      <c r="T94" s="44">
        <f t="shared" si="133"/>
        <v>0</v>
      </c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</row>
    <row r="95" spans="1:159" ht="18" x14ac:dyDescent="0.2">
      <c r="A95" s="284"/>
      <c r="B95" s="285"/>
      <c r="C95" s="285"/>
      <c r="D95" s="285" t="s">
        <v>98</v>
      </c>
      <c r="E95" s="285"/>
      <c r="F95" s="285"/>
      <c r="G95" s="293" t="s">
        <v>398</v>
      </c>
      <c r="H95" s="73">
        <f t="shared" ref="H95:J95" si="138">H448</f>
        <v>0</v>
      </c>
      <c r="I95" s="73">
        <f t="shared" ref="I95" si="139">O95</f>
        <v>0</v>
      </c>
      <c r="J95" s="73">
        <f t="shared" si="138"/>
        <v>0</v>
      </c>
      <c r="K95" s="165"/>
      <c r="L95" s="73">
        <f t="shared" ref="L95:O95" si="140">L448</f>
        <v>0</v>
      </c>
      <c r="M95" s="73">
        <f t="shared" si="140"/>
        <v>0</v>
      </c>
      <c r="N95" s="73">
        <f t="shared" si="140"/>
        <v>0</v>
      </c>
      <c r="O95" s="73">
        <f t="shared" si="140"/>
        <v>0</v>
      </c>
      <c r="P95" s="73">
        <f t="shared" si="87"/>
        <v>0</v>
      </c>
      <c r="Q95" s="198"/>
      <c r="R95" s="6"/>
      <c r="S95" s="9">
        <f t="shared" si="107"/>
        <v>0</v>
      </c>
      <c r="T95" s="44">
        <f t="shared" si="133"/>
        <v>0</v>
      </c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</row>
    <row r="96" spans="1:159" ht="18" x14ac:dyDescent="0.2">
      <c r="A96" s="284"/>
      <c r="B96" s="285"/>
      <c r="C96" s="285"/>
      <c r="D96" s="285">
        <v>81</v>
      </c>
      <c r="E96" s="285"/>
      <c r="F96" s="285"/>
      <c r="G96" s="293" t="s">
        <v>399</v>
      </c>
      <c r="H96" s="73">
        <f t="shared" ref="H96:J96" si="141">H382</f>
        <v>0</v>
      </c>
      <c r="I96" s="73">
        <f t="shared" ref="I96" si="142">I249+I352</f>
        <v>0</v>
      </c>
      <c r="J96" s="73">
        <f t="shared" si="141"/>
        <v>0</v>
      </c>
      <c r="K96" s="165"/>
      <c r="L96" s="73">
        <f t="shared" ref="L96:O96" si="143">L382</f>
        <v>0</v>
      </c>
      <c r="M96" s="73">
        <f t="shared" si="143"/>
        <v>0</v>
      </c>
      <c r="N96" s="73">
        <f t="shared" si="143"/>
        <v>0</v>
      </c>
      <c r="O96" s="73">
        <f t="shared" si="143"/>
        <v>0</v>
      </c>
      <c r="P96" s="73">
        <f t="shared" si="87"/>
        <v>0</v>
      </c>
      <c r="Q96" s="198"/>
      <c r="R96" s="6"/>
      <c r="S96" s="9">
        <f t="shared" si="107"/>
        <v>0</v>
      </c>
      <c r="T96" s="44">
        <f t="shared" si="133"/>
        <v>0</v>
      </c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</row>
    <row r="97" spans="1:159" ht="18" x14ac:dyDescent="0.2">
      <c r="A97" s="306"/>
      <c r="B97" s="307"/>
      <c r="C97" s="307"/>
      <c r="D97" s="307">
        <v>85</v>
      </c>
      <c r="E97" s="307"/>
      <c r="F97" s="307"/>
      <c r="G97" s="308" t="s">
        <v>87</v>
      </c>
      <c r="H97" s="73">
        <f>+H253+H383+H451</f>
        <v>0</v>
      </c>
      <c r="I97" s="73">
        <f t="shared" ref="I97" si="144">O97</f>
        <v>-67287.600000000006</v>
      </c>
      <c r="J97" s="73">
        <f>+J253+J383+J451</f>
        <v>0</v>
      </c>
      <c r="K97" s="165"/>
      <c r="L97" s="73">
        <f>+L253+L383+L451</f>
        <v>0</v>
      </c>
      <c r="M97" s="73">
        <f>+M253+M383+M451</f>
        <v>-63974.6</v>
      </c>
      <c r="N97" s="73">
        <f>+N253+N383+N451</f>
        <v>-3313</v>
      </c>
      <c r="O97" s="73">
        <f>+O253+O383+O451</f>
        <v>-67287.600000000006</v>
      </c>
      <c r="P97" s="73"/>
      <c r="Q97" s="203"/>
      <c r="R97" s="6"/>
      <c r="S97" s="9">
        <f t="shared" si="107"/>
        <v>63974.6</v>
      </c>
      <c r="T97" s="44">
        <f t="shared" si="133"/>
        <v>63974.6</v>
      </c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</row>
    <row r="98" spans="1:159" ht="30" x14ac:dyDescent="0.2">
      <c r="A98" s="413" t="s">
        <v>99</v>
      </c>
      <c r="B98" s="414"/>
      <c r="C98" s="414"/>
      <c r="D98" s="414"/>
      <c r="E98" s="414"/>
      <c r="F98" s="414"/>
      <c r="G98" s="299" t="s">
        <v>100</v>
      </c>
      <c r="H98" s="73">
        <f t="shared" ref="H98:J98" si="145">H99+H152</f>
        <v>1420000</v>
      </c>
      <c r="I98" s="73">
        <f>O98</f>
        <v>813659</v>
      </c>
      <c r="J98" s="73">
        <f t="shared" si="145"/>
        <v>0</v>
      </c>
      <c r="K98" s="165">
        <f t="shared" si="57"/>
        <v>57.3</v>
      </c>
      <c r="L98" s="73">
        <v>720000</v>
      </c>
      <c r="M98" s="73">
        <f>M99+M152</f>
        <v>651438</v>
      </c>
      <c r="N98" s="73">
        <f t="shared" ref="N98:O98" si="146">N99+N152</f>
        <v>162221</v>
      </c>
      <c r="O98" s="73">
        <f t="shared" si="146"/>
        <v>813659</v>
      </c>
      <c r="P98" s="73">
        <f>L98-O98</f>
        <v>-93659</v>
      </c>
      <c r="Q98" s="200">
        <f t="shared" ref="Q98:Q149" si="147">ROUND(O98/L98*100,2)</f>
        <v>113.01</v>
      </c>
      <c r="R98" s="6"/>
      <c r="S98" s="9">
        <f t="shared" si="107"/>
        <v>-651438</v>
      </c>
      <c r="T98" s="44">
        <f t="shared" si="133"/>
        <v>-651438</v>
      </c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</row>
    <row r="99" spans="1:159" ht="18" x14ac:dyDescent="0.2">
      <c r="A99" s="284"/>
      <c r="B99" s="285"/>
      <c r="C99" s="285"/>
      <c r="D99" s="285" t="s">
        <v>20</v>
      </c>
      <c r="E99" s="285"/>
      <c r="F99" s="285"/>
      <c r="G99" s="309" t="s">
        <v>153</v>
      </c>
      <c r="H99" s="73">
        <f>H100+H129+H147</f>
        <v>1420000</v>
      </c>
      <c r="I99" s="73">
        <f>O99</f>
        <v>813659</v>
      </c>
      <c r="J99" s="73">
        <f t="shared" ref="J99" si="148">J100+J129+J147</f>
        <v>0</v>
      </c>
      <c r="K99" s="165">
        <f t="shared" si="57"/>
        <v>57.3</v>
      </c>
      <c r="L99" s="73">
        <v>720000</v>
      </c>
      <c r="M99" s="73">
        <f t="shared" ref="M99:O99" si="149">M100+M129+M147</f>
        <v>651438</v>
      </c>
      <c r="N99" s="73">
        <f t="shared" si="149"/>
        <v>162221</v>
      </c>
      <c r="O99" s="73">
        <f t="shared" si="149"/>
        <v>813659</v>
      </c>
      <c r="P99" s="73">
        <f>L99-O99</f>
        <v>-93659</v>
      </c>
      <c r="Q99" s="198">
        <f t="shared" si="147"/>
        <v>113.01</v>
      </c>
      <c r="R99" s="6"/>
      <c r="S99" s="9">
        <f t="shared" si="107"/>
        <v>-651438</v>
      </c>
      <c r="T99" s="44">
        <f t="shared" si="133"/>
        <v>-651438</v>
      </c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</row>
    <row r="100" spans="1:159" ht="18" x14ac:dyDescent="0.2">
      <c r="A100" s="284"/>
      <c r="B100" s="285"/>
      <c r="C100" s="285"/>
      <c r="D100" s="285" t="s">
        <v>89</v>
      </c>
      <c r="E100" s="285"/>
      <c r="F100" s="285"/>
      <c r="G100" s="309" t="s">
        <v>273</v>
      </c>
      <c r="H100" s="73">
        <f t="shared" ref="H100:J100" si="150">H101+H122+H120</f>
        <v>0</v>
      </c>
      <c r="I100" s="73">
        <f t="shared" si="150"/>
        <v>0</v>
      </c>
      <c r="J100" s="73">
        <f t="shared" si="150"/>
        <v>0</v>
      </c>
      <c r="K100" s="165" t="e">
        <f t="shared" si="57"/>
        <v>#DIV/0!</v>
      </c>
      <c r="L100" s="73">
        <f>L101+L122+L120</f>
        <v>0</v>
      </c>
      <c r="M100" s="73">
        <f t="shared" ref="M100:P100" si="151">M101+M122+M120</f>
        <v>0</v>
      </c>
      <c r="N100" s="73">
        <f t="shared" si="151"/>
        <v>0</v>
      </c>
      <c r="O100" s="73">
        <f t="shared" si="151"/>
        <v>0</v>
      </c>
      <c r="P100" s="73">
        <f t="shared" si="151"/>
        <v>0</v>
      </c>
      <c r="Q100" s="198" t="e">
        <f t="shared" si="147"/>
        <v>#DIV/0!</v>
      </c>
      <c r="R100" s="6"/>
      <c r="S100" s="9">
        <f t="shared" si="107"/>
        <v>0</v>
      </c>
      <c r="T100" s="44">
        <f t="shared" si="133"/>
        <v>0</v>
      </c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</row>
    <row r="101" spans="1:159" ht="18" x14ac:dyDescent="0.2">
      <c r="A101" s="284"/>
      <c r="B101" s="285"/>
      <c r="C101" s="285"/>
      <c r="D101" s="285"/>
      <c r="E101" s="285" t="s">
        <v>20</v>
      </c>
      <c r="F101" s="285"/>
      <c r="G101" s="293" t="s">
        <v>294</v>
      </c>
      <c r="H101" s="73">
        <f t="shared" ref="H101:J101" si="152">SUM(H102:H119)</f>
        <v>0</v>
      </c>
      <c r="I101" s="73">
        <f t="shared" si="152"/>
        <v>0</v>
      </c>
      <c r="J101" s="73">
        <f t="shared" si="152"/>
        <v>0</v>
      </c>
      <c r="K101" s="165" t="e">
        <f t="shared" si="57"/>
        <v>#DIV/0!</v>
      </c>
      <c r="L101" s="73">
        <f t="shared" ref="L101:O101" si="153">SUM(L102:L119)</f>
        <v>0</v>
      </c>
      <c r="M101" s="73">
        <f t="shared" si="153"/>
        <v>0</v>
      </c>
      <c r="N101" s="73">
        <f t="shared" si="153"/>
        <v>0</v>
      </c>
      <c r="O101" s="73">
        <f t="shared" si="153"/>
        <v>0</v>
      </c>
      <c r="P101" s="73">
        <f t="shared" ref="P101:P156" si="154">L101-O101</f>
        <v>0</v>
      </c>
      <c r="Q101" s="198" t="e">
        <f t="shared" si="147"/>
        <v>#DIV/0!</v>
      </c>
      <c r="R101" s="6"/>
      <c r="S101" s="9">
        <f t="shared" si="107"/>
        <v>0</v>
      </c>
      <c r="T101" s="44">
        <f t="shared" si="133"/>
        <v>0</v>
      </c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</row>
    <row r="102" spans="1:159" ht="18" x14ac:dyDescent="0.2">
      <c r="A102" s="290"/>
      <c r="B102" s="291"/>
      <c r="C102" s="291"/>
      <c r="D102" s="291"/>
      <c r="E102" s="291"/>
      <c r="F102" s="291" t="s">
        <v>20</v>
      </c>
      <c r="G102" s="295" t="s">
        <v>295</v>
      </c>
      <c r="H102" s="71"/>
      <c r="I102" s="71"/>
      <c r="J102" s="71">
        <f>H102-I102</f>
        <v>0</v>
      </c>
      <c r="K102" s="165" t="e">
        <f t="shared" si="57"/>
        <v>#DIV/0!</v>
      </c>
      <c r="L102" s="71"/>
      <c r="M102" s="71"/>
      <c r="N102" s="71"/>
      <c r="O102" s="69">
        <f t="shared" ref="O102:O119" si="155">+M102+N102</f>
        <v>0</v>
      </c>
      <c r="P102" s="71">
        <f t="shared" si="154"/>
        <v>0</v>
      </c>
      <c r="Q102" s="199" t="e">
        <f t="shared" si="147"/>
        <v>#DIV/0!</v>
      </c>
      <c r="R102" s="6"/>
      <c r="S102" s="9">
        <f t="shared" si="107"/>
        <v>0</v>
      </c>
      <c r="T102" s="44">
        <f t="shared" si="133"/>
        <v>0</v>
      </c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</row>
    <row r="103" spans="1:159" s="85" customFormat="1" ht="18" x14ac:dyDescent="0.2">
      <c r="A103" s="310"/>
      <c r="B103" s="311"/>
      <c r="C103" s="311"/>
      <c r="D103" s="311"/>
      <c r="E103" s="311"/>
      <c r="F103" s="311"/>
      <c r="G103" s="312" t="s">
        <v>376</v>
      </c>
      <c r="H103" s="173">
        <v>0</v>
      </c>
      <c r="I103" s="173">
        <v>0</v>
      </c>
      <c r="J103" s="173">
        <f t="shared" ref="J103:J128" si="156">H103-I103</f>
        <v>0</v>
      </c>
      <c r="K103" s="171"/>
      <c r="L103" s="173">
        <v>0</v>
      </c>
      <c r="M103" s="173">
        <v>0</v>
      </c>
      <c r="N103" s="173">
        <v>0</v>
      </c>
      <c r="O103" s="181">
        <v>0</v>
      </c>
      <c r="P103" s="173"/>
      <c r="Q103" s="204"/>
      <c r="R103" s="82"/>
      <c r="S103" s="9">
        <f t="shared" si="107"/>
        <v>0</v>
      </c>
      <c r="T103" s="44">
        <f t="shared" si="133"/>
        <v>0</v>
      </c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  <c r="DC103" s="83"/>
      <c r="DD103" s="83"/>
      <c r="DE103" s="83"/>
      <c r="DF103" s="83"/>
      <c r="DG103" s="83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</row>
    <row r="104" spans="1:159" ht="18" x14ac:dyDescent="0.2">
      <c r="A104" s="290"/>
      <c r="B104" s="291"/>
      <c r="C104" s="291"/>
      <c r="D104" s="291"/>
      <c r="E104" s="291"/>
      <c r="F104" s="291" t="s">
        <v>18</v>
      </c>
      <c r="G104" s="295" t="s">
        <v>103</v>
      </c>
      <c r="H104" s="71"/>
      <c r="I104" s="71"/>
      <c r="J104" s="71">
        <f t="shared" si="156"/>
        <v>0</v>
      </c>
      <c r="K104" s="165"/>
      <c r="L104" s="71"/>
      <c r="M104" s="71"/>
      <c r="N104" s="71"/>
      <c r="O104" s="69">
        <f t="shared" si="155"/>
        <v>0</v>
      </c>
      <c r="P104" s="73">
        <f t="shared" si="154"/>
        <v>0</v>
      </c>
      <c r="Q104" s="198"/>
      <c r="R104" s="6"/>
      <c r="S104" s="9">
        <f t="shared" si="107"/>
        <v>0</v>
      </c>
      <c r="T104" s="44">
        <f t="shared" si="133"/>
        <v>0</v>
      </c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</row>
    <row r="105" spans="1:159" ht="18" x14ac:dyDescent="0.2">
      <c r="A105" s="290"/>
      <c r="B105" s="291"/>
      <c r="C105" s="291"/>
      <c r="D105" s="291"/>
      <c r="E105" s="291"/>
      <c r="F105" s="291"/>
      <c r="G105" s="295" t="s">
        <v>104</v>
      </c>
      <c r="H105" s="71"/>
      <c r="I105" s="71"/>
      <c r="J105" s="71">
        <f t="shared" si="156"/>
        <v>0</v>
      </c>
      <c r="K105" s="165"/>
      <c r="L105" s="71"/>
      <c r="M105" s="71"/>
      <c r="N105" s="71"/>
      <c r="O105" s="69">
        <f t="shared" si="155"/>
        <v>0</v>
      </c>
      <c r="P105" s="73">
        <f t="shared" si="154"/>
        <v>0</v>
      </c>
      <c r="Q105" s="198"/>
      <c r="R105" s="6"/>
      <c r="S105" s="9">
        <f t="shared" si="107"/>
        <v>0</v>
      </c>
      <c r="T105" s="44">
        <f t="shared" si="133"/>
        <v>0</v>
      </c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</row>
    <row r="106" spans="1:159" ht="18" x14ac:dyDescent="0.2">
      <c r="A106" s="290"/>
      <c r="B106" s="291"/>
      <c r="C106" s="291"/>
      <c r="D106" s="291"/>
      <c r="E106" s="291"/>
      <c r="F106" s="291" t="s">
        <v>7</v>
      </c>
      <c r="G106" s="295" t="s">
        <v>105</v>
      </c>
      <c r="H106" s="71"/>
      <c r="I106" s="71"/>
      <c r="J106" s="71">
        <f t="shared" si="156"/>
        <v>0</v>
      </c>
      <c r="K106" s="165"/>
      <c r="L106" s="71"/>
      <c r="M106" s="71"/>
      <c r="N106" s="71"/>
      <c r="O106" s="69">
        <f t="shared" si="155"/>
        <v>0</v>
      </c>
      <c r="P106" s="73">
        <f t="shared" si="154"/>
        <v>0</v>
      </c>
      <c r="Q106" s="198"/>
      <c r="R106" s="6"/>
      <c r="S106" s="9">
        <f t="shared" si="107"/>
        <v>0</v>
      </c>
      <c r="T106" s="44">
        <f t="shared" si="133"/>
        <v>0</v>
      </c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</row>
    <row r="107" spans="1:159" ht="28.5" x14ac:dyDescent="0.2">
      <c r="A107" s="290"/>
      <c r="B107" s="291"/>
      <c r="C107" s="291"/>
      <c r="D107" s="291"/>
      <c r="E107" s="291"/>
      <c r="F107" s="291"/>
      <c r="G107" s="295" t="s">
        <v>106</v>
      </c>
      <c r="H107" s="71"/>
      <c r="I107" s="71"/>
      <c r="J107" s="71">
        <f t="shared" si="156"/>
        <v>0</v>
      </c>
      <c r="K107" s="165"/>
      <c r="L107" s="71"/>
      <c r="M107" s="71"/>
      <c r="N107" s="71"/>
      <c r="O107" s="69">
        <f t="shared" si="155"/>
        <v>0</v>
      </c>
      <c r="P107" s="73">
        <f t="shared" si="154"/>
        <v>0</v>
      </c>
      <c r="Q107" s="198"/>
      <c r="R107" s="6"/>
      <c r="S107" s="9">
        <f t="shared" si="107"/>
        <v>0</v>
      </c>
      <c r="T107" s="44">
        <f t="shared" si="133"/>
        <v>0</v>
      </c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</row>
    <row r="108" spans="1:159" ht="18" x14ac:dyDescent="0.2">
      <c r="A108" s="290"/>
      <c r="B108" s="291"/>
      <c r="C108" s="291"/>
      <c r="D108" s="291"/>
      <c r="E108" s="291"/>
      <c r="F108" s="291"/>
      <c r="G108" s="295" t="s">
        <v>107</v>
      </c>
      <c r="H108" s="71"/>
      <c r="I108" s="71"/>
      <c r="J108" s="71">
        <f t="shared" si="156"/>
        <v>0</v>
      </c>
      <c r="K108" s="165"/>
      <c r="L108" s="71"/>
      <c r="M108" s="71"/>
      <c r="N108" s="71"/>
      <c r="O108" s="69">
        <f t="shared" si="155"/>
        <v>0</v>
      </c>
      <c r="P108" s="73">
        <f t="shared" si="154"/>
        <v>0</v>
      </c>
      <c r="Q108" s="198"/>
      <c r="R108" s="6"/>
      <c r="S108" s="9">
        <f t="shared" si="107"/>
        <v>0</v>
      </c>
      <c r="T108" s="44">
        <f t="shared" si="133"/>
        <v>0</v>
      </c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</row>
    <row r="109" spans="1:159" ht="18" x14ac:dyDescent="0.2">
      <c r="A109" s="290"/>
      <c r="B109" s="291"/>
      <c r="C109" s="291"/>
      <c r="D109" s="291"/>
      <c r="E109" s="291"/>
      <c r="F109" s="291"/>
      <c r="G109" s="295" t="s">
        <v>108</v>
      </c>
      <c r="H109" s="71"/>
      <c r="I109" s="71"/>
      <c r="J109" s="71">
        <f t="shared" si="156"/>
        <v>0</v>
      </c>
      <c r="K109" s="165"/>
      <c r="L109" s="71"/>
      <c r="M109" s="71"/>
      <c r="N109" s="71"/>
      <c r="O109" s="69">
        <f t="shared" si="155"/>
        <v>0</v>
      </c>
      <c r="P109" s="73">
        <f t="shared" si="154"/>
        <v>0</v>
      </c>
      <c r="Q109" s="198"/>
      <c r="R109" s="6"/>
      <c r="S109" s="9">
        <f t="shared" si="107"/>
        <v>0</v>
      </c>
      <c r="T109" s="44">
        <f t="shared" si="133"/>
        <v>0</v>
      </c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</row>
    <row r="110" spans="1:159" ht="18" x14ac:dyDescent="0.2">
      <c r="A110" s="290"/>
      <c r="B110" s="291"/>
      <c r="C110" s="291"/>
      <c r="D110" s="291"/>
      <c r="E110" s="291"/>
      <c r="F110" s="291" t="s">
        <v>109</v>
      </c>
      <c r="G110" s="295" t="s">
        <v>110</v>
      </c>
      <c r="H110" s="71"/>
      <c r="I110" s="71"/>
      <c r="J110" s="71">
        <f t="shared" si="156"/>
        <v>0</v>
      </c>
      <c r="K110" s="165"/>
      <c r="L110" s="71"/>
      <c r="M110" s="71"/>
      <c r="N110" s="71"/>
      <c r="O110" s="69">
        <f t="shared" si="155"/>
        <v>0</v>
      </c>
      <c r="P110" s="73">
        <f t="shared" si="154"/>
        <v>0</v>
      </c>
      <c r="Q110" s="198"/>
      <c r="R110" s="6"/>
      <c r="S110" s="9">
        <f t="shared" si="107"/>
        <v>0</v>
      </c>
      <c r="T110" s="34">
        <f t="shared" ref="T110" si="157">T111</f>
        <v>0</v>
      </c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</row>
    <row r="111" spans="1:159" ht="18" x14ac:dyDescent="0.2">
      <c r="A111" s="290"/>
      <c r="B111" s="291"/>
      <c r="C111" s="291"/>
      <c r="D111" s="291"/>
      <c r="E111" s="291"/>
      <c r="F111" s="291" t="s">
        <v>111</v>
      </c>
      <c r="G111" s="295" t="s">
        <v>112</v>
      </c>
      <c r="H111" s="71"/>
      <c r="I111" s="71"/>
      <c r="J111" s="71">
        <f t="shared" si="156"/>
        <v>0</v>
      </c>
      <c r="K111" s="165"/>
      <c r="L111" s="71"/>
      <c r="M111" s="71"/>
      <c r="N111" s="71"/>
      <c r="O111" s="69">
        <f t="shared" si="155"/>
        <v>0</v>
      </c>
      <c r="P111" s="73">
        <f t="shared" si="154"/>
        <v>0</v>
      </c>
      <c r="Q111" s="198"/>
      <c r="R111" s="6"/>
      <c r="S111" s="9">
        <f t="shared" si="107"/>
        <v>0</v>
      </c>
      <c r="T111" s="44">
        <v>0</v>
      </c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</row>
    <row r="112" spans="1:159" ht="28.5" x14ac:dyDescent="0.2">
      <c r="A112" s="290"/>
      <c r="B112" s="291"/>
      <c r="C112" s="291"/>
      <c r="D112" s="291"/>
      <c r="E112" s="291"/>
      <c r="F112" s="291"/>
      <c r="G112" s="295" t="s">
        <v>113</v>
      </c>
      <c r="H112" s="71"/>
      <c r="I112" s="71"/>
      <c r="J112" s="71">
        <f t="shared" si="156"/>
        <v>0</v>
      </c>
      <c r="K112" s="165"/>
      <c r="L112" s="71"/>
      <c r="M112" s="71"/>
      <c r="N112" s="71"/>
      <c r="O112" s="69">
        <f t="shared" si="155"/>
        <v>0</v>
      </c>
      <c r="P112" s="73">
        <f t="shared" si="154"/>
        <v>0</v>
      </c>
      <c r="Q112" s="198"/>
      <c r="R112" s="6"/>
      <c r="S112" s="9">
        <f t="shared" si="107"/>
        <v>0</v>
      </c>
      <c r="T112" s="33">
        <f t="shared" ref="T112" si="158">T113+T114+T115+T116+T117+T118</f>
        <v>0</v>
      </c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</row>
    <row r="113" spans="1:159" ht="18" x14ac:dyDescent="0.2">
      <c r="A113" s="290"/>
      <c r="B113" s="291"/>
      <c r="C113" s="291"/>
      <c r="D113" s="291"/>
      <c r="E113" s="291"/>
      <c r="F113" s="291"/>
      <c r="G113" s="295" t="s">
        <v>114</v>
      </c>
      <c r="H113" s="71"/>
      <c r="I113" s="71"/>
      <c r="J113" s="71">
        <f t="shared" si="156"/>
        <v>0</v>
      </c>
      <c r="K113" s="165"/>
      <c r="L113" s="71"/>
      <c r="M113" s="71"/>
      <c r="N113" s="71"/>
      <c r="O113" s="69">
        <f t="shared" si="155"/>
        <v>0</v>
      </c>
      <c r="P113" s="73">
        <f t="shared" si="154"/>
        <v>0</v>
      </c>
      <c r="Q113" s="198"/>
      <c r="R113" s="6"/>
      <c r="S113" s="9">
        <f t="shared" si="107"/>
        <v>0</v>
      </c>
      <c r="T113" s="44">
        <f t="shared" ref="T113:T118" si="159">+R113+S113</f>
        <v>0</v>
      </c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</row>
    <row r="114" spans="1:159" ht="28.5" x14ac:dyDescent="0.2">
      <c r="A114" s="290"/>
      <c r="B114" s="291"/>
      <c r="C114" s="291"/>
      <c r="D114" s="291"/>
      <c r="E114" s="291"/>
      <c r="F114" s="291"/>
      <c r="G114" s="295" t="s">
        <v>115</v>
      </c>
      <c r="H114" s="71"/>
      <c r="I114" s="71"/>
      <c r="J114" s="71">
        <f t="shared" si="156"/>
        <v>0</v>
      </c>
      <c r="K114" s="165"/>
      <c r="L114" s="71"/>
      <c r="M114" s="71"/>
      <c r="N114" s="71"/>
      <c r="O114" s="69">
        <f t="shared" si="155"/>
        <v>0</v>
      </c>
      <c r="P114" s="73">
        <f t="shared" si="154"/>
        <v>0</v>
      </c>
      <c r="Q114" s="198"/>
      <c r="R114" s="6"/>
      <c r="S114" s="9">
        <f t="shared" si="107"/>
        <v>0</v>
      </c>
      <c r="T114" s="44">
        <f t="shared" si="159"/>
        <v>0</v>
      </c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</row>
    <row r="115" spans="1:159" ht="18" x14ac:dyDescent="0.2">
      <c r="A115" s="290"/>
      <c r="B115" s="291"/>
      <c r="C115" s="291"/>
      <c r="D115" s="291"/>
      <c r="E115" s="291"/>
      <c r="F115" s="291">
        <v>13</v>
      </c>
      <c r="G115" s="295" t="s">
        <v>116</v>
      </c>
      <c r="H115" s="71"/>
      <c r="I115" s="71"/>
      <c r="J115" s="71">
        <f t="shared" si="156"/>
        <v>0</v>
      </c>
      <c r="K115" s="165"/>
      <c r="L115" s="71"/>
      <c r="M115" s="71"/>
      <c r="N115" s="71"/>
      <c r="O115" s="69">
        <f t="shared" si="155"/>
        <v>0</v>
      </c>
      <c r="P115" s="73">
        <f t="shared" si="154"/>
        <v>0</v>
      </c>
      <c r="Q115" s="198"/>
      <c r="R115" s="6"/>
      <c r="S115" s="9">
        <f t="shared" si="107"/>
        <v>0</v>
      </c>
      <c r="T115" s="44">
        <f t="shared" si="159"/>
        <v>0</v>
      </c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</row>
    <row r="116" spans="1:159" ht="18" x14ac:dyDescent="0.2">
      <c r="A116" s="290"/>
      <c r="B116" s="291"/>
      <c r="C116" s="291"/>
      <c r="D116" s="291"/>
      <c r="E116" s="291"/>
      <c r="F116" s="291"/>
      <c r="G116" s="295" t="s">
        <v>117</v>
      </c>
      <c r="H116" s="71"/>
      <c r="I116" s="71"/>
      <c r="J116" s="71">
        <f t="shared" si="156"/>
        <v>0</v>
      </c>
      <c r="K116" s="165"/>
      <c r="L116" s="71"/>
      <c r="M116" s="71"/>
      <c r="N116" s="71"/>
      <c r="O116" s="69">
        <f t="shared" si="155"/>
        <v>0</v>
      </c>
      <c r="P116" s="73">
        <f t="shared" si="154"/>
        <v>0</v>
      </c>
      <c r="Q116" s="198"/>
      <c r="R116" s="6"/>
      <c r="S116" s="9">
        <f t="shared" si="107"/>
        <v>0</v>
      </c>
      <c r="T116" s="44">
        <f t="shared" si="159"/>
        <v>0</v>
      </c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</row>
    <row r="117" spans="1:159" ht="28.5" x14ac:dyDescent="0.2">
      <c r="A117" s="290"/>
      <c r="B117" s="291"/>
      <c r="C117" s="291"/>
      <c r="D117" s="291"/>
      <c r="E117" s="291"/>
      <c r="F117" s="291"/>
      <c r="G117" s="295" t="s">
        <v>118</v>
      </c>
      <c r="H117" s="71"/>
      <c r="I117" s="71"/>
      <c r="J117" s="71">
        <f t="shared" si="156"/>
        <v>0</v>
      </c>
      <c r="K117" s="165"/>
      <c r="L117" s="71"/>
      <c r="M117" s="71"/>
      <c r="N117" s="71"/>
      <c r="O117" s="69">
        <f t="shared" si="155"/>
        <v>0</v>
      </c>
      <c r="P117" s="73">
        <f t="shared" si="154"/>
        <v>0</v>
      </c>
      <c r="Q117" s="198"/>
      <c r="R117" s="6"/>
      <c r="S117" s="9">
        <f t="shared" si="107"/>
        <v>0</v>
      </c>
      <c r="T117" s="44">
        <f t="shared" si="159"/>
        <v>0</v>
      </c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</row>
    <row r="118" spans="1:159" ht="18" x14ac:dyDescent="0.2">
      <c r="A118" s="290"/>
      <c r="B118" s="291"/>
      <c r="C118" s="291"/>
      <c r="D118" s="291"/>
      <c r="E118" s="291"/>
      <c r="F118" s="291"/>
      <c r="G118" s="295" t="s">
        <v>119</v>
      </c>
      <c r="H118" s="71"/>
      <c r="I118" s="71"/>
      <c r="J118" s="71">
        <f t="shared" si="156"/>
        <v>0</v>
      </c>
      <c r="K118" s="165"/>
      <c r="L118" s="71"/>
      <c r="M118" s="71"/>
      <c r="N118" s="71"/>
      <c r="O118" s="69">
        <f t="shared" si="155"/>
        <v>0</v>
      </c>
      <c r="P118" s="73">
        <f t="shared" si="154"/>
        <v>0</v>
      </c>
      <c r="Q118" s="198"/>
      <c r="R118" s="6"/>
      <c r="S118" s="9">
        <f t="shared" si="107"/>
        <v>0</v>
      </c>
      <c r="T118" s="44">
        <f t="shared" si="159"/>
        <v>0</v>
      </c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</row>
    <row r="119" spans="1:159" ht="18" x14ac:dyDescent="0.2">
      <c r="A119" s="290"/>
      <c r="B119" s="291"/>
      <c r="C119" s="291"/>
      <c r="D119" s="291"/>
      <c r="E119" s="291"/>
      <c r="F119" s="291" t="s">
        <v>91</v>
      </c>
      <c r="G119" s="295" t="s">
        <v>120</v>
      </c>
      <c r="H119" s="71"/>
      <c r="I119" s="71"/>
      <c r="J119" s="71">
        <f t="shared" si="156"/>
        <v>0</v>
      </c>
      <c r="K119" s="165"/>
      <c r="L119" s="71"/>
      <c r="M119" s="71"/>
      <c r="N119" s="71"/>
      <c r="O119" s="69">
        <f t="shared" si="155"/>
        <v>0</v>
      </c>
      <c r="P119" s="73">
        <f t="shared" si="154"/>
        <v>0</v>
      </c>
      <c r="Q119" s="198"/>
      <c r="R119" s="6"/>
      <c r="S119" s="9">
        <f t="shared" si="107"/>
        <v>0</v>
      </c>
      <c r="T119" s="33">
        <f t="shared" ref="T119" si="160">T120+T127+T131+T132</f>
        <v>0</v>
      </c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</row>
    <row r="120" spans="1:159" ht="18" x14ac:dyDescent="0.2">
      <c r="A120" s="290"/>
      <c r="B120" s="291"/>
      <c r="C120" s="291"/>
      <c r="D120" s="291"/>
      <c r="E120" s="313" t="s">
        <v>58</v>
      </c>
      <c r="F120" s="285"/>
      <c r="G120" s="293" t="s">
        <v>370</v>
      </c>
      <c r="H120" s="73">
        <f t="shared" ref="H120:J120" si="161">H121</f>
        <v>0</v>
      </c>
      <c r="I120" s="73">
        <f t="shared" si="161"/>
        <v>0</v>
      </c>
      <c r="J120" s="73">
        <f t="shared" si="161"/>
        <v>0</v>
      </c>
      <c r="K120" s="165" t="e">
        <f t="shared" ref="K120:K176" si="162">ROUND(I120/H120*100,2)</f>
        <v>#DIV/0!</v>
      </c>
      <c r="L120" s="73">
        <f>L121</f>
        <v>0</v>
      </c>
      <c r="M120" s="73">
        <f t="shared" ref="M120:Q120" si="163">M121</f>
        <v>0</v>
      </c>
      <c r="N120" s="73">
        <f t="shared" si="163"/>
        <v>0</v>
      </c>
      <c r="O120" s="73">
        <f t="shared" si="163"/>
        <v>0</v>
      </c>
      <c r="P120" s="73">
        <f t="shared" si="163"/>
        <v>0</v>
      </c>
      <c r="Q120" s="123" t="e">
        <f t="shared" si="163"/>
        <v>#DIV/0!</v>
      </c>
      <c r="R120" s="6"/>
      <c r="S120" s="9">
        <f t="shared" si="107"/>
        <v>0</v>
      </c>
      <c r="T120" s="33">
        <f t="shared" ref="T120" si="164">SUM(T121:T126)</f>
        <v>0</v>
      </c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</row>
    <row r="121" spans="1:159" ht="18" x14ac:dyDescent="0.2">
      <c r="A121" s="290"/>
      <c r="B121" s="291"/>
      <c r="C121" s="291"/>
      <c r="D121" s="291"/>
      <c r="E121" s="291"/>
      <c r="F121" s="314" t="s">
        <v>369</v>
      </c>
      <c r="G121" s="295" t="s">
        <v>371</v>
      </c>
      <c r="H121" s="71"/>
      <c r="I121" s="71"/>
      <c r="J121" s="71">
        <f t="shared" si="156"/>
        <v>0</v>
      </c>
      <c r="K121" s="165" t="e">
        <f t="shared" si="162"/>
        <v>#DIV/0!</v>
      </c>
      <c r="L121" s="71"/>
      <c r="M121" s="71"/>
      <c r="N121" s="71"/>
      <c r="O121" s="69">
        <v>0</v>
      </c>
      <c r="P121" s="71">
        <f t="shared" si="154"/>
        <v>0</v>
      </c>
      <c r="Q121" s="199" t="e">
        <f t="shared" si="147"/>
        <v>#DIV/0!</v>
      </c>
      <c r="R121" s="6"/>
      <c r="S121" s="9">
        <f t="shared" si="107"/>
        <v>0</v>
      </c>
      <c r="T121" s="44">
        <f t="shared" ref="T121:T126" si="165">+R121+S121</f>
        <v>0</v>
      </c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</row>
    <row r="122" spans="1:159" ht="18" x14ac:dyDescent="0.2">
      <c r="A122" s="284"/>
      <c r="B122" s="285"/>
      <c r="C122" s="285"/>
      <c r="D122" s="285"/>
      <c r="E122" s="285" t="s">
        <v>35</v>
      </c>
      <c r="F122" s="285"/>
      <c r="G122" s="293" t="s">
        <v>296</v>
      </c>
      <c r="H122" s="73">
        <f t="shared" ref="H122:J122" si="166">H123+H124+H125+H126+H127+H128</f>
        <v>0</v>
      </c>
      <c r="I122" s="73">
        <f t="shared" si="166"/>
        <v>0</v>
      </c>
      <c r="J122" s="73">
        <f t="shared" si="166"/>
        <v>0</v>
      </c>
      <c r="K122" s="165" t="e">
        <f t="shared" si="162"/>
        <v>#DIV/0!</v>
      </c>
      <c r="L122" s="73">
        <f t="shared" ref="L122:O122" si="167">L123+L124+L125+L126+L127+L128</f>
        <v>0</v>
      </c>
      <c r="M122" s="73">
        <f t="shared" si="167"/>
        <v>0</v>
      </c>
      <c r="N122" s="73">
        <f t="shared" si="167"/>
        <v>0</v>
      </c>
      <c r="O122" s="73">
        <f t="shared" si="167"/>
        <v>0</v>
      </c>
      <c r="P122" s="73">
        <f t="shared" si="154"/>
        <v>0</v>
      </c>
      <c r="Q122" s="198" t="e">
        <f t="shared" si="147"/>
        <v>#DIV/0!</v>
      </c>
      <c r="R122" s="6"/>
      <c r="S122" s="9">
        <f t="shared" si="107"/>
        <v>0</v>
      </c>
      <c r="T122" s="44">
        <f t="shared" si="165"/>
        <v>0</v>
      </c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</row>
    <row r="123" spans="1:159" ht="18" x14ac:dyDescent="0.2">
      <c r="A123" s="290"/>
      <c r="B123" s="291"/>
      <c r="C123" s="291"/>
      <c r="D123" s="291"/>
      <c r="E123" s="291"/>
      <c r="F123" s="291" t="s">
        <v>20</v>
      </c>
      <c r="G123" s="295" t="s">
        <v>297</v>
      </c>
      <c r="H123" s="71"/>
      <c r="I123" s="71"/>
      <c r="J123" s="71">
        <f t="shared" si="156"/>
        <v>0</v>
      </c>
      <c r="K123" s="165" t="e">
        <f t="shared" si="162"/>
        <v>#DIV/0!</v>
      </c>
      <c r="L123" s="71"/>
      <c r="M123" s="71"/>
      <c r="N123" s="71"/>
      <c r="O123" s="69">
        <f t="shared" ref="O123:O128" si="168">+M123+N123</f>
        <v>0</v>
      </c>
      <c r="P123" s="71">
        <f t="shared" si="154"/>
        <v>0</v>
      </c>
      <c r="Q123" s="199" t="e">
        <f t="shared" si="147"/>
        <v>#DIV/0!</v>
      </c>
      <c r="R123" s="6"/>
      <c r="S123" s="9">
        <f t="shared" si="107"/>
        <v>0</v>
      </c>
      <c r="T123" s="44">
        <f t="shared" si="165"/>
        <v>0</v>
      </c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</row>
    <row r="124" spans="1:159" ht="18" x14ac:dyDescent="0.2">
      <c r="A124" s="290"/>
      <c r="B124" s="291"/>
      <c r="C124" s="291"/>
      <c r="D124" s="291"/>
      <c r="E124" s="291"/>
      <c r="F124" s="291" t="s">
        <v>18</v>
      </c>
      <c r="G124" s="295" t="s">
        <v>298</v>
      </c>
      <c r="H124" s="71"/>
      <c r="I124" s="71"/>
      <c r="J124" s="71">
        <f t="shared" si="156"/>
        <v>0</v>
      </c>
      <c r="K124" s="165" t="e">
        <f t="shared" si="162"/>
        <v>#DIV/0!</v>
      </c>
      <c r="L124" s="71"/>
      <c r="M124" s="71"/>
      <c r="N124" s="71"/>
      <c r="O124" s="69">
        <f t="shared" si="168"/>
        <v>0</v>
      </c>
      <c r="P124" s="71">
        <f t="shared" si="154"/>
        <v>0</v>
      </c>
      <c r="Q124" s="199" t="e">
        <f t="shared" si="147"/>
        <v>#DIV/0!</v>
      </c>
      <c r="R124" s="6"/>
      <c r="S124" s="9">
        <f t="shared" si="107"/>
        <v>0</v>
      </c>
      <c r="T124" s="44">
        <f t="shared" si="165"/>
        <v>0</v>
      </c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</row>
    <row r="125" spans="1:159" ht="18" x14ac:dyDescent="0.2">
      <c r="A125" s="290"/>
      <c r="B125" s="291"/>
      <c r="C125" s="291"/>
      <c r="D125" s="291"/>
      <c r="E125" s="291"/>
      <c r="F125" s="291" t="s">
        <v>35</v>
      </c>
      <c r="G125" s="295" t="s">
        <v>299</v>
      </c>
      <c r="H125" s="71"/>
      <c r="I125" s="71"/>
      <c r="J125" s="71">
        <f t="shared" si="156"/>
        <v>0</v>
      </c>
      <c r="K125" s="165" t="e">
        <f t="shared" si="162"/>
        <v>#DIV/0!</v>
      </c>
      <c r="L125" s="71"/>
      <c r="M125" s="71"/>
      <c r="N125" s="71"/>
      <c r="O125" s="69">
        <f t="shared" si="168"/>
        <v>0</v>
      </c>
      <c r="P125" s="71">
        <f t="shared" si="154"/>
        <v>0</v>
      </c>
      <c r="Q125" s="199" t="e">
        <f t="shared" si="147"/>
        <v>#DIV/0!</v>
      </c>
      <c r="R125" s="6"/>
      <c r="S125" s="9">
        <f t="shared" si="107"/>
        <v>0</v>
      </c>
      <c r="T125" s="44">
        <f t="shared" si="165"/>
        <v>0</v>
      </c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</row>
    <row r="126" spans="1:159" ht="28.5" x14ac:dyDescent="0.2">
      <c r="A126" s="290"/>
      <c r="B126" s="291"/>
      <c r="C126" s="291"/>
      <c r="D126" s="291"/>
      <c r="E126" s="291"/>
      <c r="F126" s="291" t="s">
        <v>7</v>
      </c>
      <c r="G126" s="295" t="s">
        <v>300</v>
      </c>
      <c r="H126" s="71"/>
      <c r="I126" s="71"/>
      <c r="J126" s="71">
        <f t="shared" si="156"/>
        <v>0</v>
      </c>
      <c r="K126" s="165" t="e">
        <f t="shared" si="162"/>
        <v>#DIV/0!</v>
      </c>
      <c r="L126" s="71"/>
      <c r="M126" s="71"/>
      <c r="N126" s="71"/>
      <c r="O126" s="69">
        <f t="shared" si="168"/>
        <v>0</v>
      </c>
      <c r="P126" s="71">
        <f t="shared" si="154"/>
        <v>0</v>
      </c>
      <c r="Q126" s="199" t="e">
        <f t="shared" si="147"/>
        <v>#DIV/0!</v>
      </c>
      <c r="R126" s="6"/>
      <c r="S126" s="9">
        <f t="shared" si="107"/>
        <v>0</v>
      </c>
      <c r="T126" s="44">
        <f t="shared" si="165"/>
        <v>0</v>
      </c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</row>
    <row r="127" spans="1:159" ht="18" x14ac:dyDescent="0.2">
      <c r="A127" s="290"/>
      <c r="B127" s="291"/>
      <c r="C127" s="291"/>
      <c r="D127" s="291"/>
      <c r="E127" s="291"/>
      <c r="F127" s="291" t="s">
        <v>22</v>
      </c>
      <c r="G127" s="295" t="s">
        <v>301</v>
      </c>
      <c r="H127" s="71"/>
      <c r="I127" s="71"/>
      <c r="J127" s="71">
        <f t="shared" si="156"/>
        <v>0</v>
      </c>
      <c r="K127" s="165" t="e">
        <f t="shared" si="162"/>
        <v>#DIV/0!</v>
      </c>
      <c r="L127" s="71"/>
      <c r="M127" s="71"/>
      <c r="N127" s="71"/>
      <c r="O127" s="69">
        <f t="shared" si="168"/>
        <v>0</v>
      </c>
      <c r="P127" s="71">
        <f t="shared" si="154"/>
        <v>0</v>
      </c>
      <c r="Q127" s="199" t="e">
        <f t="shared" si="147"/>
        <v>#DIV/0!</v>
      </c>
      <c r="R127" s="6"/>
      <c r="S127" s="9">
        <f t="shared" si="107"/>
        <v>0</v>
      </c>
      <c r="T127" s="33">
        <f t="shared" ref="T127" si="169">T128+T129+T130</f>
        <v>0</v>
      </c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</row>
    <row r="128" spans="1:159" ht="18" x14ac:dyDescent="0.2">
      <c r="A128" s="290"/>
      <c r="B128" s="291"/>
      <c r="C128" s="291"/>
      <c r="D128" s="291"/>
      <c r="E128" s="291"/>
      <c r="F128" s="291" t="s">
        <v>127</v>
      </c>
      <c r="G128" s="295" t="s">
        <v>372</v>
      </c>
      <c r="H128" s="71"/>
      <c r="I128" s="71"/>
      <c r="J128" s="71">
        <f t="shared" si="156"/>
        <v>0</v>
      </c>
      <c r="K128" s="165" t="e">
        <f t="shared" si="162"/>
        <v>#DIV/0!</v>
      </c>
      <c r="L128" s="71"/>
      <c r="M128" s="71"/>
      <c r="N128" s="71"/>
      <c r="O128" s="69">
        <f t="shared" si="168"/>
        <v>0</v>
      </c>
      <c r="P128" s="73">
        <f t="shared" si="154"/>
        <v>0</v>
      </c>
      <c r="Q128" s="198" t="e">
        <f t="shared" si="147"/>
        <v>#DIV/0!</v>
      </c>
      <c r="R128" s="6"/>
      <c r="S128" s="9">
        <f t="shared" si="107"/>
        <v>0</v>
      </c>
      <c r="T128" s="44">
        <f t="shared" ref="T128:T131" si="170">+R128+S128</f>
        <v>0</v>
      </c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</row>
    <row r="129" spans="1:159" ht="18" x14ac:dyDescent="0.2">
      <c r="A129" s="284"/>
      <c r="B129" s="285"/>
      <c r="C129" s="285"/>
      <c r="D129" s="285" t="s">
        <v>90</v>
      </c>
      <c r="E129" s="285"/>
      <c r="F129" s="285"/>
      <c r="G129" s="309" t="s">
        <v>72</v>
      </c>
      <c r="H129" s="73">
        <f t="shared" ref="H129:J129" si="171">H130+H137+H141+H142</f>
        <v>0</v>
      </c>
      <c r="I129" s="73">
        <f t="shared" si="171"/>
        <v>0</v>
      </c>
      <c r="J129" s="73">
        <f t="shared" si="171"/>
        <v>0</v>
      </c>
      <c r="K129" s="165" t="e">
        <f t="shared" si="162"/>
        <v>#DIV/0!</v>
      </c>
      <c r="L129" s="73">
        <f t="shared" ref="L129:O129" si="172">L130+L137+L141+L142</f>
        <v>0</v>
      </c>
      <c r="M129" s="73">
        <f t="shared" si="172"/>
        <v>0</v>
      </c>
      <c r="N129" s="73">
        <f t="shared" si="172"/>
        <v>0</v>
      </c>
      <c r="O129" s="73">
        <f t="shared" si="172"/>
        <v>0</v>
      </c>
      <c r="P129" s="73">
        <f t="shared" si="154"/>
        <v>0</v>
      </c>
      <c r="Q129" s="198" t="e">
        <f t="shared" si="147"/>
        <v>#DIV/0!</v>
      </c>
      <c r="R129" s="6"/>
      <c r="S129" s="9">
        <f t="shared" si="107"/>
        <v>0</v>
      </c>
      <c r="T129" s="44">
        <f t="shared" si="170"/>
        <v>0</v>
      </c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</row>
    <row r="130" spans="1:159" ht="18" x14ac:dyDescent="0.2">
      <c r="A130" s="284"/>
      <c r="B130" s="285"/>
      <c r="C130" s="285"/>
      <c r="D130" s="285"/>
      <c r="E130" s="285" t="s">
        <v>20</v>
      </c>
      <c r="F130" s="285"/>
      <c r="G130" s="293" t="s">
        <v>129</v>
      </c>
      <c r="H130" s="73">
        <f t="shared" ref="H130:J130" si="173">SUM(H131:H136)</f>
        <v>0</v>
      </c>
      <c r="I130" s="73">
        <f t="shared" si="173"/>
        <v>0</v>
      </c>
      <c r="J130" s="73">
        <f t="shared" si="173"/>
        <v>0</v>
      </c>
      <c r="K130" s="165" t="e">
        <f t="shared" si="162"/>
        <v>#DIV/0!</v>
      </c>
      <c r="L130" s="73">
        <f t="shared" ref="L130:O130" si="174">SUM(L131:L136)</f>
        <v>0</v>
      </c>
      <c r="M130" s="73">
        <f t="shared" si="174"/>
        <v>0</v>
      </c>
      <c r="N130" s="73">
        <f t="shared" si="174"/>
        <v>0</v>
      </c>
      <c r="O130" s="73">
        <f t="shared" si="174"/>
        <v>0</v>
      </c>
      <c r="P130" s="73">
        <f t="shared" si="154"/>
        <v>0</v>
      </c>
      <c r="Q130" s="198" t="e">
        <f t="shared" si="147"/>
        <v>#DIV/0!</v>
      </c>
      <c r="R130" s="6"/>
      <c r="S130" s="9">
        <f t="shared" si="107"/>
        <v>0</v>
      </c>
      <c r="T130" s="44">
        <f t="shared" si="170"/>
        <v>0</v>
      </c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</row>
    <row r="131" spans="1:159" ht="18" x14ac:dyDescent="0.2">
      <c r="A131" s="290"/>
      <c r="B131" s="291"/>
      <c r="C131" s="291"/>
      <c r="D131" s="291"/>
      <c r="E131" s="291"/>
      <c r="F131" s="291" t="s">
        <v>20</v>
      </c>
      <c r="G131" s="295" t="s">
        <v>130</v>
      </c>
      <c r="H131" s="71"/>
      <c r="I131" s="71"/>
      <c r="J131" s="71">
        <f t="shared" ref="J131:J136" si="175">H131-I131</f>
        <v>0</v>
      </c>
      <c r="K131" s="165"/>
      <c r="L131" s="71"/>
      <c r="M131" s="71"/>
      <c r="N131" s="71"/>
      <c r="O131" s="69">
        <f t="shared" ref="O131:O136" si="176">+M131+N131</f>
        <v>0</v>
      </c>
      <c r="P131" s="73">
        <f t="shared" si="154"/>
        <v>0</v>
      </c>
      <c r="Q131" s="198"/>
      <c r="R131" s="6"/>
      <c r="S131" s="9">
        <f t="shared" si="107"/>
        <v>0</v>
      </c>
      <c r="T131" s="44">
        <f t="shared" si="170"/>
        <v>0</v>
      </c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</row>
    <row r="132" spans="1:159" ht="18" x14ac:dyDescent="0.2">
      <c r="A132" s="290"/>
      <c r="B132" s="291"/>
      <c r="C132" s="291"/>
      <c r="D132" s="291"/>
      <c r="E132" s="291"/>
      <c r="F132" s="291"/>
      <c r="G132" s="295" t="s">
        <v>131</v>
      </c>
      <c r="H132" s="71"/>
      <c r="I132" s="71"/>
      <c r="J132" s="71">
        <f t="shared" si="175"/>
        <v>0</v>
      </c>
      <c r="K132" s="165"/>
      <c r="L132" s="71"/>
      <c r="M132" s="71"/>
      <c r="N132" s="71"/>
      <c r="O132" s="69">
        <f t="shared" si="176"/>
        <v>0</v>
      </c>
      <c r="P132" s="73">
        <f t="shared" si="154"/>
        <v>0</v>
      </c>
      <c r="Q132" s="198"/>
      <c r="R132" s="6"/>
      <c r="S132" s="9">
        <f t="shared" si="107"/>
        <v>0</v>
      </c>
      <c r="T132" s="33">
        <f t="shared" ref="T132" si="177">T133+T134+T135+T136</f>
        <v>0</v>
      </c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</row>
    <row r="133" spans="1:159" ht="28.5" x14ac:dyDescent="0.2">
      <c r="A133" s="290"/>
      <c r="B133" s="291"/>
      <c r="C133" s="291"/>
      <c r="D133" s="291"/>
      <c r="E133" s="291"/>
      <c r="F133" s="291" t="s">
        <v>35</v>
      </c>
      <c r="G133" s="295" t="s">
        <v>132</v>
      </c>
      <c r="H133" s="71"/>
      <c r="I133" s="71"/>
      <c r="J133" s="71">
        <f t="shared" si="175"/>
        <v>0</v>
      </c>
      <c r="K133" s="165"/>
      <c r="L133" s="71"/>
      <c r="M133" s="71"/>
      <c r="N133" s="71"/>
      <c r="O133" s="69">
        <f t="shared" si="176"/>
        <v>0</v>
      </c>
      <c r="P133" s="73">
        <f t="shared" si="154"/>
        <v>0</v>
      </c>
      <c r="Q133" s="198"/>
      <c r="R133" s="6"/>
      <c r="S133" s="9">
        <f t="shared" si="107"/>
        <v>0</v>
      </c>
      <c r="T133" s="44">
        <f t="shared" ref="T133:T136" si="178">+R133+S133</f>
        <v>0</v>
      </c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</row>
    <row r="134" spans="1:159" ht="18" x14ac:dyDescent="0.2">
      <c r="A134" s="290"/>
      <c r="B134" s="291"/>
      <c r="C134" s="291"/>
      <c r="D134" s="291"/>
      <c r="E134" s="291"/>
      <c r="F134" s="291" t="s">
        <v>7</v>
      </c>
      <c r="G134" s="295" t="s">
        <v>133</v>
      </c>
      <c r="H134" s="71"/>
      <c r="I134" s="71"/>
      <c r="J134" s="71">
        <f t="shared" si="175"/>
        <v>0</v>
      </c>
      <c r="K134" s="165"/>
      <c r="L134" s="71"/>
      <c r="M134" s="71"/>
      <c r="N134" s="71"/>
      <c r="O134" s="69">
        <f t="shared" si="176"/>
        <v>0</v>
      </c>
      <c r="P134" s="73">
        <f t="shared" si="154"/>
        <v>0</v>
      </c>
      <c r="Q134" s="198"/>
      <c r="R134" s="6"/>
      <c r="S134" s="9">
        <f t="shared" si="107"/>
        <v>0</v>
      </c>
      <c r="T134" s="44">
        <f t="shared" si="178"/>
        <v>0</v>
      </c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</row>
    <row r="135" spans="1:159" ht="28.5" x14ac:dyDescent="0.2">
      <c r="A135" s="290"/>
      <c r="B135" s="291"/>
      <c r="C135" s="291"/>
      <c r="D135" s="291"/>
      <c r="E135" s="291"/>
      <c r="F135" s="291" t="s">
        <v>111</v>
      </c>
      <c r="G135" s="295" t="s">
        <v>134</v>
      </c>
      <c r="H135" s="71"/>
      <c r="I135" s="71"/>
      <c r="J135" s="71">
        <f t="shared" si="175"/>
        <v>0</v>
      </c>
      <c r="K135" s="165" t="e">
        <f t="shared" si="162"/>
        <v>#DIV/0!</v>
      </c>
      <c r="L135" s="71"/>
      <c r="M135" s="71"/>
      <c r="N135" s="71"/>
      <c r="O135" s="69">
        <f t="shared" si="176"/>
        <v>0</v>
      </c>
      <c r="P135" s="73">
        <f t="shared" si="154"/>
        <v>0</v>
      </c>
      <c r="Q135" s="198" t="e">
        <f t="shared" si="147"/>
        <v>#DIV/0!</v>
      </c>
      <c r="R135" s="6"/>
      <c r="S135" s="9">
        <f t="shared" si="107"/>
        <v>0</v>
      </c>
      <c r="T135" s="44">
        <f>+R135+S135</f>
        <v>0</v>
      </c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</row>
    <row r="136" spans="1:159" ht="28.5" x14ac:dyDescent="0.2">
      <c r="A136" s="290"/>
      <c r="B136" s="291"/>
      <c r="C136" s="291"/>
      <c r="D136" s="291"/>
      <c r="E136" s="291"/>
      <c r="F136" s="291" t="s">
        <v>91</v>
      </c>
      <c r="G136" s="295" t="s">
        <v>135</v>
      </c>
      <c r="H136" s="71"/>
      <c r="I136" s="71"/>
      <c r="J136" s="71">
        <f t="shared" si="175"/>
        <v>0</v>
      </c>
      <c r="K136" s="165"/>
      <c r="L136" s="71"/>
      <c r="M136" s="71"/>
      <c r="N136" s="71"/>
      <c r="O136" s="69">
        <f t="shared" si="176"/>
        <v>0</v>
      </c>
      <c r="P136" s="73">
        <f t="shared" si="154"/>
        <v>0</v>
      </c>
      <c r="Q136" s="198"/>
      <c r="R136" s="6"/>
      <c r="S136" s="9">
        <f t="shared" si="107"/>
        <v>0</v>
      </c>
      <c r="T136" s="44">
        <f t="shared" si="178"/>
        <v>0</v>
      </c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</row>
    <row r="137" spans="1:159" ht="28.5" x14ac:dyDescent="0.2">
      <c r="A137" s="284"/>
      <c r="B137" s="285"/>
      <c r="C137" s="285"/>
      <c r="D137" s="285"/>
      <c r="E137" s="285" t="s">
        <v>136</v>
      </c>
      <c r="F137" s="285"/>
      <c r="G137" s="309" t="s">
        <v>137</v>
      </c>
      <c r="H137" s="73">
        <f t="shared" ref="H137:J137" si="179">H138+H139+H140</f>
        <v>0</v>
      </c>
      <c r="I137" s="73">
        <f t="shared" si="179"/>
        <v>0</v>
      </c>
      <c r="J137" s="73">
        <f t="shared" si="179"/>
        <v>0</v>
      </c>
      <c r="K137" s="165"/>
      <c r="L137" s="73">
        <f t="shared" ref="L137:O137" si="180">L138+L139+L140</f>
        <v>0</v>
      </c>
      <c r="M137" s="73">
        <f t="shared" si="180"/>
        <v>0</v>
      </c>
      <c r="N137" s="73">
        <f t="shared" si="180"/>
        <v>0</v>
      </c>
      <c r="O137" s="73">
        <f t="shared" si="180"/>
        <v>0</v>
      </c>
      <c r="P137" s="73">
        <f t="shared" si="154"/>
        <v>0</v>
      </c>
      <c r="Q137" s="198"/>
      <c r="R137" s="6"/>
      <c r="S137" s="9">
        <f t="shared" si="107"/>
        <v>0</v>
      </c>
      <c r="T137" s="33">
        <f>+T138+T140+T141</f>
        <v>0</v>
      </c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</row>
    <row r="138" spans="1:159" ht="18" x14ac:dyDescent="0.2">
      <c r="A138" s="290"/>
      <c r="B138" s="291"/>
      <c r="C138" s="291"/>
      <c r="D138" s="291"/>
      <c r="E138" s="291"/>
      <c r="F138" s="291"/>
      <c r="G138" s="295" t="s">
        <v>138</v>
      </c>
      <c r="H138" s="71"/>
      <c r="I138" s="71"/>
      <c r="J138" s="71">
        <f t="shared" ref="J138:J141" si="181">H138-I138</f>
        <v>0</v>
      </c>
      <c r="K138" s="165"/>
      <c r="L138" s="71"/>
      <c r="M138" s="71"/>
      <c r="N138" s="71"/>
      <c r="O138" s="69">
        <f t="shared" ref="O138:O141" si="182">+M138+N138</f>
        <v>0</v>
      </c>
      <c r="P138" s="73">
        <f t="shared" si="154"/>
        <v>0</v>
      </c>
      <c r="Q138" s="198"/>
      <c r="R138" s="6"/>
      <c r="S138" s="9">
        <f t="shared" si="107"/>
        <v>0</v>
      </c>
      <c r="T138" s="44">
        <f t="shared" ref="T138" si="183">+R138+S138</f>
        <v>0</v>
      </c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</row>
    <row r="139" spans="1:159" ht="18" x14ac:dyDescent="0.2">
      <c r="A139" s="290"/>
      <c r="B139" s="291"/>
      <c r="C139" s="291"/>
      <c r="D139" s="291"/>
      <c r="E139" s="291"/>
      <c r="F139" s="291"/>
      <c r="G139" s="295" t="s">
        <v>139</v>
      </c>
      <c r="H139" s="71"/>
      <c r="I139" s="71"/>
      <c r="J139" s="71">
        <f t="shared" si="181"/>
        <v>0</v>
      </c>
      <c r="K139" s="165"/>
      <c r="L139" s="71"/>
      <c r="M139" s="71"/>
      <c r="N139" s="71"/>
      <c r="O139" s="69">
        <f t="shared" si="182"/>
        <v>0</v>
      </c>
      <c r="P139" s="73">
        <f t="shared" si="154"/>
        <v>0</v>
      </c>
      <c r="Q139" s="198"/>
      <c r="R139" s="6"/>
      <c r="S139" s="9">
        <f t="shared" si="107"/>
        <v>0</v>
      </c>
      <c r="T139" s="44">
        <f>+R139+S139</f>
        <v>0</v>
      </c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</row>
    <row r="140" spans="1:159" ht="18" x14ac:dyDescent="0.2">
      <c r="A140" s="290"/>
      <c r="B140" s="291"/>
      <c r="C140" s="291"/>
      <c r="D140" s="291"/>
      <c r="E140" s="291"/>
      <c r="F140" s="291" t="s">
        <v>91</v>
      </c>
      <c r="G140" s="295" t="s">
        <v>140</v>
      </c>
      <c r="H140" s="71"/>
      <c r="I140" s="71"/>
      <c r="J140" s="71">
        <f t="shared" si="181"/>
        <v>0</v>
      </c>
      <c r="K140" s="165"/>
      <c r="L140" s="71"/>
      <c r="M140" s="71"/>
      <c r="N140" s="71"/>
      <c r="O140" s="69">
        <f t="shared" si="182"/>
        <v>0</v>
      </c>
      <c r="P140" s="73">
        <f t="shared" si="154"/>
        <v>0</v>
      </c>
      <c r="Q140" s="198"/>
      <c r="R140" s="6"/>
      <c r="S140" s="9">
        <f t="shared" si="107"/>
        <v>0</v>
      </c>
      <c r="T140" s="44">
        <f>+R140+S140</f>
        <v>0</v>
      </c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</row>
    <row r="141" spans="1:159" ht="18" x14ac:dyDescent="0.2">
      <c r="A141" s="290"/>
      <c r="B141" s="291"/>
      <c r="C141" s="291"/>
      <c r="D141" s="291"/>
      <c r="E141" s="291">
        <v>13</v>
      </c>
      <c r="F141" s="291"/>
      <c r="G141" s="295" t="s">
        <v>141</v>
      </c>
      <c r="H141" s="71"/>
      <c r="I141" s="71"/>
      <c r="J141" s="71">
        <f t="shared" si="181"/>
        <v>0</v>
      </c>
      <c r="K141" s="165"/>
      <c r="L141" s="71"/>
      <c r="M141" s="71"/>
      <c r="N141" s="71"/>
      <c r="O141" s="69">
        <f t="shared" si="182"/>
        <v>0</v>
      </c>
      <c r="P141" s="73">
        <f t="shared" si="154"/>
        <v>0</v>
      </c>
      <c r="Q141" s="198"/>
      <c r="R141" s="6"/>
      <c r="S141" s="9">
        <f t="shared" si="107"/>
        <v>0</v>
      </c>
      <c r="T141" s="44">
        <f>+R141+S141</f>
        <v>0</v>
      </c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</row>
    <row r="142" spans="1:159" ht="18" x14ac:dyDescent="0.2">
      <c r="A142" s="284"/>
      <c r="B142" s="285"/>
      <c r="C142" s="285"/>
      <c r="D142" s="285"/>
      <c r="E142" s="285" t="s">
        <v>91</v>
      </c>
      <c r="F142" s="285"/>
      <c r="G142" s="309" t="s">
        <v>142</v>
      </c>
      <c r="H142" s="73">
        <f t="shared" ref="H142:J142" si="184">H143+H144+H145+H146</f>
        <v>0</v>
      </c>
      <c r="I142" s="73">
        <f t="shared" si="184"/>
        <v>0</v>
      </c>
      <c r="J142" s="73">
        <f t="shared" si="184"/>
        <v>0</v>
      </c>
      <c r="K142" s="165" t="e">
        <f t="shared" si="162"/>
        <v>#DIV/0!</v>
      </c>
      <c r="L142" s="73">
        <f t="shared" ref="L142:O142" si="185">L143+L144+L145+L146</f>
        <v>0</v>
      </c>
      <c r="M142" s="73">
        <f t="shared" si="185"/>
        <v>0</v>
      </c>
      <c r="N142" s="73">
        <f t="shared" si="185"/>
        <v>0</v>
      </c>
      <c r="O142" s="73">
        <f t="shared" si="185"/>
        <v>0</v>
      </c>
      <c r="P142" s="73">
        <f t="shared" si="154"/>
        <v>0</v>
      </c>
      <c r="Q142" s="198" t="e">
        <f t="shared" si="147"/>
        <v>#DIV/0!</v>
      </c>
      <c r="R142" s="6"/>
      <c r="S142" s="9">
        <f t="shared" si="107"/>
        <v>0</v>
      </c>
      <c r="T142" s="175">
        <f>+R142+S142</f>
        <v>0</v>
      </c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</row>
    <row r="143" spans="1:159" ht="18" x14ac:dyDescent="0.2">
      <c r="A143" s="290"/>
      <c r="B143" s="291"/>
      <c r="C143" s="291"/>
      <c r="D143" s="291"/>
      <c r="E143" s="291"/>
      <c r="F143" s="291"/>
      <c r="G143" s="295" t="s">
        <v>143</v>
      </c>
      <c r="H143" s="71"/>
      <c r="I143" s="71"/>
      <c r="J143" s="71">
        <f t="shared" ref="J143:J146" si="186">H143-I143</f>
        <v>0</v>
      </c>
      <c r="K143" s="165"/>
      <c r="L143" s="71"/>
      <c r="M143" s="71">
        <v>0</v>
      </c>
      <c r="N143" s="71"/>
      <c r="O143" s="69">
        <f t="shared" ref="O143:O146" si="187">+M143+N143</f>
        <v>0</v>
      </c>
      <c r="P143" s="73">
        <f t="shared" si="154"/>
        <v>0</v>
      </c>
      <c r="Q143" s="198"/>
      <c r="R143" s="6"/>
      <c r="S143" s="9">
        <f t="shared" si="107"/>
        <v>0</v>
      </c>
      <c r="T143" s="55">
        <f t="shared" ref="T143" si="188">T137</f>
        <v>0</v>
      </c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</row>
    <row r="144" spans="1:159" ht="18" x14ac:dyDescent="0.2">
      <c r="A144" s="290"/>
      <c r="B144" s="291"/>
      <c r="C144" s="291"/>
      <c r="D144" s="291"/>
      <c r="E144" s="291"/>
      <c r="F144" s="291"/>
      <c r="G144" s="295" t="s">
        <v>144</v>
      </c>
      <c r="H144" s="71"/>
      <c r="I144" s="71"/>
      <c r="J144" s="71">
        <f t="shared" si="186"/>
        <v>0</v>
      </c>
      <c r="K144" s="165"/>
      <c r="L144" s="71"/>
      <c r="M144" s="71"/>
      <c r="N144" s="71"/>
      <c r="O144" s="69">
        <f t="shared" si="187"/>
        <v>0</v>
      </c>
      <c r="P144" s="73">
        <f t="shared" si="154"/>
        <v>0</v>
      </c>
      <c r="Q144" s="198"/>
      <c r="R144" s="6"/>
      <c r="S144" s="9">
        <f t="shared" si="107"/>
        <v>0</v>
      </c>
      <c r="T144" s="55">
        <f t="shared" ref="T144" si="189">T90+T119</f>
        <v>-1238901.3999999999</v>
      </c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</row>
    <row r="145" spans="1:159" ht="28.5" x14ac:dyDescent="0.2">
      <c r="A145" s="290"/>
      <c r="B145" s="291"/>
      <c r="C145" s="291"/>
      <c r="D145" s="291"/>
      <c r="E145" s="291"/>
      <c r="F145" s="291" t="s">
        <v>22</v>
      </c>
      <c r="G145" s="295" t="s">
        <v>145</v>
      </c>
      <c r="H145" s="71">
        <v>0</v>
      </c>
      <c r="I145" s="71">
        <v>0</v>
      </c>
      <c r="J145" s="71">
        <f t="shared" si="186"/>
        <v>0</v>
      </c>
      <c r="K145" s="165" t="e">
        <f t="shared" si="162"/>
        <v>#DIV/0!</v>
      </c>
      <c r="L145" s="71">
        <v>0</v>
      </c>
      <c r="M145" s="71">
        <v>0</v>
      </c>
      <c r="N145" s="71">
        <v>0</v>
      </c>
      <c r="O145" s="69">
        <f>+M145+N145</f>
        <v>0</v>
      </c>
      <c r="P145" s="73">
        <f t="shared" si="154"/>
        <v>0</v>
      </c>
      <c r="Q145" s="198"/>
      <c r="R145" s="6"/>
      <c r="S145" s="9">
        <f t="shared" si="107"/>
        <v>0</v>
      </c>
      <c r="T145" s="55">
        <f t="shared" ref="T145" si="190">T135</f>
        <v>0</v>
      </c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</row>
    <row r="146" spans="1:159" ht="28.5" x14ac:dyDescent="0.2">
      <c r="A146" s="290"/>
      <c r="B146" s="291"/>
      <c r="C146" s="291"/>
      <c r="D146" s="291"/>
      <c r="E146" s="291"/>
      <c r="F146" s="291" t="s">
        <v>91</v>
      </c>
      <c r="G146" s="295" t="s">
        <v>146</v>
      </c>
      <c r="H146" s="71"/>
      <c r="I146" s="71"/>
      <c r="J146" s="71">
        <f t="shared" si="186"/>
        <v>0</v>
      </c>
      <c r="K146" s="165"/>
      <c r="L146" s="71"/>
      <c r="M146" s="71"/>
      <c r="N146" s="71"/>
      <c r="O146" s="69">
        <f t="shared" si="187"/>
        <v>0</v>
      </c>
      <c r="P146" s="73">
        <f t="shared" si="154"/>
        <v>0</v>
      </c>
      <c r="Q146" s="198"/>
      <c r="R146" s="6"/>
      <c r="S146" s="9">
        <f t="shared" ref="S146:S210" si="191">R146-M146</f>
        <v>0</v>
      </c>
      <c r="T146" s="55">
        <f t="shared" ref="T146" si="192">T144-T145</f>
        <v>-1238901.3999999999</v>
      </c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</row>
    <row r="147" spans="1:159" ht="18" x14ac:dyDescent="0.2">
      <c r="A147" s="284"/>
      <c r="B147" s="285"/>
      <c r="C147" s="285"/>
      <c r="D147" s="285">
        <v>59</v>
      </c>
      <c r="E147" s="285"/>
      <c r="F147" s="285"/>
      <c r="G147" s="309" t="s">
        <v>147</v>
      </c>
      <c r="H147" s="73">
        <f>+H148+H150+H151</f>
        <v>1420000</v>
      </c>
      <c r="I147" s="73">
        <f t="shared" ref="I147:J147" si="193">+I148+I150+I151</f>
        <v>813659</v>
      </c>
      <c r="J147" s="73">
        <f t="shared" si="193"/>
        <v>0</v>
      </c>
      <c r="K147" s="165">
        <f t="shared" si="162"/>
        <v>57.3</v>
      </c>
      <c r="L147" s="73">
        <f>+L148+L150+L151</f>
        <v>920000</v>
      </c>
      <c r="M147" s="73">
        <f t="shared" ref="M147:N147" si="194">+M148+M150+M151</f>
        <v>651438</v>
      </c>
      <c r="N147" s="73">
        <f t="shared" si="194"/>
        <v>162221</v>
      </c>
      <c r="O147" s="73">
        <f>+O148+O150+O151</f>
        <v>813659</v>
      </c>
      <c r="P147" s="73">
        <f>L147-O147</f>
        <v>106341</v>
      </c>
      <c r="Q147" s="198">
        <f t="shared" si="147"/>
        <v>88.44</v>
      </c>
      <c r="R147" s="6"/>
      <c r="S147" s="9">
        <f t="shared" si="191"/>
        <v>-651438</v>
      </c>
      <c r="T147" s="33">
        <f t="shared" ref="T147" si="195">+T148+T157+T159+T161</f>
        <v>70583214.819999993</v>
      </c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</row>
    <row r="148" spans="1:159" ht="18" x14ac:dyDescent="0.2">
      <c r="A148" s="290"/>
      <c r="B148" s="291"/>
      <c r="C148" s="291"/>
      <c r="D148" s="291"/>
      <c r="E148" s="291">
        <v>25</v>
      </c>
      <c r="F148" s="291"/>
      <c r="G148" s="295" t="s">
        <v>148</v>
      </c>
      <c r="H148" s="71"/>
      <c r="I148" s="71">
        <f>O148</f>
        <v>0</v>
      </c>
      <c r="J148" s="71">
        <f t="shared" ref="J148:J150" si="196">H148-I148</f>
        <v>0</v>
      </c>
      <c r="K148" s="165" t="e">
        <f t="shared" si="162"/>
        <v>#DIV/0!</v>
      </c>
      <c r="L148" s="71">
        <f>H148</f>
        <v>0</v>
      </c>
      <c r="M148" s="71"/>
      <c r="N148" s="71"/>
      <c r="O148" s="69">
        <f t="shared" ref="O148" si="197">+M148+N148</f>
        <v>0</v>
      </c>
      <c r="P148" s="73">
        <f t="shared" si="154"/>
        <v>0</v>
      </c>
      <c r="Q148" s="198" t="e">
        <f t="shared" si="147"/>
        <v>#DIV/0!</v>
      </c>
      <c r="R148" s="6">
        <v>31419</v>
      </c>
      <c r="S148" s="9">
        <f>R148-M148</f>
        <v>31419</v>
      </c>
      <c r="T148" s="33">
        <f t="shared" ref="T148" si="198">+T149+T150+T151+T152+T153+T155+T156</f>
        <v>-11965726.180000003</v>
      </c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</row>
    <row r="149" spans="1:159" ht="18" x14ac:dyDescent="0.2">
      <c r="A149" s="290"/>
      <c r="B149" s="291"/>
      <c r="C149" s="291"/>
      <c r="D149" s="291"/>
      <c r="E149" s="291">
        <v>42</v>
      </c>
      <c r="F149" s="291"/>
      <c r="G149" s="295" t="s">
        <v>149</v>
      </c>
      <c r="H149" s="71">
        <f>H150+H151</f>
        <v>1420000</v>
      </c>
      <c r="I149" s="71">
        <f>O149</f>
        <v>813659</v>
      </c>
      <c r="J149" s="71">
        <f>H149-I149</f>
        <v>606341</v>
      </c>
      <c r="K149" s="165">
        <f>ROUND(I149/H149*100,2)</f>
        <v>57.3</v>
      </c>
      <c r="L149" s="71">
        <f>L151</f>
        <v>920000</v>
      </c>
      <c r="M149" s="71">
        <f>M151</f>
        <v>651438</v>
      </c>
      <c r="N149" s="71">
        <f>N151</f>
        <v>162221</v>
      </c>
      <c r="O149" s="69">
        <f>+M149+N149</f>
        <v>813659</v>
      </c>
      <c r="P149" s="73">
        <f>L149-O149</f>
        <v>106341</v>
      </c>
      <c r="Q149" s="198">
        <f t="shared" si="147"/>
        <v>88.44</v>
      </c>
      <c r="R149" s="6"/>
      <c r="S149" s="9">
        <f t="shared" si="191"/>
        <v>-651438</v>
      </c>
      <c r="T149" s="33">
        <f t="shared" ref="T149" si="199">+T165+T251</f>
        <v>-12394136.600000001</v>
      </c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</row>
    <row r="150" spans="1:159" ht="45.75" customHeight="1" x14ac:dyDescent="0.2">
      <c r="A150" s="290"/>
      <c r="B150" s="291"/>
      <c r="C150" s="291"/>
      <c r="D150" s="291"/>
      <c r="E150" s="291"/>
      <c r="F150" s="291"/>
      <c r="G150" s="315" t="s">
        <v>416</v>
      </c>
      <c r="H150" s="71"/>
      <c r="I150" s="71">
        <f t="shared" ref="I150:I152" si="200">O150</f>
        <v>0</v>
      </c>
      <c r="J150" s="71">
        <f t="shared" si="196"/>
        <v>0</v>
      </c>
      <c r="K150" s="165"/>
      <c r="L150" s="71">
        <f>H150</f>
        <v>0</v>
      </c>
      <c r="M150" s="71"/>
      <c r="N150" s="71"/>
      <c r="O150" s="69">
        <f>+M150+N150</f>
        <v>0</v>
      </c>
      <c r="P150" s="73"/>
      <c r="Q150" s="198"/>
      <c r="R150" s="6">
        <v>1153965</v>
      </c>
      <c r="S150" s="9">
        <f t="shared" si="191"/>
        <v>1153965</v>
      </c>
      <c r="T150" s="33">
        <f>+T191+T288</f>
        <v>222078.77999999997</v>
      </c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</row>
    <row r="151" spans="1:159" ht="45.75" customHeight="1" x14ac:dyDescent="0.2">
      <c r="A151" s="290"/>
      <c r="B151" s="291"/>
      <c r="C151" s="291"/>
      <c r="D151" s="291"/>
      <c r="E151" s="291"/>
      <c r="F151" s="291"/>
      <c r="G151" s="315" t="s">
        <v>427</v>
      </c>
      <c r="H151" s="71">
        <v>1420000</v>
      </c>
      <c r="I151" s="71">
        <f t="shared" si="200"/>
        <v>813659</v>
      </c>
      <c r="J151" s="71"/>
      <c r="K151" s="165"/>
      <c r="L151" s="71">
        <v>920000</v>
      </c>
      <c r="M151" s="71">
        <v>651438</v>
      </c>
      <c r="N151" s="71">
        <v>162221</v>
      </c>
      <c r="O151" s="69">
        <f>+M151+N151</f>
        <v>813659</v>
      </c>
      <c r="P151" s="73"/>
      <c r="Q151" s="198"/>
      <c r="R151" s="6">
        <v>514715</v>
      </c>
      <c r="S151" s="9">
        <f t="shared" si="191"/>
        <v>-136723</v>
      </c>
      <c r="T151" s="33">
        <f t="shared" ref="T151" si="201">+T323</f>
        <v>80</v>
      </c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</row>
    <row r="152" spans="1:159" ht="28.5" x14ac:dyDescent="0.2">
      <c r="A152" s="316"/>
      <c r="B152" s="317"/>
      <c r="C152" s="317"/>
      <c r="D152" s="307">
        <v>85</v>
      </c>
      <c r="E152" s="317"/>
      <c r="F152" s="317"/>
      <c r="G152" s="318" t="s">
        <v>150</v>
      </c>
      <c r="H152" s="71"/>
      <c r="I152" s="71">
        <f t="shared" si="200"/>
        <v>0</v>
      </c>
      <c r="J152" s="71"/>
      <c r="K152" s="165"/>
      <c r="L152" s="71"/>
      <c r="M152" s="71"/>
      <c r="N152" s="71"/>
      <c r="O152" s="69">
        <f>+M152+N152</f>
        <v>0</v>
      </c>
      <c r="P152" s="69">
        <f t="shared" si="154"/>
        <v>0</v>
      </c>
      <c r="Q152" s="205"/>
      <c r="R152" s="6"/>
      <c r="S152" s="9">
        <f t="shared" si="191"/>
        <v>0</v>
      </c>
      <c r="T152" s="33">
        <f t="shared" ref="T152" si="202">+T221</f>
        <v>0</v>
      </c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</row>
    <row r="153" spans="1:159" ht="18" x14ac:dyDescent="0.2">
      <c r="A153" s="297" t="s">
        <v>99</v>
      </c>
      <c r="B153" s="298" t="s">
        <v>20</v>
      </c>
      <c r="C153" s="298"/>
      <c r="D153" s="298"/>
      <c r="E153" s="298"/>
      <c r="F153" s="298"/>
      <c r="G153" s="299" t="s">
        <v>302</v>
      </c>
      <c r="H153" s="73">
        <f t="shared" ref="H153:J153" si="203">H147</f>
        <v>1420000</v>
      </c>
      <c r="I153" s="73">
        <f t="shared" si="203"/>
        <v>813659</v>
      </c>
      <c r="J153" s="73">
        <f t="shared" si="203"/>
        <v>0</v>
      </c>
      <c r="K153" s="165">
        <f t="shared" si="162"/>
        <v>57.3</v>
      </c>
      <c r="L153" s="73">
        <f t="shared" ref="L153:O153" si="204">L147</f>
        <v>920000</v>
      </c>
      <c r="M153" s="73">
        <f t="shared" si="204"/>
        <v>651438</v>
      </c>
      <c r="N153" s="73">
        <f t="shared" si="204"/>
        <v>162221</v>
      </c>
      <c r="O153" s="73">
        <f t="shared" si="204"/>
        <v>813659</v>
      </c>
      <c r="P153" s="73">
        <f t="shared" si="154"/>
        <v>106341</v>
      </c>
      <c r="Q153" s="200"/>
      <c r="R153" s="6"/>
      <c r="S153" s="9">
        <f t="shared" si="191"/>
        <v>-651438</v>
      </c>
      <c r="T153" s="33">
        <f>+T223+T326</f>
        <v>174362.44</v>
      </c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</row>
    <row r="154" spans="1:159" ht="30" x14ac:dyDescent="0.2">
      <c r="A154" s="297"/>
      <c r="B154" s="298" t="s">
        <v>18</v>
      </c>
      <c r="C154" s="298"/>
      <c r="D154" s="298"/>
      <c r="E154" s="298"/>
      <c r="F154" s="298"/>
      <c r="G154" s="299" t="s">
        <v>303</v>
      </c>
      <c r="H154" s="73">
        <f t="shared" ref="H154:J154" si="205">H100+H129</f>
        <v>0</v>
      </c>
      <c r="I154" s="73">
        <f t="shared" si="205"/>
        <v>0</v>
      </c>
      <c r="J154" s="73">
        <f t="shared" si="205"/>
        <v>0</v>
      </c>
      <c r="K154" s="165" t="e">
        <f t="shared" si="162"/>
        <v>#DIV/0!</v>
      </c>
      <c r="L154" s="73">
        <f t="shared" ref="L154:O154" si="206">L100+L129</f>
        <v>0</v>
      </c>
      <c r="M154" s="73">
        <f t="shared" si="206"/>
        <v>0</v>
      </c>
      <c r="N154" s="73">
        <f t="shared" si="206"/>
        <v>0</v>
      </c>
      <c r="O154" s="73">
        <f t="shared" si="206"/>
        <v>0</v>
      </c>
      <c r="P154" s="73">
        <f t="shared" si="154"/>
        <v>0</v>
      </c>
      <c r="Q154" s="200" t="e">
        <f t="shared" ref="Q154:Q168" si="207">ROUND(O154/L154*100,2)</f>
        <v>#DIV/0!</v>
      </c>
      <c r="R154" s="6"/>
      <c r="S154" s="9">
        <f t="shared" si="191"/>
        <v>0</v>
      </c>
      <c r="T154" s="33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</row>
    <row r="155" spans="1:159" ht="30" x14ac:dyDescent="0.2">
      <c r="A155" s="297"/>
      <c r="B155" s="298"/>
      <c r="C155" s="298" t="s">
        <v>20</v>
      </c>
      <c r="D155" s="298"/>
      <c r="E155" s="298"/>
      <c r="F155" s="298"/>
      <c r="G155" s="299" t="s">
        <v>304</v>
      </c>
      <c r="H155" s="73">
        <f t="shared" ref="H155:J155" si="208">H145</f>
        <v>0</v>
      </c>
      <c r="I155" s="73">
        <f t="shared" si="208"/>
        <v>0</v>
      </c>
      <c r="J155" s="73">
        <f t="shared" si="208"/>
        <v>0</v>
      </c>
      <c r="K155" s="165" t="e">
        <f t="shared" si="162"/>
        <v>#DIV/0!</v>
      </c>
      <c r="L155" s="73">
        <f t="shared" ref="L155:O155" si="209">L145</f>
        <v>0</v>
      </c>
      <c r="M155" s="73">
        <f t="shared" si="209"/>
        <v>0</v>
      </c>
      <c r="N155" s="73">
        <f t="shared" si="209"/>
        <v>0</v>
      </c>
      <c r="O155" s="73">
        <f t="shared" si="209"/>
        <v>0</v>
      </c>
      <c r="P155" s="73">
        <f t="shared" si="154"/>
        <v>0</v>
      </c>
      <c r="Q155" s="200"/>
      <c r="R155" s="6"/>
      <c r="S155" s="9">
        <f t="shared" si="191"/>
        <v>0</v>
      </c>
      <c r="T155" s="33">
        <f>+T228+T331</f>
        <v>31889.200000000001</v>
      </c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</row>
    <row r="156" spans="1:159" ht="18" x14ac:dyDescent="0.2">
      <c r="A156" s="297"/>
      <c r="B156" s="298"/>
      <c r="C156" s="298" t="s">
        <v>18</v>
      </c>
      <c r="D156" s="298"/>
      <c r="E156" s="298"/>
      <c r="F156" s="298"/>
      <c r="G156" s="299" t="s">
        <v>305</v>
      </c>
      <c r="H156" s="73">
        <f t="shared" ref="H156:J156" si="210">H154-H155</f>
        <v>0</v>
      </c>
      <c r="I156" s="73">
        <f t="shared" si="210"/>
        <v>0</v>
      </c>
      <c r="J156" s="73">
        <f t="shared" si="210"/>
        <v>0</v>
      </c>
      <c r="K156" s="165" t="e">
        <f t="shared" si="162"/>
        <v>#DIV/0!</v>
      </c>
      <c r="L156" s="73">
        <f t="shared" ref="L156:O156" si="211">L154-L155</f>
        <v>0</v>
      </c>
      <c r="M156" s="73">
        <f t="shared" si="211"/>
        <v>0</v>
      </c>
      <c r="N156" s="73">
        <f t="shared" si="211"/>
        <v>0</v>
      </c>
      <c r="O156" s="73">
        <f t="shared" si="211"/>
        <v>0</v>
      </c>
      <c r="P156" s="73">
        <f t="shared" si="154"/>
        <v>0</v>
      </c>
      <c r="Q156" s="200" t="e">
        <f t="shared" si="207"/>
        <v>#DIV/0!</v>
      </c>
      <c r="R156" s="6"/>
      <c r="S156" s="9">
        <f t="shared" si="191"/>
        <v>0</v>
      </c>
      <c r="T156" s="33">
        <f t="shared" ref="T156" si="212">+T359</f>
        <v>0</v>
      </c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</row>
    <row r="157" spans="1:159" ht="30" x14ac:dyDescent="0.2">
      <c r="A157" s="284" t="s">
        <v>151</v>
      </c>
      <c r="B157" s="285" t="s">
        <v>7</v>
      </c>
      <c r="C157" s="285"/>
      <c r="D157" s="285"/>
      <c r="E157" s="285"/>
      <c r="F157" s="285"/>
      <c r="G157" s="293" t="s">
        <v>152</v>
      </c>
      <c r="H157" s="73">
        <f t="shared" ref="H157:J157" si="213">+H158+H167+H169+H171</f>
        <v>16164600</v>
      </c>
      <c r="I157" s="73">
        <f>O157</f>
        <v>7726975.0600000005</v>
      </c>
      <c r="J157" s="73">
        <f t="shared" si="213"/>
        <v>8916720.3399999999</v>
      </c>
      <c r="K157" s="165">
        <f t="shared" si="162"/>
        <v>47.8</v>
      </c>
      <c r="L157" s="73">
        <f>+L158+L167+L169+L171</f>
        <v>7195257</v>
      </c>
      <c r="M157" s="73">
        <f>+M158+M167+M169+M171</f>
        <v>5958092.4000000004</v>
      </c>
      <c r="N157" s="73">
        <f t="shared" ref="N157:O157" si="214">+N158+N167+N169+N171</f>
        <v>1941814.6600000001</v>
      </c>
      <c r="O157" s="73">
        <f t="shared" si="214"/>
        <v>7726975.0600000005</v>
      </c>
      <c r="P157" s="73">
        <f>+P158+P167+P169+P171</f>
        <v>4111480.94</v>
      </c>
      <c r="Q157" s="198">
        <f t="shared" si="207"/>
        <v>107.39</v>
      </c>
      <c r="R157" s="6"/>
      <c r="S157" s="9">
        <f t="shared" si="191"/>
        <v>-5958092.4000000004</v>
      </c>
      <c r="T157" s="33">
        <f t="shared" ref="T157" si="215">+T158</f>
        <v>82548941</v>
      </c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</row>
    <row r="158" spans="1:159" ht="18" x14ac:dyDescent="0.2">
      <c r="A158" s="284"/>
      <c r="B158" s="285"/>
      <c r="C158" s="285"/>
      <c r="D158" s="285" t="s">
        <v>20</v>
      </c>
      <c r="E158" s="285"/>
      <c r="F158" s="285"/>
      <c r="G158" s="293" t="s">
        <v>153</v>
      </c>
      <c r="H158" s="73">
        <f t="shared" ref="H158:J158" si="216">+H159+H160+H161+H162+H163+H165+H166</f>
        <v>16164600</v>
      </c>
      <c r="I158" s="73">
        <f t="shared" ref="I158:I165" si="217">O158</f>
        <v>7791287.6600000001</v>
      </c>
      <c r="J158" s="73">
        <f t="shared" si="216"/>
        <v>8916720.3399999999</v>
      </c>
      <c r="K158" s="165">
        <f t="shared" si="162"/>
        <v>48.2</v>
      </c>
      <c r="L158" s="73">
        <f>+L159+L160+L161+L162+L163+L165+L166</f>
        <v>7195257</v>
      </c>
      <c r="M158" s="73">
        <f>+M159+M160+M161+M162+M163+M165+M166</f>
        <v>6019392</v>
      </c>
      <c r="N158" s="73">
        <f t="shared" ref="N158:O158" si="218">+N159+N160+N161+N162+N163+N165+N166</f>
        <v>1944827.6600000001</v>
      </c>
      <c r="O158" s="73">
        <f t="shared" si="218"/>
        <v>7791287.6600000001</v>
      </c>
      <c r="P158" s="73">
        <f>+P159+P160+P161+P162+P163+P165+P166</f>
        <v>4104912.34</v>
      </c>
      <c r="Q158" s="198">
        <f t="shared" si="207"/>
        <v>108.28</v>
      </c>
      <c r="R158" s="6"/>
      <c r="S158" s="9">
        <f t="shared" si="191"/>
        <v>-6019392</v>
      </c>
      <c r="T158" s="33">
        <f>+T235+T361</f>
        <v>82548941</v>
      </c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</row>
    <row r="159" spans="1:159" ht="18" x14ac:dyDescent="0.2">
      <c r="A159" s="284"/>
      <c r="B159" s="285"/>
      <c r="C159" s="285"/>
      <c r="D159" s="285" t="s">
        <v>89</v>
      </c>
      <c r="E159" s="285"/>
      <c r="F159" s="285"/>
      <c r="G159" s="293" t="s">
        <v>154</v>
      </c>
      <c r="H159" s="73">
        <f t="shared" ref="H159:J159" si="219">+H175+H261</f>
        <v>2730000</v>
      </c>
      <c r="I159" s="73">
        <f t="shared" si="217"/>
        <v>916133</v>
      </c>
      <c r="J159" s="73">
        <f t="shared" si="219"/>
        <v>1816777</v>
      </c>
      <c r="K159" s="165">
        <f t="shared" si="162"/>
        <v>33.56</v>
      </c>
      <c r="L159" s="73">
        <f t="shared" ref="L159:P159" si="220">+L175+L261</f>
        <v>1436000</v>
      </c>
      <c r="M159" s="73">
        <f t="shared" si="220"/>
        <v>861375</v>
      </c>
      <c r="N159" s="73">
        <f t="shared" si="220"/>
        <v>227690</v>
      </c>
      <c r="O159" s="73">
        <f t="shared" si="220"/>
        <v>916133</v>
      </c>
      <c r="P159" s="73">
        <f t="shared" si="220"/>
        <v>519867</v>
      </c>
      <c r="Q159" s="198"/>
      <c r="R159" s="6"/>
      <c r="S159" s="9">
        <f t="shared" si="191"/>
        <v>-861375</v>
      </c>
      <c r="T159" s="33">
        <f t="shared" ref="T159" si="221">+T160</f>
        <v>0</v>
      </c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</row>
    <row r="160" spans="1:159" ht="18" x14ac:dyDescent="0.2">
      <c r="A160" s="284"/>
      <c r="B160" s="285"/>
      <c r="C160" s="285"/>
      <c r="D160" s="285" t="s">
        <v>90</v>
      </c>
      <c r="E160" s="285"/>
      <c r="F160" s="285"/>
      <c r="G160" s="293" t="s">
        <v>155</v>
      </c>
      <c r="H160" s="73">
        <f>+H201+H298</f>
        <v>594600</v>
      </c>
      <c r="I160" s="73">
        <f t="shared" si="217"/>
        <v>139227.66</v>
      </c>
      <c r="J160" s="73">
        <f>+J201+J298</f>
        <v>455372.33999999997</v>
      </c>
      <c r="K160" s="165">
        <f t="shared" si="162"/>
        <v>23.42</v>
      </c>
      <c r="L160" s="73">
        <f>+L201+L298</f>
        <v>307200</v>
      </c>
      <c r="M160" s="73">
        <f>+M201+M298</f>
        <v>117972</v>
      </c>
      <c r="N160" s="73">
        <f>+N201+N298</f>
        <v>21255.66</v>
      </c>
      <c r="O160" s="73">
        <f>+O201+O298</f>
        <v>139227.66</v>
      </c>
      <c r="P160" s="73">
        <f>+P201+P298</f>
        <v>167972.34</v>
      </c>
      <c r="Q160" s="198">
        <f t="shared" si="207"/>
        <v>45.32</v>
      </c>
      <c r="R160" s="6"/>
      <c r="S160" s="9">
        <f t="shared" si="191"/>
        <v>-117972</v>
      </c>
      <c r="T160" s="33">
        <f t="shared" ref="T160" si="222">+T369</f>
        <v>0</v>
      </c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</row>
    <row r="161" spans="1:159" ht="18" x14ac:dyDescent="0.2">
      <c r="A161" s="284"/>
      <c r="B161" s="285"/>
      <c r="C161" s="285"/>
      <c r="D161" s="285" t="s">
        <v>91</v>
      </c>
      <c r="E161" s="285"/>
      <c r="F161" s="285"/>
      <c r="G161" s="293" t="s">
        <v>156</v>
      </c>
      <c r="H161" s="73">
        <f t="shared" ref="H161:J161" si="223">+H333</f>
        <v>0</v>
      </c>
      <c r="I161" s="73">
        <f t="shared" si="217"/>
        <v>0</v>
      </c>
      <c r="J161" s="73">
        <f t="shared" si="223"/>
        <v>0</v>
      </c>
      <c r="K161" s="165"/>
      <c r="L161" s="73">
        <f t="shared" ref="L161:P161" si="224">+L333</f>
        <v>0</v>
      </c>
      <c r="M161" s="73">
        <f t="shared" si="224"/>
        <v>0</v>
      </c>
      <c r="N161" s="73">
        <f t="shared" si="224"/>
        <v>0</v>
      </c>
      <c r="O161" s="73">
        <f t="shared" si="224"/>
        <v>0</v>
      </c>
      <c r="P161" s="73">
        <f t="shared" si="224"/>
        <v>0</v>
      </c>
      <c r="Q161" s="198"/>
      <c r="R161" s="6"/>
      <c r="S161" s="9">
        <f t="shared" si="191"/>
        <v>0</v>
      </c>
      <c r="T161" s="33">
        <f>T243+T373</f>
        <v>0</v>
      </c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</row>
    <row r="162" spans="1:159" ht="18" x14ac:dyDescent="0.2">
      <c r="A162" s="284"/>
      <c r="B162" s="285"/>
      <c r="C162" s="285"/>
      <c r="D162" s="285" t="s">
        <v>92</v>
      </c>
      <c r="E162" s="285"/>
      <c r="F162" s="285"/>
      <c r="G162" s="293" t="s">
        <v>157</v>
      </c>
      <c r="H162" s="73">
        <f t="shared" ref="H162:J162" si="225">+H231</f>
        <v>0</v>
      </c>
      <c r="I162" s="73">
        <f t="shared" si="217"/>
        <v>0</v>
      </c>
      <c r="J162" s="73">
        <f t="shared" si="225"/>
        <v>0</v>
      </c>
      <c r="K162" s="165" t="e">
        <f t="shared" si="162"/>
        <v>#DIV/0!</v>
      </c>
      <c r="L162" s="73">
        <f t="shared" ref="L162:P162" si="226">+L231</f>
        <v>0</v>
      </c>
      <c r="M162" s="73">
        <f t="shared" si="226"/>
        <v>0</v>
      </c>
      <c r="N162" s="73">
        <f t="shared" si="226"/>
        <v>0</v>
      </c>
      <c r="O162" s="73">
        <f t="shared" si="226"/>
        <v>0</v>
      </c>
      <c r="P162" s="73">
        <f t="shared" si="226"/>
        <v>0</v>
      </c>
      <c r="Q162" s="198"/>
      <c r="R162" s="6"/>
      <c r="S162" s="9">
        <f t="shared" si="191"/>
        <v>0</v>
      </c>
      <c r="T162" s="33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</row>
    <row r="163" spans="1:159" ht="30" x14ac:dyDescent="0.2">
      <c r="A163" s="284"/>
      <c r="B163" s="285"/>
      <c r="C163" s="285"/>
      <c r="D163" s="285">
        <v>51</v>
      </c>
      <c r="E163" s="285"/>
      <c r="F163" s="285"/>
      <c r="G163" s="293" t="s">
        <v>158</v>
      </c>
      <c r="H163" s="73">
        <f>+H233+H336</f>
        <v>2114000</v>
      </c>
      <c r="I163" s="73">
        <f t="shared" si="217"/>
        <v>850341</v>
      </c>
      <c r="J163" s="73">
        <f>+J233+J336</f>
        <v>1263659</v>
      </c>
      <c r="K163" s="165">
        <f t="shared" si="162"/>
        <v>40.22</v>
      </c>
      <c r="L163" s="73">
        <f>+L233+L336</f>
        <v>1400000</v>
      </c>
      <c r="M163" s="73">
        <f>+M233+M336</f>
        <v>630094</v>
      </c>
      <c r="N163" s="73">
        <f>+N233+N336</f>
        <v>220247</v>
      </c>
      <c r="O163" s="73">
        <f>+O233+O336</f>
        <v>850341</v>
      </c>
      <c r="P163" s="73">
        <f>+P233+P336</f>
        <v>549659</v>
      </c>
      <c r="Q163" s="198"/>
      <c r="R163" s="6"/>
      <c r="S163" s="9">
        <f t="shared" si="191"/>
        <v>-630094</v>
      </c>
      <c r="T163" s="55">
        <f t="shared" ref="T163" si="227">T164+T235+T243</f>
        <v>-71211.8</v>
      </c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</row>
    <row r="164" spans="1:159" ht="45" x14ac:dyDescent="0.2">
      <c r="A164" s="284"/>
      <c r="B164" s="285"/>
      <c r="C164" s="285"/>
      <c r="D164" s="285">
        <v>56</v>
      </c>
      <c r="E164" s="285"/>
      <c r="F164" s="285"/>
      <c r="G164" s="293" t="s">
        <v>397</v>
      </c>
      <c r="H164" s="73"/>
      <c r="I164" s="73">
        <f t="shared" si="217"/>
        <v>0</v>
      </c>
      <c r="J164" s="73"/>
      <c r="K164" s="165"/>
      <c r="L164" s="73"/>
      <c r="M164" s="73"/>
      <c r="N164" s="73"/>
      <c r="O164" s="73"/>
      <c r="P164" s="73"/>
      <c r="Q164" s="198"/>
      <c r="R164" s="6"/>
      <c r="S164" s="9">
        <f t="shared" si="191"/>
        <v>0</v>
      </c>
      <c r="T164" s="33">
        <f t="shared" ref="T164" si="228">T165+T191+T221+T223+T228+T233</f>
        <v>-71211.8</v>
      </c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</row>
    <row r="165" spans="1:159" ht="18" x14ac:dyDescent="0.2">
      <c r="A165" s="284"/>
      <c r="B165" s="285"/>
      <c r="C165" s="285"/>
      <c r="D165" s="285">
        <v>57</v>
      </c>
      <c r="E165" s="285"/>
      <c r="F165" s="285"/>
      <c r="G165" s="293" t="s">
        <v>160</v>
      </c>
      <c r="H165" s="73">
        <f>+H238+H341</f>
        <v>10726000</v>
      </c>
      <c r="I165" s="73">
        <f t="shared" si="217"/>
        <v>5885586</v>
      </c>
      <c r="J165" s="73">
        <f>+J238+J341</f>
        <v>5380912</v>
      </c>
      <c r="K165" s="165">
        <f t="shared" si="162"/>
        <v>54.87</v>
      </c>
      <c r="L165" s="73">
        <v>4052057</v>
      </c>
      <c r="M165" s="73">
        <f>+M238+M341</f>
        <v>4409951</v>
      </c>
      <c r="N165" s="73">
        <f>+N238+N341</f>
        <v>1475635</v>
      </c>
      <c r="O165" s="73">
        <f>+O238+O341</f>
        <v>5885586</v>
      </c>
      <c r="P165" s="73">
        <f>+P238+P341</f>
        <v>2867414</v>
      </c>
      <c r="Q165" s="198">
        <f t="shared" si="207"/>
        <v>145.25</v>
      </c>
      <c r="R165" s="6"/>
      <c r="S165" s="9">
        <f t="shared" si="191"/>
        <v>-4409951</v>
      </c>
      <c r="T165" s="33">
        <f t="shared" ref="T165" si="229">T166+T184</f>
        <v>11894.199999999997</v>
      </c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</row>
    <row r="166" spans="1:159" ht="18" x14ac:dyDescent="0.2">
      <c r="A166" s="284"/>
      <c r="B166" s="285"/>
      <c r="C166" s="285"/>
      <c r="D166" s="285">
        <v>59</v>
      </c>
      <c r="E166" s="285"/>
      <c r="F166" s="285"/>
      <c r="G166" s="293" t="s">
        <v>161</v>
      </c>
      <c r="H166" s="73">
        <f t="shared" ref="H166:J166" si="230">+H369</f>
        <v>0</v>
      </c>
      <c r="I166" s="73">
        <f t="shared" si="230"/>
        <v>0</v>
      </c>
      <c r="J166" s="73">
        <f t="shared" si="230"/>
        <v>0</v>
      </c>
      <c r="K166" s="165" t="e">
        <f t="shared" si="162"/>
        <v>#DIV/0!</v>
      </c>
      <c r="L166" s="73">
        <f>+L369</f>
        <v>0</v>
      </c>
      <c r="M166" s="73">
        <f>+M369</f>
        <v>0</v>
      </c>
      <c r="N166" s="73">
        <f t="shared" ref="N166:O166" si="231">+N369</f>
        <v>0</v>
      </c>
      <c r="O166" s="73">
        <f t="shared" si="231"/>
        <v>0</v>
      </c>
      <c r="P166" s="73">
        <f>+P369</f>
        <v>0</v>
      </c>
      <c r="Q166" s="198"/>
      <c r="R166" s="6"/>
      <c r="S166" s="9">
        <f t="shared" si="191"/>
        <v>0</v>
      </c>
      <c r="T166" s="33">
        <f t="shared" ref="T166" si="232">SUM(T167:T183)</f>
        <v>11894.199999999997</v>
      </c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</row>
    <row r="167" spans="1:159" ht="18" x14ac:dyDescent="0.2">
      <c r="A167" s="284"/>
      <c r="B167" s="285"/>
      <c r="C167" s="285"/>
      <c r="D167" s="285" t="s">
        <v>97</v>
      </c>
      <c r="E167" s="285"/>
      <c r="F167" s="285"/>
      <c r="G167" s="293" t="s">
        <v>162</v>
      </c>
      <c r="H167" s="73">
        <f t="shared" ref="H167:J167" si="233">+H168</f>
        <v>0</v>
      </c>
      <c r="I167" s="73">
        <f t="shared" si="233"/>
        <v>0</v>
      </c>
      <c r="J167" s="73">
        <f t="shared" si="233"/>
        <v>0</v>
      </c>
      <c r="K167" s="165" t="e">
        <f t="shared" si="162"/>
        <v>#DIV/0!</v>
      </c>
      <c r="L167" s="73">
        <f t="shared" ref="L167:P167" si="234">+L168</f>
        <v>0</v>
      </c>
      <c r="M167" s="73">
        <f t="shared" si="234"/>
        <v>0</v>
      </c>
      <c r="N167" s="73">
        <f t="shared" si="234"/>
        <v>0</v>
      </c>
      <c r="O167" s="73">
        <f t="shared" si="234"/>
        <v>0</v>
      </c>
      <c r="P167" s="73">
        <f t="shared" si="234"/>
        <v>0</v>
      </c>
      <c r="Q167" s="198" t="e">
        <f t="shared" si="207"/>
        <v>#DIV/0!</v>
      </c>
      <c r="R167" s="6"/>
      <c r="S167" s="9">
        <f t="shared" si="191"/>
        <v>0</v>
      </c>
      <c r="T167" s="44">
        <f t="shared" ref="T167:T183" si="235">+R167+S167</f>
        <v>0</v>
      </c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</row>
    <row r="168" spans="1:159" ht="18" x14ac:dyDescent="0.2">
      <c r="A168" s="284"/>
      <c r="B168" s="285"/>
      <c r="C168" s="285"/>
      <c r="D168" s="285">
        <v>71</v>
      </c>
      <c r="E168" s="285"/>
      <c r="F168" s="285"/>
      <c r="G168" s="293" t="s">
        <v>163</v>
      </c>
      <c r="H168" s="73">
        <f>+H245+H371</f>
        <v>0</v>
      </c>
      <c r="I168" s="73">
        <f>+I245+I371</f>
        <v>0</v>
      </c>
      <c r="J168" s="73">
        <f>+J245+J371</f>
        <v>0</v>
      </c>
      <c r="K168" s="165" t="e">
        <f t="shared" si="162"/>
        <v>#DIV/0!</v>
      </c>
      <c r="L168" s="73">
        <f>+L245+L371</f>
        <v>0</v>
      </c>
      <c r="M168" s="73">
        <f>+M245+M371</f>
        <v>0</v>
      </c>
      <c r="N168" s="73">
        <f>+N245+N371</f>
        <v>0</v>
      </c>
      <c r="O168" s="73">
        <f>+O245+O371</f>
        <v>0</v>
      </c>
      <c r="P168" s="73">
        <f>+P245+P371</f>
        <v>0</v>
      </c>
      <c r="Q168" s="198" t="e">
        <f t="shared" si="207"/>
        <v>#DIV/0!</v>
      </c>
      <c r="R168" s="6"/>
      <c r="S168" s="9">
        <f t="shared" si="191"/>
        <v>0</v>
      </c>
      <c r="T168" s="44">
        <f t="shared" si="235"/>
        <v>0</v>
      </c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</row>
    <row r="169" spans="1:159" ht="18" x14ac:dyDescent="0.2">
      <c r="A169" s="284"/>
      <c r="B169" s="285"/>
      <c r="C169" s="285"/>
      <c r="D169" s="285">
        <v>79</v>
      </c>
      <c r="E169" s="285"/>
      <c r="F169" s="285"/>
      <c r="G169" s="293" t="s">
        <v>164</v>
      </c>
      <c r="H169" s="73">
        <f t="shared" ref="H169:J169" si="236">+H170</f>
        <v>0</v>
      </c>
      <c r="I169" s="73">
        <f t="shared" si="236"/>
        <v>0</v>
      </c>
      <c r="J169" s="73">
        <f t="shared" si="236"/>
        <v>0</v>
      </c>
      <c r="K169" s="165"/>
      <c r="L169" s="73">
        <f t="shared" ref="L169:P169" si="237">+L170</f>
        <v>0</v>
      </c>
      <c r="M169" s="73">
        <f t="shared" si="237"/>
        <v>0</v>
      </c>
      <c r="N169" s="73">
        <f t="shared" si="237"/>
        <v>0</v>
      </c>
      <c r="O169" s="73">
        <f t="shared" si="237"/>
        <v>0</v>
      </c>
      <c r="P169" s="73">
        <f t="shared" si="237"/>
        <v>0</v>
      </c>
      <c r="Q169" s="198"/>
      <c r="R169" s="6"/>
      <c r="S169" s="9">
        <f t="shared" si="191"/>
        <v>0</v>
      </c>
      <c r="T169" s="44">
        <f t="shared" si="235"/>
        <v>0</v>
      </c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</row>
    <row r="170" spans="1:159" ht="18" x14ac:dyDescent="0.2">
      <c r="A170" s="284"/>
      <c r="B170" s="285"/>
      <c r="C170" s="285"/>
      <c r="D170" s="285">
        <v>81</v>
      </c>
      <c r="E170" s="285"/>
      <c r="F170" s="285"/>
      <c r="G170" s="293" t="s">
        <v>165</v>
      </c>
      <c r="H170" s="73">
        <f t="shared" ref="H170:J170" si="238">+H379</f>
        <v>0</v>
      </c>
      <c r="I170" s="73">
        <f t="shared" si="238"/>
        <v>0</v>
      </c>
      <c r="J170" s="73">
        <f t="shared" si="238"/>
        <v>0</v>
      </c>
      <c r="K170" s="165"/>
      <c r="L170" s="73">
        <f t="shared" ref="L170:P170" si="239">+L379</f>
        <v>0</v>
      </c>
      <c r="M170" s="73">
        <f t="shared" si="239"/>
        <v>0</v>
      </c>
      <c r="N170" s="73">
        <f t="shared" si="239"/>
        <v>0</v>
      </c>
      <c r="O170" s="73">
        <f t="shared" si="239"/>
        <v>0</v>
      </c>
      <c r="P170" s="73">
        <f t="shared" si="239"/>
        <v>0</v>
      </c>
      <c r="Q170" s="198"/>
      <c r="R170" s="6"/>
      <c r="S170" s="9">
        <f t="shared" si="191"/>
        <v>0</v>
      </c>
      <c r="T170" s="44">
        <f t="shared" si="235"/>
        <v>0</v>
      </c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</row>
    <row r="171" spans="1:159" ht="30" x14ac:dyDescent="0.2">
      <c r="A171" s="284"/>
      <c r="B171" s="285"/>
      <c r="C171" s="285"/>
      <c r="D171" s="285">
        <v>85</v>
      </c>
      <c r="E171" s="285"/>
      <c r="F171" s="285"/>
      <c r="G171" s="293" t="s">
        <v>166</v>
      </c>
      <c r="H171" s="73">
        <f>H253+H383</f>
        <v>0</v>
      </c>
      <c r="I171" s="73">
        <f>I253+I383</f>
        <v>-57744</v>
      </c>
      <c r="J171" s="73">
        <f>J253+J383</f>
        <v>0</v>
      </c>
      <c r="K171" s="165"/>
      <c r="L171" s="73">
        <f>L253+L383</f>
        <v>0</v>
      </c>
      <c r="M171" s="73">
        <f>M253+M383</f>
        <v>-61299.6</v>
      </c>
      <c r="N171" s="73">
        <f>N253+N383</f>
        <v>-3013</v>
      </c>
      <c r="O171" s="73">
        <f>O253+O383</f>
        <v>-64312.6</v>
      </c>
      <c r="P171" s="73">
        <f>P253+P383</f>
        <v>6568.6</v>
      </c>
      <c r="Q171" s="198"/>
      <c r="R171" s="6"/>
      <c r="S171" s="9">
        <f t="shared" si="191"/>
        <v>61299.6</v>
      </c>
      <c r="T171" s="44">
        <f t="shared" si="235"/>
        <v>61299.6</v>
      </c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</row>
    <row r="172" spans="1:159" ht="18" x14ac:dyDescent="0.2">
      <c r="A172" s="284"/>
      <c r="B172" s="285"/>
      <c r="C172" s="285"/>
      <c r="D172" s="285"/>
      <c r="E172" s="285"/>
      <c r="F172" s="285"/>
      <c r="G172" s="293"/>
      <c r="H172" s="73"/>
      <c r="I172" s="73"/>
      <c r="J172" s="73"/>
      <c r="K172" s="165"/>
      <c r="L172" s="73"/>
      <c r="M172" s="73"/>
      <c r="N172" s="73"/>
      <c r="O172" s="73"/>
      <c r="P172" s="73"/>
      <c r="Q172" s="198"/>
      <c r="R172" s="6"/>
      <c r="S172" s="9">
        <f t="shared" si="191"/>
        <v>0</v>
      </c>
      <c r="T172" s="44">
        <f t="shared" si="235"/>
        <v>0</v>
      </c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</row>
    <row r="173" spans="1:159" s="1" customFormat="1" ht="18" x14ac:dyDescent="0.25">
      <c r="A173" s="413" t="s">
        <v>167</v>
      </c>
      <c r="B173" s="414"/>
      <c r="C173" s="414"/>
      <c r="D173" s="414"/>
      <c r="E173" s="414"/>
      <c r="F173" s="414"/>
      <c r="G173" s="299" t="s">
        <v>168</v>
      </c>
      <c r="H173" s="73">
        <f t="shared" ref="H173:J173" si="240">H174+H245+H253</f>
        <v>132600</v>
      </c>
      <c r="I173" s="73">
        <f>O173</f>
        <v>27790.060000000005</v>
      </c>
      <c r="J173" s="73">
        <f t="shared" si="240"/>
        <v>98241.34</v>
      </c>
      <c r="K173" s="165">
        <f t="shared" si="162"/>
        <v>20.96</v>
      </c>
      <c r="L173" s="73">
        <f t="shared" ref="L173:O173" si="241">L174+L245+L253</f>
        <v>68300</v>
      </c>
      <c r="M173" s="73">
        <f t="shared" si="241"/>
        <v>21418.400000000001</v>
      </c>
      <c r="N173" s="73">
        <f>N174+N245+N253</f>
        <v>6371.66</v>
      </c>
      <c r="O173" s="73">
        <f t="shared" si="241"/>
        <v>27790.060000000005</v>
      </c>
      <c r="P173" s="73">
        <f>L173-O173</f>
        <v>40509.939999999995</v>
      </c>
      <c r="Q173" s="200">
        <f t="shared" ref="Q173:Q236" si="242">ROUND(O173/L173*100,2)</f>
        <v>40.69</v>
      </c>
      <c r="R173" s="13"/>
      <c r="S173" s="9">
        <f t="shared" si="191"/>
        <v>-21418.400000000001</v>
      </c>
      <c r="T173" s="44">
        <f t="shared" si="235"/>
        <v>-21418.400000000001</v>
      </c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</row>
    <row r="174" spans="1:159" ht="18" x14ac:dyDescent="0.2">
      <c r="A174" s="284"/>
      <c r="B174" s="285"/>
      <c r="C174" s="285"/>
      <c r="D174" s="285" t="s">
        <v>20</v>
      </c>
      <c r="E174" s="285"/>
      <c r="F174" s="285"/>
      <c r="G174" s="309" t="s">
        <v>153</v>
      </c>
      <c r="H174" s="73">
        <f t="shared" ref="H174:J174" si="243">H175+H201+H231+H233+H238+H243</f>
        <v>132600</v>
      </c>
      <c r="I174" s="73">
        <f>O174</f>
        <v>34358.660000000003</v>
      </c>
      <c r="J174" s="73">
        <f t="shared" si="243"/>
        <v>98241.34</v>
      </c>
      <c r="K174" s="165">
        <f t="shared" si="162"/>
        <v>25.91</v>
      </c>
      <c r="L174" s="73">
        <f>L175+L201+L231+L233+L238+L243</f>
        <v>68300</v>
      </c>
      <c r="M174" s="73">
        <f>M175+M201+M231+M233+M238+M243</f>
        <v>27987</v>
      </c>
      <c r="N174" s="73">
        <f t="shared" ref="N174:O174" si="244">N175+N201+N231+N233+N238+N243</f>
        <v>6371.66</v>
      </c>
      <c r="O174" s="73">
        <f t="shared" si="244"/>
        <v>34358.660000000003</v>
      </c>
      <c r="P174" s="73">
        <f>L174-O174</f>
        <v>33941.339999999997</v>
      </c>
      <c r="Q174" s="198">
        <f t="shared" si="242"/>
        <v>50.31</v>
      </c>
      <c r="R174" s="6"/>
      <c r="S174" s="9">
        <f t="shared" si="191"/>
        <v>-27987</v>
      </c>
      <c r="T174" s="44">
        <f t="shared" si="235"/>
        <v>-27987</v>
      </c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</row>
    <row r="175" spans="1:159" ht="18" x14ac:dyDescent="0.2">
      <c r="A175" s="284"/>
      <c r="B175" s="285"/>
      <c r="C175" s="285"/>
      <c r="D175" s="285" t="s">
        <v>89</v>
      </c>
      <c r="E175" s="285"/>
      <c r="F175" s="285"/>
      <c r="G175" s="309" t="s">
        <v>70</v>
      </c>
      <c r="H175" s="73">
        <f t="shared" ref="H175:J175" si="245">H176+H194</f>
        <v>0</v>
      </c>
      <c r="I175" s="73">
        <f t="shared" si="245"/>
        <v>0</v>
      </c>
      <c r="J175" s="73">
        <f t="shared" si="245"/>
        <v>0</v>
      </c>
      <c r="K175" s="165" t="e">
        <f t="shared" si="162"/>
        <v>#DIV/0!</v>
      </c>
      <c r="L175" s="73">
        <f t="shared" ref="L175:P175" si="246">L176+L194</f>
        <v>0</v>
      </c>
      <c r="M175" s="73">
        <f t="shared" si="246"/>
        <v>0</v>
      </c>
      <c r="N175" s="73">
        <f t="shared" si="246"/>
        <v>0</v>
      </c>
      <c r="O175" s="73">
        <f t="shared" si="246"/>
        <v>0</v>
      </c>
      <c r="P175" s="73">
        <f t="shared" si="246"/>
        <v>0</v>
      </c>
      <c r="Q175" s="198"/>
      <c r="R175" s="6"/>
      <c r="S175" s="9">
        <f t="shared" si="191"/>
        <v>0</v>
      </c>
      <c r="T175" s="44">
        <f t="shared" si="235"/>
        <v>0</v>
      </c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</row>
    <row r="176" spans="1:159" ht="18" x14ac:dyDescent="0.2">
      <c r="A176" s="284"/>
      <c r="B176" s="285"/>
      <c r="C176" s="285"/>
      <c r="D176" s="285"/>
      <c r="E176" s="285" t="s">
        <v>20</v>
      </c>
      <c r="F176" s="285"/>
      <c r="G176" s="293" t="s">
        <v>101</v>
      </c>
      <c r="H176" s="73">
        <f t="shared" ref="H176:J176" si="247">SUM(H177:H193)</f>
        <v>0</v>
      </c>
      <c r="I176" s="73">
        <f t="shared" si="247"/>
        <v>0</v>
      </c>
      <c r="J176" s="73">
        <f t="shared" si="247"/>
        <v>0</v>
      </c>
      <c r="K176" s="165" t="e">
        <f t="shared" si="162"/>
        <v>#DIV/0!</v>
      </c>
      <c r="L176" s="73">
        <f t="shared" ref="L176:P176" si="248">SUM(L177:L193)</f>
        <v>0</v>
      </c>
      <c r="M176" s="73">
        <f t="shared" si="248"/>
        <v>0</v>
      </c>
      <c r="N176" s="73">
        <f t="shared" si="248"/>
        <v>0</v>
      </c>
      <c r="O176" s="73">
        <f t="shared" si="248"/>
        <v>0</v>
      </c>
      <c r="P176" s="73">
        <f t="shared" si="248"/>
        <v>0</v>
      </c>
      <c r="Q176" s="198"/>
      <c r="R176" s="6"/>
      <c r="S176" s="9">
        <f t="shared" si="191"/>
        <v>0</v>
      </c>
      <c r="T176" s="44">
        <f t="shared" si="235"/>
        <v>0</v>
      </c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</row>
    <row r="177" spans="1:159" ht="18" x14ac:dyDescent="0.2">
      <c r="A177" s="290"/>
      <c r="B177" s="291"/>
      <c r="C177" s="291"/>
      <c r="D177" s="291"/>
      <c r="E177" s="291"/>
      <c r="F177" s="291" t="s">
        <v>20</v>
      </c>
      <c r="G177" s="295" t="s">
        <v>102</v>
      </c>
      <c r="H177" s="71"/>
      <c r="I177" s="71"/>
      <c r="J177" s="71">
        <f>H177-I177</f>
        <v>0</v>
      </c>
      <c r="K177" s="165"/>
      <c r="L177" s="71"/>
      <c r="M177" s="71"/>
      <c r="N177" s="71"/>
      <c r="O177" s="69">
        <f t="shared" ref="O177:O193" si="249">+M177+N177</f>
        <v>0</v>
      </c>
      <c r="P177" s="69">
        <f t="shared" ref="P177:P193" si="250">L177-O177</f>
        <v>0</v>
      </c>
      <c r="Q177" s="198"/>
      <c r="R177" s="6"/>
      <c r="S177" s="9">
        <f t="shared" si="191"/>
        <v>0</v>
      </c>
      <c r="T177" s="44">
        <f t="shared" si="235"/>
        <v>0</v>
      </c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</row>
    <row r="178" spans="1:159" ht="18" x14ac:dyDescent="0.2">
      <c r="A178" s="290"/>
      <c r="B178" s="291"/>
      <c r="C178" s="291"/>
      <c r="D178" s="291"/>
      <c r="E178" s="291"/>
      <c r="F178" s="291" t="s">
        <v>18</v>
      </c>
      <c r="G178" s="295" t="s">
        <v>103</v>
      </c>
      <c r="H178" s="71"/>
      <c r="I178" s="71"/>
      <c r="J178" s="71">
        <f t="shared" ref="J178:J193" si="251">H178-I178</f>
        <v>0</v>
      </c>
      <c r="K178" s="165"/>
      <c r="L178" s="71"/>
      <c r="M178" s="71"/>
      <c r="N178" s="71"/>
      <c r="O178" s="69">
        <f t="shared" si="249"/>
        <v>0</v>
      </c>
      <c r="P178" s="69">
        <f t="shared" si="250"/>
        <v>0</v>
      </c>
      <c r="Q178" s="198"/>
      <c r="R178" s="6"/>
      <c r="S178" s="9">
        <f t="shared" si="191"/>
        <v>0</v>
      </c>
      <c r="T178" s="44">
        <f t="shared" si="235"/>
        <v>0</v>
      </c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</row>
    <row r="179" spans="1:159" ht="18" x14ac:dyDescent="0.2">
      <c r="A179" s="290"/>
      <c r="B179" s="291"/>
      <c r="C179" s="291"/>
      <c r="D179" s="291"/>
      <c r="E179" s="291"/>
      <c r="F179" s="291" t="s">
        <v>35</v>
      </c>
      <c r="G179" s="295" t="s">
        <v>104</v>
      </c>
      <c r="H179" s="71"/>
      <c r="I179" s="71"/>
      <c r="J179" s="71">
        <f t="shared" si="251"/>
        <v>0</v>
      </c>
      <c r="K179" s="165"/>
      <c r="L179" s="71"/>
      <c r="M179" s="71"/>
      <c r="N179" s="71"/>
      <c r="O179" s="69">
        <f t="shared" si="249"/>
        <v>0</v>
      </c>
      <c r="P179" s="69">
        <f t="shared" si="250"/>
        <v>0</v>
      </c>
      <c r="Q179" s="198"/>
      <c r="R179" s="6"/>
      <c r="S179" s="9">
        <f t="shared" si="191"/>
        <v>0</v>
      </c>
      <c r="T179" s="44">
        <f t="shared" si="235"/>
        <v>0</v>
      </c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</row>
    <row r="180" spans="1:159" ht="18" x14ac:dyDescent="0.2">
      <c r="A180" s="290"/>
      <c r="B180" s="291"/>
      <c r="C180" s="291"/>
      <c r="D180" s="291"/>
      <c r="E180" s="291"/>
      <c r="F180" s="291" t="s">
        <v>7</v>
      </c>
      <c r="G180" s="295" t="s">
        <v>105</v>
      </c>
      <c r="H180" s="71"/>
      <c r="I180" s="71"/>
      <c r="J180" s="71">
        <f t="shared" si="251"/>
        <v>0</v>
      </c>
      <c r="K180" s="165"/>
      <c r="L180" s="71"/>
      <c r="M180" s="71"/>
      <c r="N180" s="71"/>
      <c r="O180" s="69">
        <f t="shared" si="249"/>
        <v>0</v>
      </c>
      <c r="P180" s="69">
        <f t="shared" si="250"/>
        <v>0</v>
      </c>
      <c r="Q180" s="198"/>
      <c r="R180" s="6"/>
      <c r="S180" s="9">
        <f t="shared" si="191"/>
        <v>0</v>
      </c>
      <c r="T180" s="44">
        <f t="shared" si="235"/>
        <v>0</v>
      </c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</row>
    <row r="181" spans="1:159" ht="28.5" x14ac:dyDescent="0.2">
      <c r="A181" s="290"/>
      <c r="B181" s="291"/>
      <c r="C181" s="291"/>
      <c r="D181" s="291"/>
      <c r="E181" s="291"/>
      <c r="F181" s="291"/>
      <c r="G181" s="295" t="s">
        <v>106</v>
      </c>
      <c r="H181" s="71"/>
      <c r="I181" s="71"/>
      <c r="J181" s="71">
        <f t="shared" si="251"/>
        <v>0</v>
      </c>
      <c r="K181" s="165"/>
      <c r="L181" s="71"/>
      <c r="M181" s="71"/>
      <c r="N181" s="71"/>
      <c r="O181" s="69">
        <f t="shared" si="249"/>
        <v>0</v>
      </c>
      <c r="P181" s="69">
        <f t="shared" si="250"/>
        <v>0</v>
      </c>
      <c r="Q181" s="198"/>
      <c r="R181" s="6"/>
      <c r="S181" s="9">
        <f t="shared" si="191"/>
        <v>0</v>
      </c>
      <c r="T181" s="44">
        <f t="shared" si="235"/>
        <v>0</v>
      </c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</row>
    <row r="182" spans="1:159" ht="18" x14ac:dyDescent="0.2">
      <c r="A182" s="290"/>
      <c r="B182" s="291"/>
      <c r="C182" s="291"/>
      <c r="D182" s="291"/>
      <c r="E182" s="291"/>
      <c r="F182" s="291" t="s">
        <v>22</v>
      </c>
      <c r="G182" s="295" t="s">
        <v>107</v>
      </c>
      <c r="H182" s="71"/>
      <c r="I182" s="71"/>
      <c r="J182" s="71">
        <f t="shared" si="251"/>
        <v>0</v>
      </c>
      <c r="K182" s="165"/>
      <c r="L182" s="71"/>
      <c r="M182" s="71"/>
      <c r="N182" s="71"/>
      <c r="O182" s="69">
        <f t="shared" si="249"/>
        <v>0</v>
      </c>
      <c r="P182" s="69">
        <f t="shared" si="250"/>
        <v>0</v>
      </c>
      <c r="Q182" s="198"/>
      <c r="R182" s="6"/>
      <c r="S182" s="9">
        <f t="shared" si="191"/>
        <v>0</v>
      </c>
      <c r="T182" s="44">
        <f t="shared" si="235"/>
        <v>0</v>
      </c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</row>
    <row r="183" spans="1:159" ht="18" x14ac:dyDescent="0.2">
      <c r="A183" s="290"/>
      <c r="B183" s="291"/>
      <c r="C183" s="291"/>
      <c r="D183" s="291"/>
      <c r="E183" s="291"/>
      <c r="F183" s="291" t="s">
        <v>127</v>
      </c>
      <c r="G183" s="295" t="s">
        <v>108</v>
      </c>
      <c r="H183" s="71"/>
      <c r="I183" s="71"/>
      <c r="J183" s="71">
        <f t="shared" si="251"/>
        <v>0</v>
      </c>
      <c r="K183" s="165"/>
      <c r="L183" s="71"/>
      <c r="M183" s="71"/>
      <c r="N183" s="71"/>
      <c r="O183" s="69">
        <f t="shared" si="249"/>
        <v>0</v>
      </c>
      <c r="P183" s="69">
        <f t="shared" si="250"/>
        <v>0</v>
      </c>
      <c r="Q183" s="198"/>
      <c r="R183" s="6"/>
      <c r="S183" s="9">
        <f t="shared" si="191"/>
        <v>0</v>
      </c>
      <c r="T183" s="44">
        <f t="shared" si="235"/>
        <v>0</v>
      </c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</row>
    <row r="184" spans="1:159" ht="18" x14ac:dyDescent="0.2">
      <c r="A184" s="290"/>
      <c r="B184" s="291"/>
      <c r="C184" s="291"/>
      <c r="D184" s="291"/>
      <c r="E184" s="291"/>
      <c r="F184" s="291" t="s">
        <v>109</v>
      </c>
      <c r="G184" s="295" t="s">
        <v>110</v>
      </c>
      <c r="H184" s="71"/>
      <c r="I184" s="71"/>
      <c r="J184" s="71">
        <f t="shared" si="251"/>
        <v>0</v>
      </c>
      <c r="K184" s="165"/>
      <c r="L184" s="71"/>
      <c r="M184" s="71"/>
      <c r="N184" s="71"/>
      <c r="O184" s="69">
        <f t="shared" si="249"/>
        <v>0</v>
      </c>
      <c r="P184" s="69">
        <f t="shared" si="250"/>
        <v>0</v>
      </c>
      <c r="Q184" s="198"/>
      <c r="R184" s="6"/>
      <c r="S184" s="9">
        <f t="shared" si="191"/>
        <v>0</v>
      </c>
      <c r="T184" s="33">
        <f t="shared" ref="T184" si="252">T185+T186+T187+T188+T189+T190</f>
        <v>0</v>
      </c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</row>
    <row r="185" spans="1:159" ht="18" x14ac:dyDescent="0.2">
      <c r="A185" s="290"/>
      <c r="B185" s="291"/>
      <c r="C185" s="291"/>
      <c r="D185" s="291"/>
      <c r="E185" s="291"/>
      <c r="F185" s="291" t="s">
        <v>111</v>
      </c>
      <c r="G185" s="295" t="s">
        <v>112</v>
      </c>
      <c r="H185" s="71"/>
      <c r="I185" s="71"/>
      <c r="J185" s="71">
        <f t="shared" si="251"/>
        <v>0</v>
      </c>
      <c r="K185" s="165"/>
      <c r="L185" s="71"/>
      <c r="M185" s="71"/>
      <c r="N185" s="71"/>
      <c r="O185" s="69">
        <f t="shared" si="249"/>
        <v>0</v>
      </c>
      <c r="P185" s="69">
        <f t="shared" si="250"/>
        <v>0</v>
      </c>
      <c r="Q185" s="198"/>
      <c r="R185" s="6"/>
      <c r="S185" s="9">
        <f t="shared" si="191"/>
        <v>0</v>
      </c>
      <c r="T185" s="44">
        <f t="shared" ref="T185:T190" si="253">+R185+S185</f>
        <v>0</v>
      </c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</row>
    <row r="186" spans="1:159" ht="28.5" x14ac:dyDescent="0.2">
      <c r="A186" s="290"/>
      <c r="B186" s="291"/>
      <c r="C186" s="291"/>
      <c r="D186" s="291"/>
      <c r="E186" s="291"/>
      <c r="F186" s="291"/>
      <c r="G186" s="295" t="s">
        <v>113</v>
      </c>
      <c r="H186" s="71"/>
      <c r="I186" s="71"/>
      <c r="J186" s="71">
        <f t="shared" si="251"/>
        <v>0</v>
      </c>
      <c r="K186" s="165"/>
      <c r="L186" s="71"/>
      <c r="M186" s="71"/>
      <c r="N186" s="71"/>
      <c r="O186" s="69">
        <f t="shared" si="249"/>
        <v>0</v>
      </c>
      <c r="P186" s="69">
        <f t="shared" si="250"/>
        <v>0</v>
      </c>
      <c r="Q186" s="198"/>
      <c r="R186" s="6"/>
      <c r="S186" s="9">
        <f t="shared" si="191"/>
        <v>0</v>
      </c>
      <c r="T186" s="44">
        <f t="shared" si="253"/>
        <v>0</v>
      </c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</row>
    <row r="187" spans="1:159" ht="18" x14ac:dyDescent="0.2">
      <c r="A187" s="290"/>
      <c r="B187" s="291"/>
      <c r="C187" s="291"/>
      <c r="D187" s="291"/>
      <c r="E187" s="291"/>
      <c r="F187" s="291"/>
      <c r="G187" s="295" t="s">
        <v>114</v>
      </c>
      <c r="H187" s="71"/>
      <c r="I187" s="71"/>
      <c r="J187" s="71">
        <f t="shared" si="251"/>
        <v>0</v>
      </c>
      <c r="K187" s="165"/>
      <c r="L187" s="71"/>
      <c r="M187" s="71"/>
      <c r="N187" s="71"/>
      <c r="O187" s="69">
        <f t="shared" si="249"/>
        <v>0</v>
      </c>
      <c r="P187" s="69">
        <f t="shared" si="250"/>
        <v>0</v>
      </c>
      <c r="Q187" s="198"/>
      <c r="R187" s="6"/>
      <c r="S187" s="9">
        <f t="shared" si="191"/>
        <v>0</v>
      </c>
      <c r="T187" s="44">
        <f t="shared" si="253"/>
        <v>0</v>
      </c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</row>
    <row r="188" spans="1:159" ht="28.5" x14ac:dyDescent="0.2">
      <c r="A188" s="290"/>
      <c r="B188" s="291"/>
      <c r="C188" s="291"/>
      <c r="D188" s="291"/>
      <c r="E188" s="291"/>
      <c r="F188" s="291">
        <v>12</v>
      </c>
      <c r="G188" s="295" t="s">
        <v>115</v>
      </c>
      <c r="H188" s="71"/>
      <c r="I188" s="71"/>
      <c r="J188" s="71">
        <f t="shared" si="251"/>
        <v>0</v>
      </c>
      <c r="K188" s="165"/>
      <c r="L188" s="71"/>
      <c r="M188" s="71"/>
      <c r="N188" s="71"/>
      <c r="O188" s="69">
        <f t="shared" si="249"/>
        <v>0</v>
      </c>
      <c r="P188" s="69">
        <f t="shared" si="250"/>
        <v>0</v>
      </c>
      <c r="Q188" s="198"/>
      <c r="R188" s="6"/>
      <c r="S188" s="9">
        <f t="shared" si="191"/>
        <v>0</v>
      </c>
      <c r="T188" s="44">
        <f t="shared" si="253"/>
        <v>0</v>
      </c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</row>
    <row r="189" spans="1:159" ht="18" x14ac:dyDescent="0.2">
      <c r="A189" s="290"/>
      <c r="B189" s="291"/>
      <c r="C189" s="291"/>
      <c r="D189" s="291"/>
      <c r="E189" s="291"/>
      <c r="F189" s="291">
        <v>13</v>
      </c>
      <c r="G189" s="295" t="s">
        <v>116</v>
      </c>
      <c r="H189" s="71"/>
      <c r="I189" s="71"/>
      <c r="J189" s="71">
        <f t="shared" si="251"/>
        <v>0</v>
      </c>
      <c r="K189" s="165"/>
      <c r="L189" s="71"/>
      <c r="M189" s="71"/>
      <c r="N189" s="71"/>
      <c r="O189" s="69">
        <f t="shared" si="249"/>
        <v>0</v>
      </c>
      <c r="P189" s="69">
        <f t="shared" si="250"/>
        <v>0</v>
      </c>
      <c r="Q189" s="198"/>
      <c r="R189" s="6"/>
      <c r="S189" s="9">
        <f t="shared" si="191"/>
        <v>0</v>
      </c>
      <c r="T189" s="44">
        <f t="shared" si="253"/>
        <v>0</v>
      </c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</row>
    <row r="190" spans="1:159" ht="18" x14ac:dyDescent="0.2">
      <c r="A190" s="290"/>
      <c r="B190" s="291"/>
      <c r="C190" s="291"/>
      <c r="D190" s="291"/>
      <c r="E190" s="291"/>
      <c r="F190" s="291"/>
      <c r="G190" s="295" t="s">
        <v>117</v>
      </c>
      <c r="H190" s="71"/>
      <c r="I190" s="71"/>
      <c r="J190" s="71">
        <f t="shared" si="251"/>
        <v>0</v>
      </c>
      <c r="K190" s="165"/>
      <c r="L190" s="71"/>
      <c r="M190" s="71"/>
      <c r="N190" s="71"/>
      <c r="O190" s="69">
        <f t="shared" si="249"/>
        <v>0</v>
      </c>
      <c r="P190" s="69">
        <f t="shared" si="250"/>
        <v>0</v>
      </c>
      <c r="Q190" s="198"/>
      <c r="R190" s="6"/>
      <c r="S190" s="9">
        <f t="shared" si="191"/>
        <v>0</v>
      </c>
      <c r="T190" s="44">
        <f t="shared" si="253"/>
        <v>0</v>
      </c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</row>
    <row r="191" spans="1:159" ht="28.5" x14ac:dyDescent="0.2">
      <c r="A191" s="290"/>
      <c r="B191" s="291"/>
      <c r="C191" s="291"/>
      <c r="D191" s="291"/>
      <c r="E191" s="291"/>
      <c r="F191" s="291"/>
      <c r="G191" s="295" t="s">
        <v>118</v>
      </c>
      <c r="H191" s="71"/>
      <c r="I191" s="71"/>
      <c r="J191" s="71">
        <f t="shared" si="251"/>
        <v>0</v>
      </c>
      <c r="K191" s="165"/>
      <c r="L191" s="71"/>
      <c r="M191" s="71"/>
      <c r="N191" s="71"/>
      <c r="O191" s="69">
        <f t="shared" si="249"/>
        <v>0</v>
      </c>
      <c r="P191" s="69">
        <f t="shared" si="250"/>
        <v>0</v>
      </c>
      <c r="Q191" s="198"/>
      <c r="R191" s="6"/>
      <c r="S191" s="9">
        <f t="shared" si="191"/>
        <v>0</v>
      </c>
      <c r="T191" s="33">
        <f t="shared" ref="T191" si="254">T192+T203+T204+T208+T211+T212+T213+T214+T216</f>
        <v>-83106</v>
      </c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</row>
    <row r="192" spans="1:159" ht="18" x14ac:dyDescent="0.2">
      <c r="A192" s="290"/>
      <c r="B192" s="291"/>
      <c r="C192" s="291"/>
      <c r="D192" s="291"/>
      <c r="E192" s="291"/>
      <c r="F192" s="291"/>
      <c r="G192" s="295" t="s">
        <v>119</v>
      </c>
      <c r="H192" s="71"/>
      <c r="I192" s="71"/>
      <c r="J192" s="71">
        <f t="shared" si="251"/>
        <v>0</v>
      </c>
      <c r="K192" s="165"/>
      <c r="L192" s="71"/>
      <c r="M192" s="71"/>
      <c r="N192" s="71"/>
      <c r="O192" s="69">
        <f t="shared" si="249"/>
        <v>0</v>
      </c>
      <c r="P192" s="69">
        <f t="shared" si="250"/>
        <v>0</v>
      </c>
      <c r="Q192" s="198"/>
      <c r="R192" s="6"/>
      <c r="S192" s="9">
        <f t="shared" si="191"/>
        <v>0</v>
      </c>
      <c r="T192" s="33">
        <f t="shared" ref="T192" si="255">SUM(T193:T202)</f>
        <v>-55404</v>
      </c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</row>
    <row r="193" spans="1:159" ht="18" x14ac:dyDescent="0.2">
      <c r="A193" s="290"/>
      <c r="B193" s="291"/>
      <c r="C193" s="291"/>
      <c r="D193" s="291"/>
      <c r="E193" s="291"/>
      <c r="F193" s="291" t="s">
        <v>91</v>
      </c>
      <c r="G193" s="295" t="s">
        <v>120</v>
      </c>
      <c r="H193" s="71"/>
      <c r="I193" s="71"/>
      <c r="J193" s="71">
        <f t="shared" si="251"/>
        <v>0</v>
      </c>
      <c r="K193" s="165"/>
      <c r="L193" s="71"/>
      <c r="M193" s="71"/>
      <c r="N193" s="71"/>
      <c r="O193" s="69">
        <f t="shared" si="249"/>
        <v>0</v>
      </c>
      <c r="P193" s="69">
        <f t="shared" si="250"/>
        <v>0</v>
      </c>
      <c r="Q193" s="198"/>
      <c r="R193" s="6"/>
      <c r="S193" s="9">
        <f t="shared" si="191"/>
        <v>0</v>
      </c>
      <c r="T193" s="44">
        <f t="shared" ref="T193:T203" si="256">+R193+S193</f>
        <v>0</v>
      </c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</row>
    <row r="194" spans="1:159" ht="18" x14ac:dyDescent="0.2">
      <c r="A194" s="284"/>
      <c r="B194" s="285"/>
      <c r="C194" s="285"/>
      <c r="D194" s="285"/>
      <c r="E194" s="285" t="s">
        <v>35</v>
      </c>
      <c r="F194" s="285"/>
      <c r="G194" s="293" t="s">
        <v>121</v>
      </c>
      <c r="H194" s="73">
        <f t="shared" ref="H194:J194" si="257">H195+H196+H197+H198+H199+H200</f>
        <v>0</v>
      </c>
      <c r="I194" s="73">
        <f t="shared" si="257"/>
        <v>0</v>
      </c>
      <c r="J194" s="73">
        <f t="shared" si="257"/>
        <v>0</v>
      </c>
      <c r="K194" s="165" t="e">
        <f t="shared" ref="K194:K249" si="258">ROUND(I194/H194*100,2)</f>
        <v>#DIV/0!</v>
      </c>
      <c r="L194" s="73">
        <f t="shared" ref="L194:P194" si="259">L195+L196+L197+L198+L199+L200</f>
        <v>0</v>
      </c>
      <c r="M194" s="73">
        <f t="shared" si="259"/>
        <v>0</v>
      </c>
      <c r="N194" s="73">
        <f t="shared" si="259"/>
        <v>0</v>
      </c>
      <c r="O194" s="73">
        <f t="shared" si="259"/>
        <v>0</v>
      </c>
      <c r="P194" s="73">
        <f t="shared" si="259"/>
        <v>0</v>
      </c>
      <c r="Q194" s="198"/>
      <c r="R194" s="6"/>
      <c r="S194" s="9">
        <f t="shared" si="191"/>
        <v>0</v>
      </c>
      <c r="T194" s="44">
        <f t="shared" si="256"/>
        <v>0</v>
      </c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</row>
    <row r="195" spans="1:159" ht="28.5" x14ac:dyDescent="0.2">
      <c r="A195" s="290"/>
      <c r="B195" s="291"/>
      <c r="C195" s="291"/>
      <c r="D195" s="291"/>
      <c r="E195" s="291"/>
      <c r="F195" s="291" t="s">
        <v>20</v>
      </c>
      <c r="G195" s="295" t="s">
        <v>122</v>
      </c>
      <c r="H195" s="71"/>
      <c r="I195" s="71"/>
      <c r="J195" s="71">
        <f t="shared" ref="J195:J200" si="260">H195-I195</f>
        <v>0</v>
      </c>
      <c r="K195" s="165"/>
      <c r="L195" s="71"/>
      <c r="M195" s="71"/>
      <c r="N195" s="71"/>
      <c r="O195" s="69">
        <f t="shared" ref="O195:O200" si="261">+M195+N195</f>
        <v>0</v>
      </c>
      <c r="P195" s="69">
        <f t="shared" ref="P195:P200" si="262">L195-O195</f>
        <v>0</v>
      </c>
      <c r="Q195" s="198"/>
      <c r="R195" s="6"/>
      <c r="S195" s="9">
        <f t="shared" si="191"/>
        <v>0</v>
      </c>
      <c r="T195" s="44">
        <f t="shared" si="256"/>
        <v>0</v>
      </c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</row>
    <row r="196" spans="1:159" ht="28.5" x14ac:dyDescent="0.2">
      <c r="A196" s="290"/>
      <c r="B196" s="291"/>
      <c r="C196" s="291"/>
      <c r="D196" s="291"/>
      <c r="E196" s="291"/>
      <c r="F196" s="291" t="s">
        <v>18</v>
      </c>
      <c r="G196" s="295" t="s">
        <v>123</v>
      </c>
      <c r="H196" s="71"/>
      <c r="I196" s="71"/>
      <c r="J196" s="71">
        <f t="shared" si="260"/>
        <v>0</v>
      </c>
      <c r="K196" s="165"/>
      <c r="L196" s="71"/>
      <c r="M196" s="71"/>
      <c r="N196" s="71"/>
      <c r="O196" s="69">
        <f t="shared" si="261"/>
        <v>0</v>
      </c>
      <c r="P196" s="69">
        <f t="shared" si="262"/>
        <v>0</v>
      </c>
      <c r="Q196" s="198"/>
      <c r="R196" s="6"/>
      <c r="S196" s="9">
        <f t="shared" si="191"/>
        <v>0</v>
      </c>
      <c r="T196" s="44">
        <f t="shared" si="256"/>
        <v>0</v>
      </c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</row>
    <row r="197" spans="1:159" ht="28.5" x14ac:dyDescent="0.2">
      <c r="A197" s="290"/>
      <c r="B197" s="291"/>
      <c r="C197" s="291"/>
      <c r="D197" s="291"/>
      <c r="E197" s="291"/>
      <c r="F197" s="291" t="s">
        <v>35</v>
      </c>
      <c r="G197" s="295" t="s">
        <v>124</v>
      </c>
      <c r="H197" s="71"/>
      <c r="I197" s="71"/>
      <c r="J197" s="71">
        <f t="shared" si="260"/>
        <v>0</v>
      </c>
      <c r="K197" s="165"/>
      <c r="L197" s="71"/>
      <c r="M197" s="71"/>
      <c r="N197" s="71"/>
      <c r="O197" s="69">
        <f t="shared" si="261"/>
        <v>0</v>
      </c>
      <c r="P197" s="69">
        <f t="shared" si="262"/>
        <v>0</v>
      </c>
      <c r="Q197" s="198"/>
      <c r="R197" s="6"/>
      <c r="S197" s="9">
        <f t="shared" si="191"/>
        <v>0</v>
      </c>
      <c r="T197" s="44">
        <f t="shared" si="256"/>
        <v>0</v>
      </c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</row>
    <row r="198" spans="1:159" ht="28.5" x14ac:dyDescent="0.2">
      <c r="A198" s="290"/>
      <c r="B198" s="291"/>
      <c r="C198" s="291"/>
      <c r="D198" s="291"/>
      <c r="E198" s="291"/>
      <c r="F198" s="291" t="s">
        <v>7</v>
      </c>
      <c r="G198" s="295" t="s">
        <v>125</v>
      </c>
      <c r="H198" s="71"/>
      <c r="I198" s="71"/>
      <c r="J198" s="71">
        <f t="shared" si="260"/>
        <v>0</v>
      </c>
      <c r="K198" s="165"/>
      <c r="L198" s="71"/>
      <c r="M198" s="71"/>
      <c r="N198" s="71"/>
      <c r="O198" s="69">
        <f t="shared" si="261"/>
        <v>0</v>
      </c>
      <c r="P198" s="69">
        <f t="shared" si="262"/>
        <v>0</v>
      </c>
      <c r="Q198" s="198"/>
      <c r="R198" s="6"/>
      <c r="S198" s="9">
        <f t="shared" si="191"/>
        <v>0</v>
      </c>
      <c r="T198" s="44">
        <f t="shared" si="256"/>
        <v>0</v>
      </c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</row>
    <row r="199" spans="1:159" ht="28.5" x14ac:dyDescent="0.2">
      <c r="A199" s="290"/>
      <c r="B199" s="291"/>
      <c r="C199" s="291"/>
      <c r="D199" s="291"/>
      <c r="E199" s="291"/>
      <c r="F199" s="291" t="s">
        <v>22</v>
      </c>
      <c r="G199" s="295" t="s">
        <v>126</v>
      </c>
      <c r="H199" s="71"/>
      <c r="I199" s="71"/>
      <c r="J199" s="71">
        <f t="shared" si="260"/>
        <v>0</v>
      </c>
      <c r="K199" s="165"/>
      <c r="L199" s="71"/>
      <c r="M199" s="71"/>
      <c r="N199" s="71"/>
      <c r="O199" s="69">
        <f t="shared" si="261"/>
        <v>0</v>
      </c>
      <c r="P199" s="69">
        <f t="shared" si="262"/>
        <v>0</v>
      </c>
      <c r="Q199" s="198"/>
      <c r="R199" s="6"/>
      <c r="S199" s="9">
        <f t="shared" si="191"/>
        <v>0</v>
      </c>
      <c r="T199" s="44">
        <f t="shared" si="256"/>
        <v>0</v>
      </c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</row>
    <row r="200" spans="1:159" ht="28.5" x14ac:dyDescent="0.2">
      <c r="A200" s="290"/>
      <c r="B200" s="291"/>
      <c r="C200" s="291"/>
      <c r="D200" s="291"/>
      <c r="E200" s="291"/>
      <c r="F200" s="291" t="s">
        <v>127</v>
      </c>
      <c r="G200" s="295" t="s">
        <v>128</v>
      </c>
      <c r="H200" s="71"/>
      <c r="I200" s="71"/>
      <c r="J200" s="71">
        <f t="shared" si="260"/>
        <v>0</v>
      </c>
      <c r="K200" s="165"/>
      <c r="L200" s="71"/>
      <c r="M200" s="71"/>
      <c r="N200" s="71"/>
      <c r="O200" s="69">
        <f t="shared" si="261"/>
        <v>0</v>
      </c>
      <c r="P200" s="69">
        <f t="shared" si="262"/>
        <v>0</v>
      </c>
      <c r="Q200" s="198"/>
      <c r="R200" s="6"/>
      <c r="S200" s="9">
        <f t="shared" si="191"/>
        <v>0</v>
      </c>
      <c r="T200" s="44">
        <f t="shared" si="256"/>
        <v>0</v>
      </c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</row>
    <row r="201" spans="1:159" ht="18" x14ac:dyDescent="0.2">
      <c r="A201" s="284"/>
      <c r="B201" s="285"/>
      <c r="C201" s="285"/>
      <c r="D201" s="285" t="s">
        <v>90</v>
      </c>
      <c r="E201" s="285"/>
      <c r="F201" s="285"/>
      <c r="G201" s="309" t="s">
        <v>274</v>
      </c>
      <c r="H201" s="73">
        <f t="shared" ref="H201:J201" si="263">H202+H213+H214+H218+H221+H222+H223+H224+H226</f>
        <v>130600</v>
      </c>
      <c r="I201" s="73">
        <f t="shared" si="263"/>
        <v>33884.660000000003</v>
      </c>
      <c r="J201" s="73">
        <f t="shared" si="263"/>
        <v>96715.34</v>
      </c>
      <c r="K201" s="165">
        <f t="shared" si="258"/>
        <v>25.95</v>
      </c>
      <c r="L201" s="73">
        <f t="shared" ref="L201:O201" si="264">L202+L213+L214+L218+L221+L222+L223+L224+L226</f>
        <v>66300</v>
      </c>
      <c r="M201" s="73">
        <f t="shared" si="264"/>
        <v>27702</v>
      </c>
      <c r="N201" s="73">
        <f t="shared" si="264"/>
        <v>6182.66</v>
      </c>
      <c r="O201" s="73">
        <f t="shared" si="264"/>
        <v>33884.660000000003</v>
      </c>
      <c r="P201" s="73">
        <f>L201-O201</f>
        <v>32415.339999999997</v>
      </c>
      <c r="Q201" s="198">
        <f t="shared" si="242"/>
        <v>51.11</v>
      </c>
      <c r="R201" s="6"/>
      <c r="S201" s="9">
        <f t="shared" si="191"/>
        <v>-27702</v>
      </c>
      <c r="T201" s="44">
        <f>+R201+S201</f>
        <v>-27702</v>
      </c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</row>
    <row r="202" spans="1:159" ht="18" x14ac:dyDescent="0.2">
      <c r="A202" s="284"/>
      <c r="B202" s="285"/>
      <c r="C202" s="285"/>
      <c r="D202" s="285"/>
      <c r="E202" s="285" t="s">
        <v>20</v>
      </c>
      <c r="F202" s="285"/>
      <c r="G202" s="293" t="s">
        <v>306</v>
      </c>
      <c r="H202" s="73">
        <f t="shared" ref="H202:J202" si="265">SUM(H203:H212)</f>
        <v>128600</v>
      </c>
      <c r="I202" s="73">
        <f t="shared" si="265"/>
        <v>33884.660000000003</v>
      </c>
      <c r="J202" s="73">
        <f t="shared" si="265"/>
        <v>94715.34</v>
      </c>
      <c r="K202" s="165">
        <f>ROUND(I202/H202*100,2)</f>
        <v>26.35</v>
      </c>
      <c r="L202" s="73">
        <f t="shared" ref="L202:O202" si="266">SUM(L203:L212)</f>
        <v>66300</v>
      </c>
      <c r="M202" s="73">
        <f t="shared" si="266"/>
        <v>27702</v>
      </c>
      <c r="N202" s="73">
        <f t="shared" si="266"/>
        <v>6182.66</v>
      </c>
      <c r="O202" s="73">
        <f t="shared" si="266"/>
        <v>33884.660000000003</v>
      </c>
      <c r="P202" s="73">
        <f t="shared" ref="P202:P253" si="267">L202-O202</f>
        <v>32415.339999999997</v>
      </c>
      <c r="Q202" s="198">
        <f t="shared" si="242"/>
        <v>51.11</v>
      </c>
      <c r="R202" s="6"/>
      <c r="S202" s="9">
        <f t="shared" si="191"/>
        <v>-27702</v>
      </c>
      <c r="T202" s="44">
        <f t="shared" si="256"/>
        <v>-27702</v>
      </c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</row>
    <row r="203" spans="1:159" ht="18" x14ac:dyDescent="0.2">
      <c r="A203" s="290"/>
      <c r="B203" s="291"/>
      <c r="C203" s="291"/>
      <c r="D203" s="291"/>
      <c r="E203" s="291"/>
      <c r="F203" s="291" t="s">
        <v>20</v>
      </c>
      <c r="G203" s="295" t="s">
        <v>130</v>
      </c>
      <c r="H203" s="71">
        <v>1100</v>
      </c>
      <c r="I203" s="71">
        <f>O203</f>
        <v>0</v>
      </c>
      <c r="J203" s="71">
        <f t="shared" ref="J203:J213" si="268">H203-I203</f>
        <v>1100</v>
      </c>
      <c r="K203" s="165"/>
      <c r="L203" s="71">
        <v>0</v>
      </c>
      <c r="M203" s="71"/>
      <c r="N203" s="71"/>
      <c r="O203" s="69">
        <f t="shared" ref="O203:O213" si="269">+M203+N203</f>
        <v>0</v>
      </c>
      <c r="P203" s="73">
        <f t="shared" si="267"/>
        <v>0</v>
      </c>
      <c r="Q203" s="198" t="e">
        <f t="shared" si="242"/>
        <v>#DIV/0!</v>
      </c>
      <c r="R203" s="6"/>
      <c r="S203" s="9">
        <f>R203-M203</f>
        <v>0</v>
      </c>
      <c r="T203" s="44">
        <f t="shared" si="256"/>
        <v>0</v>
      </c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</row>
    <row r="204" spans="1:159" ht="18" x14ac:dyDescent="0.2">
      <c r="A204" s="290"/>
      <c r="B204" s="291"/>
      <c r="C204" s="291"/>
      <c r="D204" s="291"/>
      <c r="E204" s="291"/>
      <c r="F204" s="291" t="s">
        <v>18</v>
      </c>
      <c r="G204" s="295" t="s">
        <v>131</v>
      </c>
      <c r="H204" s="71"/>
      <c r="I204" s="71">
        <f t="shared" ref="I204:I213" si="270">O204</f>
        <v>0</v>
      </c>
      <c r="J204" s="71">
        <f t="shared" si="268"/>
        <v>0</v>
      </c>
      <c r="K204" s="165"/>
      <c r="L204" s="71">
        <f t="shared" ref="L204:L209" si="271">H204</f>
        <v>0</v>
      </c>
      <c r="M204" s="71"/>
      <c r="N204" s="71"/>
      <c r="O204" s="69">
        <f t="shared" si="269"/>
        <v>0</v>
      </c>
      <c r="P204" s="73">
        <f t="shared" si="267"/>
        <v>0</v>
      </c>
      <c r="Q204" s="198" t="e">
        <f t="shared" si="242"/>
        <v>#DIV/0!</v>
      </c>
      <c r="R204" s="6"/>
      <c r="S204" s="9">
        <f t="shared" si="191"/>
        <v>0</v>
      </c>
      <c r="T204" s="33">
        <f t="shared" ref="T204" si="272">SUM(T205:T207)</f>
        <v>-15021</v>
      </c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</row>
    <row r="205" spans="1:159" ht="18" x14ac:dyDescent="0.2">
      <c r="A205" s="290"/>
      <c r="B205" s="291"/>
      <c r="C205" s="291"/>
      <c r="D205" s="291"/>
      <c r="E205" s="291"/>
      <c r="F205" s="291" t="s">
        <v>35</v>
      </c>
      <c r="G205" s="295" t="s">
        <v>307</v>
      </c>
      <c r="H205" s="71">
        <v>26000</v>
      </c>
      <c r="I205" s="71">
        <f t="shared" si="270"/>
        <v>17311.66</v>
      </c>
      <c r="J205" s="71">
        <f t="shared" si="268"/>
        <v>8688.34</v>
      </c>
      <c r="K205" s="165">
        <f>ROUND(I205/H205*100,2)</f>
        <v>66.58</v>
      </c>
      <c r="L205" s="71">
        <v>21000</v>
      </c>
      <c r="M205" s="71">
        <v>15021</v>
      </c>
      <c r="N205" s="71">
        <v>2290.66</v>
      </c>
      <c r="O205" s="69">
        <f t="shared" si="269"/>
        <v>17311.66</v>
      </c>
      <c r="P205" s="71">
        <f t="shared" si="267"/>
        <v>3688.34</v>
      </c>
      <c r="Q205" s="199">
        <f t="shared" si="242"/>
        <v>82.44</v>
      </c>
      <c r="R205" s="6"/>
      <c r="S205" s="9">
        <f>R205-M205</f>
        <v>-15021</v>
      </c>
      <c r="T205" s="44">
        <f t="shared" ref="T205:T207" si="273">+R205+S205</f>
        <v>-15021</v>
      </c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</row>
    <row r="206" spans="1:159" ht="18" x14ac:dyDescent="0.2">
      <c r="A206" s="290"/>
      <c r="B206" s="291"/>
      <c r="C206" s="291"/>
      <c r="D206" s="291"/>
      <c r="E206" s="291"/>
      <c r="F206" s="291" t="s">
        <v>7</v>
      </c>
      <c r="G206" s="295" t="s">
        <v>308</v>
      </c>
      <c r="H206" s="71">
        <v>900</v>
      </c>
      <c r="I206" s="71">
        <f t="shared" si="270"/>
        <v>0</v>
      </c>
      <c r="J206" s="71">
        <f t="shared" si="268"/>
        <v>900</v>
      </c>
      <c r="K206" s="165">
        <f>ROUND(I206/H206*100,2)</f>
        <v>0</v>
      </c>
      <c r="L206" s="71">
        <v>700</v>
      </c>
      <c r="M206" s="71">
        <v>0</v>
      </c>
      <c r="N206" s="71">
        <v>0</v>
      </c>
      <c r="O206" s="69">
        <v>0</v>
      </c>
      <c r="P206" s="71">
        <f t="shared" si="267"/>
        <v>700</v>
      </c>
      <c r="Q206" s="199"/>
      <c r="R206" s="6"/>
      <c r="S206" s="9">
        <f t="shared" si="191"/>
        <v>0</v>
      </c>
      <c r="T206" s="44">
        <f t="shared" si="273"/>
        <v>0</v>
      </c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</row>
    <row r="207" spans="1:159" ht="18" x14ac:dyDescent="0.2">
      <c r="A207" s="290"/>
      <c r="B207" s="291"/>
      <c r="C207" s="291"/>
      <c r="D207" s="291"/>
      <c r="E207" s="291"/>
      <c r="F207" s="291" t="s">
        <v>136</v>
      </c>
      <c r="G207" s="295" t="s">
        <v>169</v>
      </c>
      <c r="H207" s="71"/>
      <c r="I207" s="71">
        <f t="shared" si="270"/>
        <v>0</v>
      </c>
      <c r="J207" s="71">
        <f t="shared" si="268"/>
        <v>0</v>
      </c>
      <c r="K207" s="165"/>
      <c r="L207" s="71">
        <f t="shared" si="271"/>
        <v>0</v>
      </c>
      <c r="M207" s="71"/>
      <c r="N207" s="71"/>
      <c r="O207" s="69">
        <f t="shared" si="269"/>
        <v>0</v>
      </c>
      <c r="P207" s="71">
        <f t="shared" si="267"/>
        <v>0</v>
      </c>
      <c r="Q207" s="199" t="e">
        <f t="shared" si="242"/>
        <v>#DIV/0!</v>
      </c>
      <c r="R207" s="6"/>
      <c r="S207" s="9">
        <f t="shared" si="191"/>
        <v>0</v>
      </c>
      <c r="T207" s="44">
        <f t="shared" si="273"/>
        <v>0</v>
      </c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</row>
    <row r="208" spans="1:159" ht="18" x14ac:dyDescent="0.2">
      <c r="A208" s="290"/>
      <c r="B208" s="291"/>
      <c r="C208" s="291"/>
      <c r="D208" s="291"/>
      <c r="E208" s="291"/>
      <c r="F208" s="291" t="s">
        <v>22</v>
      </c>
      <c r="G208" s="295" t="s">
        <v>170</v>
      </c>
      <c r="H208" s="71"/>
      <c r="I208" s="71">
        <f t="shared" si="270"/>
        <v>0</v>
      </c>
      <c r="J208" s="71">
        <f t="shared" si="268"/>
        <v>0</v>
      </c>
      <c r="K208" s="165"/>
      <c r="L208" s="71">
        <f t="shared" si="271"/>
        <v>0</v>
      </c>
      <c r="M208" s="71"/>
      <c r="N208" s="71"/>
      <c r="O208" s="69">
        <f t="shared" si="269"/>
        <v>0</v>
      </c>
      <c r="P208" s="71">
        <f t="shared" si="267"/>
        <v>0</v>
      </c>
      <c r="Q208" s="199" t="e">
        <f t="shared" si="242"/>
        <v>#DIV/0!</v>
      </c>
      <c r="R208" s="6"/>
      <c r="S208" s="9">
        <f t="shared" si="191"/>
        <v>0</v>
      </c>
      <c r="T208" s="33">
        <f t="shared" ref="T208" si="274">T209+T210</f>
        <v>-87</v>
      </c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</row>
    <row r="209" spans="1:159" ht="18" x14ac:dyDescent="0.2">
      <c r="A209" s="290"/>
      <c r="B209" s="291"/>
      <c r="C209" s="291"/>
      <c r="D209" s="291"/>
      <c r="E209" s="291"/>
      <c r="F209" s="291"/>
      <c r="G209" s="295" t="s">
        <v>171</v>
      </c>
      <c r="H209" s="71"/>
      <c r="I209" s="71">
        <f t="shared" si="270"/>
        <v>0</v>
      </c>
      <c r="J209" s="71">
        <f t="shared" si="268"/>
        <v>0</v>
      </c>
      <c r="K209" s="165"/>
      <c r="L209" s="71">
        <f t="shared" si="271"/>
        <v>0</v>
      </c>
      <c r="M209" s="71"/>
      <c r="N209" s="71"/>
      <c r="O209" s="69">
        <f t="shared" si="269"/>
        <v>0</v>
      </c>
      <c r="P209" s="71">
        <f t="shared" si="267"/>
        <v>0</v>
      </c>
      <c r="Q209" s="199" t="e">
        <f t="shared" si="242"/>
        <v>#DIV/0!</v>
      </c>
      <c r="R209" s="6"/>
      <c r="S209" s="9">
        <f t="shared" si="191"/>
        <v>0</v>
      </c>
      <c r="T209" s="44">
        <f t="shared" ref="T209:T215" si="275">+R209+S209</f>
        <v>0</v>
      </c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</row>
    <row r="210" spans="1:159" ht="28.5" x14ac:dyDescent="0.2">
      <c r="A210" s="290"/>
      <c r="B210" s="291"/>
      <c r="C210" s="291"/>
      <c r="D210" s="291"/>
      <c r="E210" s="291"/>
      <c r="F210" s="291" t="s">
        <v>109</v>
      </c>
      <c r="G210" s="295" t="s">
        <v>172</v>
      </c>
      <c r="H210" s="71">
        <v>600</v>
      </c>
      <c r="I210" s="71">
        <f t="shared" si="270"/>
        <v>87</v>
      </c>
      <c r="J210" s="71">
        <f t="shared" si="268"/>
        <v>513</v>
      </c>
      <c r="K210" s="165">
        <f t="shared" ref="K210" si="276">ROUND(I210/H210*100,2)</f>
        <v>14.5</v>
      </c>
      <c r="L210" s="71">
        <v>600</v>
      </c>
      <c r="M210" s="71">
        <v>87</v>
      </c>
      <c r="N210" s="71">
        <v>0</v>
      </c>
      <c r="O210" s="69">
        <f t="shared" si="269"/>
        <v>87</v>
      </c>
      <c r="P210" s="71">
        <f t="shared" si="267"/>
        <v>513</v>
      </c>
      <c r="Q210" s="199">
        <f t="shared" si="242"/>
        <v>14.5</v>
      </c>
      <c r="R210" s="6"/>
      <c r="S210" s="9">
        <f t="shared" si="191"/>
        <v>-87</v>
      </c>
      <c r="T210" s="44">
        <f t="shared" si="275"/>
        <v>-87</v>
      </c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</row>
    <row r="211" spans="1:159" ht="28.5" x14ac:dyDescent="0.2">
      <c r="A211" s="290"/>
      <c r="B211" s="291"/>
      <c r="C211" s="291"/>
      <c r="D211" s="291"/>
      <c r="E211" s="291"/>
      <c r="F211" s="291" t="s">
        <v>111</v>
      </c>
      <c r="G211" s="295" t="s">
        <v>309</v>
      </c>
      <c r="H211" s="71">
        <v>43000</v>
      </c>
      <c r="I211" s="71">
        <f t="shared" si="270"/>
        <v>0</v>
      </c>
      <c r="J211" s="71">
        <f t="shared" si="268"/>
        <v>43000</v>
      </c>
      <c r="K211" s="165">
        <f t="shared" si="258"/>
        <v>0</v>
      </c>
      <c r="L211" s="71">
        <v>15000</v>
      </c>
      <c r="M211" s="71"/>
      <c r="N211" s="71"/>
      <c r="O211" s="69">
        <f>+M211+N211</f>
        <v>0</v>
      </c>
      <c r="P211" s="71">
        <f t="shared" si="267"/>
        <v>15000</v>
      </c>
      <c r="Q211" s="199">
        <f t="shared" si="242"/>
        <v>0</v>
      </c>
      <c r="R211" s="6"/>
      <c r="S211" s="9">
        <f t="shared" ref="S211:S274" si="277">R211-M211</f>
        <v>0</v>
      </c>
      <c r="T211" s="44">
        <f t="shared" si="275"/>
        <v>0</v>
      </c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</row>
    <row r="212" spans="1:159" ht="28.5" x14ac:dyDescent="0.2">
      <c r="A212" s="290"/>
      <c r="B212" s="291"/>
      <c r="C212" s="291"/>
      <c r="D212" s="291"/>
      <c r="E212" s="291"/>
      <c r="F212" s="291" t="s">
        <v>91</v>
      </c>
      <c r="G212" s="295" t="s">
        <v>333</v>
      </c>
      <c r="H212" s="71">
        <v>57000</v>
      </c>
      <c r="I212" s="71">
        <f t="shared" si="270"/>
        <v>16486</v>
      </c>
      <c r="J212" s="71">
        <f t="shared" si="268"/>
        <v>40514</v>
      </c>
      <c r="K212" s="165">
        <f t="shared" si="258"/>
        <v>28.92</v>
      </c>
      <c r="L212" s="71">
        <v>29000</v>
      </c>
      <c r="M212" s="71">
        <v>12594</v>
      </c>
      <c r="N212" s="71">
        <v>3892</v>
      </c>
      <c r="O212" s="69">
        <f t="shared" si="269"/>
        <v>16486</v>
      </c>
      <c r="P212" s="71">
        <f t="shared" si="267"/>
        <v>12514</v>
      </c>
      <c r="Q212" s="199">
        <f t="shared" si="242"/>
        <v>56.85</v>
      </c>
      <c r="R212" s="6"/>
      <c r="S212" s="9">
        <f t="shared" si="277"/>
        <v>-12594</v>
      </c>
      <c r="T212" s="44">
        <f t="shared" si="275"/>
        <v>-12594</v>
      </c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</row>
    <row r="213" spans="1:159" ht="18" x14ac:dyDescent="0.2">
      <c r="A213" s="290"/>
      <c r="B213" s="291"/>
      <c r="C213" s="291"/>
      <c r="D213" s="291"/>
      <c r="E213" s="291" t="s">
        <v>18</v>
      </c>
      <c r="F213" s="291"/>
      <c r="G213" s="295" t="s">
        <v>310</v>
      </c>
      <c r="H213" s="71">
        <v>0</v>
      </c>
      <c r="I213" s="71">
        <f t="shared" si="270"/>
        <v>0</v>
      </c>
      <c r="J213" s="71">
        <f t="shared" si="268"/>
        <v>0</v>
      </c>
      <c r="K213" s="165"/>
      <c r="L213" s="71">
        <v>0</v>
      </c>
      <c r="M213" s="71">
        <v>0</v>
      </c>
      <c r="N213" s="71">
        <v>0</v>
      </c>
      <c r="O213" s="69">
        <f t="shared" si="269"/>
        <v>0</v>
      </c>
      <c r="P213" s="71">
        <f t="shared" si="267"/>
        <v>0</v>
      </c>
      <c r="Q213" s="199"/>
      <c r="R213" s="6"/>
      <c r="S213" s="9">
        <f t="shared" si="277"/>
        <v>0</v>
      </c>
      <c r="T213" s="44">
        <f t="shared" si="275"/>
        <v>0</v>
      </c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</row>
    <row r="214" spans="1:159" ht="18" x14ac:dyDescent="0.2">
      <c r="A214" s="284"/>
      <c r="B214" s="285"/>
      <c r="C214" s="285"/>
      <c r="D214" s="285"/>
      <c r="E214" s="285" t="s">
        <v>136</v>
      </c>
      <c r="F214" s="285"/>
      <c r="G214" s="309" t="s">
        <v>311</v>
      </c>
      <c r="H214" s="73">
        <f t="shared" ref="H214:J214" si="278">SUM(H215:H217)</f>
        <v>2000</v>
      </c>
      <c r="I214" s="73">
        <f t="shared" si="278"/>
        <v>0</v>
      </c>
      <c r="J214" s="73">
        <f t="shared" si="278"/>
        <v>2000</v>
      </c>
      <c r="K214" s="165"/>
      <c r="L214" s="73">
        <f t="shared" ref="L214:O214" si="279">SUM(L215:L217)</f>
        <v>0</v>
      </c>
      <c r="M214" s="73">
        <f t="shared" si="279"/>
        <v>0</v>
      </c>
      <c r="N214" s="73">
        <f t="shared" si="279"/>
        <v>0</v>
      </c>
      <c r="O214" s="73">
        <f t="shared" si="279"/>
        <v>0</v>
      </c>
      <c r="P214" s="73">
        <f t="shared" si="267"/>
        <v>0</v>
      </c>
      <c r="Q214" s="198"/>
      <c r="R214" s="6"/>
      <c r="S214" s="9">
        <f t="shared" si="277"/>
        <v>0</v>
      </c>
      <c r="T214" s="44">
        <f t="shared" si="275"/>
        <v>0</v>
      </c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</row>
    <row r="215" spans="1:159" ht="18" x14ac:dyDescent="0.2">
      <c r="A215" s="290"/>
      <c r="B215" s="291"/>
      <c r="C215" s="291"/>
      <c r="D215" s="291"/>
      <c r="E215" s="291"/>
      <c r="F215" s="291"/>
      <c r="G215" s="295" t="s">
        <v>138</v>
      </c>
      <c r="H215" s="71"/>
      <c r="I215" s="71"/>
      <c r="J215" s="71">
        <f t="shared" ref="J215:J216" si="280">H215-I215</f>
        <v>0</v>
      </c>
      <c r="K215" s="165"/>
      <c r="L215" s="71"/>
      <c r="M215" s="71"/>
      <c r="N215" s="71"/>
      <c r="O215" s="69">
        <f t="shared" ref="O215:O217" si="281">+M215+N215</f>
        <v>0</v>
      </c>
      <c r="P215" s="73">
        <f t="shared" si="267"/>
        <v>0</v>
      </c>
      <c r="Q215" s="198" t="e">
        <f t="shared" si="242"/>
        <v>#DIV/0!</v>
      </c>
      <c r="R215" s="6"/>
      <c r="S215" s="9">
        <f t="shared" si="277"/>
        <v>0</v>
      </c>
      <c r="T215" s="44">
        <f t="shared" si="275"/>
        <v>0</v>
      </c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</row>
    <row r="216" spans="1:159" ht="18" x14ac:dyDescent="0.2">
      <c r="A216" s="290"/>
      <c r="B216" s="291"/>
      <c r="C216" s="291"/>
      <c r="D216" s="291"/>
      <c r="E216" s="291"/>
      <c r="F216" s="291"/>
      <c r="G216" s="295" t="s">
        <v>139</v>
      </c>
      <c r="H216" s="71"/>
      <c r="I216" s="71"/>
      <c r="J216" s="71">
        <f t="shared" si="280"/>
        <v>0</v>
      </c>
      <c r="K216" s="165"/>
      <c r="L216" s="71"/>
      <c r="M216" s="71"/>
      <c r="N216" s="71"/>
      <c r="O216" s="69">
        <f t="shared" si="281"/>
        <v>0</v>
      </c>
      <c r="P216" s="73">
        <f t="shared" si="267"/>
        <v>0</v>
      </c>
      <c r="Q216" s="198" t="e">
        <f t="shared" si="242"/>
        <v>#DIV/0!</v>
      </c>
      <c r="R216" s="6"/>
      <c r="S216" s="9">
        <f t="shared" si="277"/>
        <v>0</v>
      </c>
      <c r="T216" s="33">
        <f t="shared" ref="T216" si="282">T217+T218+T219+T220</f>
        <v>0</v>
      </c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</row>
    <row r="217" spans="1:159" ht="18" x14ac:dyDescent="0.2">
      <c r="A217" s="290"/>
      <c r="B217" s="291"/>
      <c r="C217" s="291"/>
      <c r="D217" s="291"/>
      <c r="E217" s="291"/>
      <c r="F217" s="291" t="s">
        <v>91</v>
      </c>
      <c r="G217" s="295" t="s">
        <v>312</v>
      </c>
      <c r="H217" s="71">
        <v>2000</v>
      </c>
      <c r="I217" s="71">
        <f>O217</f>
        <v>0</v>
      </c>
      <c r="J217" s="71">
        <f>H217-I217</f>
        <v>2000</v>
      </c>
      <c r="K217" s="165"/>
      <c r="L217" s="71">
        <v>0</v>
      </c>
      <c r="M217" s="71">
        <v>0</v>
      </c>
      <c r="N217" s="71">
        <v>0</v>
      </c>
      <c r="O217" s="69">
        <f t="shared" si="281"/>
        <v>0</v>
      </c>
      <c r="P217" s="71">
        <f t="shared" si="267"/>
        <v>0</v>
      </c>
      <c r="Q217" s="199"/>
      <c r="R217" s="6"/>
      <c r="S217" s="9">
        <f t="shared" si="277"/>
        <v>0</v>
      </c>
      <c r="T217" s="44">
        <f t="shared" ref="T217:T220" si="283">+R217+S217</f>
        <v>0</v>
      </c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</row>
    <row r="218" spans="1:159" ht="18" x14ac:dyDescent="0.2">
      <c r="A218" s="284"/>
      <c r="B218" s="285"/>
      <c r="C218" s="285"/>
      <c r="D218" s="285"/>
      <c r="E218" s="285" t="s">
        <v>22</v>
      </c>
      <c r="F218" s="285"/>
      <c r="G218" s="309" t="s">
        <v>173</v>
      </c>
      <c r="H218" s="73">
        <f t="shared" ref="H218:J218" si="284">H219+H220</f>
        <v>0</v>
      </c>
      <c r="I218" s="73">
        <f t="shared" si="284"/>
        <v>0</v>
      </c>
      <c r="J218" s="73">
        <f t="shared" si="284"/>
        <v>0</v>
      </c>
      <c r="K218" s="165"/>
      <c r="L218" s="73">
        <f t="shared" ref="L218:O218" si="285">L219+L220</f>
        <v>0</v>
      </c>
      <c r="M218" s="73">
        <f t="shared" si="285"/>
        <v>0</v>
      </c>
      <c r="N218" s="73">
        <f t="shared" si="285"/>
        <v>0</v>
      </c>
      <c r="O218" s="73">
        <f t="shared" si="285"/>
        <v>0</v>
      </c>
      <c r="P218" s="73">
        <f t="shared" si="267"/>
        <v>0</v>
      </c>
      <c r="Q218" s="198" t="e">
        <f t="shared" si="242"/>
        <v>#DIV/0!</v>
      </c>
      <c r="R218" s="6"/>
      <c r="S218" s="9">
        <f t="shared" si="277"/>
        <v>0</v>
      </c>
      <c r="T218" s="44">
        <f t="shared" si="283"/>
        <v>0</v>
      </c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</row>
    <row r="219" spans="1:159" ht="28.5" x14ac:dyDescent="0.2">
      <c r="A219" s="290"/>
      <c r="B219" s="291"/>
      <c r="C219" s="291"/>
      <c r="D219" s="291"/>
      <c r="E219" s="291"/>
      <c r="F219" s="291" t="s">
        <v>20</v>
      </c>
      <c r="G219" s="295" t="s">
        <v>174</v>
      </c>
      <c r="H219" s="71"/>
      <c r="I219" s="71"/>
      <c r="J219" s="71">
        <f t="shared" ref="J219:J225" si="286">H219-I219</f>
        <v>0</v>
      </c>
      <c r="K219" s="165"/>
      <c r="L219" s="71"/>
      <c r="M219" s="71"/>
      <c r="N219" s="71"/>
      <c r="O219" s="69">
        <f t="shared" ref="O219:O225" si="287">+M219+N219</f>
        <v>0</v>
      </c>
      <c r="P219" s="73">
        <f t="shared" si="267"/>
        <v>0</v>
      </c>
      <c r="Q219" s="198" t="e">
        <f t="shared" si="242"/>
        <v>#DIV/0!</v>
      </c>
      <c r="R219" s="6"/>
      <c r="S219" s="9">
        <f t="shared" si="277"/>
        <v>0</v>
      </c>
      <c r="T219" s="44">
        <f t="shared" si="283"/>
        <v>0</v>
      </c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</row>
    <row r="220" spans="1:159" ht="18" x14ac:dyDescent="0.2">
      <c r="A220" s="290"/>
      <c r="B220" s="291"/>
      <c r="C220" s="291"/>
      <c r="D220" s="291"/>
      <c r="E220" s="291"/>
      <c r="F220" s="291"/>
      <c r="G220" s="295" t="s">
        <v>175</v>
      </c>
      <c r="H220" s="71"/>
      <c r="I220" s="71"/>
      <c r="J220" s="71">
        <f t="shared" si="286"/>
        <v>0</v>
      </c>
      <c r="K220" s="165"/>
      <c r="L220" s="71"/>
      <c r="M220" s="71"/>
      <c r="N220" s="71"/>
      <c r="O220" s="69">
        <f t="shared" si="287"/>
        <v>0</v>
      </c>
      <c r="P220" s="73">
        <f t="shared" si="267"/>
        <v>0</v>
      </c>
      <c r="Q220" s="198" t="e">
        <f t="shared" si="242"/>
        <v>#DIV/0!</v>
      </c>
      <c r="R220" s="6"/>
      <c r="S220" s="9">
        <f t="shared" si="277"/>
        <v>0</v>
      </c>
      <c r="T220" s="44">
        <f t="shared" si="283"/>
        <v>0</v>
      </c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</row>
    <row r="221" spans="1:159" ht="28.5" x14ac:dyDescent="0.2">
      <c r="A221" s="290"/>
      <c r="B221" s="291"/>
      <c r="C221" s="291"/>
      <c r="D221" s="291"/>
      <c r="E221" s="291">
        <v>11</v>
      </c>
      <c r="F221" s="291"/>
      <c r="G221" s="295" t="s">
        <v>176</v>
      </c>
      <c r="H221" s="71"/>
      <c r="I221" s="71"/>
      <c r="J221" s="71">
        <f t="shared" si="286"/>
        <v>0</v>
      </c>
      <c r="K221" s="165"/>
      <c r="L221" s="71"/>
      <c r="M221" s="71"/>
      <c r="N221" s="71"/>
      <c r="O221" s="69">
        <f t="shared" si="287"/>
        <v>0</v>
      </c>
      <c r="P221" s="73">
        <f t="shared" si="267"/>
        <v>0</v>
      </c>
      <c r="Q221" s="198" t="e">
        <f t="shared" si="242"/>
        <v>#DIV/0!</v>
      </c>
      <c r="R221" s="6"/>
      <c r="S221" s="9">
        <f t="shared" si="277"/>
        <v>0</v>
      </c>
      <c r="T221" s="33">
        <f t="shared" ref="T221" si="288">T222</f>
        <v>0</v>
      </c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</row>
    <row r="222" spans="1:159" ht="18" x14ac:dyDescent="0.2">
      <c r="A222" s="290"/>
      <c r="B222" s="291"/>
      <c r="C222" s="291"/>
      <c r="D222" s="291"/>
      <c r="E222" s="291">
        <v>13</v>
      </c>
      <c r="F222" s="291"/>
      <c r="G222" s="295" t="s">
        <v>141</v>
      </c>
      <c r="H222" s="71"/>
      <c r="I222" s="71"/>
      <c r="J222" s="71">
        <f t="shared" si="286"/>
        <v>0</v>
      </c>
      <c r="K222" s="165"/>
      <c r="L222" s="71"/>
      <c r="M222" s="71"/>
      <c r="N222" s="71"/>
      <c r="O222" s="69">
        <f t="shared" si="287"/>
        <v>0</v>
      </c>
      <c r="P222" s="73">
        <f t="shared" si="267"/>
        <v>0</v>
      </c>
      <c r="Q222" s="198" t="e">
        <f t="shared" si="242"/>
        <v>#DIV/0!</v>
      </c>
      <c r="R222" s="6"/>
      <c r="S222" s="9">
        <f t="shared" si="277"/>
        <v>0</v>
      </c>
      <c r="T222" s="44">
        <f t="shared" ref="T222" si="289">+R222+S222</f>
        <v>0</v>
      </c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</row>
    <row r="223" spans="1:159" ht="18" x14ac:dyDescent="0.2">
      <c r="A223" s="290"/>
      <c r="B223" s="291"/>
      <c r="C223" s="291"/>
      <c r="D223" s="291"/>
      <c r="E223" s="291">
        <v>14</v>
      </c>
      <c r="F223" s="291"/>
      <c r="G223" s="295" t="s">
        <v>177</v>
      </c>
      <c r="H223" s="71"/>
      <c r="I223" s="71"/>
      <c r="J223" s="71">
        <f t="shared" si="286"/>
        <v>0</v>
      </c>
      <c r="K223" s="165"/>
      <c r="L223" s="71"/>
      <c r="M223" s="71"/>
      <c r="N223" s="71"/>
      <c r="O223" s="69">
        <f t="shared" si="287"/>
        <v>0</v>
      </c>
      <c r="P223" s="73">
        <f t="shared" si="267"/>
        <v>0</v>
      </c>
      <c r="Q223" s="198" t="e">
        <f t="shared" si="242"/>
        <v>#DIV/0!</v>
      </c>
      <c r="R223" s="6"/>
      <c r="S223" s="9">
        <f t="shared" si="277"/>
        <v>0</v>
      </c>
      <c r="T223" s="33">
        <f t="shared" ref="T223:T224" si="290">T224</f>
        <v>0</v>
      </c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</row>
    <row r="224" spans="1:159" ht="28.5" x14ac:dyDescent="0.2">
      <c r="A224" s="290"/>
      <c r="B224" s="291"/>
      <c r="C224" s="291"/>
      <c r="D224" s="291"/>
      <c r="E224" s="291"/>
      <c r="F224" s="291"/>
      <c r="G224" s="295" t="s">
        <v>178</v>
      </c>
      <c r="H224" s="71"/>
      <c r="I224" s="71"/>
      <c r="J224" s="71">
        <f t="shared" si="286"/>
        <v>0</v>
      </c>
      <c r="K224" s="165"/>
      <c r="L224" s="71"/>
      <c r="M224" s="71"/>
      <c r="N224" s="71"/>
      <c r="O224" s="69">
        <f t="shared" si="287"/>
        <v>0</v>
      </c>
      <c r="P224" s="73">
        <f t="shared" si="267"/>
        <v>0</v>
      </c>
      <c r="Q224" s="198" t="e">
        <f t="shared" si="242"/>
        <v>#DIV/0!</v>
      </c>
      <c r="R224" s="6"/>
      <c r="S224" s="9">
        <f t="shared" si="277"/>
        <v>0</v>
      </c>
      <c r="T224" s="33">
        <f t="shared" si="290"/>
        <v>0</v>
      </c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</row>
    <row r="225" spans="1:159" ht="28.5" x14ac:dyDescent="0.2">
      <c r="A225" s="290"/>
      <c r="B225" s="291"/>
      <c r="C225" s="291"/>
      <c r="D225" s="291"/>
      <c r="E225" s="291"/>
      <c r="F225" s="291"/>
      <c r="G225" s="295" t="s">
        <v>179</v>
      </c>
      <c r="H225" s="71"/>
      <c r="I225" s="71"/>
      <c r="J225" s="71">
        <f t="shared" si="286"/>
        <v>0</v>
      </c>
      <c r="K225" s="165"/>
      <c r="L225" s="71"/>
      <c r="M225" s="71"/>
      <c r="N225" s="71"/>
      <c r="O225" s="69">
        <f t="shared" si="287"/>
        <v>0</v>
      </c>
      <c r="P225" s="73">
        <f t="shared" si="267"/>
        <v>0</v>
      </c>
      <c r="Q225" s="198" t="e">
        <f t="shared" si="242"/>
        <v>#DIV/0!</v>
      </c>
      <c r="R225" s="6"/>
      <c r="S225" s="9">
        <f t="shared" si="277"/>
        <v>0</v>
      </c>
      <c r="T225" s="44">
        <f t="shared" ref="T225" si="291">+R225+S225</f>
        <v>0</v>
      </c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</row>
    <row r="226" spans="1:159" ht="18" x14ac:dyDescent="0.2">
      <c r="A226" s="284"/>
      <c r="B226" s="285"/>
      <c r="C226" s="285"/>
      <c r="D226" s="285"/>
      <c r="E226" s="285" t="s">
        <v>91</v>
      </c>
      <c r="F226" s="285"/>
      <c r="G226" s="309" t="s">
        <v>313</v>
      </c>
      <c r="H226" s="73">
        <f t="shared" ref="H226:J226" si="292">H227+H228+H229+H230</f>
        <v>0</v>
      </c>
      <c r="I226" s="73">
        <f t="shared" si="292"/>
        <v>0</v>
      </c>
      <c r="J226" s="73">
        <f t="shared" si="292"/>
        <v>0</v>
      </c>
      <c r="K226" s="165" t="e">
        <f t="shared" si="258"/>
        <v>#DIV/0!</v>
      </c>
      <c r="L226" s="73">
        <f t="shared" ref="L226:O226" si="293">L227+L228+L229+L230</f>
        <v>0</v>
      </c>
      <c r="M226" s="73">
        <f t="shared" si="293"/>
        <v>0</v>
      </c>
      <c r="N226" s="73">
        <f t="shared" si="293"/>
        <v>0</v>
      </c>
      <c r="O226" s="73">
        <f t="shared" si="293"/>
        <v>0</v>
      </c>
      <c r="P226" s="73">
        <f t="shared" si="267"/>
        <v>0</v>
      </c>
      <c r="Q226" s="198" t="e">
        <f t="shared" si="242"/>
        <v>#DIV/0!</v>
      </c>
      <c r="R226" s="6"/>
      <c r="S226" s="9">
        <f t="shared" si="277"/>
        <v>0</v>
      </c>
      <c r="T226" s="31">
        <f t="shared" ref="T226" si="294">+T227</f>
        <v>0</v>
      </c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</row>
    <row r="227" spans="1:159" ht="18" x14ac:dyDescent="0.2">
      <c r="A227" s="290"/>
      <c r="B227" s="291"/>
      <c r="C227" s="291"/>
      <c r="D227" s="291"/>
      <c r="E227" s="291"/>
      <c r="F227" s="291"/>
      <c r="G227" s="295" t="s">
        <v>143</v>
      </c>
      <c r="H227" s="71"/>
      <c r="I227" s="71"/>
      <c r="J227" s="71">
        <f t="shared" ref="J227:J230" si="295">H227-I227</f>
        <v>0</v>
      </c>
      <c r="K227" s="165"/>
      <c r="L227" s="71"/>
      <c r="M227" s="71"/>
      <c r="N227" s="71"/>
      <c r="O227" s="69">
        <f t="shared" ref="O227:O230" si="296">+M227+N227</f>
        <v>0</v>
      </c>
      <c r="P227" s="73">
        <f t="shared" si="267"/>
        <v>0</v>
      </c>
      <c r="Q227" s="198" t="e">
        <f t="shared" si="242"/>
        <v>#DIV/0!</v>
      </c>
      <c r="R227" s="6"/>
      <c r="S227" s="9">
        <f t="shared" si="277"/>
        <v>0</v>
      </c>
      <c r="T227" s="44">
        <f t="shared" ref="T227" si="297">+R227+S227</f>
        <v>0</v>
      </c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</row>
    <row r="228" spans="1:159" ht="18" x14ac:dyDescent="0.2">
      <c r="A228" s="290"/>
      <c r="B228" s="291"/>
      <c r="C228" s="291"/>
      <c r="D228" s="291"/>
      <c r="E228" s="291"/>
      <c r="F228" s="291" t="s">
        <v>7</v>
      </c>
      <c r="G228" s="295" t="s">
        <v>314</v>
      </c>
      <c r="H228" s="71"/>
      <c r="I228" s="71"/>
      <c r="J228" s="71">
        <f t="shared" si="295"/>
        <v>0</v>
      </c>
      <c r="K228" s="165" t="e">
        <f t="shared" si="258"/>
        <v>#DIV/0!</v>
      </c>
      <c r="L228" s="71"/>
      <c r="M228" s="71"/>
      <c r="N228" s="71"/>
      <c r="O228" s="69">
        <f t="shared" si="296"/>
        <v>0</v>
      </c>
      <c r="P228" s="71">
        <f t="shared" si="267"/>
        <v>0</v>
      </c>
      <c r="Q228" s="199"/>
      <c r="R228" s="6"/>
      <c r="S228" s="9">
        <f t="shared" si="277"/>
        <v>0</v>
      </c>
      <c r="T228" s="33">
        <f t="shared" ref="T228" si="298">T230</f>
        <v>0</v>
      </c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</row>
    <row r="229" spans="1:159" ht="28.5" x14ac:dyDescent="0.2">
      <c r="A229" s="290"/>
      <c r="B229" s="291"/>
      <c r="C229" s="291"/>
      <c r="D229" s="291"/>
      <c r="E229" s="291"/>
      <c r="F229" s="291"/>
      <c r="G229" s="295" t="s">
        <v>145</v>
      </c>
      <c r="H229" s="71"/>
      <c r="I229" s="71"/>
      <c r="J229" s="71">
        <f t="shared" si="295"/>
        <v>0</v>
      </c>
      <c r="K229" s="165"/>
      <c r="L229" s="71"/>
      <c r="M229" s="71"/>
      <c r="N229" s="71"/>
      <c r="O229" s="69">
        <f t="shared" si="296"/>
        <v>0</v>
      </c>
      <c r="P229" s="71">
        <f t="shared" si="267"/>
        <v>0</v>
      </c>
      <c r="Q229" s="199" t="e">
        <f t="shared" si="242"/>
        <v>#DIV/0!</v>
      </c>
      <c r="R229" s="6"/>
      <c r="S229" s="9">
        <f t="shared" si="277"/>
        <v>0</v>
      </c>
      <c r="T229" s="44">
        <f t="shared" ref="T229" si="299">+R229+S229</f>
        <v>0</v>
      </c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</row>
    <row r="230" spans="1:159" ht="18" x14ac:dyDescent="0.2">
      <c r="A230" s="290"/>
      <c r="B230" s="291"/>
      <c r="C230" s="291"/>
      <c r="D230" s="291"/>
      <c r="E230" s="291"/>
      <c r="F230" s="291" t="s">
        <v>91</v>
      </c>
      <c r="G230" s="295" t="s">
        <v>315</v>
      </c>
      <c r="H230" s="71">
        <v>0</v>
      </c>
      <c r="I230" s="71">
        <v>0</v>
      </c>
      <c r="J230" s="71">
        <f t="shared" si="295"/>
        <v>0</v>
      </c>
      <c r="K230" s="165"/>
      <c r="L230" s="71">
        <v>0</v>
      </c>
      <c r="M230" s="71">
        <v>0</v>
      </c>
      <c r="N230" s="71">
        <v>0</v>
      </c>
      <c r="O230" s="69">
        <f t="shared" si="296"/>
        <v>0</v>
      </c>
      <c r="P230" s="71">
        <f t="shared" si="267"/>
        <v>0</v>
      </c>
      <c r="Q230" s="199"/>
      <c r="R230" s="6"/>
      <c r="S230" s="9">
        <f t="shared" si="277"/>
        <v>0</v>
      </c>
      <c r="T230" s="33">
        <f t="shared" ref="T230" si="300">T232+T231</f>
        <v>0</v>
      </c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</row>
    <row r="231" spans="1:159" ht="18" x14ac:dyDescent="0.2">
      <c r="A231" s="284"/>
      <c r="B231" s="285"/>
      <c r="C231" s="285"/>
      <c r="D231" s="285" t="s">
        <v>92</v>
      </c>
      <c r="E231" s="285"/>
      <c r="F231" s="285"/>
      <c r="G231" s="309" t="s">
        <v>180</v>
      </c>
      <c r="H231" s="73">
        <f t="shared" ref="H231:J231" si="301">H232</f>
        <v>0</v>
      </c>
      <c r="I231" s="73">
        <f t="shared" si="301"/>
        <v>0</v>
      </c>
      <c r="J231" s="73">
        <f t="shared" si="301"/>
        <v>0</v>
      </c>
      <c r="K231" s="165" t="e">
        <f t="shared" si="258"/>
        <v>#DIV/0!</v>
      </c>
      <c r="L231" s="73">
        <f t="shared" ref="L231:O231" si="302">L232</f>
        <v>0</v>
      </c>
      <c r="M231" s="73">
        <f t="shared" si="302"/>
        <v>0</v>
      </c>
      <c r="N231" s="73">
        <f t="shared" si="302"/>
        <v>0</v>
      </c>
      <c r="O231" s="73">
        <f t="shared" si="302"/>
        <v>0</v>
      </c>
      <c r="P231" s="73">
        <f t="shared" si="267"/>
        <v>0</v>
      </c>
      <c r="Q231" s="198" t="e">
        <f t="shared" si="242"/>
        <v>#DIV/0!</v>
      </c>
      <c r="R231" s="6"/>
      <c r="S231" s="9">
        <f t="shared" si="277"/>
        <v>0</v>
      </c>
      <c r="T231" s="44">
        <f t="shared" ref="T231:T232" si="303">+R231+S231</f>
        <v>0</v>
      </c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</row>
    <row r="232" spans="1:159" ht="28.5" x14ac:dyDescent="0.2">
      <c r="A232" s="290"/>
      <c r="B232" s="291"/>
      <c r="C232" s="291"/>
      <c r="D232" s="291"/>
      <c r="E232" s="291" t="s">
        <v>111</v>
      </c>
      <c r="F232" s="291"/>
      <c r="G232" s="295" t="s">
        <v>181</v>
      </c>
      <c r="H232" s="71"/>
      <c r="I232" s="71"/>
      <c r="J232" s="71">
        <f>H232-I232</f>
        <v>0</v>
      </c>
      <c r="K232" s="165" t="e">
        <f t="shared" si="258"/>
        <v>#DIV/0!</v>
      </c>
      <c r="L232" s="71"/>
      <c r="M232" s="71"/>
      <c r="N232" s="71"/>
      <c r="O232" s="69">
        <f t="shared" ref="O232" si="304">+M232+N232</f>
        <v>0</v>
      </c>
      <c r="P232" s="73">
        <f t="shared" si="267"/>
        <v>0</v>
      </c>
      <c r="Q232" s="198" t="e">
        <f t="shared" si="242"/>
        <v>#DIV/0!</v>
      </c>
      <c r="R232" s="6"/>
      <c r="S232" s="9">
        <f t="shared" si="277"/>
        <v>0</v>
      </c>
      <c r="T232" s="44">
        <f t="shared" si="303"/>
        <v>0</v>
      </c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</row>
    <row r="233" spans="1:159" ht="28.5" x14ac:dyDescent="0.2">
      <c r="A233" s="284"/>
      <c r="B233" s="285"/>
      <c r="C233" s="285"/>
      <c r="D233" s="285">
        <v>51</v>
      </c>
      <c r="E233" s="285"/>
      <c r="F233" s="285"/>
      <c r="G233" s="309" t="s">
        <v>77</v>
      </c>
      <c r="H233" s="73">
        <f t="shared" ref="H233:J234" si="305">H234</f>
        <v>0</v>
      </c>
      <c r="I233" s="73">
        <f t="shared" si="305"/>
        <v>0</v>
      </c>
      <c r="J233" s="73">
        <f t="shared" si="305"/>
        <v>0</v>
      </c>
      <c r="K233" s="165"/>
      <c r="L233" s="73">
        <f t="shared" ref="L233:O234" si="306">L234</f>
        <v>0</v>
      </c>
      <c r="M233" s="73">
        <f t="shared" si="306"/>
        <v>0</v>
      </c>
      <c r="N233" s="73">
        <f t="shared" si="306"/>
        <v>0</v>
      </c>
      <c r="O233" s="73">
        <f t="shared" si="306"/>
        <v>0</v>
      </c>
      <c r="P233" s="73">
        <f t="shared" si="267"/>
        <v>0</v>
      </c>
      <c r="Q233" s="198" t="e">
        <f t="shared" si="242"/>
        <v>#DIV/0!</v>
      </c>
      <c r="R233" s="6"/>
      <c r="S233" s="9">
        <f t="shared" si="277"/>
        <v>0</v>
      </c>
      <c r="T233" s="34">
        <f t="shared" ref="T233" si="307">+T234</f>
        <v>0</v>
      </c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</row>
    <row r="234" spans="1:159" ht="18" x14ac:dyDescent="0.2">
      <c r="A234" s="284"/>
      <c r="B234" s="285"/>
      <c r="C234" s="285"/>
      <c r="D234" s="285"/>
      <c r="E234" s="285" t="s">
        <v>20</v>
      </c>
      <c r="F234" s="285"/>
      <c r="G234" s="293" t="s">
        <v>93</v>
      </c>
      <c r="H234" s="73">
        <f t="shared" si="305"/>
        <v>0</v>
      </c>
      <c r="I234" s="73">
        <f t="shared" si="305"/>
        <v>0</v>
      </c>
      <c r="J234" s="73">
        <f t="shared" si="305"/>
        <v>0</v>
      </c>
      <c r="K234" s="165"/>
      <c r="L234" s="73">
        <f t="shared" si="306"/>
        <v>0</v>
      </c>
      <c r="M234" s="73">
        <f t="shared" si="306"/>
        <v>0</v>
      </c>
      <c r="N234" s="73">
        <f t="shared" si="306"/>
        <v>0</v>
      </c>
      <c r="O234" s="73">
        <f t="shared" si="306"/>
        <v>0</v>
      </c>
      <c r="P234" s="73">
        <f t="shared" si="267"/>
        <v>0</v>
      </c>
      <c r="Q234" s="198" t="e">
        <f t="shared" si="242"/>
        <v>#DIV/0!</v>
      </c>
      <c r="R234" s="6"/>
      <c r="S234" s="9">
        <f t="shared" si="277"/>
        <v>0</v>
      </c>
      <c r="T234" s="44">
        <f t="shared" ref="T234" si="308">+R234+S234</f>
        <v>0</v>
      </c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</row>
    <row r="235" spans="1:159" ht="28.5" x14ac:dyDescent="0.2">
      <c r="A235" s="290"/>
      <c r="B235" s="291"/>
      <c r="C235" s="291"/>
      <c r="D235" s="291"/>
      <c r="E235" s="291"/>
      <c r="F235" s="291" t="s">
        <v>20</v>
      </c>
      <c r="G235" s="295" t="s">
        <v>94</v>
      </c>
      <c r="H235" s="71"/>
      <c r="I235" s="71"/>
      <c r="J235" s="71">
        <f>H235-I235</f>
        <v>0</v>
      </c>
      <c r="K235" s="165"/>
      <c r="L235" s="71"/>
      <c r="M235" s="71"/>
      <c r="N235" s="71"/>
      <c r="O235" s="69">
        <f t="shared" ref="O235" si="309">+M235+N235</f>
        <v>0</v>
      </c>
      <c r="P235" s="73">
        <f t="shared" si="267"/>
        <v>0</v>
      </c>
      <c r="Q235" s="198" t="e">
        <f t="shared" si="242"/>
        <v>#DIV/0!</v>
      </c>
      <c r="R235" s="6"/>
      <c r="S235" s="9">
        <f t="shared" si="277"/>
        <v>0</v>
      </c>
      <c r="T235" s="33">
        <f>R235+S235</f>
        <v>0</v>
      </c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</row>
    <row r="236" spans="1:159" ht="45" x14ac:dyDescent="0.2">
      <c r="A236" s="290"/>
      <c r="B236" s="291"/>
      <c r="C236" s="291"/>
      <c r="D236" s="285">
        <v>56</v>
      </c>
      <c r="E236" s="291"/>
      <c r="F236" s="291"/>
      <c r="G236" s="293" t="s">
        <v>159</v>
      </c>
      <c r="H236" s="71">
        <f t="shared" ref="H236:I236" si="310">+H237</f>
        <v>0</v>
      </c>
      <c r="I236" s="71">
        <f t="shared" si="310"/>
        <v>0</v>
      </c>
      <c r="J236" s="71">
        <f>H236-I236</f>
        <v>0</v>
      </c>
      <c r="K236" s="165"/>
      <c r="L236" s="71">
        <f>+L237</f>
        <v>0</v>
      </c>
      <c r="M236" s="71">
        <f>+M237</f>
        <v>0</v>
      </c>
      <c r="N236" s="71">
        <f t="shared" ref="N236:O236" si="311">+N237</f>
        <v>0</v>
      </c>
      <c r="O236" s="71">
        <f t="shared" si="311"/>
        <v>0</v>
      </c>
      <c r="P236" s="73">
        <f t="shared" si="267"/>
        <v>0</v>
      </c>
      <c r="Q236" s="198" t="e">
        <f t="shared" si="242"/>
        <v>#DIV/0!</v>
      </c>
      <c r="R236" s="6"/>
      <c r="S236" s="9">
        <f t="shared" si="277"/>
        <v>0</v>
      </c>
      <c r="T236" s="33">
        <f t="shared" ref="T236" si="312">T237+T242</f>
        <v>7457</v>
      </c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</row>
    <row r="237" spans="1:159" ht="18" x14ac:dyDescent="0.2">
      <c r="A237" s="290"/>
      <c r="B237" s="291"/>
      <c r="C237" s="291"/>
      <c r="D237" s="291"/>
      <c r="E237" s="296" t="s">
        <v>58</v>
      </c>
      <c r="F237" s="291"/>
      <c r="G237" s="295" t="s">
        <v>182</v>
      </c>
      <c r="H237" s="71"/>
      <c r="I237" s="71"/>
      <c r="J237" s="71"/>
      <c r="K237" s="165"/>
      <c r="L237" s="71"/>
      <c r="M237" s="71"/>
      <c r="N237" s="71"/>
      <c r="O237" s="69">
        <f t="shared" ref="O237" si="313">+M237+N237</f>
        <v>0</v>
      </c>
      <c r="P237" s="73">
        <f t="shared" si="267"/>
        <v>0</v>
      </c>
      <c r="Q237" s="198" t="e">
        <f t="shared" ref="Q237:Q244" si="314">ROUND(O237/L237*100,2)</f>
        <v>#DIV/0!</v>
      </c>
      <c r="R237" s="6"/>
      <c r="S237" s="9">
        <f t="shared" si="277"/>
        <v>0</v>
      </c>
      <c r="T237" s="33">
        <f t="shared" ref="T237" si="315">T238+T239+T240+T241</f>
        <v>-570</v>
      </c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</row>
    <row r="238" spans="1:159" ht="18" x14ac:dyDescent="0.2">
      <c r="A238" s="284"/>
      <c r="B238" s="285"/>
      <c r="C238" s="285"/>
      <c r="D238" s="285">
        <v>57</v>
      </c>
      <c r="E238" s="285"/>
      <c r="F238" s="285"/>
      <c r="G238" s="309" t="s">
        <v>316</v>
      </c>
      <c r="H238" s="73">
        <f t="shared" ref="H238:J238" si="316">H240</f>
        <v>2000</v>
      </c>
      <c r="I238" s="73">
        <f t="shared" si="316"/>
        <v>474</v>
      </c>
      <c r="J238" s="73">
        <f t="shared" si="316"/>
        <v>1526</v>
      </c>
      <c r="K238" s="165">
        <f t="shared" si="258"/>
        <v>23.7</v>
      </c>
      <c r="L238" s="73">
        <f t="shared" ref="L238:O238" si="317">L240</f>
        <v>2000</v>
      </c>
      <c r="M238" s="73">
        <f t="shared" si="317"/>
        <v>285</v>
      </c>
      <c r="N238" s="73">
        <f t="shared" si="317"/>
        <v>189</v>
      </c>
      <c r="O238" s="73">
        <f t="shared" si="317"/>
        <v>474</v>
      </c>
      <c r="P238" s="73">
        <f t="shared" si="267"/>
        <v>1526</v>
      </c>
      <c r="Q238" s="198">
        <f t="shared" si="314"/>
        <v>23.7</v>
      </c>
      <c r="R238" s="6"/>
      <c r="S238" s="9">
        <f t="shared" si="277"/>
        <v>-285</v>
      </c>
      <c r="T238" s="44">
        <f t="shared" ref="T238:T242" si="318">+R238+S238</f>
        <v>-285</v>
      </c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</row>
    <row r="239" spans="1:159" ht="18" x14ac:dyDescent="0.2">
      <c r="A239" s="284"/>
      <c r="B239" s="285"/>
      <c r="C239" s="285"/>
      <c r="D239" s="285"/>
      <c r="E239" s="285"/>
      <c r="F239" s="285"/>
      <c r="G239" s="293" t="s">
        <v>95</v>
      </c>
      <c r="H239" s="70"/>
      <c r="I239" s="70"/>
      <c r="J239" s="70"/>
      <c r="K239" s="165"/>
      <c r="L239" s="70"/>
      <c r="M239" s="70"/>
      <c r="N239" s="70"/>
      <c r="O239" s="69">
        <f t="shared" ref="O239" si="319">+M239+N239</f>
        <v>0</v>
      </c>
      <c r="P239" s="73">
        <f t="shared" si="267"/>
        <v>0</v>
      </c>
      <c r="Q239" s="198" t="e">
        <f t="shared" si="314"/>
        <v>#DIV/0!</v>
      </c>
      <c r="R239" s="6"/>
      <c r="S239" s="9">
        <f t="shared" si="277"/>
        <v>0</v>
      </c>
      <c r="T239" s="44">
        <f t="shared" si="318"/>
        <v>0</v>
      </c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</row>
    <row r="240" spans="1:159" ht="18" x14ac:dyDescent="0.2">
      <c r="A240" s="284"/>
      <c r="B240" s="285"/>
      <c r="C240" s="285"/>
      <c r="D240" s="285"/>
      <c r="E240" s="285" t="s">
        <v>18</v>
      </c>
      <c r="F240" s="285"/>
      <c r="G240" s="293" t="s">
        <v>317</v>
      </c>
      <c r="H240" s="73">
        <f t="shared" ref="H240:J240" si="320">H242+H241</f>
        <v>2000</v>
      </c>
      <c r="I240" s="73">
        <f t="shared" si="320"/>
        <v>474</v>
      </c>
      <c r="J240" s="73">
        <f t="shared" si="320"/>
        <v>1526</v>
      </c>
      <c r="K240" s="165">
        <f t="shared" si="258"/>
        <v>23.7</v>
      </c>
      <c r="L240" s="73">
        <f t="shared" ref="L240:O240" si="321">L242+L241</f>
        <v>2000</v>
      </c>
      <c r="M240" s="73">
        <f t="shared" si="321"/>
        <v>285</v>
      </c>
      <c r="N240" s="73">
        <f t="shared" si="321"/>
        <v>189</v>
      </c>
      <c r="O240" s="73">
        <f t="shared" si="321"/>
        <v>474</v>
      </c>
      <c r="P240" s="73">
        <f t="shared" si="267"/>
        <v>1526</v>
      </c>
      <c r="Q240" s="198">
        <f t="shared" si="314"/>
        <v>23.7</v>
      </c>
      <c r="R240" s="6"/>
      <c r="S240" s="9">
        <f t="shared" si="277"/>
        <v>-285</v>
      </c>
      <c r="T240" s="44">
        <f t="shared" si="318"/>
        <v>-285</v>
      </c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</row>
    <row r="241" spans="1:159" ht="18" x14ac:dyDescent="0.2">
      <c r="A241" s="290"/>
      <c r="B241" s="291"/>
      <c r="C241" s="291"/>
      <c r="D241" s="291"/>
      <c r="E241" s="291"/>
      <c r="F241" s="291"/>
      <c r="G241" s="295" t="s">
        <v>96</v>
      </c>
      <c r="H241" s="71"/>
      <c r="I241" s="71"/>
      <c r="J241" s="71"/>
      <c r="K241" s="165"/>
      <c r="L241" s="71"/>
      <c r="M241" s="71"/>
      <c r="N241" s="71"/>
      <c r="O241" s="69">
        <f t="shared" ref="O241:O242" si="322">+M241+N241</f>
        <v>0</v>
      </c>
      <c r="P241" s="73">
        <f t="shared" si="267"/>
        <v>0</v>
      </c>
      <c r="Q241" s="198" t="e">
        <f t="shared" si="314"/>
        <v>#DIV/0!</v>
      </c>
      <c r="R241" s="6"/>
      <c r="S241" s="9">
        <f t="shared" si="277"/>
        <v>0</v>
      </c>
      <c r="T241" s="69">
        <f t="shared" si="318"/>
        <v>0</v>
      </c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</row>
    <row r="242" spans="1:159" ht="18" x14ac:dyDescent="0.2">
      <c r="A242" s="290"/>
      <c r="B242" s="291"/>
      <c r="C242" s="291"/>
      <c r="D242" s="291"/>
      <c r="E242" s="291"/>
      <c r="F242" s="291" t="s">
        <v>18</v>
      </c>
      <c r="G242" s="295" t="s">
        <v>318</v>
      </c>
      <c r="H242" s="71">
        <v>2000</v>
      </c>
      <c r="I242" s="71">
        <f>O242</f>
        <v>474</v>
      </c>
      <c r="J242" s="71">
        <f>H242-I242</f>
        <v>1526</v>
      </c>
      <c r="K242" s="165">
        <f t="shared" si="258"/>
        <v>23.7</v>
      </c>
      <c r="L242" s="71">
        <v>2000</v>
      </c>
      <c r="M242" s="71">
        <v>285</v>
      </c>
      <c r="N242" s="71">
        <v>189</v>
      </c>
      <c r="O242" s="69">
        <f t="shared" si="322"/>
        <v>474</v>
      </c>
      <c r="P242" s="71">
        <f t="shared" si="267"/>
        <v>1526</v>
      </c>
      <c r="Q242" s="199">
        <f t="shared" si="314"/>
        <v>23.7</v>
      </c>
      <c r="R242" s="6">
        <v>4156</v>
      </c>
      <c r="S242" s="9">
        <f t="shared" si="277"/>
        <v>3871</v>
      </c>
      <c r="T242" s="69">
        <f t="shared" si="318"/>
        <v>8027</v>
      </c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</row>
    <row r="243" spans="1:159" ht="60" x14ac:dyDescent="0.2">
      <c r="A243" s="290"/>
      <c r="B243" s="291"/>
      <c r="C243" s="291"/>
      <c r="D243" s="285">
        <v>58</v>
      </c>
      <c r="E243" s="291"/>
      <c r="F243" s="291"/>
      <c r="G243" s="293" t="s">
        <v>183</v>
      </c>
      <c r="H243" s="73">
        <f t="shared" ref="H243:J243" si="323">+H244</f>
        <v>0</v>
      </c>
      <c r="I243" s="73">
        <f t="shared" si="323"/>
        <v>0</v>
      </c>
      <c r="J243" s="73">
        <f t="shared" si="323"/>
        <v>0</v>
      </c>
      <c r="K243" s="165"/>
      <c r="L243" s="73">
        <f>+L244</f>
        <v>0</v>
      </c>
      <c r="M243" s="73">
        <f>+M244</f>
        <v>0</v>
      </c>
      <c r="N243" s="73">
        <f t="shared" ref="N243:O243" si="324">+N244</f>
        <v>0</v>
      </c>
      <c r="O243" s="73">
        <f t="shared" si="324"/>
        <v>0</v>
      </c>
      <c r="P243" s="73">
        <f t="shared" si="267"/>
        <v>0</v>
      </c>
      <c r="Q243" s="198" t="e">
        <f t="shared" si="314"/>
        <v>#DIV/0!</v>
      </c>
      <c r="R243" s="6"/>
      <c r="S243" s="9">
        <f t="shared" si="277"/>
        <v>0</v>
      </c>
      <c r="T243" s="175">
        <f>+R243+S243</f>
        <v>0</v>
      </c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</row>
    <row r="244" spans="1:159" ht="18" x14ac:dyDescent="0.2">
      <c r="A244" s="290"/>
      <c r="B244" s="291"/>
      <c r="C244" s="291"/>
      <c r="D244" s="291"/>
      <c r="E244" s="296" t="s">
        <v>58</v>
      </c>
      <c r="F244" s="291"/>
      <c r="G244" s="295" t="s">
        <v>182</v>
      </c>
      <c r="H244" s="71"/>
      <c r="I244" s="71"/>
      <c r="J244" s="71"/>
      <c r="K244" s="165"/>
      <c r="L244" s="71"/>
      <c r="M244" s="71"/>
      <c r="N244" s="71"/>
      <c r="O244" s="69">
        <f t="shared" ref="O244" si="325">+M244+N244</f>
        <v>0</v>
      </c>
      <c r="P244" s="73">
        <f t="shared" si="267"/>
        <v>0</v>
      </c>
      <c r="Q244" s="198" t="e">
        <f t="shared" si="314"/>
        <v>#DIV/0!</v>
      </c>
      <c r="R244" s="6"/>
      <c r="S244" s="9">
        <f t="shared" si="277"/>
        <v>0</v>
      </c>
      <c r="T244" s="31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</row>
    <row r="245" spans="1:159" ht="18" x14ac:dyDescent="0.2">
      <c r="A245" s="284"/>
      <c r="B245" s="285"/>
      <c r="C245" s="285"/>
      <c r="D245" s="285" t="s">
        <v>97</v>
      </c>
      <c r="E245" s="285"/>
      <c r="F245" s="285"/>
      <c r="G245" s="309" t="s">
        <v>162</v>
      </c>
      <c r="H245" s="73">
        <f t="shared" ref="H245:J246" si="326">H246</f>
        <v>0</v>
      </c>
      <c r="I245" s="73">
        <f t="shared" si="326"/>
        <v>0</v>
      </c>
      <c r="J245" s="73">
        <f t="shared" si="326"/>
        <v>0</v>
      </c>
      <c r="K245" s="165" t="e">
        <f t="shared" si="258"/>
        <v>#DIV/0!</v>
      </c>
      <c r="L245" s="73">
        <f>L246</f>
        <v>0</v>
      </c>
      <c r="M245" s="73">
        <f t="shared" ref="M245" si="327">M246</f>
        <v>0</v>
      </c>
      <c r="N245" s="73">
        <f>N246</f>
        <v>0</v>
      </c>
      <c r="O245" s="73">
        <f>M245+N245</f>
        <v>0</v>
      </c>
      <c r="P245" s="73">
        <f>P246</f>
        <v>0</v>
      </c>
      <c r="Q245" s="198"/>
      <c r="R245" s="6"/>
      <c r="S245" s="9">
        <f t="shared" si="277"/>
        <v>0</v>
      </c>
      <c r="T245" s="55">
        <f t="shared" ref="T245" si="328">T246</f>
        <v>0</v>
      </c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</row>
    <row r="246" spans="1:159" ht="18" x14ac:dyDescent="0.2">
      <c r="A246" s="284"/>
      <c r="B246" s="285"/>
      <c r="C246" s="285"/>
      <c r="D246" s="285">
        <v>71</v>
      </c>
      <c r="E246" s="285"/>
      <c r="F246" s="285"/>
      <c r="G246" s="309" t="s">
        <v>319</v>
      </c>
      <c r="H246" s="73">
        <f t="shared" si="326"/>
        <v>0</v>
      </c>
      <c r="I246" s="73">
        <f t="shared" si="326"/>
        <v>0</v>
      </c>
      <c r="J246" s="73">
        <f t="shared" si="326"/>
        <v>0</v>
      </c>
      <c r="K246" s="165" t="e">
        <f t="shared" si="258"/>
        <v>#DIV/0!</v>
      </c>
      <c r="L246" s="73">
        <f>L247</f>
        <v>0</v>
      </c>
      <c r="M246" s="73">
        <f t="shared" ref="M246:O246" si="329">M247+M252</f>
        <v>0</v>
      </c>
      <c r="N246" s="73">
        <f t="shared" si="329"/>
        <v>0</v>
      </c>
      <c r="O246" s="73">
        <f t="shared" si="329"/>
        <v>0</v>
      </c>
      <c r="P246" s="73">
        <f t="shared" si="267"/>
        <v>0</v>
      </c>
      <c r="Q246" s="198"/>
      <c r="R246" s="6"/>
      <c r="S246" s="9">
        <f t="shared" si="277"/>
        <v>0</v>
      </c>
      <c r="T246" s="55">
        <f t="shared" ref="T246" si="330">T223</f>
        <v>0</v>
      </c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</row>
    <row r="247" spans="1:159" ht="18" x14ac:dyDescent="0.2">
      <c r="A247" s="284"/>
      <c r="B247" s="285"/>
      <c r="C247" s="285"/>
      <c r="D247" s="285"/>
      <c r="E247" s="285" t="s">
        <v>20</v>
      </c>
      <c r="F247" s="285"/>
      <c r="G247" s="293" t="s">
        <v>320</v>
      </c>
      <c r="H247" s="73">
        <f t="shared" ref="H247:J247" si="331">H248+H249+H250+H251</f>
        <v>0</v>
      </c>
      <c r="I247" s="73">
        <f t="shared" si="331"/>
        <v>0</v>
      </c>
      <c r="J247" s="73">
        <f t="shared" si="331"/>
        <v>0</v>
      </c>
      <c r="K247" s="165" t="e">
        <f t="shared" si="258"/>
        <v>#DIV/0!</v>
      </c>
      <c r="L247" s="73">
        <f t="shared" ref="L247:O247" si="332">L248+L249+L250+L251</f>
        <v>0</v>
      </c>
      <c r="M247" s="73">
        <f t="shared" si="332"/>
        <v>0</v>
      </c>
      <c r="N247" s="73">
        <f t="shared" si="332"/>
        <v>0</v>
      </c>
      <c r="O247" s="73">
        <f t="shared" si="332"/>
        <v>0</v>
      </c>
      <c r="P247" s="73">
        <f t="shared" si="267"/>
        <v>0</v>
      </c>
      <c r="Q247" s="198"/>
      <c r="R247" s="6"/>
      <c r="S247" s="9">
        <f t="shared" si="277"/>
        <v>0</v>
      </c>
      <c r="T247" s="55">
        <f t="shared" ref="T247" si="333">T163-T246</f>
        <v>-71211.8</v>
      </c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</row>
    <row r="248" spans="1:159" ht="18" x14ac:dyDescent="0.2">
      <c r="A248" s="290"/>
      <c r="B248" s="291"/>
      <c r="C248" s="291"/>
      <c r="D248" s="291"/>
      <c r="E248" s="291"/>
      <c r="F248" s="291"/>
      <c r="G248" s="295" t="s">
        <v>186</v>
      </c>
      <c r="H248" s="71"/>
      <c r="I248" s="71"/>
      <c r="J248" s="71">
        <f t="shared" ref="J248:J252" si="334">H248-I248</f>
        <v>0</v>
      </c>
      <c r="K248" s="165"/>
      <c r="L248" s="71"/>
      <c r="M248" s="71"/>
      <c r="N248" s="71"/>
      <c r="O248" s="69">
        <f t="shared" ref="O248:O252" si="335">+M248+N248</f>
        <v>0</v>
      </c>
      <c r="P248" s="73">
        <f t="shared" si="267"/>
        <v>0</v>
      </c>
      <c r="Q248" s="198"/>
      <c r="R248" s="6"/>
      <c r="S248" s="9">
        <f t="shared" si="277"/>
        <v>0</v>
      </c>
      <c r="T248" s="33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</row>
    <row r="249" spans="1:159" ht="18" x14ac:dyDescent="0.2">
      <c r="A249" s="290"/>
      <c r="B249" s="291"/>
      <c r="C249" s="291"/>
      <c r="D249" s="291"/>
      <c r="E249" s="291"/>
      <c r="F249" s="291" t="s">
        <v>18</v>
      </c>
      <c r="G249" s="295" t="s">
        <v>373</v>
      </c>
      <c r="H249" s="71"/>
      <c r="I249" s="71"/>
      <c r="J249" s="71">
        <f t="shared" si="334"/>
        <v>0</v>
      </c>
      <c r="K249" s="165" t="e">
        <f t="shared" si="258"/>
        <v>#DIV/0!</v>
      </c>
      <c r="L249" s="71"/>
      <c r="M249" s="71"/>
      <c r="N249" s="71"/>
      <c r="O249" s="69">
        <f t="shared" si="335"/>
        <v>0</v>
      </c>
      <c r="P249" s="73">
        <f t="shared" si="267"/>
        <v>0</v>
      </c>
      <c r="Q249" s="198"/>
      <c r="R249" s="6"/>
      <c r="S249" s="9">
        <f t="shared" si="277"/>
        <v>0</v>
      </c>
      <c r="T249" s="55">
        <f>T250+T361+T369+T373</f>
        <v>70654426.620000005</v>
      </c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</row>
    <row r="250" spans="1:159" ht="28.5" x14ac:dyDescent="0.2">
      <c r="A250" s="290"/>
      <c r="B250" s="291"/>
      <c r="C250" s="291"/>
      <c r="D250" s="291"/>
      <c r="E250" s="291"/>
      <c r="F250" s="291" t="s">
        <v>35</v>
      </c>
      <c r="G250" s="295" t="s">
        <v>321</v>
      </c>
      <c r="H250" s="71"/>
      <c r="I250" s="71"/>
      <c r="J250" s="71">
        <f t="shared" si="334"/>
        <v>0</v>
      </c>
      <c r="K250" s="165"/>
      <c r="L250" s="71">
        <v>0</v>
      </c>
      <c r="M250" s="71">
        <v>0</v>
      </c>
      <c r="N250" s="71">
        <v>0</v>
      </c>
      <c r="O250" s="69">
        <f t="shared" si="335"/>
        <v>0</v>
      </c>
      <c r="P250" s="71">
        <f t="shared" si="267"/>
        <v>0</v>
      </c>
      <c r="Q250" s="199"/>
      <c r="R250" s="6"/>
      <c r="S250" s="9">
        <f t="shared" si="277"/>
        <v>0</v>
      </c>
      <c r="T250" s="33">
        <f>T251+T288+T323+T326+T331+T359</f>
        <v>-11894514.380000003</v>
      </c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</row>
    <row r="251" spans="1:159" s="80" customFormat="1" ht="18" x14ac:dyDescent="0.2">
      <c r="A251" s="319"/>
      <c r="B251" s="320"/>
      <c r="C251" s="320"/>
      <c r="D251" s="320"/>
      <c r="E251" s="320"/>
      <c r="F251" s="320" t="s">
        <v>91</v>
      </c>
      <c r="G251" s="321" t="s">
        <v>189</v>
      </c>
      <c r="H251" s="71"/>
      <c r="I251" s="71"/>
      <c r="J251" s="71">
        <f t="shared" si="334"/>
        <v>0</v>
      </c>
      <c r="K251" s="165"/>
      <c r="L251" s="71"/>
      <c r="M251" s="71"/>
      <c r="N251" s="71"/>
      <c r="O251" s="69">
        <f t="shared" si="335"/>
        <v>0</v>
      </c>
      <c r="P251" s="69">
        <f t="shared" si="267"/>
        <v>0</v>
      </c>
      <c r="Q251" s="206"/>
      <c r="R251" s="77"/>
      <c r="S251" s="9">
        <f t="shared" si="277"/>
        <v>0</v>
      </c>
      <c r="T251" s="33">
        <f>T252+T272+T281+T279</f>
        <v>-12406030.800000001</v>
      </c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  <c r="CU251" s="78"/>
      <c r="CV251" s="78"/>
      <c r="CW251" s="78"/>
      <c r="CX251" s="78"/>
      <c r="CY251" s="78"/>
      <c r="CZ251" s="78"/>
      <c r="DA251" s="78"/>
      <c r="DB251" s="78"/>
      <c r="DC251" s="78"/>
      <c r="DD251" s="78"/>
      <c r="DE251" s="78"/>
      <c r="DF251" s="78"/>
      <c r="DG251" s="78"/>
      <c r="DH251" s="79"/>
      <c r="DI251" s="79"/>
      <c r="DJ251" s="79"/>
      <c r="DK251" s="79"/>
      <c r="DL251" s="79"/>
      <c r="DM251" s="79"/>
      <c r="DN251" s="79"/>
      <c r="DO251" s="79"/>
      <c r="DP251" s="79"/>
      <c r="DQ251" s="79"/>
      <c r="DR251" s="79"/>
      <c r="DS251" s="79"/>
      <c r="DT251" s="79"/>
      <c r="DU251" s="79"/>
      <c r="DV251" s="79"/>
      <c r="DW251" s="79"/>
      <c r="DX251" s="79"/>
      <c r="DY251" s="79"/>
      <c r="DZ251" s="79"/>
      <c r="EA251" s="79"/>
      <c r="EB251" s="79"/>
      <c r="EC251" s="79"/>
      <c r="ED251" s="79"/>
      <c r="EE251" s="79"/>
      <c r="EF251" s="79"/>
      <c r="EG251" s="79"/>
      <c r="EH251" s="79"/>
      <c r="EI251" s="79"/>
      <c r="EJ251" s="79"/>
      <c r="EK251" s="79"/>
      <c r="EL251" s="79"/>
      <c r="EM251" s="79"/>
      <c r="EN251" s="79"/>
      <c r="EO251" s="79"/>
      <c r="EP251" s="79"/>
      <c r="EQ251" s="79"/>
      <c r="ER251" s="79"/>
      <c r="ES251" s="79"/>
      <c r="ET251" s="79"/>
      <c r="EU251" s="79"/>
      <c r="EV251" s="79"/>
      <c r="EW251" s="79"/>
      <c r="EX251" s="79"/>
      <c r="EY251" s="79"/>
      <c r="EZ251" s="79"/>
      <c r="FA251" s="79"/>
      <c r="FB251" s="79"/>
      <c r="FC251" s="79"/>
    </row>
    <row r="252" spans="1:159" s="80" customFormat="1" ht="28.5" x14ac:dyDescent="0.2">
      <c r="A252" s="319"/>
      <c r="B252" s="320"/>
      <c r="C252" s="320"/>
      <c r="D252" s="320"/>
      <c r="E252" s="320" t="s">
        <v>35</v>
      </c>
      <c r="F252" s="320"/>
      <c r="G252" s="321" t="s">
        <v>190</v>
      </c>
      <c r="H252" s="71"/>
      <c r="I252" s="71"/>
      <c r="J252" s="71">
        <f t="shared" si="334"/>
        <v>0</v>
      </c>
      <c r="K252" s="165"/>
      <c r="L252" s="71"/>
      <c r="M252" s="71"/>
      <c r="N252" s="71"/>
      <c r="O252" s="69">
        <f t="shared" si="335"/>
        <v>0</v>
      </c>
      <c r="P252" s="69">
        <f t="shared" si="267"/>
        <v>0</v>
      </c>
      <c r="Q252" s="206"/>
      <c r="R252" s="77"/>
      <c r="S252" s="9">
        <f t="shared" si="277"/>
        <v>0</v>
      </c>
      <c r="T252" s="33">
        <f>SUM(T253:T271)</f>
        <v>-12406590.800000001</v>
      </c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78"/>
      <c r="CQ252" s="78"/>
      <c r="CR252" s="78"/>
      <c r="CS252" s="78"/>
      <c r="CT252" s="78"/>
      <c r="CU252" s="78"/>
      <c r="CV252" s="78"/>
      <c r="CW252" s="78"/>
      <c r="CX252" s="78"/>
      <c r="CY252" s="78"/>
      <c r="CZ252" s="78"/>
      <c r="DA252" s="78"/>
      <c r="DB252" s="78"/>
      <c r="DC252" s="78"/>
      <c r="DD252" s="78"/>
      <c r="DE252" s="78"/>
      <c r="DF252" s="78"/>
      <c r="DG252" s="78"/>
      <c r="DH252" s="79"/>
      <c r="DI252" s="79"/>
      <c r="DJ252" s="79"/>
      <c r="DK252" s="79"/>
      <c r="DL252" s="79"/>
      <c r="DM252" s="79"/>
      <c r="DN252" s="79"/>
      <c r="DO252" s="79"/>
      <c r="DP252" s="79"/>
      <c r="DQ252" s="79"/>
      <c r="DR252" s="79"/>
      <c r="DS252" s="79"/>
      <c r="DT252" s="79"/>
      <c r="DU252" s="79"/>
      <c r="DV252" s="79"/>
      <c r="DW252" s="79"/>
      <c r="DX252" s="79"/>
      <c r="DY252" s="79"/>
      <c r="DZ252" s="79"/>
      <c r="EA252" s="79"/>
      <c r="EB252" s="79"/>
      <c r="EC252" s="79"/>
      <c r="ED252" s="79"/>
      <c r="EE252" s="79"/>
      <c r="EF252" s="79"/>
      <c r="EG252" s="79"/>
      <c r="EH252" s="79"/>
      <c r="EI252" s="79"/>
      <c r="EJ252" s="79"/>
      <c r="EK252" s="79"/>
      <c r="EL252" s="79"/>
      <c r="EM252" s="79"/>
      <c r="EN252" s="79"/>
      <c r="EO252" s="79"/>
      <c r="EP252" s="79"/>
      <c r="EQ252" s="79"/>
      <c r="ER252" s="79"/>
      <c r="ES252" s="79"/>
      <c r="ET252" s="79"/>
      <c r="EU252" s="79"/>
      <c r="EV252" s="79"/>
      <c r="EW252" s="79"/>
      <c r="EX252" s="79"/>
      <c r="EY252" s="79"/>
      <c r="EZ252" s="79"/>
      <c r="FA252" s="79"/>
      <c r="FB252" s="79"/>
      <c r="FC252" s="79"/>
    </row>
    <row r="253" spans="1:159" ht="18" x14ac:dyDescent="0.2">
      <c r="A253" s="316"/>
      <c r="B253" s="317"/>
      <c r="C253" s="317"/>
      <c r="D253" s="317">
        <v>85</v>
      </c>
      <c r="E253" s="317"/>
      <c r="F253" s="317"/>
      <c r="G253" s="318" t="s">
        <v>87</v>
      </c>
      <c r="H253" s="71"/>
      <c r="I253" s="71"/>
      <c r="J253" s="71"/>
      <c r="K253" s="165"/>
      <c r="L253" s="71"/>
      <c r="M253" s="71">
        <v>-6568.6</v>
      </c>
      <c r="N253" s="71">
        <v>0</v>
      </c>
      <c r="O253" s="69">
        <f>+M253+N253</f>
        <v>-6568.6</v>
      </c>
      <c r="P253" s="69">
        <f t="shared" si="267"/>
        <v>6568.6</v>
      </c>
      <c r="Q253" s="205"/>
      <c r="R253" s="6"/>
      <c r="S253" s="9">
        <f t="shared" si="277"/>
        <v>6568.6</v>
      </c>
      <c r="T253" s="44">
        <f>+R253+S253</f>
        <v>6568.6</v>
      </c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</row>
    <row r="254" spans="1:159" ht="18" x14ac:dyDescent="0.2">
      <c r="A254" s="290"/>
      <c r="B254" s="291"/>
      <c r="C254" s="291"/>
      <c r="D254" s="291"/>
      <c r="E254" s="291"/>
      <c r="F254" s="291"/>
      <c r="G254" s="295" t="s">
        <v>191</v>
      </c>
      <c r="H254" s="71"/>
      <c r="I254" s="71"/>
      <c r="J254" s="71"/>
      <c r="K254" s="165"/>
      <c r="L254" s="71"/>
      <c r="M254" s="71"/>
      <c r="N254" s="71"/>
      <c r="O254" s="71"/>
      <c r="P254" s="71"/>
      <c r="Q254" s="207"/>
      <c r="R254" s="6"/>
      <c r="S254" s="9">
        <f t="shared" si="277"/>
        <v>0</v>
      </c>
      <c r="T254" s="172">
        <f>R254+S254</f>
        <v>0</v>
      </c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</row>
    <row r="255" spans="1:159" ht="18" x14ac:dyDescent="0.2">
      <c r="A255" s="297" t="s">
        <v>167</v>
      </c>
      <c r="B255" s="298" t="s">
        <v>127</v>
      </c>
      <c r="C255" s="298"/>
      <c r="D255" s="298"/>
      <c r="E255" s="298"/>
      <c r="F255" s="298"/>
      <c r="G255" s="322" t="s">
        <v>322</v>
      </c>
      <c r="H255" s="73">
        <f t="shared" ref="H255:I255" si="336">H256</f>
        <v>0</v>
      </c>
      <c r="I255" s="73">
        <f t="shared" si="336"/>
        <v>0</v>
      </c>
      <c r="J255" s="73">
        <f>H255-I255</f>
        <v>0</v>
      </c>
      <c r="K255" s="165" t="e">
        <f t="shared" ref="K255:K318" si="337">ROUND(I255/H255*100,2)</f>
        <v>#DIV/0!</v>
      </c>
      <c r="L255" s="73">
        <f t="shared" ref="L255:P255" si="338">L256</f>
        <v>0</v>
      </c>
      <c r="M255" s="73">
        <f t="shared" si="338"/>
        <v>0</v>
      </c>
      <c r="N255" s="73">
        <f t="shared" si="338"/>
        <v>0</v>
      </c>
      <c r="O255" s="73">
        <f t="shared" si="338"/>
        <v>0</v>
      </c>
      <c r="P255" s="73">
        <f t="shared" si="338"/>
        <v>0</v>
      </c>
      <c r="Q255" s="208"/>
      <c r="R255" s="6"/>
      <c r="S255" s="9">
        <f t="shared" si="277"/>
        <v>0</v>
      </c>
      <c r="T255" s="44">
        <f t="shared" ref="T255:T271" si="339">+R255+S255</f>
        <v>0</v>
      </c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</row>
    <row r="256" spans="1:159" ht="28.5" x14ac:dyDescent="0.2">
      <c r="A256" s="297"/>
      <c r="B256" s="298"/>
      <c r="C256" s="298" t="s">
        <v>20</v>
      </c>
      <c r="D256" s="298"/>
      <c r="E256" s="298"/>
      <c r="F256" s="298"/>
      <c r="G256" s="322" t="s">
        <v>323</v>
      </c>
      <c r="H256" s="73">
        <f t="shared" ref="H256:I256" si="340">H233</f>
        <v>0</v>
      </c>
      <c r="I256" s="73">
        <f t="shared" si="340"/>
        <v>0</v>
      </c>
      <c r="J256" s="73">
        <f t="shared" ref="J256:J257" si="341">H256-I256</f>
        <v>0</v>
      </c>
      <c r="K256" s="165" t="e">
        <f t="shared" si="337"/>
        <v>#DIV/0!</v>
      </c>
      <c r="L256" s="73">
        <f t="shared" ref="L256:P256" si="342">L233</f>
        <v>0</v>
      </c>
      <c r="M256" s="73">
        <f t="shared" si="342"/>
        <v>0</v>
      </c>
      <c r="N256" s="73">
        <f t="shared" si="342"/>
        <v>0</v>
      </c>
      <c r="O256" s="73">
        <f t="shared" si="342"/>
        <v>0</v>
      </c>
      <c r="P256" s="73">
        <f t="shared" si="342"/>
        <v>0</v>
      </c>
      <c r="Q256" s="208"/>
      <c r="R256" s="6"/>
      <c r="S256" s="9">
        <f t="shared" si="277"/>
        <v>0</v>
      </c>
      <c r="T256" s="44">
        <f t="shared" si="339"/>
        <v>0</v>
      </c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</row>
    <row r="257" spans="1:159" ht="18" x14ac:dyDescent="0.2">
      <c r="A257" s="297"/>
      <c r="B257" s="298" t="s">
        <v>45</v>
      </c>
      <c r="C257" s="298"/>
      <c r="D257" s="298"/>
      <c r="E257" s="298"/>
      <c r="F257" s="298"/>
      <c r="G257" s="322" t="s">
        <v>324</v>
      </c>
      <c r="H257" s="73">
        <f t="shared" ref="H257:I257" si="343">H173-H256</f>
        <v>132600</v>
      </c>
      <c r="I257" s="73">
        <f t="shared" si="343"/>
        <v>27790.060000000005</v>
      </c>
      <c r="J257" s="73">
        <f t="shared" si="341"/>
        <v>104809.94</v>
      </c>
      <c r="K257" s="165">
        <f t="shared" si="337"/>
        <v>20.96</v>
      </c>
      <c r="L257" s="73">
        <f t="shared" ref="L257:O257" si="344">L173-L256</f>
        <v>68300</v>
      </c>
      <c r="M257" s="73">
        <f t="shared" si="344"/>
        <v>21418.400000000001</v>
      </c>
      <c r="N257" s="73">
        <f t="shared" si="344"/>
        <v>6371.66</v>
      </c>
      <c r="O257" s="73">
        <f t="shared" si="344"/>
        <v>27790.060000000005</v>
      </c>
      <c r="P257" s="73">
        <f t="shared" ref="P257" si="345">L257-O257</f>
        <v>40509.939999999995</v>
      </c>
      <c r="Q257" s="200">
        <f t="shared" ref="Q257:Q262" si="346">ROUND(O257/L257*100,2)</f>
        <v>40.69</v>
      </c>
      <c r="R257" s="6"/>
      <c r="S257" s="9">
        <f t="shared" si="277"/>
        <v>-21418.400000000001</v>
      </c>
      <c r="T257" s="44">
        <f t="shared" si="339"/>
        <v>-21418.400000000001</v>
      </c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</row>
    <row r="258" spans="1:159" ht="18" x14ac:dyDescent="0.2">
      <c r="A258" s="284"/>
      <c r="B258" s="285"/>
      <c r="C258" s="285"/>
      <c r="D258" s="285"/>
      <c r="E258" s="285"/>
      <c r="F258" s="285"/>
      <c r="G258" s="309"/>
      <c r="H258" s="73"/>
      <c r="I258" s="73"/>
      <c r="J258" s="73"/>
      <c r="K258" s="165"/>
      <c r="L258" s="73"/>
      <c r="M258" s="73"/>
      <c r="N258" s="73"/>
      <c r="O258" s="73"/>
      <c r="P258" s="73"/>
      <c r="Q258" s="209"/>
      <c r="R258" s="6"/>
      <c r="S258" s="9">
        <f t="shared" si="277"/>
        <v>0</v>
      </c>
      <c r="T258" s="44">
        <f t="shared" si="339"/>
        <v>0</v>
      </c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</row>
    <row r="259" spans="1:159" s="1" customFormat="1" ht="18" x14ac:dyDescent="0.25">
      <c r="A259" s="413" t="s">
        <v>192</v>
      </c>
      <c r="B259" s="414"/>
      <c r="C259" s="414"/>
      <c r="D259" s="414"/>
      <c r="E259" s="414"/>
      <c r="F259" s="414"/>
      <c r="G259" s="299" t="s">
        <v>193</v>
      </c>
      <c r="H259" s="73">
        <f>H260+H371+H379+H383</f>
        <v>16032000</v>
      </c>
      <c r="I259" s="73">
        <f>I260+I371+I379+I383</f>
        <v>7696275</v>
      </c>
      <c r="J259" s="73">
        <f>J260+J371+J379+J383</f>
        <v>8818479</v>
      </c>
      <c r="K259" s="165">
        <f t="shared" si="337"/>
        <v>48.01</v>
      </c>
      <c r="L259" s="73">
        <f>L260+L371+L379+L383</f>
        <v>11827900</v>
      </c>
      <c r="M259" s="73">
        <f>M260+M371+M379+M383</f>
        <v>5936674</v>
      </c>
      <c r="N259" s="73">
        <f>N260+N371+N379+N383</f>
        <v>1935443</v>
      </c>
      <c r="O259" s="73">
        <f>O260+O371+O379+O383</f>
        <v>7699185</v>
      </c>
      <c r="P259" s="73">
        <f>L259-O259</f>
        <v>4128715</v>
      </c>
      <c r="Q259" s="200">
        <f t="shared" si="346"/>
        <v>65.09</v>
      </c>
      <c r="R259" s="13"/>
      <c r="S259" s="9">
        <f t="shared" si="277"/>
        <v>-5936674</v>
      </c>
      <c r="T259" s="44">
        <f t="shared" si="339"/>
        <v>-5936674</v>
      </c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</row>
    <row r="260" spans="1:159" s="1" customFormat="1" ht="18" x14ac:dyDescent="0.25">
      <c r="A260" s="284"/>
      <c r="B260" s="285"/>
      <c r="C260" s="285"/>
      <c r="D260" s="285" t="s">
        <v>20</v>
      </c>
      <c r="E260" s="285"/>
      <c r="F260" s="285"/>
      <c r="G260" s="309" t="s">
        <v>153</v>
      </c>
      <c r="H260" s="73">
        <f>H261+H298+H333+H336+H341+H369</f>
        <v>16032000</v>
      </c>
      <c r="I260" s="73">
        <f>I261+I298+I333+I336+I341+I369</f>
        <v>7754019</v>
      </c>
      <c r="J260" s="73">
        <f>J261+J298+J333+J336+J341+J369</f>
        <v>8818479</v>
      </c>
      <c r="K260" s="165">
        <f t="shared" si="337"/>
        <v>48.37</v>
      </c>
      <c r="L260" s="73">
        <f>L261+L298+L333+L336+L341+L369</f>
        <v>11827900</v>
      </c>
      <c r="M260" s="73">
        <f>M261+M298+M333+M336+M341+M369</f>
        <v>5991405</v>
      </c>
      <c r="N260" s="73">
        <f>N261+N298+N333+N336+N341+N369</f>
        <v>1938456</v>
      </c>
      <c r="O260" s="73">
        <f>O261+O298+O333+O336+O341+O369</f>
        <v>7756929</v>
      </c>
      <c r="P260" s="70">
        <f t="shared" ref="P260:P263" si="347">L260-O260</f>
        <v>4070971</v>
      </c>
      <c r="Q260" s="198">
        <f t="shared" si="346"/>
        <v>65.58</v>
      </c>
      <c r="R260" s="9"/>
      <c r="S260" s="9">
        <f t="shared" si="277"/>
        <v>-5991405</v>
      </c>
      <c r="T260" s="44">
        <f t="shared" si="339"/>
        <v>-5991405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</row>
    <row r="261" spans="1:159" s="1" customFormat="1" ht="18" x14ac:dyDescent="0.25">
      <c r="A261" s="284"/>
      <c r="B261" s="285"/>
      <c r="C261" s="285"/>
      <c r="D261" s="285" t="s">
        <v>89</v>
      </c>
      <c r="E261" s="285"/>
      <c r="F261" s="285"/>
      <c r="G261" s="309" t="s">
        <v>273</v>
      </c>
      <c r="H261" s="73">
        <f>H262+H282+H291+H289</f>
        <v>2730000</v>
      </c>
      <c r="I261" s="73">
        <f>I262+I282+I291+I289</f>
        <v>913223</v>
      </c>
      <c r="J261" s="73">
        <f>J262+J282+J291+J289</f>
        <v>1816777</v>
      </c>
      <c r="K261" s="165">
        <f t="shared" si="337"/>
        <v>33.450000000000003</v>
      </c>
      <c r="L261" s="73">
        <f>L262+L282+L291+L289</f>
        <v>1436000</v>
      </c>
      <c r="M261" s="73">
        <f>M262+M282+M291+M289</f>
        <v>861375</v>
      </c>
      <c r="N261" s="73">
        <f>N262+N282+N291+N289</f>
        <v>227690</v>
      </c>
      <c r="O261" s="73">
        <f>O262+O282+O291+O289</f>
        <v>916133</v>
      </c>
      <c r="P261" s="73">
        <f>P262+P282+P291+P289</f>
        <v>519867</v>
      </c>
      <c r="Q261" s="198">
        <f t="shared" si="346"/>
        <v>63.8</v>
      </c>
      <c r="R261" s="9"/>
      <c r="S261" s="9">
        <f t="shared" si="277"/>
        <v>-861375</v>
      </c>
      <c r="T261" s="44">
        <f t="shared" si="339"/>
        <v>-861375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</row>
    <row r="262" spans="1:159" s="1" customFormat="1" ht="18" x14ac:dyDescent="0.25">
      <c r="A262" s="284"/>
      <c r="B262" s="285"/>
      <c r="C262" s="285"/>
      <c r="D262" s="285"/>
      <c r="E262" s="285" t="s">
        <v>20</v>
      </c>
      <c r="F262" s="285"/>
      <c r="G262" s="293" t="s">
        <v>294</v>
      </c>
      <c r="H262" s="73">
        <f>SUM(H263:H281)</f>
        <v>2673000</v>
      </c>
      <c r="I262" s="73">
        <f>SUM(I263:I281)</f>
        <v>897223</v>
      </c>
      <c r="J262" s="73">
        <f>SUM(J263:J281)</f>
        <v>1775777</v>
      </c>
      <c r="K262" s="165">
        <f t="shared" si="337"/>
        <v>33.57</v>
      </c>
      <c r="L262" s="73">
        <f>SUM(L263:L281)</f>
        <v>1406000</v>
      </c>
      <c r="M262" s="73">
        <f>SUM(M263:M281)</f>
        <v>847241</v>
      </c>
      <c r="N262" s="73">
        <f>SUM(N263:N281)</f>
        <v>222914</v>
      </c>
      <c r="O262" s="73">
        <f>SUM(O263:O281)</f>
        <v>897223</v>
      </c>
      <c r="P262" s="70">
        <f t="shared" si="347"/>
        <v>508777</v>
      </c>
      <c r="Q262" s="198">
        <f t="shared" si="346"/>
        <v>63.81</v>
      </c>
      <c r="R262" s="9"/>
      <c r="S262" s="9">
        <f t="shared" si="277"/>
        <v>-847241</v>
      </c>
      <c r="T262" s="44">
        <f t="shared" si="339"/>
        <v>-847241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</row>
    <row r="263" spans="1:159" ht="18" x14ac:dyDescent="0.2">
      <c r="A263" s="290"/>
      <c r="B263" s="291"/>
      <c r="C263" s="291"/>
      <c r="D263" s="291"/>
      <c r="E263" s="291"/>
      <c r="F263" s="291" t="s">
        <v>20</v>
      </c>
      <c r="G263" s="295" t="s">
        <v>295</v>
      </c>
      <c r="H263" s="71">
        <v>2076000</v>
      </c>
      <c r="I263" s="71">
        <f>O263</f>
        <v>691049</v>
      </c>
      <c r="J263" s="71">
        <f>H263-I263</f>
        <v>1384951</v>
      </c>
      <c r="K263" s="165">
        <f t="shared" si="337"/>
        <v>33.29</v>
      </c>
      <c r="L263" s="71">
        <v>1085000</v>
      </c>
      <c r="M263" s="71">
        <v>691049</v>
      </c>
      <c r="N263" s="71">
        <v>172932</v>
      </c>
      <c r="O263" s="69">
        <v>691049</v>
      </c>
      <c r="P263" s="69">
        <f t="shared" si="347"/>
        <v>393951</v>
      </c>
      <c r="Q263" s="199">
        <f>ROUND(O263/L263*100,2)</f>
        <v>63.69</v>
      </c>
      <c r="R263" s="6">
        <v>900906</v>
      </c>
      <c r="S263" s="9">
        <f t="shared" si="277"/>
        <v>209857</v>
      </c>
      <c r="T263" s="44">
        <f t="shared" si="339"/>
        <v>1110763</v>
      </c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</row>
    <row r="264" spans="1:159" ht="18" x14ac:dyDescent="0.2">
      <c r="A264" s="290"/>
      <c r="B264" s="291"/>
      <c r="C264" s="291"/>
      <c r="D264" s="291"/>
      <c r="E264" s="291"/>
      <c r="F264" s="291"/>
      <c r="G264" s="312" t="s">
        <v>376</v>
      </c>
      <c r="H264" s="173">
        <v>39000</v>
      </c>
      <c r="I264" s="71">
        <f t="shared" ref="I264:I278" si="348">O264</f>
        <v>16094</v>
      </c>
      <c r="J264" s="173">
        <f>H264-I264</f>
        <v>22906</v>
      </c>
      <c r="K264" s="165">
        <f t="shared" si="337"/>
        <v>41.27</v>
      </c>
      <c r="L264" s="173">
        <v>39000</v>
      </c>
      <c r="M264" s="173">
        <v>16094</v>
      </c>
      <c r="N264" s="173">
        <v>0</v>
      </c>
      <c r="O264" s="181">
        <f>M264+N264</f>
        <v>16094</v>
      </c>
      <c r="P264" s="69"/>
      <c r="Q264" s="199"/>
      <c r="R264" s="6">
        <v>4044</v>
      </c>
      <c r="S264" s="9">
        <f t="shared" si="277"/>
        <v>-12050</v>
      </c>
      <c r="T264" s="44">
        <f t="shared" si="339"/>
        <v>-8006</v>
      </c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</row>
    <row r="265" spans="1:159" ht="15" x14ac:dyDescent="0.2">
      <c r="A265" s="290"/>
      <c r="B265" s="291"/>
      <c r="C265" s="291"/>
      <c r="D265" s="291"/>
      <c r="E265" s="291"/>
      <c r="F265" s="291" t="s">
        <v>18</v>
      </c>
      <c r="G265" s="295" t="s">
        <v>103</v>
      </c>
      <c r="H265" s="71"/>
      <c r="I265" s="71">
        <f t="shared" si="348"/>
        <v>0</v>
      </c>
      <c r="J265" s="71">
        <f t="shared" ref="J265:K279" si="349">H265-I265</f>
        <v>0</v>
      </c>
      <c r="K265" s="71">
        <f t="shared" si="349"/>
        <v>0</v>
      </c>
      <c r="L265" s="71" t="s">
        <v>436</v>
      </c>
      <c r="M265" s="71"/>
      <c r="N265" s="71"/>
      <c r="O265" s="69">
        <f t="shared" ref="O265:Q265" si="350">+M265+N265</f>
        <v>0</v>
      </c>
      <c r="P265" s="69">
        <f t="shared" si="350"/>
        <v>0</v>
      </c>
      <c r="Q265" s="69">
        <f t="shared" si="350"/>
        <v>0</v>
      </c>
      <c r="R265" s="6"/>
      <c r="S265" s="9">
        <f t="shared" si="277"/>
        <v>0</v>
      </c>
      <c r="T265" s="44">
        <f t="shared" si="339"/>
        <v>0</v>
      </c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</row>
    <row r="266" spans="1:159" ht="15" x14ac:dyDescent="0.2">
      <c r="A266" s="290"/>
      <c r="B266" s="291"/>
      <c r="C266" s="291"/>
      <c r="D266" s="291"/>
      <c r="E266" s="291"/>
      <c r="F266" s="291" t="s">
        <v>35</v>
      </c>
      <c r="G266" s="295" t="s">
        <v>104</v>
      </c>
      <c r="H266" s="71"/>
      <c r="I266" s="71">
        <f t="shared" si="348"/>
        <v>0</v>
      </c>
      <c r="J266" s="71">
        <f t="shared" ref="J266:J267" si="351">H266-I266</f>
        <v>0</v>
      </c>
      <c r="K266" s="71">
        <f t="shared" ref="K266:K267" si="352">I266-J266</f>
        <v>0</v>
      </c>
      <c r="L266" s="71"/>
      <c r="M266" s="71"/>
      <c r="N266" s="71"/>
      <c r="O266" s="69">
        <f t="shared" ref="O266:O267" si="353">+M266+N266</f>
        <v>0</v>
      </c>
      <c r="P266" s="69">
        <f t="shared" ref="P266:P267" si="354">+N266+O266</f>
        <v>0</v>
      </c>
      <c r="Q266" s="69">
        <f t="shared" ref="Q266:Q267" si="355">+O266+P266</f>
        <v>0</v>
      </c>
      <c r="R266" s="6"/>
      <c r="S266" s="9">
        <f t="shared" si="277"/>
        <v>0</v>
      </c>
      <c r="T266" s="44">
        <f t="shared" si="339"/>
        <v>0</v>
      </c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</row>
    <row r="267" spans="1:159" ht="15" x14ac:dyDescent="0.2">
      <c r="A267" s="290"/>
      <c r="B267" s="291"/>
      <c r="C267" s="291"/>
      <c r="D267" s="291"/>
      <c r="E267" s="291"/>
      <c r="F267" s="291" t="s">
        <v>7</v>
      </c>
      <c r="G267" s="295" t="s">
        <v>105</v>
      </c>
      <c r="H267" s="71"/>
      <c r="I267" s="71">
        <f t="shared" si="348"/>
        <v>0</v>
      </c>
      <c r="J267" s="71">
        <f t="shared" si="351"/>
        <v>0</v>
      </c>
      <c r="K267" s="71">
        <f t="shared" si="352"/>
        <v>0</v>
      </c>
      <c r="L267" s="71"/>
      <c r="M267" s="71"/>
      <c r="N267" s="71"/>
      <c r="O267" s="69">
        <f t="shared" si="353"/>
        <v>0</v>
      </c>
      <c r="P267" s="69">
        <f t="shared" si="354"/>
        <v>0</v>
      </c>
      <c r="Q267" s="69">
        <f t="shared" si="355"/>
        <v>0</v>
      </c>
      <c r="R267" s="6"/>
      <c r="S267" s="9">
        <f t="shared" si="277"/>
        <v>0</v>
      </c>
      <c r="T267" s="44">
        <f t="shared" si="339"/>
        <v>0</v>
      </c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</row>
    <row r="268" spans="1:159" ht="28.5" x14ac:dyDescent="0.2">
      <c r="A268" s="290"/>
      <c r="B268" s="291"/>
      <c r="C268" s="291"/>
      <c r="D268" s="291"/>
      <c r="E268" s="291"/>
      <c r="F268" s="291" t="s">
        <v>136</v>
      </c>
      <c r="G268" s="295" t="s">
        <v>106</v>
      </c>
      <c r="H268" s="71">
        <v>280000</v>
      </c>
      <c r="I268" s="71">
        <f t="shared" si="348"/>
        <v>99711</v>
      </c>
      <c r="J268" s="71">
        <f t="shared" si="349"/>
        <v>180289</v>
      </c>
      <c r="K268" s="165">
        <f t="shared" si="337"/>
        <v>35.61</v>
      </c>
      <c r="L268" s="71">
        <v>144000</v>
      </c>
      <c r="M268" s="71">
        <v>73183</v>
      </c>
      <c r="N268" s="71">
        <v>26528</v>
      </c>
      <c r="O268" s="71">
        <v>99711</v>
      </c>
      <c r="P268" s="69">
        <f t="shared" ref="P268:Q330" si="356">L268-O268</f>
        <v>44289</v>
      </c>
      <c r="Q268" s="199">
        <f t="shared" ref="Q268:Q330" si="357">ROUND(O268/L268*100,2)</f>
        <v>69.239999999999995</v>
      </c>
      <c r="R268" s="6">
        <v>107690</v>
      </c>
      <c r="S268" s="9">
        <f t="shared" si="277"/>
        <v>34507</v>
      </c>
      <c r="T268" s="44">
        <f t="shared" si="339"/>
        <v>142197</v>
      </c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</row>
    <row r="269" spans="1:159" ht="15" x14ac:dyDescent="0.2">
      <c r="A269" s="290"/>
      <c r="B269" s="291"/>
      <c r="C269" s="291"/>
      <c r="D269" s="291"/>
      <c r="E269" s="291"/>
      <c r="F269" s="291" t="s">
        <v>22</v>
      </c>
      <c r="G269" s="295" t="s">
        <v>107</v>
      </c>
      <c r="H269" s="71"/>
      <c r="I269" s="71">
        <f t="shared" si="348"/>
        <v>0</v>
      </c>
      <c r="J269" s="71">
        <f t="shared" si="349"/>
        <v>0</v>
      </c>
      <c r="K269" s="71">
        <f t="shared" si="349"/>
        <v>0</v>
      </c>
      <c r="L269" s="71"/>
      <c r="M269" s="71"/>
      <c r="N269" s="71"/>
      <c r="O269" s="71"/>
      <c r="P269" s="69">
        <f t="shared" si="356"/>
        <v>0</v>
      </c>
      <c r="Q269" s="69">
        <f t="shared" si="356"/>
        <v>0</v>
      </c>
      <c r="R269" s="6"/>
      <c r="S269" s="9">
        <f t="shared" si="277"/>
        <v>0</v>
      </c>
      <c r="T269" s="44">
        <f t="shared" si="339"/>
        <v>0</v>
      </c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</row>
    <row r="270" spans="1:159" ht="15" x14ac:dyDescent="0.2">
      <c r="A270" s="290"/>
      <c r="B270" s="291"/>
      <c r="C270" s="291"/>
      <c r="D270" s="291"/>
      <c r="E270" s="291"/>
      <c r="F270" s="291" t="s">
        <v>127</v>
      </c>
      <c r="G270" s="295" t="s">
        <v>108</v>
      </c>
      <c r="H270" s="71"/>
      <c r="I270" s="71">
        <f t="shared" si="348"/>
        <v>0</v>
      </c>
      <c r="J270" s="71">
        <f t="shared" ref="J270:J274" si="358">H270-I270</f>
        <v>0</v>
      </c>
      <c r="K270" s="71">
        <f t="shared" ref="K270:K274" si="359">I270-J270</f>
        <v>0</v>
      </c>
      <c r="L270" s="71"/>
      <c r="M270" s="71"/>
      <c r="N270" s="71"/>
      <c r="O270" s="71"/>
      <c r="P270" s="69">
        <f t="shared" ref="P270:P274" si="360">L270-O270</f>
        <v>0</v>
      </c>
      <c r="Q270" s="69">
        <f t="shared" ref="Q270:Q274" si="361">M270-P270</f>
        <v>0</v>
      </c>
      <c r="R270" s="6"/>
      <c r="S270" s="9">
        <f t="shared" si="277"/>
        <v>0</v>
      </c>
      <c r="T270" s="44">
        <f t="shared" si="339"/>
        <v>0</v>
      </c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</row>
    <row r="271" spans="1:159" ht="15" x14ac:dyDescent="0.2">
      <c r="A271" s="290"/>
      <c r="B271" s="291"/>
      <c r="C271" s="291"/>
      <c r="D271" s="291"/>
      <c r="E271" s="291"/>
      <c r="F271" s="291" t="s">
        <v>109</v>
      </c>
      <c r="G271" s="295" t="s">
        <v>110</v>
      </c>
      <c r="H271" s="71"/>
      <c r="I271" s="71">
        <f t="shared" si="348"/>
        <v>0</v>
      </c>
      <c r="J271" s="71">
        <f t="shared" si="358"/>
        <v>0</v>
      </c>
      <c r="K271" s="71">
        <f t="shared" si="359"/>
        <v>0</v>
      </c>
      <c r="L271" s="71"/>
      <c r="M271" s="71"/>
      <c r="N271" s="71"/>
      <c r="O271" s="71"/>
      <c r="P271" s="69">
        <f t="shared" si="360"/>
        <v>0</v>
      </c>
      <c r="Q271" s="69">
        <f t="shared" si="361"/>
        <v>0</v>
      </c>
      <c r="R271" s="6"/>
      <c r="S271" s="9">
        <f t="shared" si="277"/>
        <v>0</v>
      </c>
      <c r="T271" s="44">
        <f t="shared" si="339"/>
        <v>0</v>
      </c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</row>
    <row r="272" spans="1:159" ht="15.75" x14ac:dyDescent="0.2">
      <c r="A272" s="290"/>
      <c r="B272" s="291"/>
      <c r="C272" s="291"/>
      <c r="D272" s="291"/>
      <c r="E272" s="291"/>
      <c r="F272" s="291" t="s">
        <v>111</v>
      </c>
      <c r="G272" s="295" t="s">
        <v>112</v>
      </c>
      <c r="H272" s="71"/>
      <c r="I272" s="71">
        <f t="shared" si="348"/>
        <v>0</v>
      </c>
      <c r="J272" s="71">
        <f t="shared" si="358"/>
        <v>0</v>
      </c>
      <c r="K272" s="71">
        <f t="shared" si="359"/>
        <v>0</v>
      </c>
      <c r="L272" s="71"/>
      <c r="M272" s="71"/>
      <c r="N272" s="71"/>
      <c r="O272" s="71"/>
      <c r="P272" s="69">
        <f t="shared" si="360"/>
        <v>0</v>
      </c>
      <c r="Q272" s="69">
        <f t="shared" si="361"/>
        <v>0</v>
      </c>
      <c r="R272" s="6"/>
      <c r="S272" s="9">
        <f t="shared" si="277"/>
        <v>0</v>
      </c>
      <c r="T272" s="33">
        <f t="shared" ref="T272" si="362">T276+T277+T273</f>
        <v>560</v>
      </c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</row>
    <row r="273" spans="1:159" ht="28.5" x14ac:dyDescent="0.2">
      <c r="A273" s="290"/>
      <c r="B273" s="291"/>
      <c r="C273" s="291"/>
      <c r="D273" s="291"/>
      <c r="E273" s="291"/>
      <c r="F273" s="291"/>
      <c r="G273" s="295" t="s">
        <v>113</v>
      </c>
      <c r="H273" s="71"/>
      <c r="I273" s="71">
        <f t="shared" si="348"/>
        <v>0</v>
      </c>
      <c r="J273" s="71">
        <f t="shared" si="358"/>
        <v>0</v>
      </c>
      <c r="K273" s="71">
        <f t="shared" si="359"/>
        <v>0</v>
      </c>
      <c r="L273" s="71"/>
      <c r="M273" s="71"/>
      <c r="N273" s="71"/>
      <c r="O273" s="71"/>
      <c r="P273" s="69">
        <f t="shared" si="360"/>
        <v>0</v>
      </c>
      <c r="Q273" s="69">
        <f t="shared" si="361"/>
        <v>0</v>
      </c>
      <c r="R273" s="6"/>
      <c r="S273" s="9">
        <f t="shared" si="277"/>
        <v>0</v>
      </c>
      <c r="T273" s="44">
        <f t="shared" ref="T273:T278" si="363">+R273+S273</f>
        <v>0</v>
      </c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</row>
    <row r="274" spans="1:159" ht="15" x14ac:dyDescent="0.2">
      <c r="A274" s="290"/>
      <c r="B274" s="291"/>
      <c r="C274" s="291"/>
      <c r="D274" s="291"/>
      <c r="E274" s="291"/>
      <c r="F274" s="291"/>
      <c r="G274" s="295" t="s">
        <v>114</v>
      </c>
      <c r="H274" s="71"/>
      <c r="I274" s="71">
        <f t="shared" si="348"/>
        <v>0</v>
      </c>
      <c r="J274" s="71">
        <f t="shared" si="358"/>
        <v>0</v>
      </c>
      <c r="K274" s="71">
        <f t="shared" si="359"/>
        <v>0</v>
      </c>
      <c r="L274" s="71"/>
      <c r="M274" s="71"/>
      <c r="N274" s="71"/>
      <c r="O274" s="71"/>
      <c r="P274" s="69">
        <f t="shared" si="360"/>
        <v>0</v>
      </c>
      <c r="Q274" s="69">
        <f t="shared" si="361"/>
        <v>0</v>
      </c>
      <c r="R274" s="6"/>
      <c r="S274" s="9">
        <f t="shared" si="277"/>
        <v>0</v>
      </c>
      <c r="T274" s="44">
        <f t="shared" si="363"/>
        <v>0</v>
      </c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</row>
    <row r="275" spans="1:159" ht="28.5" x14ac:dyDescent="0.2">
      <c r="A275" s="290"/>
      <c r="B275" s="291"/>
      <c r="C275" s="291"/>
      <c r="D275" s="291"/>
      <c r="E275" s="291"/>
      <c r="F275" s="291">
        <v>12</v>
      </c>
      <c r="G275" s="295" t="s">
        <v>325</v>
      </c>
      <c r="H275" s="71">
        <v>143000</v>
      </c>
      <c r="I275" s="71">
        <f t="shared" si="348"/>
        <v>46765</v>
      </c>
      <c r="J275" s="71">
        <f t="shared" si="349"/>
        <v>96235</v>
      </c>
      <c r="K275" s="165">
        <f t="shared" si="337"/>
        <v>32.700000000000003</v>
      </c>
      <c r="L275" s="71">
        <v>71000</v>
      </c>
      <c r="M275" s="71">
        <v>34825</v>
      </c>
      <c r="N275" s="71">
        <v>11940</v>
      </c>
      <c r="O275" s="71">
        <v>46765</v>
      </c>
      <c r="P275" s="69">
        <f t="shared" si="356"/>
        <v>24235</v>
      </c>
      <c r="Q275" s="199">
        <f t="shared" si="357"/>
        <v>65.87</v>
      </c>
      <c r="R275" s="6">
        <v>36983</v>
      </c>
      <c r="S275" s="9">
        <f t="shared" ref="S275:S338" si="364">R275-M275</f>
        <v>2158</v>
      </c>
      <c r="T275" s="44">
        <f t="shared" si="363"/>
        <v>39141</v>
      </c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</row>
    <row r="276" spans="1:159" ht="18" x14ac:dyDescent="0.2">
      <c r="A276" s="290"/>
      <c r="B276" s="291"/>
      <c r="C276" s="291"/>
      <c r="D276" s="291"/>
      <c r="E276" s="291"/>
      <c r="F276" s="291">
        <v>13</v>
      </c>
      <c r="G276" s="295" t="s">
        <v>326</v>
      </c>
      <c r="H276" s="71">
        <v>2000</v>
      </c>
      <c r="I276" s="71">
        <f t="shared" si="348"/>
        <v>40</v>
      </c>
      <c r="J276" s="71">
        <f t="shared" si="349"/>
        <v>1960</v>
      </c>
      <c r="K276" s="165">
        <f t="shared" si="337"/>
        <v>2</v>
      </c>
      <c r="L276" s="71">
        <v>1000</v>
      </c>
      <c r="M276" s="71">
        <v>40</v>
      </c>
      <c r="N276" s="71">
        <v>0</v>
      </c>
      <c r="O276" s="71">
        <v>40</v>
      </c>
      <c r="P276" s="69">
        <f t="shared" si="356"/>
        <v>960</v>
      </c>
      <c r="Q276" s="199">
        <f t="shared" si="357"/>
        <v>4</v>
      </c>
      <c r="R276" s="6">
        <v>300</v>
      </c>
      <c r="S276" s="9">
        <f t="shared" si="364"/>
        <v>260</v>
      </c>
      <c r="T276" s="44">
        <f t="shared" si="363"/>
        <v>560</v>
      </c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</row>
    <row r="277" spans="1:159" ht="15" x14ac:dyDescent="0.2">
      <c r="A277" s="290"/>
      <c r="B277" s="291"/>
      <c r="C277" s="291"/>
      <c r="D277" s="291"/>
      <c r="E277" s="291"/>
      <c r="F277" s="291"/>
      <c r="G277" s="295" t="s">
        <v>117</v>
      </c>
      <c r="H277" s="71"/>
      <c r="I277" s="71">
        <f t="shared" si="348"/>
        <v>0</v>
      </c>
      <c r="J277" s="71">
        <f>H277-I277</f>
        <v>0</v>
      </c>
      <c r="K277" s="71">
        <f>I277-J277</f>
        <v>0</v>
      </c>
      <c r="L277" s="71">
        <f t="shared" ref="L277:L279" si="365">H277</f>
        <v>0</v>
      </c>
      <c r="M277" s="71"/>
      <c r="N277" s="71"/>
      <c r="O277" s="71"/>
      <c r="P277" s="69">
        <f t="shared" si="356"/>
        <v>0</v>
      </c>
      <c r="Q277" s="69">
        <f t="shared" si="356"/>
        <v>0</v>
      </c>
      <c r="R277" s="6"/>
      <c r="S277" s="9">
        <f t="shared" si="364"/>
        <v>0</v>
      </c>
      <c r="T277" s="44">
        <f t="shared" si="363"/>
        <v>0</v>
      </c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</row>
    <row r="278" spans="1:159" ht="18" x14ac:dyDescent="0.2">
      <c r="A278" s="290"/>
      <c r="B278" s="291"/>
      <c r="C278" s="291"/>
      <c r="D278" s="291"/>
      <c r="E278" s="291"/>
      <c r="F278" s="291">
        <v>17</v>
      </c>
      <c r="G278" s="295" t="s">
        <v>405</v>
      </c>
      <c r="H278" s="71">
        <v>133000</v>
      </c>
      <c r="I278" s="71">
        <f t="shared" si="348"/>
        <v>43564</v>
      </c>
      <c r="J278" s="71">
        <f>H278-I278</f>
        <v>89436</v>
      </c>
      <c r="K278" s="165">
        <f t="shared" si="337"/>
        <v>32.75</v>
      </c>
      <c r="L278" s="71">
        <v>66000</v>
      </c>
      <c r="M278" s="71">
        <v>32050</v>
      </c>
      <c r="N278" s="71">
        <v>11514</v>
      </c>
      <c r="O278" s="71">
        <v>43564</v>
      </c>
      <c r="P278" s="69"/>
      <c r="Q278" s="199"/>
      <c r="R278" s="6">
        <v>57758</v>
      </c>
      <c r="S278" s="9">
        <f t="shared" si="364"/>
        <v>25708</v>
      </c>
      <c r="T278" s="44">
        <f t="shared" si="363"/>
        <v>83466</v>
      </c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</row>
    <row r="279" spans="1:159" ht="28.5" x14ac:dyDescent="0.2">
      <c r="A279" s="290"/>
      <c r="B279" s="291"/>
      <c r="C279" s="291"/>
      <c r="D279" s="291"/>
      <c r="E279" s="291"/>
      <c r="F279" s="291"/>
      <c r="G279" s="295" t="s">
        <v>118</v>
      </c>
      <c r="H279" s="71"/>
      <c r="I279" s="71"/>
      <c r="J279" s="71">
        <f t="shared" si="349"/>
        <v>0</v>
      </c>
      <c r="K279" s="71">
        <f t="shared" si="349"/>
        <v>0</v>
      </c>
      <c r="L279" s="71">
        <f t="shared" si="365"/>
        <v>0</v>
      </c>
      <c r="M279" s="71"/>
      <c r="N279" s="71"/>
      <c r="O279" s="71"/>
      <c r="P279" s="69">
        <f t="shared" si="356"/>
        <v>0</v>
      </c>
      <c r="Q279" s="69">
        <f t="shared" si="356"/>
        <v>0</v>
      </c>
      <c r="R279" s="6"/>
      <c r="S279" s="9">
        <f t="shared" si="364"/>
        <v>0</v>
      </c>
      <c r="T279" s="30">
        <f>T280</f>
        <v>0</v>
      </c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</row>
    <row r="280" spans="1:159" ht="15" x14ac:dyDescent="0.2">
      <c r="A280" s="290"/>
      <c r="B280" s="291"/>
      <c r="C280" s="291"/>
      <c r="D280" s="291"/>
      <c r="E280" s="291"/>
      <c r="F280" s="291"/>
      <c r="G280" s="295" t="s">
        <v>119</v>
      </c>
      <c r="H280" s="71"/>
      <c r="I280" s="71"/>
      <c r="J280" s="71">
        <f t="shared" ref="J280:J290" si="366">H280-I280</f>
        <v>0</v>
      </c>
      <c r="K280" s="71">
        <f t="shared" ref="K280:K290" si="367">I280-J280</f>
        <v>0</v>
      </c>
      <c r="L280" s="71"/>
      <c r="M280" s="71"/>
      <c r="N280" s="71"/>
      <c r="O280" s="71"/>
      <c r="P280" s="69">
        <f t="shared" ref="P280:P289" si="368">L280-O280</f>
        <v>0</v>
      </c>
      <c r="Q280" s="69">
        <f t="shared" ref="Q280:Q289" si="369">M280-P280</f>
        <v>0</v>
      </c>
      <c r="R280" s="6"/>
      <c r="S280" s="9">
        <f t="shared" si="364"/>
        <v>0</v>
      </c>
      <c r="T280" s="44">
        <f>+R280+S280</f>
        <v>0</v>
      </c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</row>
    <row r="281" spans="1:159" ht="15.75" x14ac:dyDescent="0.2">
      <c r="A281" s="290"/>
      <c r="B281" s="291"/>
      <c r="C281" s="291"/>
      <c r="D281" s="291"/>
      <c r="E281" s="291"/>
      <c r="F281" s="291" t="s">
        <v>91</v>
      </c>
      <c r="G281" s="295" t="s">
        <v>120</v>
      </c>
      <c r="H281" s="71"/>
      <c r="I281" s="71"/>
      <c r="J281" s="71">
        <f t="shared" si="366"/>
        <v>0</v>
      </c>
      <c r="K281" s="71">
        <f t="shared" si="367"/>
        <v>0</v>
      </c>
      <c r="L281" s="71"/>
      <c r="M281" s="71"/>
      <c r="N281" s="71"/>
      <c r="O281" s="71"/>
      <c r="P281" s="69">
        <f t="shared" si="368"/>
        <v>0</v>
      </c>
      <c r="Q281" s="69">
        <f t="shared" si="369"/>
        <v>0</v>
      </c>
      <c r="R281" s="6"/>
      <c r="S281" s="9">
        <f t="shared" si="364"/>
        <v>0</v>
      </c>
      <c r="T281" s="33">
        <f>SUM(T282+T283+T284+T285+T286+T287)</f>
        <v>0</v>
      </c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</row>
    <row r="282" spans="1:159" ht="15.75" x14ac:dyDescent="0.2">
      <c r="A282" s="284"/>
      <c r="B282" s="285"/>
      <c r="C282" s="285"/>
      <c r="D282" s="285"/>
      <c r="E282" s="285" t="s">
        <v>18</v>
      </c>
      <c r="F282" s="285"/>
      <c r="G282" s="293" t="s">
        <v>194</v>
      </c>
      <c r="H282" s="73"/>
      <c r="I282" s="73">
        <f t="shared" ref="I282" si="370">I286+I287+I283</f>
        <v>0</v>
      </c>
      <c r="J282" s="71">
        <f t="shared" si="366"/>
        <v>0</v>
      </c>
      <c r="K282" s="71">
        <f t="shared" si="367"/>
        <v>0</v>
      </c>
      <c r="L282" s="73">
        <f t="shared" ref="L282:N282" si="371">L286+L287+L283</f>
        <v>0</v>
      </c>
      <c r="M282" s="73">
        <f t="shared" si="371"/>
        <v>0</v>
      </c>
      <c r="N282" s="73">
        <f t="shared" si="371"/>
        <v>0</v>
      </c>
      <c r="O282" s="73">
        <f t="shared" ref="O282" si="372">O286+O287+O283</f>
        <v>0</v>
      </c>
      <c r="P282" s="69">
        <f t="shared" si="368"/>
        <v>0</v>
      </c>
      <c r="Q282" s="69">
        <f t="shared" si="369"/>
        <v>0</v>
      </c>
      <c r="R282" s="6"/>
      <c r="S282" s="9">
        <f t="shared" si="364"/>
        <v>0</v>
      </c>
      <c r="T282" s="44">
        <f t="shared" ref="T282:T286" si="373">+R282+S282</f>
        <v>0</v>
      </c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</row>
    <row r="283" spans="1:159" ht="15" x14ac:dyDescent="0.2">
      <c r="A283" s="290"/>
      <c r="B283" s="291"/>
      <c r="C283" s="291"/>
      <c r="D283" s="291"/>
      <c r="E283" s="291"/>
      <c r="F283" s="291"/>
      <c r="G283" s="295" t="s">
        <v>195</v>
      </c>
      <c r="H283" s="71"/>
      <c r="I283" s="71"/>
      <c r="J283" s="71">
        <f t="shared" si="366"/>
        <v>0</v>
      </c>
      <c r="K283" s="71">
        <f t="shared" si="367"/>
        <v>0</v>
      </c>
      <c r="L283" s="71"/>
      <c r="M283" s="71"/>
      <c r="N283" s="71"/>
      <c r="O283" s="71"/>
      <c r="P283" s="69">
        <f t="shared" si="368"/>
        <v>0</v>
      </c>
      <c r="Q283" s="69">
        <f t="shared" si="369"/>
        <v>0</v>
      </c>
      <c r="R283" s="6"/>
      <c r="S283" s="9">
        <f t="shared" si="364"/>
        <v>0</v>
      </c>
      <c r="T283" s="44">
        <f t="shared" si="373"/>
        <v>0</v>
      </c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</row>
    <row r="284" spans="1:159" ht="15" x14ac:dyDescent="0.2">
      <c r="A284" s="290"/>
      <c r="B284" s="291"/>
      <c r="C284" s="291"/>
      <c r="D284" s="291"/>
      <c r="E284" s="291"/>
      <c r="F284" s="291"/>
      <c r="G284" s="295" t="s">
        <v>196</v>
      </c>
      <c r="H284" s="71"/>
      <c r="I284" s="71"/>
      <c r="J284" s="71">
        <f t="shared" si="366"/>
        <v>0</v>
      </c>
      <c r="K284" s="71">
        <f t="shared" si="367"/>
        <v>0</v>
      </c>
      <c r="L284" s="71"/>
      <c r="M284" s="71"/>
      <c r="N284" s="71"/>
      <c r="O284" s="71"/>
      <c r="P284" s="69">
        <f t="shared" si="368"/>
        <v>0</v>
      </c>
      <c r="Q284" s="69">
        <f t="shared" si="369"/>
        <v>0</v>
      </c>
      <c r="R284" s="6"/>
      <c r="S284" s="9">
        <f t="shared" si="364"/>
        <v>0</v>
      </c>
      <c r="T284" s="44">
        <f t="shared" si="373"/>
        <v>0</v>
      </c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</row>
    <row r="285" spans="1:159" ht="28.5" x14ac:dyDescent="0.2">
      <c r="A285" s="290"/>
      <c r="B285" s="291"/>
      <c r="C285" s="291"/>
      <c r="D285" s="291"/>
      <c r="E285" s="291"/>
      <c r="F285" s="291"/>
      <c r="G285" s="295" t="s">
        <v>197</v>
      </c>
      <c r="H285" s="71"/>
      <c r="I285" s="71"/>
      <c r="J285" s="71">
        <f t="shared" si="366"/>
        <v>0</v>
      </c>
      <c r="K285" s="71">
        <f t="shared" si="367"/>
        <v>0</v>
      </c>
      <c r="L285" s="71"/>
      <c r="M285" s="71"/>
      <c r="N285" s="71"/>
      <c r="O285" s="71"/>
      <c r="P285" s="69">
        <f t="shared" si="368"/>
        <v>0</v>
      </c>
      <c r="Q285" s="69">
        <f t="shared" si="369"/>
        <v>0</v>
      </c>
      <c r="R285" s="6"/>
      <c r="S285" s="9">
        <f t="shared" si="364"/>
        <v>0</v>
      </c>
      <c r="T285" s="44">
        <f t="shared" si="373"/>
        <v>0</v>
      </c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</row>
    <row r="286" spans="1:159" ht="28.5" x14ac:dyDescent="0.2">
      <c r="A286" s="290"/>
      <c r="B286" s="291"/>
      <c r="C286" s="291"/>
      <c r="D286" s="291"/>
      <c r="E286" s="291"/>
      <c r="F286" s="291" t="s">
        <v>7</v>
      </c>
      <c r="G286" s="295" t="s">
        <v>198</v>
      </c>
      <c r="H286" s="71"/>
      <c r="I286" s="71"/>
      <c r="J286" s="71">
        <f t="shared" si="366"/>
        <v>0</v>
      </c>
      <c r="K286" s="71">
        <f t="shared" si="367"/>
        <v>0</v>
      </c>
      <c r="L286" s="71"/>
      <c r="M286" s="71"/>
      <c r="N286" s="71"/>
      <c r="O286" s="71"/>
      <c r="P286" s="69">
        <f t="shared" si="368"/>
        <v>0</v>
      </c>
      <c r="Q286" s="69">
        <f t="shared" si="369"/>
        <v>0</v>
      </c>
      <c r="R286" s="6"/>
      <c r="S286" s="9">
        <f t="shared" si="364"/>
        <v>0</v>
      </c>
      <c r="T286" s="44">
        <f t="shared" si="373"/>
        <v>0</v>
      </c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</row>
    <row r="287" spans="1:159" ht="28.5" x14ac:dyDescent="0.2">
      <c r="A287" s="290"/>
      <c r="B287" s="291"/>
      <c r="C287" s="291"/>
      <c r="D287" s="291"/>
      <c r="E287" s="291"/>
      <c r="F287" s="291" t="s">
        <v>136</v>
      </c>
      <c r="G287" s="295" t="s">
        <v>199</v>
      </c>
      <c r="H287" s="71"/>
      <c r="I287" s="71"/>
      <c r="J287" s="71">
        <f t="shared" si="366"/>
        <v>0</v>
      </c>
      <c r="K287" s="71">
        <f t="shared" si="367"/>
        <v>0</v>
      </c>
      <c r="L287" s="71"/>
      <c r="M287" s="71"/>
      <c r="N287" s="71"/>
      <c r="O287" s="71"/>
      <c r="P287" s="69">
        <f t="shared" si="368"/>
        <v>0</v>
      </c>
      <c r="Q287" s="69">
        <f t="shared" si="369"/>
        <v>0</v>
      </c>
      <c r="R287" s="6"/>
      <c r="S287" s="9">
        <f t="shared" si="364"/>
        <v>0</v>
      </c>
      <c r="T287" s="44">
        <f>+R287+S287</f>
        <v>0</v>
      </c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</row>
    <row r="288" spans="1:159" ht="28.5" x14ac:dyDescent="0.2">
      <c r="A288" s="290"/>
      <c r="B288" s="291"/>
      <c r="C288" s="291"/>
      <c r="D288" s="291"/>
      <c r="E288" s="291"/>
      <c r="F288" s="291"/>
      <c r="G288" s="295" t="s">
        <v>200</v>
      </c>
      <c r="H288" s="71"/>
      <c r="I288" s="71"/>
      <c r="J288" s="71">
        <f t="shared" si="366"/>
        <v>0</v>
      </c>
      <c r="K288" s="71">
        <f t="shared" si="367"/>
        <v>0</v>
      </c>
      <c r="L288" s="71"/>
      <c r="M288" s="71"/>
      <c r="N288" s="71"/>
      <c r="O288" s="71"/>
      <c r="P288" s="69">
        <f t="shared" si="368"/>
        <v>0</v>
      </c>
      <c r="Q288" s="69">
        <f t="shared" si="369"/>
        <v>0</v>
      </c>
      <c r="R288" s="6"/>
      <c r="S288" s="9">
        <f t="shared" si="364"/>
        <v>0</v>
      </c>
      <c r="T288" s="33">
        <f t="shared" ref="T288" si="374">T289+T300+T301+T305+T308+T309+T310+T311+T312+T313+T315+T316</f>
        <v>305184.77999999997</v>
      </c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</row>
    <row r="289" spans="1:159" s="1" customFormat="1" ht="15.75" x14ac:dyDescent="0.25">
      <c r="A289" s="284"/>
      <c r="B289" s="285"/>
      <c r="C289" s="285"/>
      <c r="D289" s="285"/>
      <c r="E289" s="313" t="s">
        <v>58</v>
      </c>
      <c r="F289" s="285"/>
      <c r="G289" s="293" t="s">
        <v>370</v>
      </c>
      <c r="H289" s="73">
        <f t="shared" ref="H289:I289" si="375">H290</f>
        <v>0</v>
      </c>
      <c r="I289" s="73">
        <f t="shared" si="375"/>
        <v>0</v>
      </c>
      <c r="J289" s="71">
        <f t="shared" si="366"/>
        <v>0</v>
      </c>
      <c r="K289" s="71">
        <f t="shared" si="367"/>
        <v>0</v>
      </c>
      <c r="L289" s="73">
        <f>L290</f>
        <v>0</v>
      </c>
      <c r="M289" s="73">
        <f>M290</f>
        <v>0</v>
      </c>
      <c r="N289" s="73">
        <f>N290</f>
        <v>0</v>
      </c>
      <c r="O289" s="73">
        <f>O290</f>
        <v>0</v>
      </c>
      <c r="P289" s="69">
        <f t="shared" si="368"/>
        <v>0</v>
      </c>
      <c r="Q289" s="69">
        <f t="shared" si="369"/>
        <v>0</v>
      </c>
      <c r="R289" s="9"/>
      <c r="S289" s="9">
        <f t="shared" si="364"/>
        <v>0</v>
      </c>
      <c r="T289" s="33">
        <f t="shared" ref="T289" si="376">SUM(T290:T299)</f>
        <v>-128395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</row>
    <row r="290" spans="1:159" ht="15" x14ac:dyDescent="0.2">
      <c r="A290" s="290"/>
      <c r="B290" s="291"/>
      <c r="C290" s="291"/>
      <c r="D290" s="291"/>
      <c r="E290" s="291"/>
      <c r="F290" s="314" t="s">
        <v>369</v>
      </c>
      <c r="G290" s="295" t="s">
        <v>371</v>
      </c>
      <c r="H290" s="71">
        <v>0</v>
      </c>
      <c r="I290" s="71">
        <f>O290</f>
        <v>0</v>
      </c>
      <c r="J290" s="71">
        <f t="shared" si="366"/>
        <v>0</v>
      </c>
      <c r="K290" s="71">
        <f t="shared" si="367"/>
        <v>0</v>
      </c>
      <c r="L290" s="71"/>
      <c r="M290" s="71"/>
      <c r="N290" s="71">
        <v>0</v>
      </c>
      <c r="O290" s="71"/>
      <c r="P290" s="69">
        <f t="shared" si="356"/>
        <v>0</v>
      </c>
      <c r="Q290" s="199"/>
      <c r="R290" s="6"/>
      <c r="S290" s="9">
        <f t="shared" si="364"/>
        <v>0</v>
      </c>
      <c r="T290" s="44">
        <f t="shared" ref="T290:T300" si="377">+R290+S290</f>
        <v>0</v>
      </c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</row>
    <row r="291" spans="1:159" s="1" customFormat="1" ht="18" x14ac:dyDescent="0.25">
      <c r="A291" s="284"/>
      <c r="B291" s="285"/>
      <c r="C291" s="285"/>
      <c r="D291" s="285"/>
      <c r="E291" s="285" t="s">
        <v>35</v>
      </c>
      <c r="F291" s="285"/>
      <c r="G291" s="293" t="s">
        <v>296</v>
      </c>
      <c r="H291" s="73">
        <f t="shared" ref="H291:J291" si="378">SUM(H292+H293+H294+H295+H296+H297)</f>
        <v>57000</v>
      </c>
      <c r="I291" s="73">
        <f>SUM(I292+I293+I294+I295+I296+I297)</f>
        <v>16000</v>
      </c>
      <c r="J291" s="73">
        <f t="shared" si="378"/>
        <v>41000</v>
      </c>
      <c r="K291" s="165">
        <f t="shared" si="337"/>
        <v>28.07</v>
      </c>
      <c r="L291" s="73">
        <f t="shared" ref="L291:M291" si="379">SUM(L292+L293+L294+L295+L296+L297)</f>
        <v>30000</v>
      </c>
      <c r="M291" s="73">
        <f t="shared" si="379"/>
        <v>14134</v>
      </c>
      <c r="N291" s="73">
        <f>SUM(N292+N293+N294+N295+N296+N297)</f>
        <v>4776</v>
      </c>
      <c r="O291" s="73">
        <f t="shared" ref="O291" si="380">SUM(O292+O293+O294+O295+O296+O297)</f>
        <v>18910</v>
      </c>
      <c r="P291" s="70">
        <f t="shared" si="356"/>
        <v>11090</v>
      </c>
      <c r="Q291" s="198">
        <f t="shared" si="357"/>
        <v>63.03</v>
      </c>
      <c r="R291" s="9"/>
      <c r="S291" s="9">
        <f t="shared" si="364"/>
        <v>-14134</v>
      </c>
      <c r="T291" s="44">
        <f t="shared" si="377"/>
        <v>-14134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</row>
    <row r="292" spans="1:159" ht="15" x14ac:dyDescent="0.2">
      <c r="A292" s="290"/>
      <c r="B292" s="291"/>
      <c r="C292" s="291"/>
      <c r="D292" s="291"/>
      <c r="E292" s="291"/>
      <c r="F292" s="291" t="s">
        <v>20</v>
      </c>
      <c r="G292" s="295" t="s">
        <v>297</v>
      </c>
      <c r="H292" s="71"/>
      <c r="I292" s="71"/>
      <c r="J292" s="71">
        <f t="shared" ref="J292:K292" si="381">H292-I292</f>
        <v>0</v>
      </c>
      <c r="K292" s="71">
        <f t="shared" si="381"/>
        <v>0</v>
      </c>
      <c r="L292" s="71"/>
      <c r="M292" s="71"/>
      <c r="N292" s="71"/>
      <c r="O292" s="71"/>
      <c r="P292" s="69">
        <f t="shared" si="356"/>
        <v>0</v>
      </c>
      <c r="Q292" s="69">
        <f t="shared" si="356"/>
        <v>0</v>
      </c>
      <c r="R292" s="6"/>
      <c r="S292" s="9">
        <f t="shared" si="364"/>
        <v>0</v>
      </c>
      <c r="T292" s="44">
        <f t="shared" si="377"/>
        <v>0</v>
      </c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</row>
    <row r="293" spans="1:159" ht="15" x14ac:dyDescent="0.2">
      <c r="A293" s="290"/>
      <c r="B293" s="291"/>
      <c r="C293" s="291"/>
      <c r="D293" s="291"/>
      <c r="E293" s="291"/>
      <c r="F293" s="291" t="s">
        <v>18</v>
      </c>
      <c r="G293" s="295" t="s">
        <v>298</v>
      </c>
      <c r="H293" s="71"/>
      <c r="I293" s="71"/>
      <c r="J293" s="71">
        <f t="shared" ref="J293:J296" si="382">H293-I293</f>
        <v>0</v>
      </c>
      <c r="K293" s="71">
        <f t="shared" ref="K293:K296" si="383">I293-J293</f>
        <v>0</v>
      </c>
      <c r="L293" s="71"/>
      <c r="M293" s="71"/>
      <c r="N293" s="71"/>
      <c r="O293" s="71"/>
      <c r="P293" s="69">
        <f t="shared" ref="P293:P296" si="384">L293-O293</f>
        <v>0</v>
      </c>
      <c r="Q293" s="69">
        <f t="shared" ref="Q293:Q296" si="385">M293-P293</f>
        <v>0</v>
      </c>
      <c r="R293" s="6"/>
      <c r="S293" s="9">
        <f t="shared" si="364"/>
        <v>0</v>
      </c>
      <c r="T293" s="44">
        <f t="shared" si="377"/>
        <v>0</v>
      </c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</row>
    <row r="294" spans="1:159" ht="15" x14ac:dyDescent="0.2">
      <c r="A294" s="290"/>
      <c r="B294" s="291"/>
      <c r="C294" s="291"/>
      <c r="D294" s="291"/>
      <c r="E294" s="291"/>
      <c r="F294" s="291" t="s">
        <v>35</v>
      </c>
      <c r="G294" s="295" t="s">
        <v>299</v>
      </c>
      <c r="H294" s="71"/>
      <c r="I294" s="71"/>
      <c r="J294" s="71">
        <f t="shared" si="382"/>
        <v>0</v>
      </c>
      <c r="K294" s="71">
        <f t="shared" si="383"/>
        <v>0</v>
      </c>
      <c r="L294" s="71"/>
      <c r="M294" s="71"/>
      <c r="N294" s="71"/>
      <c r="O294" s="71"/>
      <c r="P294" s="69">
        <f t="shared" si="384"/>
        <v>0</v>
      </c>
      <c r="Q294" s="69">
        <f t="shared" si="385"/>
        <v>0</v>
      </c>
      <c r="R294" s="6"/>
      <c r="S294" s="9">
        <f t="shared" si="364"/>
        <v>0</v>
      </c>
      <c r="T294" s="44">
        <f t="shared" si="377"/>
        <v>0</v>
      </c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</row>
    <row r="295" spans="1:159" ht="28.5" x14ac:dyDescent="0.2">
      <c r="A295" s="290"/>
      <c r="B295" s="291"/>
      <c r="C295" s="291"/>
      <c r="D295" s="291"/>
      <c r="E295" s="291"/>
      <c r="F295" s="291" t="s">
        <v>7</v>
      </c>
      <c r="G295" s="295" t="s">
        <v>300</v>
      </c>
      <c r="H295" s="71"/>
      <c r="I295" s="71"/>
      <c r="J295" s="71">
        <f t="shared" si="382"/>
        <v>0</v>
      </c>
      <c r="K295" s="71">
        <f t="shared" si="383"/>
        <v>0</v>
      </c>
      <c r="L295" s="71"/>
      <c r="M295" s="71"/>
      <c r="N295" s="71"/>
      <c r="O295" s="71"/>
      <c r="P295" s="69">
        <f t="shared" si="384"/>
        <v>0</v>
      </c>
      <c r="Q295" s="69">
        <f t="shared" si="385"/>
        <v>0</v>
      </c>
      <c r="R295" s="6"/>
      <c r="S295" s="9">
        <f t="shared" si="364"/>
        <v>0</v>
      </c>
      <c r="T295" s="44">
        <f t="shared" si="377"/>
        <v>0</v>
      </c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</row>
    <row r="296" spans="1:159" ht="15" x14ac:dyDescent="0.2">
      <c r="A296" s="290"/>
      <c r="B296" s="291"/>
      <c r="C296" s="291"/>
      <c r="D296" s="291"/>
      <c r="E296" s="291"/>
      <c r="F296" s="291" t="s">
        <v>22</v>
      </c>
      <c r="G296" s="295" t="s">
        <v>301</v>
      </c>
      <c r="H296" s="71"/>
      <c r="I296" s="71"/>
      <c r="J296" s="71">
        <f t="shared" si="382"/>
        <v>0</v>
      </c>
      <c r="K296" s="71">
        <f t="shared" si="383"/>
        <v>0</v>
      </c>
      <c r="L296" s="71"/>
      <c r="M296" s="71"/>
      <c r="N296" s="71"/>
      <c r="O296" s="71"/>
      <c r="P296" s="69">
        <f t="shared" si="384"/>
        <v>0</v>
      </c>
      <c r="Q296" s="69">
        <f t="shared" si="385"/>
        <v>0</v>
      </c>
      <c r="R296" s="6"/>
      <c r="S296" s="9">
        <f t="shared" si="364"/>
        <v>0</v>
      </c>
      <c r="T296" s="44">
        <f t="shared" si="377"/>
        <v>0</v>
      </c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</row>
    <row r="297" spans="1:159" ht="18" x14ac:dyDescent="0.2">
      <c r="A297" s="290"/>
      <c r="B297" s="291"/>
      <c r="C297" s="291"/>
      <c r="D297" s="291"/>
      <c r="E297" s="291"/>
      <c r="F297" s="291" t="s">
        <v>127</v>
      </c>
      <c r="G297" s="295" t="s">
        <v>372</v>
      </c>
      <c r="H297" s="71">
        <v>57000</v>
      </c>
      <c r="I297" s="71">
        <v>16000</v>
      </c>
      <c r="J297" s="71">
        <f>H297-I297</f>
        <v>41000</v>
      </c>
      <c r="K297" s="165">
        <f t="shared" si="337"/>
        <v>28.07</v>
      </c>
      <c r="L297" s="71">
        <v>30000</v>
      </c>
      <c r="M297" s="71">
        <v>14134</v>
      </c>
      <c r="N297" s="71">
        <v>4776</v>
      </c>
      <c r="O297" s="71">
        <v>18910</v>
      </c>
      <c r="P297" s="69">
        <f t="shared" si="356"/>
        <v>11090</v>
      </c>
      <c r="Q297" s="199">
        <f t="shared" si="357"/>
        <v>63.03</v>
      </c>
      <c r="R297" s="6">
        <v>24010</v>
      </c>
      <c r="S297" s="9">
        <f t="shared" si="364"/>
        <v>9876</v>
      </c>
      <c r="T297" s="44">
        <f t="shared" si="377"/>
        <v>33886</v>
      </c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</row>
    <row r="298" spans="1:159" s="1" customFormat="1" ht="18" x14ac:dyDescent="0.25">
      <c r="A298" s="284"/>
      <c r="B298" s="285"/>
      <c r="C298" s="285"/>
      <c r="D298" s="285" t="s">
        <v>90</v>
      </c>
      <c r="E298" s="285"/>
      <c r="F298" s="285"/>
      <c r="G298" s="309" t="s">
        <v>274</v>
      </c>
      <c r="H298" s="73">
        <f t="shared" ref="H298:J298" si="386">H299+H310+H311+H315+H318+H319+H320+H321+H322+H323+H325+H326</f>
        <v>464000</v>
      </c>
      <c r="I298" s="73">
        <f t="shared" si="386"/>
        <v>105343</v>
      </c>
      <c r="J298" s="73">
        <f t="shared" si="386"/>
        <v>358657</v>
      </c>
      <c r="K298" s="165">
        <f t="shared" si="337"/>
        <v>22.7</v>
      </c>
      <c r="L298" s="73">
        <f t="shared" ref="L298:O298" si="387">L299+L310+L311+L315+L318+L319+L320+L321+L322+L323+L325+L326</f>
        <v>240900</v>
      </c>
      <c r="M298" s="73">
        <f t="shared" si="387"/>
        <v>90270</v>
      </c>
      <c r="N298" s="73">
        <f t="shared" si="387"/>
        <v>15073</v>
      </c>
      <c r="O298" s="73">
        <f t="shared" si="387"/>
        <v>105343</v>
      </c>
      <c r="P298" s="70">
        <f t="shared" si="356"/>
        <v>135557</v>
      </c>
      <c r="Q298" s="198">
        <f t="shared" si="357"/>
        <v>43.73</v>
      </c>
      <c r="R298" s="9"/>
      <c r="S298" s="9">
        <f t="shared" si="364"/>
        <v>-90270</v>
      </c>
      <c r="T298" s="44">
        <f t="shared" si="377"/>
        <v>-90270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</row>
    <row r="299" spans="1:159" s="1" customFormat="1" ht="18" x14ac:dyDescent="0.25">
      <c r="A299" s="284"/>
      <c r="B299" s="285"/>
      <c r="C299" s="285"/>
      <c r="D299" s="285"/>
      <c r="E299" s="285" t="s">
        <v>20</v>
      </c>
      <c r="F299" s="285"/>
      <c r="G299" s="293" t="s">
        <v>306</v>
      </c>
      <c r="H299" s="73">
        <f t="shared" ref="H299:J299" si="388">SUM(H300:H309)</f>
        <v>267000</v>
      </c>
      <c r="I299" s="73">
        <f t="shared" si="388"/>
        <v>64305</v>
      </c>
      <c r="J299" s="73">
        <f t="shared" si="388"/>
        <v>202695</v>
      </c>
      <c r="K299" s="165">
        <f t="shared" si="337"/>
        <v>24.08</v>
      </c>
      <c r="L299" s="73">
        <f t="shared" ref="L299:O299" si="389">SUM(L300:L309)</f>
        <v>143000</v>
      </c>
      <c r="M299" s="73">
        <f t="shared" si="389"/>
        <v>57877</v>
      </c>
      <c r="N299" s="73">
        <f t="shared" si="389"/>
        <v>6428</v>
      </c>
      <c r="O299" s="73">
        <f t="shared" si="389"/>
        <v>64305</v>
      </c>
      <c r="P299" s="70">
        <f t="shared" si="356"/>
        <v>78695</v>
      </c>
      <c r="Q299" s="198">
        <f t="shared" si="357"/>
        <v>44.97</v>
      </c>
      <c r="R299" s="9"/>
      <c r="S299" s="9">
        <f t="shared" si="364"/>
        <v>-57877</v>
      </c>
      <c r="T299" s="44">
        <f t="shared" si="377"/>
        <v>-57877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</row>
    <row r="300" spans="1:159" ht="18" x14ac:dyDescent="0.2">
      <c r="A300" s="290"/>
      <c r="B300" s="291"/>
      <c r="C300" s="291"/>
      <c r="D300" s="291"/>
      <c r="E300" s="291"/>
      <c r="F300" s="291" t="s">
        <v>20</v>
      </c>
      <c r="G300" s="295" t="s">
        <v>327</v>
      </c>
      <c r="H300" s="71">
        <v>15000</v>
      </c>
      <c r="I300" s="71">
        <f>O300</f>
        <v>3329</v>
      </c>
      <c r="J300" s="71">
        <f t="shared" ref="J300:K309" si="390">H300-I300</f>
        <v>11671</v>
      </c>
      <c r="K300" s="165">
        <f t="shared" si="337"/>
        <v>22.19</v>
      </c>
      <c r="L300" s="71">
        <v>8000</v>
      </c>
      <c r="M300" s="71">
        <v>3329</v>
      </c>
      <c r="N300" s="71">
        <v>0</v>
      </c>
      <c r="O300" s="69">
        <f t="shared" ref="O300:O310" si="391">+M300+N300</f>
        <v>3329</v>
      </c>
      <c r="P300" s="69">
        <f t="shared" si="356"/>
        <v>4671</v>
      </c>
      <c r="Q300" s="199">
        <f t="shared" si="357"/>
        <v>41.61</v>
      </c>
      <c r="R300" s="6">
        <v>18999.98</v>
      </c>
      <c r="S300" s="9">
        <f>R300-M300</f>
        <v>15670.98</v>
      </c>
      <c r="T300" s="44">
        <f t="shared" si="377"/>
        <v>34670.959999999999</v>
      </c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</row>
    <row r="301" spans="1:159" ht="18" x14ac:dyDescent="0.2">
      <c r="A301" s="290"/>
      <c r="B301" s="291"/>
      <c r="C301" s="291"/>
      <c r="D301" s="291"/>
      <c r="E301" s="291"/>
      <c r="F301" s="291" t="s">
        <v>18</v>
      </c>
      <c r="G301" s="295" t="s">
        <v>328</v>
      </c>
      <c r="H301" s="71">
        <v>3000</v>
      </c>
      <c r="I301" s="71">
        <f t="shared" ref="I301:I310" si="392">O301</f>
        <v>0</v>
      </c>
      <c r="J301" s="71">
        <f t="shared" si="390"/>
        <v>3000</v>
      </c>
      <c r="K301" s="165">
        <f t="shared" si="337"/>
        <v>0</v>
      </c>
      <c r="L301" s="71">
        <v>1000</v>
      </c>
      <c r="M301" s="71"/>
      <c r="N301" s="71"/>
      <c r="O301" s="69">
        <f t="shared" si="391"/>
        <v>0</v>
      </c>
      <c r="P301" s="69">
        <f t="shared" si="356"/>
        <v>1000</v>
      </c>
      <c r="Q301" s="199">
        <f t="shared" si="357"/>
        <v>0</v>
      </c>
      <c r="R301" s="6">
        <v>1435.77</v>
      </c>
      <c r="S301" s="9">
        <f t="shared" si="364"/>
        <v>1435.77</v>
      </c>
      <c r="T301" s="33">
        <f t="shared" ref="T301" si="393">T302+T303+T304</f>
        <v>191755.26</v>
      </c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</row>
    <row r="302" spans="1:159" ht="18" x14ac:dyDescent="0.2">
      <c r="A302" s="290"/>
      <c r="B302" s="291"/>
      <c r="C302" s="291"/>
      <c r="D302" s="291"/>
      <c r="E302" s="291"/>
      <c r="F302" s="291" t="s">
        <v>35</v>
      </c>
      <c r="G302" s="295" t="s">
        <v>329</v>
      </c>
      <c r="H302" s="71">
        <v>94000</v>
      </c>
      <c r="I302" s="71">
        <f t="shared" si="392"/>
        <v>28708</v>
      </c>
      <c r="J302" s="71">
        <f t="shared" si="390"/>
        <v>65292</v>
      </c>
      <c r="K302" s="165">
        <f t="shared" si="337"/>
        <v>30.54</v>
      </c>
      <c r="L302" s="71">
        <v>52700</v>
      </c>
      <c r="M302" s="71">
        <v>26619</v>
      </c>
      <c r="N302" s="71">
        <v>2089</v>
      </c>
      <c r="O302" s="69">
        <f t="shared" si="391"/>
        <v>28708</v>
      </c>
      <c r="P302" s="69">
        <f t="shared" si="356"/>
        <v>23992</v>
      </c>
      <c r="Q302" s="199">
        <f t="shared" si="357"/>
        <v>54.47</v>
      </c>
      <c r="R302" s="6">
        <v>84235.36</v>
      </c>
      <c r="S302" s="9">
        <f t="shared" si="364"/>
        <v>57616.36</v>
      </c>
      <c r="T302" s="44">
        <f t="shared" ref="T302:T304" si="394">+R302+S302</f>
        <v>141851.72</v>
      </c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</row>
    <row r="303" spans="1:159" ht="18" x14ac:dyDescent="0.2">
      <c r="A303" s="290"/>
      <c r="B303" s="291"/>
      <c r="C303" s="291"/>
      <c r="D303" s="291"/>
      <c r="E303" s="291"/>
      <c r="F303" s="291" t="s">
        <v>7</v>
      </c>
      <c r="G303" s="295" t="s">
        <v>308</v>
      </c>
      <c r="H303" s="71">
        <v>25000</v>
      </c>
      <c r="I303" s="71">
        <f t="shared" si="392"/>
        <v>5313</v>
      </c>
      <c r="J303" s="71">
        <f t="shared" si="390"/>
        <v>19687</v>
      </c>
      <c r="K303" s="165">
        <f t="shared" si="337"/>
        <v>21.25</v>
      </c>
      <c r="L303" s="71">
        <v>15000</v>
      </c>
      <c r="M303" s="71">
        <v>4199</v>
      </c>
      <c r="N303" s="71">
        <v>1114</v>
      </c>
      <c r="O303" s="69">
        <f t="shared" si="391"/>
        <v>5313</v>
      </c>
      <c r="P303" s="69">
        <f t="shared" si="356"/>
        <v>9687</v>
      </c>
      <c r="Q303" s="199">
        <f t="shared" si="357"/>
        <v>35.42</v>
      </c>
      <c r="R303" s="6">
        <v>21051.27</v>
      </c>
      <c r="S303" s="9">
        <f t="shared" si="364"/>
        <v>16852.27</v>
      </c>
      <c r="T303" s="44">
        <f t="shared" si="394"/>
        <v>37903.54</v>
      </c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</row>
    <row r="304" spans="1:159" ht="18" x14ac:dyDescent="0.2">
      <c r="A304" s="290"/>
      <c r="B304" s="291"/>
      <c r="C304" s="291"/>
      <c r="D304" s="291"/>
      <c r="E304" s="291"/>
      <c r="F304" s="291" t="s">
        <v>136</v>
      </c>
      <c r="G304" s="295" t="s">
        <v>330</v>
      </c>
      <c r="H304" s="71">
        <v>6000</v>
      </c>
      <c r="I304" s="71">
        <f t="shared" si="392"/>
        <v>0</v>
      </c>
      <c r="J304" s="71">
        <f t="shared" si="390"/>
        <v>6000</v>
      </c>
      <c r="K304" s="165">
        <f>ROUND(I304/H304*100,2)</f>
        <v>0</v>
      </c>
      <c r="L304" s="71">
        <v>2000</v>
      </c>
      <c r="M304" s="71"/>
      <c r="N304" s="71"/>
      <c r="O304" s="69">
        <f t="shared" si="391"/>
        <v>0</v>
      </c>
      <c r="P304" s="69">
        <f t="shared" si="356"/>
        <v>2000</v>
      </c>
      <c r="Q304" s="199">
        <f t="shared" si="357"/>
        <v>0</v>
      </c>
      <c r="R304" s="6">
        <v>6000</v>
      </c>
      <c r="S304" s="9">
        <f t="shared" si="364"/>
        <v>6000</v>
      </c>
      <c r="T304" s="44">
        <f t="shared" si="394"/>
        <v>12000</v>
      </c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</row>
    <row r="305" spans="1:159" ht="18" x14ac:dyDescent="0.2">
      <c r="A305" s="290"/>
      <c r="B305" s="291"/>
      <c r="C305" s="291"/>
      <c r="D305" s="291"/>
      <c r="E305" s="291"/>
      <c r="F305" s="291" t="s">
        <v>22</v>
      </c>
      <c r="G305" s="295" t="s">
        <v>331</v>
      </c>
      <c r="H305" s="71">
        <v>4000</v>
      </c>
      <c r="I305" s="71">
        <f t="shared" si="392"/>
        <v>0</v>
      </c>
      <c r="J305" s="71">
        <f t="shared" si="390"/>
        <v>4000</v>
      </c>
      <c r="K305" s="165">
        <f t="shared" si="337"/>
        <v>0</v>
      </c>
      <c r="L305" s="71">
        <v>1000</v>
      </c>
      <c r="M305" s="71"/>
      <c r="N305" s="71"/>
      <c r="O305" s="69">
        <f t="shared" si="391"/>
        <v>0</v>
      </c>
      <c r="P305" s="69">
        <f t="shared" si="356"/>
        <v>1000</v>
      </c>
      <c r="Q305" s="199"/>
      <c r="R305" s="6">
        <v>1200</v>
      </c>
      <c r="S305" s="9">
        <f t="shared" si="364"/>
        <v>1200</v>
      </c>
      <c r="T305" s="33">
        <f t="shared" ref="T305" si="395">T306+T307</f>
        <v>29539.040000000001</v>
      </c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</row>
    <row r="306" spans="1:159" ht="15" x14ac:dyDescent="0.2">
      <c r="A306" s="290"/>
      <c r="B306" s="291"/>
      <c r="C306" s="291"/>
      <c r="D306" s="291"/>
      <c r="E306" s="291"/>
      <c r="F306" s="291"/>
      <c r="G306" s="295" t="s">
        <v>171</v>
      </c>
      <c r="H306" s="71"/>
      <c r="I306" s="71">
        <f t="shared" si="392"/>
        <v>0</v>
      </c>
      <c r="J306" s="71">
        <f t="shared" si="390"/>
        <v>0</v>
      </c>
      <c r="K306" s="71">
        <f t="shared" si="390"/>
        <v>0</v>
      </c>
      <c r="L306" s="71">
        <f t="shared" ref="L306" si="396">H306</f>
        <v>0</v>
      </c>
      <c r="M306" s="71"/>
      <c r="N306" s="71"/>
      <c r="O306" s="69">
        <f t="shared" si="391"/>
        <v>0</v>
      </c>
      <c r="P306" s="69">
        <f t="shared" si="356"/>
        <v>0</v>
      </c>
      <c r="Q306" s="69">
        <f t="shared" si="356"/>
        <v>0</v>
      </c>
      <c r="R306" s="6"/>
      <c r="S306" s="9">
        <f t="shared" si="364"/>
        <v>0</v>
      </c>
      <c r="T306" s="44">
        <f t="shared" ref="T306:T312" si="397">+R306+S306</f>
        <v>0</v>
      </c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</row>
    <row r="307" spans="1:159" ht="18" x14ac:dyDescent="0.2">
      <c r="A307" s="290"/>
      <c r="B307" s="291"/>
      <c r="C307" s="291"/>
      <c r="D307" s="291"/>
      <c r="E307" s="291"/>
      <c r="F307" s="291" t="s">
        <v>109</v>
      </c>
      <c r="G307" s="295" t="s">
        <v>332</v>
      </c>
      <c r="H307" s="71">
        <v>19000</v>
      </c>
      <c r="I307" s="71">
        <f t="shared" si="392"/>
        <v>4175</v>
      </c>
      <c r="J307" s="71">
        <f t="shared" si="390"/>
        <v>14825</v>
      </c>
      <c r="K307" s="165">
        <f t="shared" si="337"/>
        <v>21.97</v>
      </c>
      <c r="L307" s="71">
        <v>10600</v>
      </c>
      <c r="M307" s="71">
        <v>4175</v>
      </c>
      <c r="N307" s="71">
        <v>0</v>
      </c>
      <c r="O307" s="69">
        <f t="shared" si="391"/>
        <v>4175</v>
      </c>
      <c r="P307" s="69">
        <f t="shared" si="356"/>
        <v>6425</v>
      </c>
      <c r="Q307" s="199">
        <f t="shared" si="357"/>
        <v>39.39</v>
      </c>
      <c r="R307" s="6">
        <v>16857.02</v>
      </c>
      <c r="S307" s="9">
        <f t="shared" si="364"/>
        <v>12682.02</v>
      </c>
      <c r="T307" s="44">
        <f t="shared" si="397"/>
        <v>29539.040000000001</v>
      </c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</row>
    <row r="308" spans="1:159" ht="28.5" x14ac:dyDescent="0.2">
      <c r="A308" s="290"/>
      <c r="B308" s="291"/>
      <c r="C308" s="291"/>
      <c r="D308" s="291"/>
      <c r="E308" s="291"/>
      <c r="F308" s="291" t="s">
        <v>111</v>
      </c>
      <c r="G308" s="295" t="s">
        <v>309</v>
      </c>
      <c r="H308" s="71">
        <v>86000</v>
      </c>
      <c r="I308" s="71">
        <f t="shared" si="392"/>
        <v>21230</v>
      </c>
      <c r="J308" s="71">
        <f t="shared" si="390"/>
        <v>64770</v>
      </c>
      <c r="K308" s="165">
        <f t="shared" si="337"/>
        <v>24.69</v>
      </c>
      <c r="L308" s="71">
        <v>43200</v>
      </c>
      <c r="M308" s="71">
        <v>18154</v>
      </c>
      <c r="N308" s="71">
        <v>3076</v>
      </c>
      <c r="O308" s="69">
        <f t="shared" si="391"/>
        <v>21230</v>
      </c>
      <c r="P308" s="69">
        <f t="shared" si="356"/>
        <v>21970</v>
      </c>
      <c r="Q308" s="199">
        <f t="shared" si="357"/>
        <v>49.14</v>
      </c>
      <c r="R308" s="6">
        <v>85204.68</v>
      </c>
      <c r="S308" s="9">
        <f t="shared" si="364"/>
        <v>67050.679999999993</v>
      </c>
      <c r="T308" s="44">
        <f t="shared" si="397"/>
        <v>152255.35999999999</v>
      </c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</row>
    <row r="309" spans="1:159" ht="28.5" x14ac:dyDescent="0.2">
      <c r="A309" s="290"/>
      <c r="B309" s="291"/>
      <c r="C309" s="291"/>
      <c r="D309" s="291"/>
      <c r="E309" s="291"/>
      <c r="F309" s="291" t="s">
        <v>91</v>
      </c>
      <c r="G309" s="295" t="s">
        <v>333</v>
      </c>
      <c r="H309" s="71">
        <v>15000</v>
      </c>
      <c r="I309" s="71">
        <f t="shared" si="392"/>
        <v>1550</v>
      </c>
      <c r="J309" s="71">
        <f t="shared" si="390"/>
        <v>13450</v>
      </c>
      <c r="K309" s="165">
        <f t="shared" si="337"/>
        <v>10.33</v>
      </c>
      <c r="L309" s="71">
        <v>9500</v>
      </c>
      <c r="M309" s="71">
        <v>1401</v>
      </c>
      <c r="N309" s="71">
        <v>149</v>
      </c>
      <c r="O309" s="69">
        <f>+M309+N309</f>
        <v>1550</v>
      </c>
      <c r="P309" s="69">
        <f t="shared" si="356"/>
        <v>7950</v>
      </c>
      <c r="Q309" s="199">
        <f t="shared" si="357"/>
        <v>16.32</v>
      </c>
      <c r="R309" s="6">
        <v>13846.08</v>
      </c>
      <c r="S309" s="9">
        <f t="shared" si="364"/>
        <v>12445.08</v>
      </c>
      <c r="T309" s="44">
        <f t="shared" si="397"/>
        <v>26291.16</v>
      </c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</row>
    <row r="310" spans="1:159" ht="18" x14ac:dyDescent="0.2">
      <c r="A310" s="290"/>
      <c r="B310" s="291"/>
      <c r="C310" s="291"/>
      <c r="D310" s="291"/>
      <c r="E310" s="291" t="s">
        <v>18</v>
      </c>
      <c r="F310" s="291"/>
      <c r="G310" s="295" t="s">
        <v>310</v>
      </c>
      <c r="H310" s="71">
        <v>8000</v>
      </c>
      <c r="I310" s="71">
        <f t="shared" si="392"/>
        <v>0</v>
      </c>
      <c r="J310" s="71">
        <f>H310-I310</f>
        <v>8000</v>
      </c>
      <c r="K310" s="165">
        <f t="shared" si="337"/>
        <v>0</v>
      </c>
      <c r="L310" s="71">
        <v>7000</v>
      </c>
      <c r="M310" s="71"/>
      <c r="N310" s="71"/>
      <c r="O310" s="69">
        <f t="shared" si="391"/>
        <v>0</v>
      </c>
      <c r="P310" s="69">
        <f t="shared" si="356"/>
        <v>7000</v>
      </c>
      <c r="Q310" s="199">
        <f t="shared" si="357"/>
        <v>0</v>
      </c>
      <c r="R310" s="6"/>
      <c r="S310" s="9">
        <f t="shared" si="364"/>
        <v>0</v>
      </c>
      <c r="T310" s="44">
        <f t="shared" si="397"/>
        <v>0</v>
      </c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</row>
    <row r="311" spans="1:159" s="1" customFormat="1" ht="15.75" x14ac:dyDescent="0.25">
      <c r="A311" s="284"/>
      <c r="B311" s="285"/>
      <c r="C311" s="285"/>
      <c r="D311" s="285"/>
      <c r="E311" s="285" t="s">
        <v>136</v>
      </c>
      <c r="F311" s="285"/>
      <c r="G311" s="293" t="s">
        <v>311</v>
      </c>
      <c r="H311" s="73">
        <f t="shared" ref="H311:J311" si="398">H312+H313+H314</f>
        <v>0</v>
      </c>
      <c r="I311" s="73">
        <f>O311</f>
        <v>0</v>
      </c>
      <c r="J311" s="73">
        <f t="shared" si="398"/>
        <v>0</v>
      </c>
      <c r="K311" s="73">
        <v>0</v>
      </c>
      <c r="L311" s="73">
        <f t="shared" ref="L311:O311" si="399">L312+L313+L314</f>
        <v>0</v>
      </c>
      <c r="M311" s="73">
        <f t="shared" si="399"/>
        <v>0</v>
      </c>
      <c r="N311" s="73">
        <f>N312+N313+N314</f>
        <v>0</v>
      </c>
      <c r="O311" s="73">
        <f t="shared" si="399"/>
        <v>0</v>
      </c>
      <c r="P311" s="70">
        <f t="shared" si="356"/>
        <v>0</v>
      </c>
      <c r="Q311" s="198"/>
      <c r="R311" s="9"/>
      <c r="S311" s="9">
        <f t="shared" si="364"/>
        <v>0</v>
      </c>
      <c r="T311" s="44">
        <f t="shared" si="397"/>
        <v>0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</row>
    <row r="312" spans="1:159" ht="15.75" x14ac:dyDescent="0.2">
      <c r="A312" s="290"/>
      <c r="B312" s="291"/>
      <c r="C312" s="291"/>
      <c r="D312" s="291"/>
      <c r="E312" s="291"/>
      <c r="F312" s="291"/>
      <c r="G312" s="295" t="s">
        <v>138</v>
      </c>
      <c r="H312" s="71">
        <v>0</v>
      </c>
      <c r="I312" s="71"/>
      <c r="J312" s="71">
        <f t="shared" ref="J312:J314" si="400">H312-I312</f>
        <v>0</v>
      </c>
      <c r="K312" s="73">
        <v>0</v>
      </c>
      <c r="L312" s="71"/>
      <c r="M312" s="71"/>
      <c r="N312" s="71"/>
      <c r="O312" s="69">
        <f t="shared" ref="O312:O314" si="401">+M312+N312</f>
        <v>0</v>
      </c>
      <c r="P312" s="69">
        <f t="shared" si="356"/>
        <v>0</v>
      </c>
      <c r="Q312" s="199"/>
      <c r="R312" s="6"/>
      <c r="S312" s="9">
        <f t="shared" si="364"/>
        <v>0</v>
      </c>
      <c r="T312" s="44">
        <f t="shared" si="397"/>
        <v>0</v>
      </c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</row>
    <row r="313" spans="1:159" ht="15.75" x14ac:dyDescent="0.2">
      <c r="A313" s="290"/>
      <c r="B313" s="291"/>
      <c r="C313" s="291"/>
      <c r="D313" s="291"/>
      <c r="E313" s="291"/>
      <c r="F313" s="291"/>
      <c r="G313" s="295" t="s">
        <v>139</v>
      </c>
      <c r="H313" s="71">
        <v>0</v>
      </c>
      <c r="I313" s="71"/>
      <c r="J313" s="71">
        <f t="shared" si="400"/>
        <v>0</v>
      </c>
      <c r="K313" s="73">
        <v>0</v>
      </c>
      <c r="L313" s="71"/>
      <c r="M313" s="71"/>
      <c r="N313" s="71"/>
      <c r="O313" s="69">
        <f t="shared" si="401"/>
        <v>0</v>
      </c>
      <c r="P313" s="69">
        <f t="shared" si="356"/>
        <v>0</v>
      </c>
      <c r="Q313" s="199"/>
      <c r="R313" s="6"/>
      <c r="S313" s="9">
        <f t="shared" si="364"/>
        <v>0</v>
      </c>
      <c r="T313" s="33">
        <f t="shared" ref="T313" si="402">+T314</f>
        <v>0</v>
      </c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</row>
    <row r="314" spans="1:159" ht="15.75" x14ac:dyDescent="0.2">
      <c r="A314" s="290"/>
      <c r="B314" s="291"/>
      <c r="C314" s="291"/>
      <c r="D314" s="291"/>
      <c r="E314" s="291"/>
      <c r="F314" s="291" t="s">
        <v>91</v>
      </c>
      <c r="G314" s="295" t="s">
        <v>334</v>
      </c>
      <c r="H314" s="71"/>
      <c r="I314" s="71">
        <v>0</v>
      </c>
      <c r="J314" s="71">
        <f t="shared" si="400"/>
        <v>0</v>
      </c>
      <c r="K314" s="73">
        <v>0</v>
      </c>
      <c r="L314" s="71">
        <f>H314</f>
        <v>0</v>
      </c>
      <c r="M314" s="71"/>
      <c r="N314" s="71"/>
      <c r="O314" s="69">
        <f t="shared" si="401"/>
        <v>0</v>
      </c>
      <c r="P314" s="69">
        <f t="shared" si="356"/>
        <v>0</v>
      </c>
      <c r="Q314" s="199"/>
      <c r="R314" s="6"/>
      <c r="S314" s="9">
        <f t="shared" si="364"/>
        <v>0</v>
      </c>
      <c r="T314" s="44">
        <f t="shared" ref="T314:T315" si="403">+R314+S314</f>
        <v>0</v>
      </c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</row>
    <row r="315" spans="1:159" s="1" customFormat="1" ht="18" x14ac:dyDescent="0.25">
      <c r="A315" s="284"/>
      <c r="B315" s="285"/>
      <c r="C315" s="285"/>
      <c r="D315" s="285"/>
      <c r="E315" s="285" t="s">
        <v>22</v>
      </c>
      <c r="F315" s="285"/>
      <c r="G315" s="293" t="s">
        <v>335</v>
      </c>
      <c r="H315" s="73">
        <f t="shared" ref="H315:J315" si="404">H316+H317</f>
        <v>5000</v>
      </c>
      <c r="I315" s="73">
        <f t="shared" si="404"/>
        <v>1252</v>
      </c>
      <c r="J315" s="73">
        <f t="shared" si="404"/>
        <v>3748</v>
      </c>
      <c r="K315" s="165">
        <f t="shared" si="337"/>
        <v>25.04</v>
      </c>
      <c r="L315" s="73">
        <f t="shared" ref="L315" si="405">L316+L317</f>
        <v>3200</v>
      </c>
      <c r="M315" s="73">
        <f>M316</f>
        <v>1252</v>
      </c>
      <c r="N315" s="73">
        <f t="shared" ref="N315:O315" si="406">N316+N317</f>
        <v>0</v>
      </c>
      <c r="O315" s="73">
        <f t="shared" si="406"/>
        <v>1252</v>
      </c>
      <c r="P315" s="70">
        <f t="shared" si="356"/>
        <v>1948</v>
      </c>
      <c r="Q315" s="198">
        <f t="shared" si="357"/>
        <v>39.130000000000003</v>
      </c>
      <c r="R315" s="9"/>
      <c r="S315" s="9">
        <f t="shared" si="364"/>
        <v>-1252</v>
      </c>
      <c r="T315" s="44">
        <f t="shared" si="403"/>
        <v>-1252</v>
      </c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</row>
    <row r="316" spans="1:159" ht="18" x14ac:dyDescent="0.2">
      <c r="A316" s="290"/>
      <c r="B316" s="291"/>
      <c r="C316" s="291"/>
      <c r="D316" s="291"/>
      <c r="E316" s="291"/>
      <c r="F316" s="291" t="s">
        <v>20</v>
      </c>
      <c r="G316" s="295" t="s">
        <v>336</v>
      </c>
      <c r="H316" s="71">
        <v>5000</v>
      </c>
      <c r="I316" s="71">
        <f>O316</f>
        <v>1252</v>
      </c>
      <c r="J316" s="71">
        <f t="shared" ref="J316:K322" si="407">H316-I316</f>
        <v>3748</v>
      </c>
      <c r="K316" s="165">
        <f t="shared" si="337"/>
        <v>25.04</v>
      </c>
      <c r="L316" s="71">
        <v>3200</v>
      </c>
      <c r="M316" s="71">
        <v>1252</v>
      </c>
      <c r="N316" s="71">
        <v>0</v>
      </c>
      <c r="O316" s="69">
        <f t="shared" ref="O316:O322" si="408">+M316+N316</f>
        <v>1252</v>
      </c>
      <c r="P316" s="69">
        <f t="shared" si="356"/>
        <v>1948</v>
      </c>
      <c r="Q316" s="199">
        <f t="shared" si="357"/>
        <v>39.130000000000003</v>
      </c>
      <c r="R316" s="6">
        <v>3793.59</v>
      </c>
      <c r="S316" s="9">
        <f t="shared" si="364"/>
        <v>2541.59</v>
      </c>
      <c r="T316" s="33">
        <f t="shared" ref="T316" si="409">+T317+T318+T319+T320+T321+T322</f>
        <v>320</v>
      </c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</row>
    <row r="317" spans="1:159" ht="15" x14ac:dyDescent="0.2">
      <c r="A317" s="290"/>
      <c r="B317" s="291"/>
      <c r="C317" s="291"/>
      <c r="D317" s="291"/>
      <c r="E317" s="291"/>
      <c r="F317" s="291" t="s">
        <v>18</v>
      </c>
      <c r="G317" s="295" t="s">
        <v>175</v>
      </c>
      <c r="H317" s="71">
        <v>0</v>
      </c>
      <c r="I317" s="71">
        <f t="shared" ref="I317:I325" si="410">O317</f>
        <v>0</v>
      </c>
      <c r="J317" s="71">
        <f t="shared" si="407"/>
        <v>0</v>
      </c>
      <c r="K317" s="71">
        <f t="shared" si="407"/>
        <v>0</v>
      </c>
      <c r="L317" s="71"/>
      <c r="M317" s="71"/>
      <c r="N317" s="71"/>
      <c r="O317" s="69">
        <f t="shared" si="408"/>
        <v>0</v>
      </c>
      <c r="P317" s="69">
        <f t="shared" si="356"/>
        <v>0</v>
      </c>
      <c r="Q317" s="69">
        <f t="shared" si="356"/>
        <v>0</v>
      </c>
      <c r="R317" s="6"/>
      <c r="S317" s="9">
        <f t="shared" si="364"/>
        <v>0</v>
      </c>
      <c r="T317" s="44">
        <f t="shared" ref="T317:T322" si="411">+R317+S317</f>
        <v>0</v>
      </c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</row>
    <row r="318" spans="1:159" ht="18" x14ac:dyDescent="0.2">
      <c r="A318" s="290"/>
      <c r="B318" s="291"/>
      <c r="C318" s="291"/>
      <c r="D318" s="291"/>
      <c r="E318" s="291">
        <v>11</v>
      </c>
      <c r="F318" s="291"/>
      <c r="G318" s="295" t="s">
        <v>337</v>
      </c>
      <c r="H318" s="71">
        <v>1000</v>
      </c>
      <c r="I318" s="71">
        <f t="shared" si="410"/>
        <v>0</v>
      </c>
      <c r="J318" s="71">
        <f t="shared" si="407"/>
        <v>1000</v>
      </c>
      <c r="K318" s="165">
        <f t="shared" si="337"/>
        <v>0</v>
      </c>
      <c r="L318" s="71">
        <v>0</v>
      </c>
      <c r="M318" s="71">
        <v>0</v>
      </c>
      <c r="N318" s="71">
        <v>0</v>
      </c>
      <c r="O318" s="69">
        <f t="shared" si="408"/>
        <v>0</v>
      </c>
      <c r="P318" s="69">
        <f t="shared" si="356"/>
        <v>0</v>
      </c>
      <c r="Q318" s="199"/>
      <c r="R318" s="6">
        <v>160</v>
      </c>
      <c r="S318" s="9">
        <f t="shared" si="364"/>
        <v>160</v>
      </c>
      <c r="T318" s="44">
        <f t="shared" si="411"/>
        <v>320</v>
      </c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</row>
    <row r="319" spans="1:159" ht="18" x14ac:dyDescent="0.2">
      <c r="A319" s="290"/>
      <c r="B319" s="291"/>
      <c r="C319" s="291"/>
      <c r="D319" s="291"/>
      <c r="E319" s="291">
        <v>12</v>
      </c>
      <c r="F319" s="291"/>
      <c r="G319" s="295" t="s">
        <v>201</v>
      </c>
      <c r="H319" s="71">
        <v>0</v>
      </c>
      <c r="I319" s="71">
        <f t="shared" si="410"/>
        <v>0</v>
      </c>
      <c r="J319" s="71">
        <f t="shared" si="407"/>
        <v>0</v>
      </c>
      <c r="K319" s="165" t="e">
        <f t="shared" ref="K319:K389" si="412">ROUND(I319/H319*100,2)</f>
        <v>#DIV/0!</v>
      </c>
      <c r="L319" s="71"/>
      <c r="M319" s="71"/>
      <c r="N319" s="71"/>
      <c r="O319" s="69">
        <f t="shared" si="408"/>
        <v>0</v>
      </c>
      <c r="P319" s="69">
        <f t="shared" si="356"/>
        <v>0</v>
      </c>
      <c r="Q319" s="199"/>
      <c r="R319" s="6"/>
      <c r="S319" s="9">
        <f t="shared" si="364"/>
        <v>0</v>
      </c>
      <c r="T319" s="44">
        <f t="shared" si="411"/>
        <v>0</v>
      </c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</row>
    <row r="320" spans="1:159" ht="18" x14ac:dyDescent="0.2">
      <c r="A320" s="290"/>
      <c r="B320" s="291"/>
      <c r="C320" s="291"/>
      <c r="D320" s="291"/>
      <c r="E320" s="291">
        <v>13</v>
      </c>
      <c r="F320" s="291"/>
      <c r="G320" s="295" t="s">
        <v>338</v>
      </c>
      <c r="H320" s="71">
        <v>0</v>
      </c>
      <c r="I320" s="71">
        <f t="shared" si="410"/>
        <v>0</v>
      </c>
      <c r="J320" s="71">
        <f t="shared" si="407"/>
        <v>0</v>
      </c>
      <c r="K320" s="165" t="e">
        <f t="shared" si="412"/>
        <v>#DIV/0!</v>
      </c>
      <c r="L320" s="71"/>
      <c r="M320" s="71"/>
      <c r="N320" s="71"/>
      <c r="O320" s="69">
        <f t="shared" si="408"/>
        <v>0</v>
      </c>
      <c r="P320" s="69">
        <f t="shared" si="356"/>
        <v>0</v>
      </c>
      <c r="Q320" s="199"/>
      <c r="R320" s="6"/>
      <c r="S320" s="9">
        <f>R320-M320</f>
        <v>0</v>
      </c>
      <c r="T320" s="44">
        <f t="shared" si="411"/>
        <v>0</v>
      </c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</row>
    <row r="321" spans="1:159" ht="18" x14ac:dyDescent="0.2">
      <c r="A321" s="290"/>
      <c r="B321" s="291"/>
      <c r="C321" s="291"/>
      <c r="D321" s="291"/>
      <c r="E321" s="291">
        <v>14</v>
      </c>
      <c r="F321" s="291"/>
      <c r="G321" s="295" t="s">
        <v>339</v>
      </c>
      <c r="H321" s="71">
        <v>0</v>
      </c>
      <c r="I321" s="71">
        <f t="shared" si="410"/>
        <v>0</v>
      </c>
      <c r="J321" s="71">
        <f t="shared" si="407"/>
        <v>0</v>
      </c>
      <c r="K321" s="165" t="e">
        <f t="shared" si="412"/>
        <v>#DIV/0!</v>
      </c>
      <c r="L321" s="71"/>
      <c r="M321" s="71"/>
      <c r="N321" s="71"/>
      <c r="O321" s="69">
        <f t="shared" si="408"/>
        <v>0</v>
      </c>
      <c r="P321" s="69">
        <f t="shared" si="356"/>
        <v>0</v>
      </c>
      <c r="Q321" s="199"/>
      <c r="R321" s="6"/>
      <c r="S321" s="9">
        <f t="shared" si="364"/>
        <v>0</v>
      </c>
      <c r="T321" s="44">
        <f t="shared" si="411"/>
        <v>0</v>
      </c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</row>
    <row r="322" spans="1:159" ht="18" x14ac:dyDescent="0.2">
      <c r="A322" s="290"/>
      <c r="B322" s="291"/>
      <c r="C322" s="291"/>
      <c r="D322" s="291"/>
      <c r="E322" s="291">
        <v>16</v>
      </c>
      <c r="F322" s="291"/>
      <c r="G322" s="295" t="s">
        <v>202</v>
      </c>
      <c r="H322" s="71">
        <v>0</v>
      </c>
      <c r="I322" s="71">
        <f t="shared" si="410"/>
        <v>0</v>
      </c>
      <c r="J322" s="71">
        <f t="shared" si="407"/>
        <v>0</v>
      </c>
      <c r="K322" s="165" t="e">
        <f t="shared" si="412"/>
        <v>#DIV/0!</v>
      </c>
      <c r="L322" s="71"/>
      <c r="M322" s="71"/>
      <c r="N322" s="71"/>
      <c r="O322" s="69">
        <f t="shared" si="408"/>
        <v>0</v>
      </c>
      <c r="P322" s="69">
        <f t="shared" si="356"/>
        <v>0</v>
      </c>
      <c r="Q322" s="199" t="e">
        <f t="shared" si="357"/>
        <v>#DIV/0!</v>
      </c>
      <c r="R322" s="6"/>
      <c r="S322" s="9">
        <f t="shared" si="364"/>
        <v>0</v>
      </c>
      <c r="T322" s="44">
        <f t="shared" si="411"/>
        <v>0</v>
      </c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</row>
    <row r="323" spans="1:159" ht="30" x14ac:dyDescent="0.2">
      <c r="A323" s="284"/>
      <c r="B323" s="285"/>
      <c r="C323" s="285"/>
      <c r="D323" s="285"/>
      <c r="E323" s="285"/>
      <c r="F323" s="285"/>
      <c r="G323" s="293" t="s">
        <v>178</v>
      </c>
      <c r="H323" s="73">
        <f t="shared" ref="H323:J323" si="413">+H324</f>
        <v>0</v>
      </c>
      <c r="I323" s="71">
        <f t="shared" si="410"/>
        <v>0</v>
      </c>
      <c r="J323" s="73">
        <f t="shared" si="413"/>
        <v>0</v>
      </c>
      <c r="K323" s="165" t="e">
        <f t="shared" si="412"/>
        <v>#DIV/0!</v>
      </c>
      <c r="L323" s="73">
        <f t="shared" ref="L323:O323" si="414">+L324</f>
        <v>0</v>
      </c>
      <c r="M323" s="73">
        <f t="shared" si="414"/>
        <v>0</v>
      </c>
      <c r="N323" s="73">
        <f t="shared" si="414"/>
        <v>0</v>
      </c>
      <c r="O323" s="73">
        <f t="shared" si="414"/>
        <v>0</v>
      </c>
      <c r="P323" s="69">
        <f t="shared" si="356"/>
        <v>0</v>
      </c>
      <c r="Q323" s="199" t="e">
        <f t="shared" si="357"/>
        <v>#DIV/0!</v>
      </c>
      <c r="R323" s="6"/>
      <c r="S323" s="9">
        <f t="shared" si="364"/>
        <v>0</v>
      </c>
      <c r="T323" s="33">
        <f t="shared" ref="T323:T324" si="415">T324</f>
        <v>80</v>
      </c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</row>
    <row r="324" spans="1:159" ht="28.5" x14ac:dyDescent="0.2">
      <c r="A324" s="290"/>
      <c r="B324" s="291"/>
      <c r="C324" s="291"/>
      <c r="D324" s="291"/>
      <c r="E324" s="291"/>
      <c r="F324" s="291"/>
      <c r="G324" s="295" t="s">
        <v>179</v>
      </c>
      <c r="H324" s="71">
        <v>0</v>
      </c>
      <c r="I324" s="71">
        <f t="shared" si="410"/>
        <v>0</v>
      </c>
      <c r="J324" s="71">
        <f t="shared" ref="J324:J325" si="416">H324-I324</f>
        <v>0</v>
      </c>
      <c r="K324" s="165" t="e">
        <f t="shared" si="412"/>
        <v>#DIV/0!</v>
      </c>
      <c r="L324" s="71"/>
      <c r="M324" s="71"/>
      <c r="N324" s="71"/>
      <c r="O324" s="69">
        <f t="shared" ref="O324:O325" si="417">+M324+N324</f>
        <v>0</v>
      </c>
      <c r="P324" s="69">
        <f t="shared" si="356"/>
        <v>0</v>
      </c>
      <c r="Q324" s="199" t="e">
        <f t="shared" si="357"/>
        <v>#DIV/0!</v>
      </c>
      <c r="R324" s="6"/>
      <c r="S324" s="9">
        <f t="shared" si="364"/>
        <v>0</v>
      </c>
      <c r="T324" s="33">
        <f t="shared" si="415"/>
        <v>80</v>
      </c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</row>
    <row r="325" spans="1:159" ht="42.75" x14ac:dyDescent="0.2">
      <c r="A325" s="290"/>
      <c r="B325" s="291"/>
      <c r="C325" s="291"/>
      <c r="D325" s="291"/>
      <c r="E325" s="291">
        <v>25</v>
      </c>
      <c r="F325" s="291"/>
      <c r="G325" s="289" t="s">
        <v>203</v>
      </c>
      <c r="H325" s="71">
        <v>0</v>
      </c>
      <c r="I325" s="71">
        <f t="shared" si="410"/>
        <v>0</v>
      </c>
      <c r="J325" s="71">
        <f t="shared" si="416"/>
        <v>0</v>
      </c>
      <c r="K325" s="165" t="e">
        <f t="shared" si="412"/>
        <v>#DIV/0!</v>
      </c>
      <c r="L325" s="71">
        <v>0</v>
      </c>
      <c r="M325" s="71">
        <v>0</v>
      </c>
      <c r="N325" s="71">
        <v>0</v>
      </c>
      <c r="O325" s="69">
        <f t="shared" si="417"/>
        <v>0</v>
      </c>
      <c r="P325" s="69">
        <f t="shared" si="356"/>
        <v>0</v>
      </c>
      <c r="Q325" s="199" t="e">
        <f t="shared" si="357"/>
        <v>#DIV/0!</v>
      </c>
      <c r="R325" s="6">
        <v>40</v>
      </c>
      <c r="S325" s="9">
        <f t="shared" si="364"/>
        <v>40</v>
      </c>
      <c r="T325" s="44">
        <f t="shared" ref="T325" si="418">+R325+S325</f>
        <v>80</v>
      </c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</row>
    <row r="326" spans="1:159" s="1" customFormat="1" ht="18" x14ac:dyDescent="0.25">
      <c r="A326" s="284"/>
      <c r="B326" s="285"/>
      <c r="C326" s="285"/>
      <c r="D326" s="285"/>
      <c r="E326" s="285" t="s">
        <v>91</v>
      </c>
      <c r="F326" s="285"/>
      <c r="G326" s="309" t="s">
        <v>340</v>
      </c>
      <c r="H326" s="73">
        <f t="shared" ref="H326:J326" si="419">+H327+H328+H329+H330+H331+H332</f>
        <v>183000</v>
      </c>
      <c r="I326" s="73">
        <f t="shared" si="419"/>
        <v>39786</v>
      </c>
      <c r="J326" s="73">
        <f t="shared" si="419"/>
        <v>143214</v>
      </c>
      <c r="K326" s="165">
        <f t="shared" si="412"/>
        <v>21.74</v>
      </c>
      <c r="L326" s="73">
        <f t="shared" ref="L326:O326" si="420">+L327+L328+L329+L330+L331+L332</f>
        <v>87700</v>
      </c>
      <c r="M326" s="73">
        <f t="shared" si="420"/>
        <v>31141</v>
      </c>
      <c r="N326" s="73">
        <f t="shared" si="420"/>
        <v>8645</v>
      </c>
      <c r="O326" s="73">
        <f t="shared" si="420"/>
        <v>39786</v>
      </c>
      <c r="P326" s="69">
        <f t="shared" si="356"/>
        <v>47914</v>
      </c>
      <c r="Q326" s="198">
        <f t="shared" si="357"/>
        <v>45.37</v>
      </c>
      <c r="R326" s="9"/>
      <c r="S326" s="9">
        <f t="shared" si="364"/>
        <v>-31141</v>
      </c>
      <c r="T326" s="33">
        <f t="shared" ref="T326" si="421">T327</f>
        <v>174362.44</v>
      </c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</row>
    <row r="327" spans="1:159" ht="18" x14ac:dyDescent="0.2">
      <c r="A327" s="290"/>
      <c r="B327" s="291"/>
      <c r="C327" s="291"/>
      <c r="D327" s="291"/>
      <c r="E327" s="291"/>
      <c r="F327" s="291" t="s">
        <v>18</v>
      </c>
      <c r="G327" s="295" t="s">
        <v>143</v>
      </c>
      <c r="H327" s="71">
        <v>0</v>
      </c>
      <c r="I327" s="71">
        <f>O327</f>
        <v>0</v>
      </c>
      <c r="J327" s="71">
        <f t="shared" ref="J327:J331" si="422">H327-I327</f>
        <v>0</v>
      </c>
      <c r="K327" s="165" t="e">
        <f t="shared" si="412"/>
        <v>#DIV/0!</v>
      </c>
      <c r="L327" s="71">
        <f>H327</f>
        <v>0</v>
      </c>
      <c r="M327" s="71"/>
      <c r="N327" s="71"/>
      <c r="O327" s="69">
        <f t="shared" ref="O327:O332" si="423">+M327+N327</f>
        <v>0</v>
      </c>
      <c r="P327" s="69">
        <f t="shared" si="356"/>
        <v>0</v>
      </c>
      <c r="Q327" s="199" t="e">
        <f t="shared" si="357"/>
        <v>#DIV/0!</v>
      </c>
      <c r="R327" s="6"/>
      <c r="S327" s="9">
        <f t="shared" si="364"/>
        <v>0</v>
      </c>
      <c r="T327" s="33">
        <f t="shared" ref="T327" si="424">T328+T329+T330</f>
        <v>174362.44</v>
      </c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</row>
    <row r="328" spans="1:159" ht="18" x14ac:dyDescent="0.2">
      <c r="A328" s="290"/>
      <c r="B328" s="291"/>
      <c r="C328" s="291"/>
      <c r="D328" s="291"/>
      <c r="E328" s="291"/>
      <c r="F328" s="291"/>
      <c r="G328" s="289" t="s">
        <v>204</v>
      </c>
      <c r="H328" s="71">
        <v>0</v>
      </c>
      <c r="I328" s="71">
        <f t="shared" ref="I328" si="425">O328</f>
        <v>0</v>
      </c>
      <c r="J328" s="71">
        <f t="shared" si="422"/>
        <v>0</v>
      </c>
      <c r="K328" s="165" t="e">
        <f t="shared" si="412"/>
        <v>#DIV/0!</v>
      </c>
      <c r="L328" s="71">
        <f t="shared" ref="L328" si="426">H328</f>
        <v>0</v>
      </c>
      <c r="M328" s="71"/>
      <c r="N328" s="71"/>
      <c r="O328" s="69">
        <f t="shared" si="423"/>
        <v>0</v>
      </c>
      <c r="P328" s="69">
        <f t="shared" si="356"/>
        <v>0</v>
      </c>
      <c r="Q328" s="199" t="e">
        <f t="shared" si="357"/>
        <v>#DIV/0!</v>
      </c>
      <c r="R328" s="6"/>
      <c r="S328" s="9">
        <f t="shared" si="364"/>
        <v>0</v>
      </c>
      <c r="T328" s="44">
        <f>+R328+S328</f>
        <v>0</v>
      </c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</row>
    <row r="329" spans="1:159" ht="18" x14ac:dyDescent="0.2">
      <c r="A329" s="290"/>
      <c r="B329" s="291"/>
      <c r="C329" s="291"/>
      <c r="D329" s="291"/>
      <c r="E329" s="291"/>
      <c r="F329" s="291" t="s">
        <v>7</v>
      </c>
      <c r="G329" s="295" t="s">
        <v>144</v>
      </c>
      <c r="H329" s="71">
        <v>29000</v>
      </c>
      <c r="I329" s="71">
        <f>O329</f>
        <v>7282</v>
      </c>
      <c r="J329" s="71">
        <f t="shared" si="422"/>
        <v>21718</v>
      </c>
      <c r="K329" s="165">
        <f t="shared" si="412"/>
        <v>25.11</v>
      </c>
      <c r="L329" s="71">
        <v>15000</v>
      </c>
      <c r="M329" s="71">
        <v>7282</v>
      </c>
      <c r="N329" s="71">
        <v>0</v>
      </c>
      <c r="O329" s="69">
        <f t="shared" si="423"/>
        <v>7282</v>
      </c>
      <c r="P329" s="69">
        <f t="shared" si="356"/>
        <v>7718</v>
      </c>
      <c r="Q329" s="199">
        <f t="shared" si="357"/>
        <v>48.55</v>
      </c>
      <c r="R329" s="6">
        <v>27510.76</v>
      </c>
      <c r="S329" s="9">
        <f t="shared" si="364"/>
        <v>20228.759999999998</v>
      </c>
      <c r="T329" s="44">
        <f t="shared" ref="T329:T330" si="427">+R329+S329</f>
        <v>47739.519999999997</v>
      </c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</row>
    <row r="330" spans="1:159" ht="28.5" x14ac:dyDescent="0.2">
      <c r="A330" s="290"/>
      <c r="B330" s="291"/>
      <c r="C330" s="291"/>
      <c r="D330" s="291"/>
      <c r="E330" s="291"/>
      <c r="F330" s="291" t="s">
        <v>22</v>
      </c>
      <c r="G330" s="295" t="s">
        <v>341</v>
      </c>
      <c r="H330" s="71">
        <v>113000</v>
      </c>
      <c r="I330" s="71">
        <f t="shared" ref="I330:I332" si="428">O330</f>
        <v>31402</v>
      </c>
      <c r="J330" s="71">
        <f t="shared" si="422"/>
        <v>81598</v>
      </c>
      <c r="K330" s="165">
        <f t="shared" si="412"/>
        <v>27.79</v>
      </c>
      <c r="L330" s="71">
        <v>51200</v>
      </c>
      <c r="M330" s="71">
        <v>23401</v>
      </c>
      <c r="N330" s="71">
        <v>8001</v>
      </c>
      <c r="O330" s="69">
        <f t="shared" si="423"/>
        <v>31402</v>
      </c>
      <c r="P330" s="69">
        <f t="shared" si="356"/>
        <v>19798</v>
      </c>
      <c r="Q330" s="199">
        <f t="shared" si="357"/>
        <v>61.33</v>
      </c>
      <c r="R330" s="6">
        <v>75011.960000000006</v>
      </c>
      <c r="S330" s="9">
        <f t="shared" si="364"/>
        <v>51610.960000000006</v>
      </c>
      <c r="T330" s="44">
        <f t="shared" si="427"/>
        <v>126622.92000000001</v>
      </c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</row>
    <row r="331" spans="1:159" ht="28.5" x14ac:dyDescent="0.2">
      <c r="A331" s="290"/>
      <c r="B331" s="291"/>
      <c r="C331" s="291"/>
      <c r="D331" s="291"/>
      <c r="E331" s="291"/>
      <c r="F331" s="291" t="s">
        <v>111</v>
      </c>
      <c r="G331" s="295" t="s">
        <v>205</v>
      </c>
      <c r="H331" s="71">
        <v>26000</v>
      </c>
      <c r="I331" s="71">
        <f t="shared" si="428"/>
        <v>263</v>
      </c>
      <c r="J331" s="71">
        <f t="shared" si="422"/>
        <v>25737</v>
      </c>
      <c r="K331" s="165">
        <f t="shared" si="412"/>
        <v>1.01</v>
      </c>
      <c r="L331" s="71">
        <v>9000</v>
      </c>
      <c r="M331" s="71">
        <v>163</v>
      </c>
      <c r="N331" s="71">
        <v>100</v>
      </c>
      <c r="O331" s="69">
        <f t="shared" si="423"/>
        <v>263</v>
      </c>
      <c r="P331" s="69"/>
      <c r="Q331" s="199"/>
      <c r="R331" s="6">
        <v>16026.1</v>
      </c>
      <c r="S331" s="9">
        <f t="shared" si="364"/>
        <v>15863.1</v>
      </c>
      <c r="T331" s="33">
        <f>R331+S331</f>
        <v>31889.200000000001</v>
      </c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</row>
    <row r="332" spans="1:159" ht="18" x14ac:dyDescent="0.2">
      <c r="A332" s="290"/>
      <c r="B332" s="291"/>
      <c r="C332" s="291"/>
      <c r="D332" s="291"/>
      <c r="E332" s="291"/>
      <c r="F332" s="291" t="s">
        <v>91</v>
      </c>
      <c r="G332" s="295" t="s">
        <v>315</v>
      </c>
      <c r="H332" s="71">
        <v>15000</v>
      </c>
      <c r="I332" s="71">
        <f t="shared" si="428"/>
        <v>839</v>
      </c>
      <c r="J332" s="71">
        <f>H332-I332</f>
        <v>14161</v>
      </c>
      <c r="K332" s="165">
        <f t="shared" si="412"/>
        <v>5.59</v>
      </c>
      <c r="L332" s="71">
        <v>12500</v>
      </c>
      <c r="M332" s="71">
        <v>295</v>
      </c>
      <c r="N332" s="71">
        <v>544</v>
      </c>
      <c r="O332" s="69">
        <f t="shared" si="423"/>
        <v>839</v>
      </c>
      <c r="P332" s="69">
        <f t="shared" ref="P332:P371" si="429">L332-O332</f>
        <v>11661</v>
      </c>
      <c r="Q332" s="199">
        <f t="shared" ref="Q332:Q368" si="430">ROUND(O332/L332*100,2)</f>
        <v>6.71</v>
      </c>
      <c r="R332" s="6">
        <v>17474.97</v>
      </c>
      <c r="S332" s="9">
        <f t="shared" si="364"/>
        <v>17179.97</v>
      </c>
      <c r="T332" s="70">
        <f>+R332+S332</f>
        <v>34654.94</v>
      </c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</row>
    <row r="333" spans="1:159" ht="18" x14ac:dyDescent="0.2">
      <c r="A333" s="284"/>
      <c r="B333" s="285"/>
      <c r="C333" s="285"/>
      <c r="D333" s="285" t="s">
        <v>91</v>
      </c>
      <c r="E333" s="285"/>
      <c r="F333" s="285"/>
      <c r="G333" s="309" t="s">
        <v>74</v>
      </c>
      <c r="H333" s="73">
        <f t="shared" ref="H333:J334" si="431">H334</f>
        <v>0</v>
      </c>
      <c r="I333" s="73">
        <f t="shared" si="431"/>
        <v>0</v>
      </c>
      <c r="J333" s="73">
        <f t="shared" si="431"/>
        <v>0</v>
      </c>
      <c r="K333" s="165" t="e">
        <f t="shared" si="412"/>
        <v>#DIV/0!</v>
      </c>
      <c r="L333" s="73">
        <f t="shared" ref="L333:O334" si="432">L334</f>
        <v>0</v>
      </c>
      <c r="M333" s="73">
        <f t="shared" si="432"/>
        <v>0</v>
      </c>
      <c r="N333" s="73">
        <f t="shared" si="432"/>
        <v>0</v>
      </c>
      <c r="O333" s="73">
        <f t="shared" si="432"/>
        <v>0</v>
      </c>
      <c r="P333" s="69">
        <f t="shared" si="429"/>
        <v>0</v>
      </c>
      <c r="Q333" s="199" t="e">
        <f t="shared" si="430"/>
        <v>#DIV/0!</v>
      </c>
      <c r="R333" s="6"/>
      <c r="S333" s="9">
        <f t="shared" si="364"/>
        <v>0</v>
      </c>
      <c r="T333" s="69">
        <f>+R333+S333</f>
        <v>0</v>
      </c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</row>
    <row r="334" spans="1:159" ht="18" x14ac:dyDescent="0.2">
      <c r="A334" s="284"/>
      <c r="B334" s="285"/>
      <c r="C334" s="285"/>
      <c r="D334" s="285"/>
      <c r="E334" s="288" t="s">
        <v>12</v>
      </c>
      <c r="F334" s="285"/>
      <c r="G334" s="293" t="s">
        <v>206</v>
      </c>
      <c r="H334" s="73">
        <f t="shared" si="431"/>
        <v>0</v>
      </c>
      <c r="I334" s="73">
        <f t="shared" si="431"/>
        <v>0</v>
      </c>
      <c r="J334" s="73">
        <f t="shared" si="431"/>
        <v>0</v>
      </c>
      <c r="K334" s="165" t="e">
        <f t="shared" si="412"/>
        <v>#DIV/0!</v>
      </c>
      <c r="L334" s="73">
        <f t="shared" si="432"/>
        <v>0</v>
      </c>
      <c r="M334" s="73">
        <f t="shared" si="432"/>
        <v>0</v>
      </c>
      <c r="N334" s="73">
        <f t="shared" si="432"/>
        <v>0</v>
      </c>
      <c r="O334" s="73">
        <f t="shared" si="432"/>
        <v>0</v>
      </c>
      <c r="P334" s="69">
        <f t="shared" si="429"/>
        <v>0</v>
      </c>
      <c r="Q334" s="199" t="e">
        <f t="shared" si="430"/>
        <v>#DIV/0!</v>
      </c>
      <c r="R334" s="6"/>
      <c r="S334" s="9">
        <f t="shared" si="364"/>
        <v>0</v>
      </c>
      <c r="T334" s="69">
        <f>+R334+S334</f>
        <v>0</v>
      </c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</row>
    <row r="335" spans="1:159" ht="28.5" x14ac:dyDescent="0.2">
      <c r="A335" s="290"/>
      <c r="B335" s="291"/>
      <c r="C335" s="291"/>
      <c r="D335" s="291"/>
      <c r="E335" s="291"/>
      <c r="F335" s="291" t="s">
        <v>18</v>
      </c>
      <c r="G335" s="295" t="s">
        <v>207</v>
      </c>
      <c r="H335" s="71"/>
      <c r="I335" s="71"/>
      <c r="J335" s="71">
        <f t="shared" ref="J335" si="433">H335-I335</f>
        <v>0</v>
      </c>
      <c r="K335" s="165" t="e">
        <f t="shared" si="412"/>
        <v>#DIV/0!</v>
      </c>
      <c r="L335" s="71"/>
      <c r="M335" s="71"/>
      <c r="N335" s="71"/>
      <c r="O335" s="69">
        <f t="shared" ref="O335" si="434">+M335+N335</f>
        <v>0</v>
      </c>
      <c r="P335" s="69">
        <f t="shared" si="429"/>
        <v>0</v>
      </c>
      <c r="Q335" s="199" t="e">
        <f t="shared" si="430"/>
        <v>#DIV/0!</v>
      </c>
      <c r="R335" s="6"/>
      <c r="S335" s="9">
        <f t="shared" si="364"/>
        <v>0</v>
      </c>
      <c r="T335" s="44">
        <f>+R335+S335</f>
        <v>0</v>
      </c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</row>
    <row r="336" spans="1:159" s="1" customFormat="1" ht="28.5" x14ac:dyDescent="0.25">
      <c r="A336" s="284"/>
      <c r="B336" s="285"/>
      <c r="C336" s="285"/>
      <c r="D336" s="285">
        <v>51</v>
      </c>
      <c r="E336" s="285"/>
      <c r="F336" s="285"/>
      <c r="G336" s="309" t="s">
        <v>342</v>
      </c>
      <c r="H336" s="73">
        <f t="shared" ref="H336:J336" si="435">H337</f>
        <v>2114000</v>
      </c>
      <c r="I336" s="73">
        <f t="shared" si="435"/>
        <v>850341</v>
      </c>
      <c r="J336" s="73">
        <f t="shared" si="435"/>
        <v>1263659</v>
      </c>
      <c r="K336" s="165">
        <f t="shared" si="412"/>
        <v>40.22</v>
      </c>
      <c r="L336" s="73">
        <f t="shared" ref="L336:O336" si="436">L337</f>
        <v>1400000</v>
      </c>
      <c r="M336" s="73">
        <f t="shared" si="436"/>
        <v>630094</v>
      </c>
      <c r="N336" s="73">
        <f t="shared" si="436"/>
        <v>220247</v>
      </c>
      <c r="O336" s="73">
        <f t="shared" si="436"/>
        <v>850341</v>
      </c>
      <c r="P336" s="70">
        <f t="shared" si="429"/>
        <v>549659</v>
      </c>
      <c r="Q336" s="198">
        <f t="shared" si="430"/>
        <v>60.74</v>
      </c>
      <c r="R336" s="9"/>
      <c r="S336" s="9">
        <f t="shared" si="364"/>
        <v>-630094</v>
      </c>
      <c r="T336" s="44">
        <f t="shared" ref="T336:T344" si="437">+R336+S336</f>
        <v>-630094</v>
      </c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</row>
    <row r="337" spans="1:159" s="1" customFormat="1" ht="18" x14ac:dyDescent="0.25">
      <c r="A337" s="284"/>
      <c r="B337" s="285"/>
      <c r="C337" s="285"/>
      <c r="D337" s="285"/>
      <c r="E337" s="285" t="s">
        <v>20</v>
      </c>
      <c r="F337" s="285"/>
      <c r="G337" s="293" t="s">
        <v>343</v>
      </c>
      <c r="H337" s="73">
        <f>H338+H339+H340</f>
        <v>2114000</v>
      </c>
      <c r="I337" s="73">
        <f t="shared" ref="I337:J337" si="438">I338+I339+I340</f>
        <v>850341</v>
      </c>
      <c r="J337" s="73">
        <f t="shared" si="438"/>
        <v>1263659</v>
      </c>
      <c r="K337" s="165">
        <f t="shared" si="412"/>
        <v>40.22</v>
      </c>
      <c r="L337" s="73">
        <f t="shared" ref="L337:O337" si="439">L338+L339+L340</f>
        <v>1400000</v>
      </c>
      <c r="M337" s="73">
        <f t="shared" si="439"/>
        <v>630094</v>
      </c>
      <c r="N337" s="73">
        <f t="shared" si="439"/>
        <v>220247</v>
      </c>
      <c r="O337" s="73">
        <f t="shared" si="439"/>
        <v>850341</v>
      </c>
      <c r="P337" s="70">
        <f t="shared" si="429"/>
        <v>549659</v>
      </c>
      <c r="Q337" s="198">
        <f t="shared" si="430"/>
        <v>60.74</v>
      </c>
      <c r="R337" s="9"/>
      <c r="S337" s="9">
        <f t="shared" si="364"/>
        <v>-630094</v>
      </c>
      <c r="T337" s="44">
        <f t="shared" si="437"/>
        <v>-630094</v>
      </c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</row>
    <row r="338" spans="1:159" ht="28.5" x14ac:dyDescent="0.2">
      <c r="A338" s="290"/>
      <c r="B338" s="291"/>
      <c r="C338" s="291"/>
      <c r="D338" s="291"/>
      <c r="E338" s="291"/>
      <c r="F338" s="291">
        <v>17</v>
      </c>
      <c r="G338" s="295" t="s">
        <v>344</v>
      </c>
      <c r="H338" s="71">
        <v>2114000</v>
      </c>
      <c r="I338" s="71">
        <f>O338</f>
        <v>850341</v>
      </c>
      <c r="J338" s="71">
        <f t="shared" ref="J338:J340" si="440">H338-I338</f>
        <v>1263659</v>
      </c>
      <c r="K338" s="165">
        <f t="shared" si="412"/>
        <v>40.22</v>
      </c>
      <c r="L338" s="71">
        <v>1400000</v>
      </c>
      <c r="M338" s="71">
        <v>630094</v>
      </c>
      <c r="N338" s="71">
        <v>220247</v>
      </c>
      <c r="O338" s="69">
        <f>+M338+N338</f>
        <v>850341</v>
      </c>
      <c r="P338" s="69">
        <f t="shared" si="429"/>
        <v>549659</v>
      </c>
      <c r="Q338" s="199">
        <f t="shared" si="430"/>
        <v>60.74</v>
      </c>
      <c r="R338" s="6">
        <v>2064910</v>
      </c>
      <c r="S338" s="9">
        <f t="shared" si="364"/>
        <v>1434816</v>
      </c>
      <c r="T338" s="44">
        <f t="shared" si="437"/>
        <v>3499726</v>
      </c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</row>
    <row r="339" spans="1:159" ht="42.75" x14ac:dyDescent="0.2">
      <c r="A339" s="290"/>
      <c r="B339" s="291"/>
      <c r="C339" s="291"/>
      <c r="D339" s="291"/>
      <c r="E339" s="291"/>
      <c r="F339" s="291">
        <v>19</v>
      </c>
      <c r="G339" s="295" t="s">
        <v>345</v>
      </c>
      <c r="H339" s="71">
        <v>0</v>
      </c>
      <c r="I339" s="71"/>
      <c r="J339" s="71">
        <f t="shared" si="440"/>
        <v>0</v>
      </c>
      <c r="K339" s="165" t="e">
        <f t="shared" si="412"/>
        <v>#DIV/0!</v>
      </c>
      <c r="L339" s="71">
        <v>0</v>
      </c>
      <c r="M339" s="71"/>
      <c r="N339" s="71"/>
      <c r="O339" s="69">
        <f t="shared" ref="O339:O340" si="441">+M339+N339</f>
        <v>0</v>
      </c>
      <c r="P339" s="69">
        <f t="shared" si="429"/>
        <v>0</v>
      </c>
      <c r="Q339" s="199" t="e">
        <f t="shared" si="430"/>
        <v>#DIV/0!</v>
      </c>
      <c r="R339" s="6"/>
      <c r="S339" s="9">
        <f t="shared" ref="S339:S360" si="442">R339-M339</f>
        <v>0</v>
      </c>
      <c r="T339" s="44">
        <f t="shared" si="437"/>
        <v>0</v>
      </c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</row>
    <row r="340" spans="1:159" ht="71.25" x14ac:dyDescent="0.2">
      <c r="A340" s="290"/>
      <c r="B340" s="291"/>
      <c r="C340" s="291"/>
      <c r="D340" s="291"/>
      <c r="E340" s="291"/>
      <c r="F340" s="291" t="s">
        <v>90</v>
      </c>
      <c r="G340" s="295" t="s">
        <v>346</v>
      </c>
      <c r="H340" s="71">
        <v>0</v>
      </c>
      <c r="I340" s="71"/>
      <c r="J340" s="71">
        <f t="shared" si="440"/>
        <v>0</v>
      </c>
      <c r="K340" s="165" t="e">
        <f t="shared" si="412"/>
        <v>#DIV/0!</v>
      </c>
      <c r="L340" s="71">
        <v>0</v>
      </c>
      <c r="M340" s="71"/>
      <c r="N340" s="71"/>
      <c r="O340" s="69">
        <f t="shared" si="441"/>
        <v>0</v>
      </c>
      <c r="P340" s="69">
        <f t="shared" si="429"/>
        <v>0</v>
      </c>
      <c r="Q340" s="199" t="e">
        <f t="shared" si="430"/>
        <v>#DIV/0!</v>
      </c>
      <c r="R340" s="6"/>
      <c r="S340" s="9">
        <f t="shared" si="442"/>
        <v>0</v>
      </c>
      <c r="T340" s="44">
        <f t="shared" si="437"/>
        <v>0</v>
      </c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</row>
    <row r="341" spans="1:159" s="1" customFormat="1" ht="18" x14ac:dyDescent="0.25">
      <c r="A341" s="284"/>
      <c r="B341" s="285"/>
      <c r="C341" s="285"/>
      <c r="D341" s="285">
        <v>57</v>
      </c>
      <c r="E341" s="285"/>
      <c r="F341" s="285"/>
      <c r="G341" s="309" t="s">
        <v>316</v>
      </c>
      <c r="H341" s="73">
        <f>H342+H360+H365+H366</f>
        <v>10724000</v>
      </c>
      <c r="I341" s="73">
        <f>I342+I360+I365+I366</f>
        <v>5885112</v>
      </c>
      <c r="J341" s="73">
        <f>J342+J360+J365+J366</f>
        <v>5379386</v>
      </c>
      <c r="K341" s="165">
        <f t="shared" si="412"/>
        <v>54.88</v>
      </c>
      <c r="L341" s="73">
        <f>L342+L360+L365+L366</f>
        <v>8751000</v>
      </c>
      <c r="M341" s="73">
        <f t="shared" ref="M341:N341" si="443">M342+M360+M365+M366</f>
        <v>4409666</v>
      </c>
      <c r="N341" s="73">
        <f t="shared" si="443"/>
        <v>1475446</v>
      </c>
      <c r="O341" s="73">
        <f>M341+N341</f>
        <v>5885112</v>
      </c>
      <c r="P341" s="70">
        <f>L341-O341</f>
        <v>2865888</v>
      </c>
      <c r="Q341" s="198">
        <f t="shared" si="430"/>
        <v>67.25</v>
      </c>
      <c r="R341" s="9"/>
      <c r="S341" s="9">
        <f t="shared" si="442"/>
        <v>-4409666</v>
      </c>
      <c r="T341" s="44">
        <f t="shared" si="437"/>
        <v>-4409666</v>
      </c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</row>
    <row r="342" spans="1:159" s="1" customFormat="1" ht="18" x14ac:dyDescent="0.25">
      <c r="A342" s="284"/>
      <c r="B342" s="285"/>
      <c r="C342" s="285"/>
      <c r="D342" s="285"/>
      <c r="E342" s="285" t="s">
        <v>20</v>
      </c>
      <c r="F342" s="285"/>
      <c r="G342" s="293" t="s">
        <v>347</v>
      </c>
      <c r="H342" s="73">
        <f>H343</f>
        <v>7598000</v>
      </c>
      <c r="I342" s="73">
        <f>I343</f>
        <v>3503434</v>
      </c>
      <c r="J342" s="73">
        <f>+J343+J353+J355</f>
        <v>4635064</v>
      </c>
      <c r="K342" s="165">
        <f t="shared" si="412"/>
        <v>46.11</v>
      </c>
      <c r="L342" s="73">
        <f>L343</f>
        <v>5800000</v>
      </c>
      <c r="M342" s="73">
        <f>M343</f>
        <v>2605686</v>
      </c>
      <c r="N342" s="73">
        <f>N343</f>
        <v>897748</v>
      </c>
      <c r="O342" s="70">
        <f>+M342+N342</f>
        <v>3503434</v>
      </c>
      <c r="P342" s="70">
        <f t="shared" si="429"/>
        <v>2296566</v>
      </c>
      <c r="Q342" s="198">
        <f t="shared" si="430"/>
        <v>60.4</v>
      </c>
      <c r="R342" s="9">
        <v>3485529.26</v>
      </c>
      <c r="S342" s="9">
        <f t="shared" si="442"/>
        <v>879843.25999999978</v>
      </c>
      <c r="T342" s="44">
        <f t="shared" si="437"/>
        <v>4365372.5199999996</v>
      </c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</row>
    <row r="343" spans="1:159" s="80" customFormat="1" ht="18" x14ac:dyDescent="0.2">
      <c r="A343" s="319"/>
      <c r="B343" s="320"/>
      <c r="C343" s="320"/>
      <c r="D343" s="320"/>
      <c r="E343" s="320"/>
      <c r="F343" s="320"/>
      <c r="G343" s="321" t="s">
        <v>348</v>
      </c>
      <c r="H343" s="71">
        <v>7598000</v>
      </c>
      <c r="I343" s="71">
        <f>O343</f>
        <v>3503434</v>
      </c>
      <c r="J343" s="71">
        <f t="shared" ref="J343" si="444">J344+J345+J353+J354</f>
        <v>4137196</v>
      </c>
      <c r="K343" s="165">
        <f t="shared" si="412"/>
        <v>46.11</v>
      </c>
      <c r="L343" s="71">
        <v>5800000</v>
      </c>
      <c r="M343" s="71">
        <v>2605686</v>
      </c>
      <c r="N343" s="71">
        <v>897748</v>
      </c>
      <c r="O343" s="69">
        <f>+M343+N343</f>
        <v>3503434</v>
      </c>
      <c r="P343" s="69">
        <f>L343-O343</f>
        <v>2296566</v>
      </c>
      <c r="Q343" s="206">
        <f>ROUND(O343/L343*100,2)</f>
        <v>60.4</v>
      </c>
      <c r="R343" s="9">
        <v>2681979</v>
      </c>
      <c r="S343" s="9">
        <f t="shared" si="442"/>
        <v>76293</v>
      </c>
      <c r="T343" s="44">
        <f t="shared" si="437"/>
        <v>2758272</v>
      </c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8"/>
      <c r="AY343" s="78"/>
      <c r="AZ343" s="78"/>
      <c r="BA343" s="78"/>
      <c r="BB343" s="78"/>
      <c r="BC343" s="78"/>
      <c r="BD343" s="78"/>
      <c r="BE343" s="78"/>
      <c r="BF343" s="78"/>
      <c r="BG343" s="78"/>
      <c r="BH343" s="78"/>
      <c r="BI343" s="78"/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/>
      <c r="BX343" s="78"/>
      <c r="BY343" s="78"/>
      <c r="BZ343" s="78"/>
      <c r="CA343" s="78"/>
      <c r="CB343" s="78"/>
      <c r="CC343" s="78"/>
      <c r="CD343" s="78"/>
      <c r="CE343" s="78"/>
      <c r="CF343" s="78"/>
      <c r="CG343" s="78"/>
      <c r="CH343" s="78"/>
      <c r="CI343" s="78"/>
      <c r="CJ343" s="78"/>
      <c r="CK343" s="78"/>
      <c r="CL343" s="78"/>
      <c r="CM343" s="78"/>
      <c r="CN343" s="78"/>
      <c r="CO343" s="78"/>
      <c r="CP343" s="78"/>
      <c r="CQ343" s="78"/>
      <c r="CR343" s="78"/>
      <c r="CS343" s="78"/>
      <c r="CT343" s="78"/>
      <c r="CU343" s="78"/>
      <c r="CV343" s="78"/>
      <c r="CW343" s="78"/>
      <c r="CX343" s="78"/>
      <c r="CY343" s="78"/>
      <c r="CZ343" s="78"/>
      <c r="DA343" s="78"/>
      <c r="DB343" s="78"/>
      <c r="DC343" s="78"/>
      <c r="DD343" s="78"/>
      <c r="DE343" s="78"/>
      <c r="DF343" s="78"/>
      <c r="DG343" s="78"/>
      <c r="DH343" s="79"/>
      <c r="DI343" s="79"/>
      <c r="DJ343" s="79"/>
      <c r="DK343" s="79"/>
      <c r="DL343" s="79"/>
      <c r="DM343" s="79"/>
      <c r="DN343" s="79"/>
      <c r="DO343" s="79"/>
      <c r="DP343" s="79"/>
      <c r="DQ343" s="79"/>
      <c r="DR343" s="79"/>
      <c r="DS343" s="79"/>
      <c r="DT343" s="79"/>
      <c r="DU343" s="79"/>
      <c r="DV343" s="79"/>
      <c r="DW343" s="79"/>
      <c r="DX343" s="79"/>
      <c r="DY343" s="79"/>
      <c r="DZ343" s="79"/>
      <c r="EA343" s="79"/>
      <c r="EB343" s="79"/>
      <c r="EC343" s="79"/>
      <c r="ED343" s="79"/>
      <c r="EE343" s="79"/>
      <c r="EF343" s="79"/>
      <c r="EG343" s="79"/>
      <c r="EH343" s="79"/>
      <c r="EI343" s="79"/>
      <c r="EJ343" s="79"/>
      <c r="EK343" s="79"/>
      <c r="EL343" s="79"/>
      <c r="EM343" s="79"/>
      <c r="EN343" s="79"/>
      <c r="EO343" s="79"/>
      <c r="EP343" s="79"/>
      <c r="EQ343" s="79"/>
      <c r="ER343" s="79"/>
      <c r="ES343" s="79"/>
      <c r="ET343" s="79"/>
      <c r="EU343" s="79"/>
      <c r="EV343" s="79"/>
      <c r="EW343" s="79"/>
      <c r="EX343" s="79"/>
      <c r="EY343" s="79"/>
      <c r="EZ343" s="79"/>
      <c r="FA343" s="79"/>
      <c r="FB343" s="79"/>
      <c r="FC343" s="79"/>
    </row>
    <row r="344" spans="1:159" s="80" customFormat="1" ht="18" x14ac:dyDescent="0.2">
      <c r="A344" s="319"/>
      <c r="B344" s="320"/>
      <c r="C344" s="320"/>
      <c r="D344" s="320"/>
      <c r="E344" s="320"/>
      <c r="F344" s="320"/>
      <c r="G344" s="321" t="s">
        <v>375</v>
      </c>
      <c r="H344" s="71">
        <v>6920000</v>
      </c>
      <c r="I344" s="71">
        <f>O344</f>
        <v>3289458</v>
      </c>
      <c r="J344" s="71">
        <f t="shared" ref="J344:J354" si="445">H344-I344</f>
        <v>3630542</v>
      </c>
      <c r="K344" s="165">
        <f t="shared" si="412"/>
        <v>47.54</v>
      </c>
      <c r="L344" s="71">
        <v>2880000</v>
      </c>
      <c r="M344" s="71">
        <v>2437375</v>
      </c>
      <c r="N344" s="71">
        <v>852083</v>
      </c>
      <c r="O344" s="69">
        <f>+M344+N344</f>
        <v>3289458</v>
      </c>
      <c r="P344" s="69"/>
      <c r="Q344" s="206"/>
      <c r="R344" s="77"/>
      <c r="S344" s="9">
        <f t="shared" si="442"/>
        <v>-2437375</v>
      </c>
      <c r="T344" s="172">
        <f t="shared" si="437"/>
        <v>-2437375</v>
      </c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8"/>
      <c r="AY344" s="78"/>
      <c r="AZ344" s="78"/>
      <c r="BA344" s="78"/>
      <c r="BB344" s="78"/>
      <c r="BC344" s="78"/>
      <c r="BD344" s="78"/>
      <c r="BE344" s="78"/>
      <c r="BF344" s="78"/>
      <c r="BG344" s="78"/>
      <c r="BH344" s="78"/>
      <c r="BI344" s="78"/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/>
      <c r="BX344" s="78"/>
      <c r="BY344" s="78"/>
      <c r="BZ344" s="78"/>
      <c r="CA344" s="78"/>
      <c r="CB344" s="78"/>
      <c r="CC344" s="78"/>
      <c r="CD344" s="78"/>
      <c r="CE344" s="78"/>
      <c r="CF344" s="78"/>
      <c r="CG344" s="78"/>
      <c r="CH344" s="78"/>
      <c r="CI344" s="78"/>
      <c r="CJ344" s="78"/>
      <c r="CK344" s="78"/>
      <c r="CL344" s="78"/>
      <c r="CM344" s="78"/>
      <c r="CN344" s="78"/>
      <c r="CO344" s="78"/>
      <c r="CP344" s="78"/>
      <c r="CQ344" s="78"/>
      <c r="CR344" s="78"/>
      <c r="CS344" s="78"/>
      <c r="CT344" s="78"/>
      <c r="CU344" s="78"/>
      <c r="CV344" s="78"/>
      <c r="CW344" s="78"/>
      <c r="CX344" s="78"/>
      <c r="CY344" s="78"/>
      <c r="CZ344" s="78"/>
      <c r="DA344" s="78"/>
      <c r="DB344" s="78"/>
      <c r="DC344" s="78"/>
      <c r="DD344" s="78"/>
      <c r="DE344" s="78"/>
      <c r="DF344" s="78"/>
      <c r="DG344" s="78"/>
      <c r="DH344" s="79"/>
      <c r="DI344" s="79"/>
      <c r="DJ344" s="79"/>
      <c r="DK344" s="79"/>
      <c r="DL344" s="79"/>
      <c r="DM344" s="79"/>
      <c r="DN344" s="79"/>
      <c r="DO344" s="79"/>
      <c r="DP344" s="79"/>
      <c r="DQ344" s="79"/>
      <c r="DR344" s="79"/>
      <c r="DS344" s="79"/>
      <c r="DT344" s="79"/>
      <c r="DU344" s="79"/>
      <c r="DV344" s="79"/>
      <c r="DW344" s="79"/>
      <c r="DX344" s="79"/>
      <c r="DY344" s="79"/>
      <c r="DZ344" s="79"/>
      <c r="EA344" s="79"/>
      <c r="EB344" s="79"/>
      <c r="EC344" s="79"/>
      <c r="ED344" s="79"/>
      <c r="EE344" s="79"/>
      <c r="EF344" s="79"/>
      <c r="EG344" s="79"/>
      <c r="EH344" s="79"/>
      <c r="EI344" s="79"/>
      <c r="EJ344" s="79"/>
      <c r="EK344" s="79"/>
      <c r="EL344" s="79"/>
      <c r="EM344" s="79"/>
      <c r="EN344" s="79"/>
      <c r="EO344" s="79"/>
      <c r="EP344" s="79"/>
      <c r="EQ344" s="79"/>
      <c r="ER344" s="79"/>
      <c r="ES344" s="79"/>
      <c r="ET344" s="79"/>
      <c r="EU344" s="79"/>
      <c r="EV344" s="79"/>
      <c r="EW344" s="79"/>
      <c r="EX344" s="79"/>
      <c r="EY344" s="79"/>
      <c r="EZ344" s="79"/>
      <c r="FA344" s="79"/>
      <c r="FB344" s="79"/>
      <c r="FC344" s="79"/>
    </row>
    <row r="345" spans="1:159" ht="18" x14ac:dyDescent="0.2">
      <c r="A345" s="290"/>
      <c r="B345" s="291"/>
      <c r="C345" s="291"/>
      <c r="D345" s="291"/>
      <c r="E345" s="291"/>
      <c r="F345" s="291"/>
      <c r="G345" s="295" t="s">
        <v>208</v>
      </c>
      <c r="H345" s="71"/>
      <c r="I345" s="71">
        <f>O345</f>
        <v>0</v>
      </c>
      <c r="J345" s="71">
        <f t="shared" si="445"/>
        <v>0</v>
      </c>
      <c r="K345" s="165" t="e">
        <f t="shared" si="412"/>
        <v>#DIV/0!</v>
      </c>
      <c r="L345" s="71"/>
      <c r="M345" s="71"/>
      <c r="N345" s="71"/>
      <c r="O345" s="69">
        <f>+M345+N345</f>
        <v>0</v>
      </c>
      <c r="P345" s="69"/>
      <c r="Q345" s="199"/>
      <c r="R345" s="6"/>
      <c r="S345" s="9">
        <f t="shared" si="442"/>
        <v>0</v>
      </c>
      <c r="T345" s="33">
        <f t="shared" ref="T345" si="446">+T346+T347+T348+T349</f>
        <v>0</v>
      </c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</row>
    <row r="346" spans="1:159" ht="18" x14ac:dyDescent="0.2">
      <c r="A346" s="290"/>
      <c r="B346" s="291"/>
      <c r="C346" s="291"/>
      <c r="D346" s="291"/>
      <c r="E346" s="291"/>
      <c r="F346" s="291"/>
      <c r="G346" s="295" t="s">
        <v>209</v>
      </c>
      <c r="H346" s="71"/>
      <c r="I346" s="71"/>
      <c r="J346" s="71">
        <f t="shared" si="445"/>
        <v>0</v>
      </c>
      <c r="K346" s="165" t="e">
        <f t="shared" si="412"/>
        <v>#DIV/0!</v>
      </c>
      <c r="L346" s="71"/>
      <c r="M346" s="71"/>
      <c r="N346" s="71"/>
      <c r="O346" s="69">
        <f t="shared" ref="O346:O354" si="447">+M346+N346</f>
        <v>0</v>
      </c>
      <c r="P346" s="69"/>
      <c r="Q346" s="199"/>
      <c r="R346" s="6"/>
      <c r="S346" s="9">
        <f t="shared" si="442"/>
        <v>0</v>
      </c>
      <c r="T346" s="44">
        <f t="shared" ref="T346:T349" si="448">+R346+S346</f>
        <v>0</v>
      </c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</row>
    <row r="347" spans="1:159" ht="18" x14ac:dyDescent="0.2">
      <c r="A347" s="290"/>
      <c r="B347" s="291"/>
      <c r="C347" s="291"/>
      <c r="D347" s="291"/>
      <c r="E347" s="291"/>
      <c r="F347" s="291"/>
      <c r="G347" s="295" t="s">
        <v>210</v>
      </c>
      <c r="H347" s="71"/>
      <c r="I347" s="71"/>
      <c r="J347" s="71">
        <f t="shared" si="445"/>
        <v>0</v>
      </c>
      <c r="K347" s="165" t="e">
        <f t="shared" si="412"/>
        <v>#DIV/0!</v>
      </c>
      <c r="L347" s="71"/>
      <c r="M347" s="71"/>
      <c r="N347" s="71"/>
      <c r="O347" s="69">
        <f t="shared" si="447"/>
        <v>0</v>
      </c>
      <c r="P347" s="69"/>
      <c r="Q347" s="199"/>
      <c r="R347" s="6"/>
      <c r="S347" s="9">
        <f t="shared" si="442"/>
        <v>0</v>
      </c>
      <c r="T347" s="44">
        <f t="shared" si="448"/>
        <v>0</v>
      </c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</row>
    <row r="348" spans="1:159" ht="18" x14ac:dyDescent="0.2">
      <c r="A348" s="290"/>
      <c r="B348" s="291"/>
      <c r="C348" s="291"/>
      <c r="D348" s="291"/>
      <c r="E348" s="291"/>
      <c r="F348" s="291"/>
      <c r="G348" s="295" t="s">
        <v>211</v>
      </c>
      <c r="H348" s="71"/>
      <c r="I348" s="71"/>
      <c r="J348" s="71">
        <f t="shared" si="445"/>
        <v>0</v>
      </c>
      <c r="K348" s="165" t="e">
        <f t="shared" si="412"/>
        <v>#DIV/0!</v>
      </c>
      <c r="L348" s="71"/>
      <c r="M348" s="71"/>
      <c r="N348" s="71"/>
      <c r="O348" s="69">
        <f t="shared" si="447"/>
        <v>0</v>
      </c>
      <c r="P348" s="69"/>
      <c r="Q348" s="199"/>
      <c r="R348" s="6"/>
      <c r="S348" s="9">
        <f t="shared" si="442"/>
        <v>0</v>
      </c>
      <c r="T348" s="44">
        <f t="shared" si="448"/>
        <v>0</v>
      </c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</row>
    <row r="349" spans="1:159" ht="18" x14ac:dyDescent="0.2">
      <c r="A349" s="290"/>
      <c r="B349" s="291"/>
      <c r="C349" s="291"/>
      <c r="D349" s="291"/>
      <c r="E349" s="291"/>
      <c r="F349" s="291"/>
      <c r="G349" s="295" t="s">
        <v>212</v>
      </c>
      <c r="H349" s="71"/>
      <c r="I349" s="71"/>
      <c r="J349" s="71">
        <f t="shared" si="445"/>
        <v>0</v>
      </c>
      <c r="K349" s="165" t="e">
        <f t="shared" si="412"/>
        <v>#DIV/0!</v>
      </c>
      <c r="L349" s="71"/>
      <c r="M349" s="71"/>
      <c r="N349" s="71"/>
      <c r="O349" s="69">
        <f t="shared" si="447"/>
        <v>0</v>
      </c>
      <c r="P349" s="69"/>
      <c r="Q349" s="199"/>
      <c r="R349" s="6"/>
      <c r="S349" s="9">
        <f t="shared" si="442"/>
        <v>0</v>
      </c>
      <c r="T349" s="44">
        <f t="shared" si="448"/>
        <v>0</v>
      </c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</row>
    <row r="350" spans="1:159" ht="18" x14ac:dyDescent="0.2">
      <c r="A350" s="290"/>
      <c r="B350" s="291"/>
      <c r="C350" s="291"/>
      <c r="D350" s="291"/>
      <c r="E350" s="291"/>
      <c r="F350" s="291"/>
      <c r="G350" s="295" t="s">
        <v>213</v>
      </c>
      <c r="H350" s="71"/>
      <c r="I350" s="71"/>
      <c r="J350" s="71">
        <f t="shared" si="445"/>
        <v>0</v>
      </c>
      <c r="K350" s="165" t="e">
        <f t="shared" si="412"/>
        <v>#DIV/0!</v>
      </c>
      <c r="L350" s="71"/>
      <c r="M350" s="71"/>
      <c r="N350" s="71"/>
      <c r="O350" s="69">
        <f t="shared" si="447"/>
        <v>0</v>
      </c>
      <c r="P350" s="69"/>
      <c r="Q350" s="199"/>
      <c r="R350" s="6"/>
      <c r="S350" s="9">
        <f t="shared" si="442"/>
        <v>0</v>
      </c>
      <c r="T350" s="33">
        <f>R350+S350</f>
        <v>0</v>
      </c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</row>
    <row r="351" spans="1:159" ht="18" x14ac:dyDescent="0.2">
      <c r="A351" s="290"/>
      <c r="B351" s="291"/>
      <c r="C351" s="291"/>
      <c r="D351" s="291"/>
      <c r="E351" s="291"/>
      <c r="F351" s="291"/>
      <c r="G351" s="323" t="s">
        <v>214</v>
      </c>
      <c r="H351" s="71"/>
      <c r="I351" s="71"/>
      <c r="J351" s="71">
        <f t="shared" si="445"/>
        <v>0</v>
      </c>
      <c r="K351" s="165" t="e">
        <f t="shared" si="412"/>
        <v>#DIV/0!</v>
      </c>
      <c r="L351" s="71"/>
      <c r="M351" s="71"/>
      <c r="N351" s="71"/>
      <c r="O351" s="69">
        <f t="shared" si="447"/>
        <v>0</v>
      </c>
      <c r="P351" s="69"/>
      <c r="Q351" s="199"/>
      <c r="R351" s="6"/>
      <c r="S351" s="9">
        <f t="shared" si="442"/>
        <v>0</v>
      </c>
      <c r="T351" s="35">
        <f>R351+S351</f>
        <v>0</v>
      </c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</row>
    <row r="352" spans="1:159" ht="18" x14ac:dyDescent="0.2">
      <c r="A352" s="290"/>
      <c r="B352" s="291"/>
      <c r="C352" s="291"/>
      <c r="D352" s="291"/>
      <c r="E352" s="291"/>
      <c r="F352" s="291"/>
      <c r="G352" s="323" t="s">
        <v>215</v>
      </c>
      <c r="H352" s="71"/>
      <c r="I352" s="71"/>
      <c r="J352" s="71">
        <f t="shared" si="445"/>
        <v>0</v>
      </c>
      <c r="K352" s="165" t="e">
        <f t="shared" si="412"/>
        <v>#DIV/0!</v>
      </c>
      <c r="L352" s="71"/>
      <c r="M352" s="71"/>
      <c r="N352" s="71"/>
      <c r="O352" s="69">
        <f t="shared" si="447"/>
        <v>0</v>
      </c>
      <c r="P352" s="69"/>
      <c r="Q352" s="199"/>
      <c r="R352" s="6"/>
      <c r="S352" s="9">
        <f t="shared" si="442"/>
        <v>0</v>
      </c>
      <c r="T352" s="44">
        <f>+R352+S352</f>
        <v>0</v>
      </c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</row>
    <row r="353" spans="1:159" ht="18" x14ac:dyDescent="0.2">
      <c r="A353" s="290"/>
      <c r="B353" s="291"/>
      <c r="C353" s="291"/>
      <c r="D353" s="291"/>
      <c r="E353" s="291"/>
      <c r="F353" s="291"/>
      <c r="G353" s="295" t="s">
        <v>349</v>
      </c>
      <c r="H353" s="71">
        <v>660000</v>
      </c>
      <c r="I353" s="71">
        <f t="shared" ref="I353:I354" si="449">O353</f>
        <v>162132</v>
      </c>
      <c r="J353" s="71">
        <f t="shared" si="445"/>
        <v>497868</v>
      </c>
      <c r="K353" s="165">
        <f t="shared" si="412"/>
        <v>24.57</v>
      </c>
      <c r="L353" s="71">
        <v>15000</v>
      </c>
      <c r="M353" s="71">
        <v>113058</v>
      </c>
      <c r="N353" s="71">
        <v>49074</v>
      </c>
      <c r="O353" s="69">
        <f t="shared" si="447"/>
        <v>162132</v>
      </c>
      <c r="P353" s="69"/>
      <c r="Q353" s="199"/>
      <c r="R353" s="6"/>
      <c r="S353" s="9">
        <f t="shared" si="442"/>
        <v>-113058</v>
      </c>
      <c r="T353" s="44">
        <f t="shared" ref="T353" si="450">+R353+S353</f>
        <v>-113058</v>
      </c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</row>
    <row r="354" spans="1:159" s="85" customFormat="1" ht="18" x14ac:dyDescent="0.2">
      <c r="A354" s="310"/>
      <c r="B354" s="311"/>
      <c r="C354" s="311"/>
      <c r="D354" s="311"/>
      <c r="E354" s="311"/>
      <c r="F354" s="311"/>
      <c r="G354" s="312" t="s">
        <v>374</v>
      </c>
      <c r="H354" s="173">
        <v>18000</v>
      </c>
      <c r="I354" s="136">
        <f t="shared" si="449"/>
        <v>9214</v>
      </c>
      <c r="J354" s="173">
        <f t="shared" si="445"/>
        <v>8786</v>
      </c>
      <c r="K354" s="171">
        <f t="shared" si="412"/>
        <v>51.19</v>
      </c>
      <c r="L354" s="173">
        <v>5000</v>
      </c>
      <c r="M354" s="173">
        <v>4482</v>
      </c>
      <c r="N354" s="173">
        <v>4732</v>
      </c>
      <c r="O354" s="181">
        <f t="shared" si="447"/>
        <v>9214</v>
      </c>
      <c r="P354" s="181"/>
      <c r="Q354" s="204"/>
      <c r="R354" s="82"/>
      <c r="S354" s="9">
        <f t="shared" si="442"/>
        <v>-4482</v>
      </c>
      <c r="T354" s="44">
        <f>+R354+S354</f>
        <v>-4482</v>
      </c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4"/>
      <c r="DI354" s="84"/>
      <c r="DJ354" s="84"/>
      <c r="DK354" s="84"/>
      <c r="DL354" s="84"/>
      <c r="DM354" s="84"/>
      <c r="DN354" s="84"/>
      <c r="DO354" s="84"/>
      <c r="DP354" s="84"/>
      <c r="DQ354" s="84"/>
      <c r="DR354" s="84"/>
      <c r="DS354" s="84"/>
      <c r="DT354" s="84"/>
      <c r="DU354" s="84"/>
      <c r="DV354" s="84"/>
      <c r="DW354" s="84"/>
      <c r="DX354" s="84"/>
      <c r="DY354" s="84"/>
      <c r="DZ354" s="84"/>
      <c r="EA354" s="84"/>
      <c r="EB354" s="84"/>
      <c r="EC354" s="84"/>
      <c r="ED354" s="84"/>
      <c r="EE354" s="84"/>
      <c r="EF354" s="84"/>
      <c r="EG354" s="84"/>
      <c r="EH354" s="84"/>
      <c r="EI354" s="84"/>
      <c r="EJ354" s="84"/>
      <c r="EK354" s="84"/>
      <c r="EL354" s="84"/>
      <c r="EM354" s="84"/>
      <c r="EN354" s="84"/>
      <c r="EO354" s="84"/>
      <c r="EP354" s="84"/>
      <c r="EQ354" s="84"/>
      <c r="ER354" s="84"/>
      <c r="ES354" s="84"/>
      <c r="ET354" s="84"/>
      <c r="EU354" s="84"/>
      <c r="EV354" s="84"/>
      <c r="EW354" s="84"/>
      <c r="EX354" s="84"/>
      <c r="EY354" s="84"/>
      <c r="EZ354" s="84"/>
      <c r="FA354" s="84"/>
      <c r="FB354" s="84"/>
      <c r="FC354" s="84"/>
    </row>
    <row r="355" spans="1:159" ht="18" x14ac:dyDescent="0.2">
      <c r="A355" s="284"/>
      <c r="B355" s="285"/>
      <c r="C355" s="285"/>
      <c r="D355" s="285"/>
      <c r="E355" s="285"/>
      <c r="F355" s="285"/>
      <c r="G355" s="293" t="s">
        <v>216</v>
      </c>
      <c r="H355" s="73">
        <f t="shared" ref="H355:J355" si="451">+H356+H357+H358+H359</f>
        <v>0</v>
      </c>
      <c r="I355" s="73">
        <f t="shared" si="451"/>
        <v>0</v>
      </c>
      <c r="J355" s="73">
        <f t="shared" si="451"/>
        <v>0</v>
      </c>
      <c r="K355" s="165" t="e">
        <f t="shared" si="412"/>
        <v>#DIV/0!</v>
      </c>
      <c r="L355" s="73" t="s">
        <v>435</v>
      </c>
      <c r="M355" s="73">
        <f t="shared" ref="M355:O355" si="452">+M356+M357+M358+M359</f>
        <v>0</v>
      </c>
      <c r="N355" s="73">
        <f>+N356+N357+N358+N359</f>
        <v>0</v>
      </c>
      <c r="O355" s="73">
        <f t="shared" si="452"/>
        <v>0</v>
      </c>
      <c r="P355" s="69" t="e">
        <f t="shared" si="429"/>
        <v>#VALUE!</v>
      </c>
      <c r="Q355" s="199" t="e">
        <f t="shared" si="430"/>
        <v>#VALUE!</v>
      </c>
      <c r="R355" s="6"/>
      <c r="S355" s="9">
        <f t="shared" si="442"/>
        <v>0</v>
      </c>
      <c r="T355" s="30">
        <f>+R355+S355</f>
        <v>0</v>
      </c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</row>
    <row r="356" spans="1:159" ht="18" x14ac:dyDescent="0.2">
      <c r="A356" s="290"/>
      <c r="B356" s="291"/>
      <c r="C356" s="291"/>
      <c r="D356" s="291"/>
      <c r="E356" s="291"/>
      <c r="F356" s="291"/>
      <c r="G356" s="295" t="s">
        <v>217</v>
      </c>
      <c r="H356" s="71"/>
      <c r="I356" s="71"/>
      <c r="J356" s="71">
        <f t="shared" ref="J356:J359" si="453">H356-I356</f>
        <v>0</v>
      </c>
      <c r="K356" s="165" t="e">
        <f t="shared" si="412"/>
        <v>#DIV/0!</v>
      </c>
      <c r="L356" s="71"/>
      <c r="M356" s="71"/>
      <c r="N356" s="71"/>
      <c r="O356" s="69">
        <f t="shared" ref="O356:O359" si="454">+M356+N356</f>
        <v>0</v>
      </c>
      <c r="P356" s="69">
        <f t="shared" si="429"/>
        <v>0</v>
      </c>
      <c r="Q356" s="199" t="e">
        <f t="shared" si="430"/>
        <v>#DIV/0!</v>
      </c>
      <c r="R356" s="6"/>
      <c r="S356" s="9">
        <f t="shared" si="442"/>
        <v>0</v>
      </c>
      <c r="T356" s="30">
        <f>+R356+S356</f>
        <v>0</v>
      </c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</row>
    <row r="357" spans="1:159" ht="18" x14ac:dyDescent="0.2">
      <c r="A357" s="290"/>
      <c r="B357" s="291"/>
      <c r="C357" s="291"/>
      <c r="D357" s="291"/>
      <c r="E357" s="291"/>
      <c r="F357" s="291"/>
      <c r="G357" s="295" t="s">
        <v>218</v>
      </c>
      <c r="H357" s="71"/>
      <c r="I357" s="71"/>
      <c r="J357" s="71">
        <f t="shared" si="453"/>
        <v>0</v>
      </c>
      <c r="K357" s="165" t="e">
        <f t="shared" si="412"/>
        <v>#DIV/0!</v>
      </c>
      <c r="L357" s="71"/>
      <c r="M357" s="71"/>
      <c r="N357" s="71"/>
      <c r="O357" s="69">
        <f t="shared" si="454"/>
        <v>0</v>
      </c>
      <c r="P357" s="69">
        <f t="shared" si="429"/>
        <v>0</v>
      </c>
      <c r="Q357" s="199" t="e">
        <f t="shared" si="430"/>
        <v>#DIV/0!</v>
      </c>
      <c r="R357" s="6"/>
      <c r="S357" s="9">
        <f t="shared" si="442"/>
        <v>0</v>
      </c>
      <c r="T357" s="30">
        <f t="shared" ref="T357:T360" si="455">+R357+S357</f>
        <v>0</v>
      </c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</row>
    <row r="358" spans="1:159" ht="18" x14ac:dyDescent="0.2">
      <c r="A358" s="290"/>
      <c r="B358" s="291"/>
      <c r="C358" s="291"/>
      <c r="D358" s="291"/>
      <c r="E358" s="291"/>
      <c r="F358" s="291"/>
      <c r="G358" s="295" t="s">
        <v>219</v>
      </c>
      <c r="H358" s="71"/>
      <c r="I358" s="71"/>
      <c r="J358" s="71">
        <f t="shared" si="453"/>
        <v>0</v>
      </c>
      <c r="K358" s="165" t="e">
        <f t="shared" si="412"/>
        <v>#DIV/0!</v>
      </c>
      <c r="L358" s="71"/>
      <c r="M358" s="71"/>
      <c r="N358" s="71"/>
      <c r="O358" s="69">
        <f t="shared" si="454"/>
        <v>0</v>
      </c>
      <c r="P358" s="69">
        <f t="shared" si="429"/>
        <v>0</v>
      </c>
      <c r="Q358" s="199" t="e">
        <f t="shared" si="430"/>
        <v>#DIV/0!</v>
      </c>
      <c r="R358" s="6"/>
      <c r="S358" s="9">
        <f t="shared" si="442"/>
        <v>0</v>
      </c>
      <c r="T358" s="30">
        <f t="shared" si="455"/>
        <v>0</v>
      </c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</row>
    <row r="359" spans="1:159" ht="18" x14ac:dyDescent="0.2">
      <c r="A359" s="290"/>
      <c r="B359" s="291"/>
      <c r="C359" s="291"/>
      <c r="D359" s="291"/>
      <c r="E359" s="291"/>
      <c r="F359" s="291"/>
      <c r="G359" s="295" t="s">
        <v>220</v>
      </c>
      <c r="H359" s="71"/>
      <c r="I359" s="71"/>
      <c r="J359" s="71">
        <f t="shared" si="453"/>
        <v>0</v>
      </c>
      <c r="K359" s="165" t="e">
        <f t="shared" si="412"/>
        <v>#DIV/0!</v>
      </c>
      <c r="L359" s="71"/>
      <c r="M359" s="71"/>
      <c r="N359" s="71"/>
      <c r="O359" s="69">
        <f t="shared" si="454"/>
        <v>0</v>
      </c>
      <c r="P359" s="69">
        <f t="shared" si="429"/>
        <v>0</v>
      </c>
      <c r="Q359" s="199" t="e">
        <f t="shared" si="430"/>
        <v>#DIV/0!</v>
      </c>
      <c r="R359" s="6"/>
      <c r="S359" s="9">
        <f t="shared" si="442"/>
        <v>0</v>
      </c>
      <c r="T359" s="30">
        <f t="shared" si="455"/>
        <v>0</v>
      </c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</row>
    <row r="360" spans="1:159" ht="18" x14ac:dyDescent="0.2">
      <c r="A360" s="284"/>
      <c r="B360" s="285"/>
      <c r="C360" s="285"/>
      <c r="D360" s="285"/>
      <c r="E360" s="285" t="s">
        <v>18</v>
      </c>
      <c r="F360" s="285"/>
      <c r="G360" s="293" t="s">
        <v>317</v>
      </c>
      <c r="H360" s="73">
        <f>H361</f>
        <v>1275000</v>
      </c>
      <c r="I360" s="73">
        <f t="shared" ref="I360:J360" si="456">I361</f>
        <v>722939</v>
      </c>
      <c r="J360" s="73">
        <f t="shared" si="456"/>
        <v>552061</v>
      </c>
      <c r="K360" s="165">
        <f>ROUND(I360/H360*100,2)</f>
        <v>56.7</v>
      </c>
      <c r="L360" s="73">
        <f>L361</f>
        <v>1100000</v>
      </c>
      <c r="M360" s="73">
        <f>M361</f>
        <v>406427</v>
      </c>
      <c r="N360" s="73">
        <f t="shared" ref="N360" si="457">N361</f>
        <v>316512</v>
      </c>
      <c r="O360" s="73">
        <f>M360+N360</f>
        <v>722939</v>
      </c>
      <c r="P360" s="69">
        <f>L360-O360</f>
        <v>377061</v>
      </c>
      <c r="Q360" s="199">
        <f t="shared" si="430"/>
        <v>65.72</v>
      </c>
      <c r="R360" s="6"/>
      <c r="S360" s="9">
        <f t="shared" si="442"/>
        <v>-406427</v>
      </c>
      <c r="T360" s="44">
        <f t="shared" si="455"/>
        <v>-406427</v>
      </c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</row>
    <row r="361" spans="1:159" ht="18" x14ac:dyDescent="0.2">
      <c r="A361" s="284"/>
      <c r="B361" s="285"/>
      <c r="C361" s="285"/>
      <c r="D361" s="285"/>
      <c r="E361" s="285"/>
      <c r="F361" s="324" t="s">
        <v>20</v>
      </c>
      <c r="G361" s="295" t="s">
        <v>350</v>
      </c>
      <c r="H361" s="73">
        <f>H362+H363+H364</f>
        <v>1275000</v>
      </c>
      <c r="I361" s="73">
        <f>I362+I363+I364</f>
        <v>722939</v>
      </c>
      <c r="J361" s="73">
        <f>H361-I361</f>
        <v>552061</v>
      </c>
      <c r="K361" s="165">
        <f t="shared" ref="K361:K365" si="458">ROUND(I361/H361*100,2)</f>
        <v>56.7</v>
      </c>
      <c r="L361" s="71">
        <f>+L363+L364+L362</f>
        <v>1100000</v>
      </c>
      <c r="M361" s="71">
        <v>406427</v>
      </c>
      <c r="N361" s="71">
        <f>N362+N363</f>
        <v>316512</v>
      </c>
      <c r="O361" s="71">
        <f>M361+N361</f>
        <v>722939</v>
      </c>
      <c r="P361" s="69">
        <f>L361-O361</f>
        <v>377061</v>
      </c>
      <c r="Q361" s="199">
        <f t="shared" si="430"/>
        <v>65.72</v>
      </c>
      <c r="R361" s="6"/>
      <c r="S361" s="9"/>
      <c r="T361" s="33">
        <f t="shared" ref="T361" si="459">T362</f>
        <v>82548941</v>
      </c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</row>
    <row r="362" spans="1:159" ht="18" x14ac:dyDescent="0.2">
      <c r="A362" s="290"/>
      <c r="B362" s="291"/>
      <c r="C362" s="291"/>
      <c r="D362" s="291"/>
      <c r="E362" s="291"/>
      <c r="F362" s="325"/>
      <c r="G362" s="295" t="s">
        <v>421</v>
      </c>
      <c r="H362" s="71">
        <v>82000</v>
      </c>
      <c r="I362" s="71">
        <f>O362</f>
        <v>32000</v>
      </c>
      <c r="J362" s="71">
        <f>H362-I362</f>
        <v>50000</v>
      </c>
      <c r="K362" s="165">
        <f t="shared" si="458"/>
        <v>39.020000000000003</v>
      </c>
      <c r="L362" s="71">
        <v>164000</v>
      </c>
      <c r="M362" s="71">
        <v>24000</v>
      </c>
      <c r="N362" s="71">
        <v>8000</v>
      </c>
      <c r="O362" s="69">
        <f>+M362+N362</f>
        <v>32000</v>
      </c>
      <c r="P362" s="69">
        <f t="shared" ref="P362:P364" si="460">L362-O362</f>
        <v>132000</v>
      </c>
      <c r="Q362" s="199">
        <f t="shared" si="430"/>
        <v>19.510000000000002</v>
      </c>
      <c r="R362" s="6">
        <v>8899782</v>
      </c>
      <c r="S362" s="9">
        <f>R362-M362</f>
        <v>8875782</v>
      </c>
      <c r="T362" s="33">
        <f t="shared" ref="T362" si="461">T363+T368</f>
        <v>82548941</v>
      </c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</row>
    <row r="363" spans="1:159" ht="18" customHeight="1" x14ac:dyDescent="0.2">
      <c r="A363" s="290"/>
      <c r="B363" s="291"/>
      <c r="C363" s="291"/>
      <c r="D363" s="291"/>
      <c r="E363" s="291"/>
      <c r="F363" s="291"/>
      <c r="G363" s="326" t="s">
        <v>418</v>
      </c>
      <c r="H363" s="71">
        <v>1193000</v>
      </c>
      <c r="I363" s="71">
        <f>O363</f>
        <v>690939</v>
      </c>
      <c r="J363" s="71">
        <f t="shared" ref="J363:J364" si="462">H363-I363</f>
        <v>502061</v>
      </c>
      <c r="K363" s="165">
        <f t="shared" si="458"/>
        <v>57.92</v>
      </c>
      <c r="L363" s="71">
        <v>936000</v>
      </c>
      <c r="M363" s="71">
        <v>382427</v>
      </c>
      <c r="N363" s="71">
        <v>308512</v>
      </c>
      <c r="O363" s="69">
        <f t="shared" ref="O363" si="463">+M363+N363</f>
        <v>690939</v>
      </c>
      <c r="P363" s="69">
        <f t="shared" si="460"/>
        <v>245061</v>
      </c>
      <c r="Q363" s="199">
        <f t="shared" si="430"/>
        <v>73.819999999999993</v>
      </c>
      <c r="R363" s="6"/>
      <c r="S363" s="9"/>
      <c r="T363" s="33">
        <f t="shared" ref="T363" si="464">T364+T365+T366+T367</f>
        <v>82548941</v>
      </c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</row>
    <row r="364" spans="1:159" ht="18" x14ac:dyDescent="0.2">
      <c r="A364" s="290"/>
      <c r="B364" s="291"/>
      <c r="C364" s="291"/>
      <c r="D364" s="291"/>
      <c r="E364" s="291"/>
      <c r="F364" s="291"/>
      <c r="G364" s="327" t="s">
        <v>419</v>
      </c>
      <c r="H364" s="71">
        <v>0</v>
      </c>
      <c r="I364" s="71">
        <f t="shared" ref="I364" si="465">O364</f>
        <v>0</v>
      </c>
      <c r="J364" s="71">
        <f t="shared" si="462"/>
        <v>0</v>
      </c>
      <c r="K364" s="165" t="e">
        <f t="shared" si="458"/>
        <v>#DIV/0!</v>
      </c>
      <c r="L364" s="71">
        <f t="shared" ref="L364" si="466">H364</f>
        <v>0</v>
      </c>
      <c r="M364" s="71"/>
      <c r="N364" s="71">
        <v>0</v>
      </c>
      <c r="O364" s="69">
        <f>+M364+N364</f>
        <v>0</v>
      </c>
      <c r="P364" s="69">
        <f t="shared" si="460"/>
        <v>0</v>
      </c>
      <c r="Q364" s="199" t="e">
        <f t="shared" si="430"/>
        <v>#DIV/0!</v>
      </c>
      <c r="R364" s="6"/>
      <c r="S364" s="9"/>
      <c r="T364" s="44">
        <f t="shared" ref="T364:T368" si="467">+R364+S364</f>
        <v>0</v>
      </c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</row>
    <row r="365" spans="1:159" s="1" customFormat="1" ht="60" x14ac:dyDescent="0.25">
      <c r="A365" s="284"/>
      <c r="B365" s="285"/>
      <c r="C365" s="285"/>
      <c r="D365" s="285"/>
      <c r="E365" s="285" t="s">
        <v>7</v>
      </c>
      <c r="F365" s="285"/>
      <c r="G365" s="328" t="s">
        <v>417</v>
      </c>
      <c r="H365" s="73">
        <v>1751000</v>
      </c>
      <c r="I365" s="73">
        <f>O365</f>
        <v>1598742</v>
      </c>
      <c r="J365" s="73">
        <f>H365-I365</f>
        <v>152258</v>
      </c>
      <c r="K365" s="165">
        <f t="shared" si="458"/>
        <v>91.3</v>
      </c>
      <c r="L365" s="73">
        <f>H365</f>
        <v>1751000</v>
      </c>
      <c r="M365" s="73">
        <v>1371189</v>
      </c>
      <c r="N365" s="73">
        <v>227553</v>
      </c>
      <c r="O365" s="70">
        <f>+M365+N365</f>
        <v>1598742</v>
      </c>
      <c r="P365" s="70">
        <f>L365-O365</f>
        <v>152258</v>
      </c>
      <c r="Q365" s="198">
        <f t="shared" si="430"/>
        <v>91.3</v>
      </c>
      <c r="R365" s="9">
        <v>41960065</v>
      </c>
      <c r="S365" s="9">
        <f t="shared" ref="S365:S382" si="468">R365-M365</f>
        <v>40588876</v>
      </c>
      <c r="T365" s="44">
        <f t="shared" si="467"/>
        <v>82548941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</row>
    <row r="366" spans="1:159" s="1" customFormat="1" ht="43.5" x14ac:dyDescent="0.25">
      <c r="A366" s="284"/>
      <c r="B366" s="285"/>
      <c r="C366" s="285"/>
      <c r="D366" s="285"/>
      <c r="E366" s="285" t="s">
        <v>22</v>
      </c>
      <c r="F366" s="285"/>
      <c r="G366" s="326" t="s">
        <v>428</v>
      </c>
      <c r="H366" s="73">
        <f>H367+H368</f>
        <v>100000</v>
      </c>
      <c r="I366" s="73">
        <f>O366</f>
        <v>59997</v>
      </c>
      <c r="J366" s="73">
        <f>H366-I366</f>
        <v>40003</v>
      </c>
      <c r="K366" s="165">
        <f>ROUND(I366/H366*100,2)</f>
        <v>60</v>
      </c>
      <c r="L366" s="73">
        <f>L367+L368</f>
        <v>100000</v>
      </c>
      <c r="M366" s="73">
        <f>M367+M368</f>
        <v>26364</v>
      </c>
      <c r="N366" s="73">
        <f t="shared" ref="N366" si="469">N367+N368</f>
        <v>33633</v>
      </c>
      <c r="O366" s="70">
        <f>+M366+N366</f>
        <v>59997</v>
      </c>
      <c r="P366" s="70">
        <f>L366-O366</f>
        <v>40003</v>
      </c>
      <c r="Q366" s="198">
        <f t="shared" si="430"/>
        <v>60</v>
      </c>
      <c r="R366" s="9"/>
      <c r="S366" s="9"/>
      <c r="T366" s="44">
        <f t="shared" si="467"/>
        <v>0</v>
      </c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</row>
    <row r="367" spans="1:159" s="1" customFormat="1" ht="18" x14ac:dyDescent="0.25">
      <c r="A367" s="284"/>
      <c r="B367" s="285"/>
      <c r="C367" s="285"/>
      <c r="D367" s="285"/>
      <c r="E367" s="285"/>
      <c r="F367" s="285"/>
      <c r="G367" s="326" t="s">
        <v>420</v>
      </c>
      <c r="H367" s="71"/>
      <c r="I367" s="71"/>
      <c r="J367" s="71">
        <f t="shared" ref="J367:J368" si="470">H367-I367</f>
        <v>0</v>
      </c>
      <c r="K367" s="191" t="e">
        <f>ROUND(I367/H367*100,2)</f>
        <v>#DIV/0!</v>
      </c>
      <c r="L367" s="71"/>
      <c r="M367" s="71"/>
      <c r="N367" s="71"/>
      <c r="O367" s="70">
        <f t="shared" ref="O367:O370" si="471">+M367+N367</f>
        <v>0</v>
      </c>
      <c r="P367" s="69">
        <f t="shared" ref="P367:P368" si="472">L367-O367</f>
        <v>0</v>
      </c>
      <c r="Q367" s="198" t="e">
        <f t="shared" si="430"/>
        <v>#DIV/0!</v>
      </c>
      <c r="R367" s="9"/>
      <c r="S367" s="9"/>
      <c r="T367" s="44">
        <f t="shared" si="467"/>
        <v>0</v>
      </c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</row>
    <row r="368" spans="1:159" s="1" customFormat="1" ht="18" x14ac:dyDescent="0.25">
      <c r="A368" s="284"/>
      <c r="B368" s="285"/>
      <c r="C368" s="285"/>
      <c r="D368" s="285"/>
      <c r="E368" s="285"/>
      <c r="F368" s="285"/>
      <c r="G368" s="327" t="s">
        <v>424</v>
      </c>
      <c r="H368" s="71">
        <v>100000</v>
      </c>
      <c r="I368" s="71">
        <f>O368</f>
        <v>59997</v>
      </c>
      <c r="J368" s="71">
        <f t="shared" si="470"/>
        <v>40003</v>
      </c>
      <c r="K368" s="191">
        <f t="shared" ref="K368" si="473">ROUND(I368/H368*100,2)</f>
        <v>60</v>
      </c>
      <c r="L368" s="71">
        <v>100000</v>
      </c>
      <c r="M368" s="71">
        <v>26364</v>
      </c>
      <c r="N368" s="71">
        <v>33633</v>
      </c>
      <c r="O368" s="70">
        <f t="shared" si="471"/>
        <v>59997</v>
      </c>
      <c r="P368" s="69">
        <f t="shared" si="472"/>
        <v>40003</v>
      </c>
      <c r="Q368" s="198">
        <f t="shared" si="430"/>
        <v>60</v>
      </c>
      <c r="R368" s="9"/>
      <c r="S368" s="9"/>
      <c r="T368" s="44">
        <f t="shared" si="467"/>
        <v>0</v>
      </c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</row>
    <row r="369" spans="1:159" s="1" customFormat="1" ht="18" x14ac:dyDescent="0.25">
      <c r="A369" s="284"/>
      <c r="B369" s="285"/>
      <c r="C369" s="285"/>
      <c r="D369" s="285">
        <v>59</v>
      </c>
      <c r="E369" s="285"/>
      <c r="F369" s="285"/>
      <c r="G369" s="309" t="s">
        <v>161</v>
      </c>
      <c r="H369" s="73">
        <f>+H370</f>
        <v>0</v>
      </c>
      <c r="I369" s="73">
        <f t="shared" ref="I369" si="474">+I370</f>
        <v>0</v>
      </c>
      <c r="J369" s="73">
        <f>+J370</f>
        <v>0</v>
      </c>
      <c r="K369" s="165" t="e">
        <f>ROUND(I369/H369*100,2)</f>
        <v>#DIV/0!</v>
      </c>
      <c r="L369" s="73">
        <f>+L370</f>
        <v>0</v>
      </c>
      <c r="M369" s="73">
        <f>+M370</f>
        <v>0</v>
      </c>
      <c r="N369" s="73">
        <f t="shared" ref="N369" si="475">+N370</f>
        <v>0</v>
      </c>
      <c r="O369" s="70">
        <f t="shared" si="471"/>
        <v>0</v>
      </c>
      <c r="P369" s="70">
        <f>L369-O369</f>
        <v>0</v>
      </c>
      <c r="Q369" s="198" t="e">
        <f>ROUND(O369/L369*100,2)</f>
        <v>#DIV/0!</v>
      </c>
      <c r="R369" s="9"/>
      <c r="S369" s="9">
        <f t="shared" si="468"/>
        <v>0</v>
      </c>
      <c r="T369" s="33">
        <f t="shared" ref="T369:T371" si="476">T370</f>
        <v>0</v>
      </c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</row>
    <row r="370" spans="1:159" ht="18" x14ac:dyDescent="0.2">
      <c r="A370" s="290"/>
      <c r="B370" s="291"/>
      <c r="C370" s="291"/>
      <c r="D370" s="291"/>
      <c r="E370" s="291">
        <v>17</v>
      </c>
      <c r="F370" s="291"/>
      <c r="G370" s="295" t="s">
        <v>221</v>
      </c>
      <c r="H370" s="71"/>
      <c r="I370" s="71"/>
      <c r="J370" s="71">
        <f>H370-I370</f>
        <v>0</v>
      </c>
      <c r="K370" s="165" t="e">
        <f t="shared" si="412"/>
        <v>#DIV/0!</v>
      </c>
      <c r="L370" s="71">
        <f>H370</f>
        <v>0</v>
      </c>
      <c r="M370" s="71">
        <v>0</v>
      </c>
      <c r="N370" s="71">
        <v>0</v>
      </c>
      <c r="O370" s="69">
        <f t="shared" si="471"/>
        <v>0</v>
      </c>
      <c r="P370" s="69">
        <f t="shared" ref="P370" si="477">L370-O370</f>
        <v>0</v>
      </c>
      <c r="Q370" s="199" t="e">
        <f t="shared" ref="Q370" si="478">ROUND(O370/L370*100,2)</f>
        <v>#DIV/0!</v>
      </c>
      <c r="R370" s="6"/>
      <c r="S370" s="9">
        <f t="shared" si="468"/>
        <v>0</v>
      </c>
      <c r="T370" s="33">
        <f t="shared" si="476"/>
        <v>0</v>
      </c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</row>
    <row r="371" spans="1:159" ht="18" x14ac:dyDescent="0.2">
      <c r="A371" s="284"/>
      <c r="B371" s="285"/>
      <c r="C371" s="285"/>
      <c r="D371" s="285" t="s">
        <v>97</v>
      </c>
      <c r="E371" s="285"/>
      <c r="F371" s="285"/>
      <c r="G371" s="309" t="s">
        <v>162</v>
      </c>
      <c r="H371" s="73">
        <f t="shared" ref="H371:J371" si="479">H372</f>
        <v>0</v>
      </c>
      <c r="I371" s="73">
        <f t="shared" si="479"/>
        <v>0</v>
      </c>
      <c r="J371" s="73">
        <f t="shared" si="479"/>
        <v>0</v>
      </c>
      <c r="K371" s="165" t="e">
        <f t="shared" si="412"/>
        <v>#DIV/0!</v>
      </c>
      <c r="L371" s="73">
        <f t="shared" ref="L371:O371" si="480">L372</f>
        <v>0</v>
      </c>
      <c r="M371" s="73">
        <f t="shared" si="480"/>
        <v>0</v>
      </c>
      <c r="N371" s="73">
        <f>N372</f>
        <v>0</v>
      </c>
      <c r="O371" s="73">
        <f t="shared" si="480"/>
        <v>0</v>
      </c>
      <c r="P371" s="69">
        <f t="shared" si="429"/>
        <v>0</v>
      </c>
      <c r="Q371" s="199"/>
      <c r="R371" s="6"/>
      <c r="S371" s="9">
        <f t="shared" si="468"/>
        <v>0</v>
      </c>
      <c r="T371" s="33">
        <f t="shared" si="476"/>
        <v>0</v>
      </c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</row>
    <row r="372" spans="1:159" ht="18" x14ac:dyDescent="0.2">
      <c r="A372" s="284"/>
      <c r="B372" s="285"/>
      <c r="C372" s="285"/>
      <c r="D372" s="285">
        <v>71</v>
      </c>
      <c r="E372" s="285"/>
      <c r="F372" s="285"/>
      <c r="G372" s="309" t="s">
        <v>184</v>
      </c>
      <c r="H372" s="73">
        <f t="shared" ref="H372:J372" si="481">H373+H378</f>
        <v>0</v>
      </c>
      <c r="I372" s="73">
        <f t="shared" si="481"/>
        <v>0</v>
      </c>
      <c r="J372" s="73">
        <f t="shared" si="481"/>
        <v>0</v>
      </c>
      <c r="K372" s="165" t="e">
        <f t="shared" si="412"/>
        <v>#DIV/0!</v>
      </c>
      <c r="L372" s="73">
        <f t="shared" ref="L372:Q372" si="482">L373+L378</f>
        <v>0</v>
      </c>
      <c r="M372" s="73">
        <f t="shared" si="482"/>
        <v>0</v>
      </c>
      <c r="N372" s="73">
        <f>N373+N378</f>
        <v>0</v>
      </c>
      <c r="O372" s="73">
        <f t="shared" si="482"/>
        <v>0</v>
      </c>
      <c r="P372" s="73">
        <f t="shared" si="482"/>
        <v>0</v>
      </c>
      <c r="Q372" s="209">
        <f t="shared" si="482"/>
        <v>0</v>
      </c>
      <c r="R372" s="6"/>
      <c r="S372" s="9">
        <f t="shared" si="468"/>
        <v>0</v>
      </c>
      <c r="T372" s="44">
        <f t="shared" ref="T372:T373" si="483">+R372+S372</f>
        <v>0</v>
      </c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</row>
    <row r="373" spans="1:159" ht="18" x14ac:dyDescent="0.2">
      <c r="A373" s="284"/>
      <c r="B373" s="285"/>
      <c r="C373" s="285"/>
      <c r="D373" s="285"/>
      <c r="E373" s="285" t="s">
        <v>20</v>
      </c>
      <c r="F373" s="285"/>
      <c r="G373" s="293" t="s">
        <v>185</v>
      </c>
      <c r="H373" s="73">
        <f t="shared" ref="H373:J373" si="484">H374+H375+H376+H377</f>
        <v>0</v>
      </c>
      <c r="I373" s="73">
        <f>I374+I375+I376+I377</f>
        <v>0</v>
      </c>
      <c r="J373" s="73">
        <f t="shared" si="484"/>
        <v>0</v>
      </c>
      <c r="K373" s="165" t="e">
        <f t="shared" si="412"/>
        <v>#DIV/0!</v>
      </c>
      <c r="L373" s="73">
        <f t="shared" ref="L373:Q373" si="485">L374+L375+L376+L377</f>
        <v>0</v>
      </c>
      <c r="M373" s="73">
        <f t="shared" si="485"/>
        <v>0</v>
      </c>
      <c r="N373" s="73">
        <f>N374+N375+N376+N377</f>
        <v>0</v>
      </c>
      <c r="O373" s="73">
        <f t="shared" si="485"/>
        <v>0</v>
      </c>
      <c r="P373" s="73">
        <f t="shared" si="485"/>
        <v>0</v>
      </c>
      <c r="Q373" s="209">
        <f t="shared" si="485"/>
        <v>0</v>
      </c>
      <c r="R373" s="6"/>
      <c r="S373" s="9">
        <f t="shared" si="468"/>
        <v>0</v>
      </c>
      <c r="T373" s="175">
        <f t="shared" si="483"/>
        <v>0</v>
      </c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</row>
    <row r="374" spans="1:159" ht="18" x14ac:dyDescent="0.2">
      <c r="A374" s="290"/>
      <c r="B374" s="291"/>
      <c r="C374" s="291"/>
      <c r="D374" s="291"/>
      <c r="E374" s="291"/>
      <c r="F374" s="291" t="s">
        <v>20</v>
      </c>
      <c r="G374" s="295" t="s">
        <v>186</v>
      </c>
      <c r="H374" s="71"/>
      <c r="I374" s="71"/>
      <c r="J374" s="71">
        <f t="shared" ref="J374:J378" si="486">H374-I374</f>
        <v>0</v>
      </c>
      <c r="K374" s="165" t="e">
        <f t="shared" si="412"/>
        <v>#DIV/0!</v>
      </c>
      <c r="L374" s="71"/>
      <c r="M374" s="71"/>
      <c r="N374" s="71"/>
      <c r="O374" s="69">
        <f t="shared" ref="O374:O378" si="487">+M374+N374</f>
        <v>0</v>
      </c>
      <c r="P374" s="69">
        <f t="shared" ref="P374:P378" si="488">L374-O374</f>
        <v>0</v>
      </c>
      <c r="Q374" s="199"/>
      <c r="R374" s="6"/>
      <c r="S374" s="9">
        <f t="shared" si="468"/>
        <v>0</v>
      </c>
      <c r="T374" s="31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</row>
    <row r="375" spans="1:159" ht="28.5" x14ac:dyDescent="0.2">
      <c r="A375" s="290"/>
      <c r="B375" s="291"/>
      <c r="C375" s="291"/>
      <c r="D375" s="291"/>
      <c r="E375" s="291"/>
      <c r="F375" s="291" t="s">
        <v>18</v>
      </c>
      <c r="G375" s="295" t="s">
        <v>187</v>
      </c>
      <c r="H375" s="71"/>
      <c r="I375" s="71">
        <f>O375</f>
        <v>0</v>
      </c>
      <c r="J375" s="71">
        <f t="shared" si="486"/>
        <v>0</v>
      </c>
      <c r="K375" s="165" t="e">
        <f t="shared" si="412"/>
        <v>#DIV/0!</v>
      </c>
      <c r="L375" s="71"/>
      <c r="M375" s="71"/>
      <c r="N375" s="71"/>
      <c r="O375" s="69">
        <f t="shared" si="487"/>
        <v>0</v>
      </c>
      <c r="P375" s="69">
        <f t="shared" si="488"/>
        <v>0</v>
      </c>
      <c r="Q375" s="199"/>
      <c r="R375" s="6"/>
      <c r="S375" s="9">
        <f t="shared" si="468"/>
        <v>0</v>
      </c>
      <c r="T375" s="55">
        <f>T327+T332</f>
        <v>209017.38</v>
      </c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</row>
    <row r="376" spans="1:159" ht="28.5" x14ac:dyDescent="0.2">
      <c r="A376" s="290"/>
      <c r="B376" s="291"/>
      <c r="C376" s="291"/>
      <c r="D376" s="291"/>
      <c r="E376" s="291"/>
      <c r="F376" s="291" t="s">
        <v>35</v>
      </c>
      <c r="G376" s="295" t="s">
        <v>188</v>
      </c>
      <c r="H376" s="71"/>
      <c r="I376" s="71">
        <f>O376</f>
        <v>0</v>
      </c>
      <c r="J376" s="71">
        <f t="shared" si="486"/>
        <v>0</v>
      </c>
      <c r="K376" s="165" t="e">
        <f t="shared" si="412"/>
        <v>#DIV/0!</v>
      </c>
      <c r="L376" s="71"/>
      <c r="M376" s="71"/>
      <c r="N376" s="71"/>
      <c r="O376" s="69">
        <f t="shared" si="487"/>
        <v>0</v>
      </c>
      <c r="P376" s="69">
        <f t="shared" si="488"/>
        <v>0</v>
      </c>
      <c r="Q376" s="199"/>
      <c r="R376" s="6"/>
      <c r="S376" s="9">
        <f t="shared" si="468"/>
        <v>0</v>
      </c>
      <c r="T376" s="55">
        <f t="shared" ref="T376" si="489">T377</f>
        <v>0</v>
      </c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</row>
    <row r="377" spans="1:159" ht="18" x14ac:dyDescent="0.2">
      <c r="A377" s="290"/>
      <c r="B377" s="291"/>
      <c r="C377" s="291"/>
      <c r="D377" s="291"/>
      <c r="E377" s="291"/>
      <c r="F377" s="291" t="s">
        <v>91</v>
      </c>
      <c r="G377" s="295" t="s">
        <v>189</v>
      </c>
      <c r="H377" s="71"/>
      <c r="I377" s="71"/>
      <c r="J377" s="71">
        <f t="shared" si="486"/>
        <v>0</v>
      </c>
      <c r="K377" s="165" t="e">
        <f t="shared" si="412"/>
        <v>#DIV/0!</v>
      </c>
      <c r="L377" s="71"/>
      <c r="M377" s="71"/>
      <c r="N377" s="71"/>
      <c r="O377" s="69">
        <f t="shared" si="487"/>
        <v>0</v>
      </c>
      <c r="P377" s="69">
        <f t="shared" si="488"/>
        <v>0</v>
      </c>
      <c r="Q377" s="199"/>
      <c r="R377" s="6"/>
      <c r="S377" s="9">
        <f t="shared" si="468"/>
        <v>0</v>
      </c>
      <c r="T377" s="55">
        <f>T350</f>
        <v>0</v>
      </c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</row>
    <row r="378" spans="1:159" ht="28.5" x14ac:dyDescent="0.2">
      <c r="A378" s="290"/>
      <c r="B378" s="291"/>
      <c r="C378" s="291"/>
      <c r="D378" s="291"/>
      <c r="E378" s="291" t="s">
        <v>35</v>
      </c>
      <c r="F378" s="291"/>
      <c r="G378" s="295" t="s">
        <v>190</v>
      </c>
      <c r="H378" s="71"/>
      <c r="I378" s="71"/>
      <c r="J378" s="71">
        <f t="shared" si="486"/>
        <v>0</v>
      </c>
      <c r="K378" s="165" t="e">
        <f t="shared" si="412"/>
        <v>#DIV/0!</v>
      </c>
      <c r="L378" s="71"/>
      <c r="M378" s="71"/>
      <c r="N378" s="71"/>
      <c r="O378" s="69">
        <f t="shared" si="487"/>
        <v>0</v>
      </c>
      <c r="P378" s="69">
        <f t="shared" si="488"/>
        <v>0</v>
      </c>
      <c r="Q378" s="199"/>
      <c r="R378" s="6"/>
      <c r="S378" s="9">
        <f t="shared" si="468"/>
        <v>0</v>
      </c>
      <c r="T378" s="55">
        <f t="shared" ref="T378" si="490">T379+T380</f>
        <v>70445409.24000001</v>
      </c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</row>
    <row r="379" spans="1:159" ht="18" x14ac:dyDescent="0.2">
      <c r="A379" s="284"/>
      <c r="B379" s="285"/>
      <c r="C379" s="285"/>
      <c r="D379" s="285">
        <v>79</v>
      </c>
      <c r="E379" s="285"/>
      <c r="F379" s="285"/>
      <c r="G379" s="309" t="s">
        <v>222</v>
      </c>
      <c r="H379" s="73">
        <f t="shared" ref="H379:J381" si="491">H380</f>
        <v>0</v>
      </c>
      <c r="I379" s="73">
        <f t="shared" si="491"/>
        <v>0</v>
      </c>
      <c r="J379" s="73">
        <f t="shared" si="491"/>
        <v>0</v>
      </c>
      <c r="K379" s="165" t="e">
        <f t="shared" si="412"/>
        <v>#DIV/0!</v>
      </c>
      <c r="L379" s="73">
        <f t="shared" ref="L379:Q381" si="492">L380</f>
        <v>0</v>
      </c>
      <c r="M379" s="73">
        <f t="shared" si="492"/>
        <v>0</v>
      </c>
      <c r="N379" s="73">
        <f t="shared" si="492"/>
        <v>0</v>
      </c>
      <c r="O379" s="73">
        <f t="shared" si="492"/>
        <v>0</v>
      </c>
      <c r="P379" s="73">
        <f t="shared" si="492"/>
        <v>0</v>
      </c>
      <c r="Q379" s="209">
        <f t="shared" si="492"/>
        <v>0</v>
      </c>
      <c r="R379" s="6"/>
      <c r="S379" s="9">
        <f t="shared" si="468"/>
        <v>0</v>
      </c>
      <c r="T379" s="55">
        <f>+T320</f>
        <v>0</v>
      </c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</row>
    <row r="380" spans="1:159" ht="18" x14ac:dyDescent="0.2">
      <c r="A380" s="284"/>
      <c r="B380" s="285"/>
      <c r="C380" s="285"/>
      <c r="D380" s="285">
        <v>81</v>
      </c>
      <c r="E380" s="285"/>
      <c r="F380" s="285"/>
      <c r="G380" s="309" t="s">
        <v>223</v>
      </c>
      <c r="H380" s="73">
        <f t="shared" si="491"/>
        <v>0</v>
      </c>
      <c r="I380" s="73">
        <f t="shared" si="491"/>
        <v>0</v>
      </c>
      <c r="J380" s="73">
        <f t="shared" si="491"/>
        <v>0</v>
      </c>
      <c r="K380" s="165" t="e">
        <f t="shared" si="412"/>
        <v>#DIV/0!</v>
      </c>
      <c r="L380" s="73">
        <f t="shared" si="492"/>
        <v>0</v>
      </c>
      <c r="M380" s="73">
        <f t="shared" si="492"/>
        <v>0</v>
      </c>
      <c r="N380" s="73">
        <f t="shared" si="492"/>
        <v>0</v>
      </c>
      <c r="O380" s="73">
        <f t="shared" si="492"/>
        <v>0</v>
      </c>
      <c r="P380" s="73">
        <f t="shared" si="492"/>
        <v>0</v>
      </c>
      <c r="Q380" s="209">
        <f t="shared" si="492"/>
        <v>0</v>
      </c>
      <c r="R380" s="6"/>
      <c r="S380" s="9">
        <f t="shared" si="468"/>
        <v>0</v>
      </c>
      <c r="T380" s="55">
        <f>T249-T375-T376-T379</f>
        <v>70445409.24000001</v>
      </c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</row>
    <row r="381" spans="1:159" ht="18" x14ac:dyDescent="0.2">
      <c r="A381" s="284"/>
      <c r="B381" s="285"/>
      <c r="C381" s="285"/>
      <c r="D381" s="285"/>
      <c r="E381" s="285" t="s">
        <v>20</v>
      </c>
      <c r="F381" s="285"/>
      <c r="G381" s="293" t="s">
        <v>224</v>
      </c>
      <c r="H381" s="73">
        <f t="shared" si="491"/>
        <v>0</v>
      </c>
      <c r="I381" s="73">
        <f t="shared" si="491"/>
        <v>0</v>
      </c>
      <c r="J381" s="73">
        <f t="shared" si="491"/>
        <v>0</v>
      </c>
      <c r="K381" s="165" t="e">
        <f t="shared" si="412"/>
        <v>#DIV/0!</v>
      </c>
      <c r="L381" s="73">
        <f t="shared" si="492"/>
        <v>0</v>
      </c>
      <c r="M381" s="73">
        <f t="shared" si="492"/>
        <v>0</v>
      </c>
      <c r="N381" s="73">
        <f t="shared" si="492"/>
        <v>0</v>
      </c>
      <c r="O381" s="73">
        <f t="shared" si="492"/>
        <v>0</v>
      </c>
      <c r="P381" s="73">
        <f t="shared" si="492"/>
        <v>0</v>
      </c>
      <c r="Q381" s="209">
        <f t="shared" si="492"/>
        <v>0</v>
      </c>
      <c r="R381" s="6"/>
      <c r="S381" s="9">
        <f t="shared" si="468"/>
        <v>0</v>
      </c>
      <c r="T381" s="73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</row>
    <row r="382" spans="1:159" ht="28.5" x14ac:dyDescent="0.2">
      <c r="A382" s="290"/>
      <c r="B382" s="291"/>
      <c r="C382" s="291"/>
      <c r="D382" s="291"/>
      <c r="E382" s="291"/>
      <c r="F382" s="291" t="s">
        <v>20</v>
      </c>
      <c r="G382" s="295" t="s">
        <v>225</v>
      </c>
      <c r="H382" s="71"/>
      <c r="I382" s="71"/>
      <c r="J382" s="71"/>
      <c r="K382" s="165"/>
      <c r="L382" s="71"/>
      <c r="M382" s="71"/>
      <c r="N382" s="71"/>
      <c r="O382" s="69">
        <f t="shared" ref="O382" si="493">+M382+N382</f>
        <v>0</v>
      </c>
      <c r="P382" s="69">
        <f t="shared" ref="P382" si="494">L382-O382</f>
        <v>0</v>
      </c>
      <c r="Q382" s="199"/>
      <c r="R382" s="6"/>
      <c r="S382" s="9">
        <f t="shared" si="468"/>
        <v>0</v>
      </c>
      <c r="T382" s="55" t="e">
        <f>+T383+T441</f>
        <v>#VALUE!</v>
      </c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</row>
    <row r="383" spans="1:159" ht="18" x14ac:dyDescent="0.2">
      <c r="A383" s="316"/>
      <c r="B383" s="317"/>
      <c r="C383" s="317"/>
      <c r="D383" s="317">
        <v>85</v>
      </c>
      <c r="E383" s="317"/>
      <c r="F383" s="317"/>
      <c r="G383" s="318" t="s">
        <v>87</v>
      </c>
      <c r="H383" s="71"/>
      <c r="I383" s="71">
        <f>O383</f>
        <v>-57744</v>
      </c>
      <c r="J383" s="71"/>
      <c r="K383" s="165"/>
      <c r="L383" s="71"/>
      <c r="M383" s="71">
        <v>-54731</v>
      </c>
      <c r="N383" s="71">
        <v>-3013</v>
      </c>
      <c r="O383" s="69">
        <f>+M383+N383</f>
        <v>-57744</v>
      </c>
      <c r="P383" s="69"/>
      <c r="Q383" s="205"/>
      <c r="R383" s="6">
        <v>53076</v>
      </c>
      <c r="S383" s="9">
        <f>R383+M383</f>
        <v>-1655</v>
      </c>
      <c r="T383" s="33" t="e">
        <f>T384+T387+T390+T393+T399+T406+T434</f>
        <v>#VALUE!</v>
      </c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</row>
    <row r="384" spans="1:159" ht="18" x14ac:dyDescent="0.2">
      <c r="A384" s="290"/>
      <c r="B384" s="291"/>
      <c r="C384" s="291"/>
      <c r="D384" s="291"/>
      <c r="E384" s="291"/>
      <c r="F384" s="291"/>
      <c r="G384" s="295" t="s">
        <v>149</v>
      </c>
      <c r="H384" s="71"/>
      <c r="I384" s="71"/>
      <c r="J384" s="71"/>
      <c r="K384" s="165"/>
      <c r="L384" s="71"/>
      <c r="M384" s="71"/>
      <c r="N384" s="71"/>
      <c r="O384" s="71"/>
      <c r="P384" s="71"/>
      <c r="Q384" s="207"/>
      <c r="R384" s="6"/>
      <c r="S384" s="9">
        <f t="shared" ref="S384:S431" si="495">R384-M384</f>
        <v>0</v>
      </c>
      <c r="T384" s="33">
        <f t="shared" ref="T384:T385" si="496">T385</f>
        <v>-406427</v>
      </c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</row>
    <row r="385" spans="1:159" ht="18" x14ac:dyDescent="0.2">
      <c r="A385" s="297" t="s">
        <v>192</v>
      </c>
      <c r="B385" s="298" t="s">
        <v>127</v>
      </c>
      <c r="C385" s="298"/>
      <c r="D385" s="298"/>
      <c r="E385" s="298"/>
      <c r="F385" s="298"/>
      <c r="G385" s="322" t="s">
        <v>351</v>
      </c>
      <c r="H385" s="73">
        <f>H337+H342</f>
        <v>9712000</v>
      </c>
      <c r="I385" s="73">
        <f>I337+I342</f>
        <v>4353775</v>
      </c>
      <c r="J385" s="73">
        <f>H385-I385</f>
        <v>5358225</v>
      </c>
      <c r="K385" s="165">
        <f t="shared" si="412"/>
        <v>44.83</v>
      </c>
      <c r="L385" s="73">
        <f>L337+L342</f>
        <v>7200000</v>
      </c>
      <c r="M385" s="73">
        <f>M337+M342</f>
        <v>3235780</v>
      </c>
      <c r="N385" s="73">
        <f>N337+N342</f>
        <v>1117995</v>
      </c>
      <c r="O385" s="73">
        <f>O337+O342</f>
        <v>4353775</v>
      </c>
      <c r="P385" s="73">
        <f t="shared" ref="P385:P390" si="497">L385-O385</f>
        <v>2846225</v>
      </c>
      <c r="Q385" s="200">
        <f t="shared" ref="Q385:Q390" si="498">ROUND(O385/L385*100,2)</f>
        <v>60.47</v>
      </c>
      <c r="R385" s="6"/>
      <c r="S385" s="9">
        <f t="shared" si="495"/>
        <v>-3235780</v>
      </c>
      <c r="T385" s="33">
        <f t="shared" si="496"/>
        <v>-406427</v>
      </c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</row>
    <row r="386" spans="1:159" ht="18" x14ac:dyDescent="0.2">
      <c r="A386" s="297"/>
      <c r="B386" s="298">
        <v>15</v>
      </c>
      <c r="C386" s="298"/>
      <c r="D386" s="298"/>
      <c r="E386" s="298"/>
      <c r="F386" s="298"/>
      <c r="G386" s="322" t="s">
        <v>352</v>
      </c>
      <c r="H386" s="73">
        <f t="shared" ref="H386" si="499">H387</f>
        <v>1275000</v>
      </c>
      <c r="I386" s="73">
        <f>O386</f>
        <v>722939</v>
      </c>
      <c r="J386" s="73">
        <f t="shared" ref="J386:J390" si="500">H386-I386</f>
        <v>552061</v>
      </c>
      <c r="K386" s="165">
        <f t="shared" si="412"/>
        <v>56.7</v>
      </c>
      <c r="L386" s="73">
        <f t="shared" ref="L386:O386" si="501">L387</f>
        <v>1100000</v>
      </c>
      <c r="M386" s="73">
        <f t="shared" si="501"/>
        <v>406427</v>
      </c>
      <c r="N386" s="73">
        <f t="shared" si="501"/>
        <v>316512</v>
      </c>
      <c r="O386" s="73">
        <f t="shared" si="501"/>
        <v>722939</v>
      </c>
      <c r="P386" s="73">
        <f t="shared" si="497"/>
        <v>377061</v>
      </c>
      <c r="Q386" s="200">
        <f t="shared" si="498"/>
        <v>65.72</v>
      </c>
      <c r="R386" s="6"/>
      <c r="S386" s="9">
        <f t="shared" si="495"/>
        <v>-406427</v>
      </c>
      <c r="T386" s="44">
        <f t="shared" ref="T386" si="502">+R386+S386</f>
        <v>-406427</v>
      </c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</row>
    <row r="387" spans="1:159" ht="28.5" x14ac:dyDescent="0.2">
      <c r="A387" s="297"/>
      <c r="B387" s="298"/>
      <c r="C387" s="298" t="s">
        <v>45</v>
      </c>
      <c r="D387" s="298"/>
      <c r="E387" s="298"/>
      <c r="F387" s="298"/>
      <c r="G387" s="322" t="s">
        <v>353</v>
      </c>
      <c r="H387" s="73">
        <f>H360</f>
        <v>1275000</v>
      </c>
      <c r="I387" s="73">
        <f t="shared" ref="I387:I393" si="503">O387</f>
        <v>722939</v>
      </c>
      <c r="J387" s="73">
        <f t="shared" si="500"/>
        <v>552061</v>
      </c>
      <c r="K387" s="165">
        <f t="shared" si="412"/>
        <v>56.7</v>
      </c>
      <c r="L387" s="73">
        <f>L360</f>
        <v>1100000</v>
      </c>
      <c r="M387" s="73">
        <f>M360</f>
        <v>406427</v>
      </c>
      <c r="N387" s="73">
        <f>N360</f>
        <v>316512</v>
      </c>
      <c r="O387" s="73">
        <f>O360</f>
        <v>722939</v>
      </c>
      <c r="P387" s="73">
        <f t="shared" si="497"/>
        <v>377061</v>
      </c>
      <c r="Q387" s="200">
        <f t="shared" si="498"/>
        <v>65.72</v>
      </c>
      <c r="R387" s="6"/>
      <c r="S387" s="9">
        <f t="shared" si="495"/>
        <v>-406427</v>
      </c>
      <c r="T387" s="33">
        <f t="shared" ref="T387" si="504">T388+T389</f>
        <v>-2317868</v>
      </c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</row>
    <row r="388" spans="1:159" ht="28.5" x14ac:dyDescent="0.2">
      <c r="A388" s="297"/>
      <c r="B388" s="298" t="s">
        <v>45</v>
      </c>
      <c r="C388" s="298"/>
      <c r="D388" s="298"/>
      <c r="E388" s="298"/>
      <c r="F388" s="298"/>
      <c r="G388" s="322" t="s">
        <v>354</v>
      </c>
      <c r="H388" s="73">
        <f t="shared" ref="H388" si="505">H389+H390</f>
        <v>3194000</v>
      </c>
      <c r="I388" s="73">
        <f t="shared" si="503"/>
        <v>2622471</v>
      </c>
      <c r="J388" s="73">
        <f t="shared" si="500"/>
        <v>571529</v>
      </c>
      <c r="K388" s="165">
        <f t="shared" si="412"/>
        <v>82.11</v>
      </c>
      <c r="L388" s="73">
        <f t="shared" ref="L388:O388" si="506">L389+L390</f>
        <v>1637900</v>
      </c>
      <c r="M388" s="73">
        <f t="shared" si="506"/>
        <v>2294467</v>
      </c>
      <c r="N388" s="73">
        <f t="shared" si="506"/>
        <v>500936</v>
      </c>
      <c r="O388" s="73">
        <f t="shared" si="506"/>
        <v>2622471</v>
      </c>
      <c r="P388" s="73">
        <f t="shared" si="497"/>
        <v>-984571</v>
      </c>
      <c r="Q388" s="200">
        <f t="shared" si="498"/>
        <v>160.11000000000001</v>
      </c>
      <c r="R388" s="6"/>
      <c r="S388" s="9">
        <f t="shared" si="495"/>
        <v>-2294467</v>
      </c>
      <c r="T388" s="44">
        <f t="shared" ref="T388:T389" si="507">+R388+S388</f>
        <v>-2294467</v>
      </c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</row>
    <row r="389" spans="1:159" ht="28.5" x14ac:dyDescent="0.2">
      <c r="A389" s="297"/>
      <c r="B389" s="298"/>
      <c r="C389" s="298" t="s">
        <v>18</v>
      </c>
      <c r="D389" s="298"/>
      <c r="E389" s="298"/>
      <c r="F389" s="298"/>
      <c r="G389" s="322" t="s">
        <v>304</v>
      </c>
      <c r="H389" s="73">
        <f>+H330</f>
        <v>113000</v>
      </c>
      <c r="I389" s="73">
        <f t="shared" si="503"/>
        <v>31402</v>
      </c>
      <c r="J389" s="73">
        <f t="shared" si="500"/>
        <v>81598</v>
      </c>
      <c r="K389" s="165">
        <f t="shared" si="412"/>
        <v>27.79</v>
      </c>
      <c r="L389" s="73">
        <f>+L330</f>
        <v>51200</v>
      </c>
      <c r="M389" s="73">
        <f>+M330</f>
        <v>23401</v>
      </c>
      <c r="N389" s="73">
        <f>+N330</f>
        <v>8001</v>
      </c>
      <c r="O389" s="73">
        <f>+O330</f>
        <v>31402</v>
      </c>
      <c r="P389" s="73">
        <f t="shared" si="497"/>
        <v>19798</v>
      </c>
      <c r="Q389" s="200">
        <f t="shared" si="498"/>
        <v>61.33</v>
      </c>
      <c r="R389" s="6"/>
      <c r="S389" s="9">
        <f t="shared" si="495"/>
        <v>-23401</v>
      </c>
      <c r="T389" s="44">
        <f t="shared" si="507"/>
        <v>-23401</v>
      </c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</row>
    <row r="390" spans="1:159" ht="18" x14ac:dyDescent="0.2">
      <c r="A390" s="297"/>
      <c r="B390" s="298"/>
      <c r="C390" s="298" t="s">
        <v>35</v>
      </c>
      <c r="D390" s="298"/>
      <c r="E390" s="298"/>
      <c r="F390" s="298"/>
      <c r="G390" s="322" t="s">
        <v>355</v>
      </c>
      <c r="H390" s="73">
        <v>3081000</v>
      </c>
      <c r="I390" s="73">
        <f t="shared" si="503"/>
        <v>2591069</v>
      </c>
      <c r="J390" s="73">
        <f t="shared" si="500"/>
        <v>489931</v>
      </c>
      <c r="K390" s="165">
        <f t="shared" ref="K390:K450" si="508">ROUND(I390/H390*100,2)</f>
        <v>84.1</v>
      </c>
      <c r="L390" s="73">
        <v>1586700</v>
      </c>
      <c r="M390" s="73">
        <f>M259-M385-M386-M389</f>
        <v>2271066</v>
      </c>
      <c r="N390" s="73">
        <f>N259-N385-N386-N389</f>
        <v>492935</v>
      </c>
      <c r="O390" s="73">
        <f>O259-O385-O386-O389</f>
        <v>2591069</v>
      </c>
      <c r="P390" s="73">
        <f t="shared" si="497"/>
        <v>-1004369</v>
      </c>
      <c r="Q390" s="200">
        <f t="shared" si="498"/>
        <v>163.30000000000001</v>
      </c>
      <c r="R390" s="6"/>
      <c r="S390" s="9">
        <f t="shared" si="495"/>
        <v>-2271066</v>
      </c>
      <c r="T390" s="33">
        <f t="shared" ref="T390:T391" si="509">T391</f>
        <v>-3213338</v>
      </c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</row>
    <row r="391" spans="1:159" ht="18" x14ac:dyDescent="0.2">
      <c r="A391" s="329"/>
      <c r="B391" s="330"/>
      <c r="C391" s="330"/>
      <c r="D391" s="330"/>
      <c r="E391" s="330"/>
      <c r="F391" s="330"/>
      <c r="G391" s="331"/>
      <c r="H391" s="73"/>
      <c r="I391" s="73">
        <f t="shared" si="503"/>
        <v>0</v>
      </c>
      <c r="J391" s="73"/>
      <c r="K391" s="165"/>
      <c r="L391" s="73"/>
      <c r="M391" s="73"/>
      <c r="N391" s="73"/>
      <c r="O391" s="73"/>
      <c r="P391" s="73"/>
      <c r="Q391" s="210"/>
      <c r="R391" s="6"/>
      <c r="S391" s="9">
        <f t="shared" si="495"/>
        <v>0</v>
      </c>
      <c r="T391" s="33">
        <f t="shared" si="509"/>
        <v>-3213338</v>
      </c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</row>
    <row r="392" spans="1:159" s="1" customFormat="1" ht="30" x14ac:dyDescent="0.25">
      <c r="A392" s="413" t="s">
        <v>226</v>
      </c>
      <c r="B392" s="414"/>
      <c r="C392" s="414"/>
      <c r="D392" s="414"/>
      <c r="E392" s="414"/>
      <c r="F392" s="414"/>
      <c r="G392" s="299" t="s">
        <v>227</v>
      </c>
      <c r="H392" s="73">
        <f t="shared" ref="H392:J392" si="510">+H393</f>
        <v>16275000</v>
      </c>
      <c r="I392" s="73">
        <f t="shared" si="503"/>
        <v>6627896.2400000002</v>
      </c>
      <c r="J392" s="73" t="e">
        <f t="shared" si="510"/>
        <v>#VALUE!</v>
      </c>
      <c r="K392" s="165">
        <f t="shared" si="508"/>
        <v>40.72</v>
      </c>
      <c r="L392" s="73">
        <f>+L393</f>
        <v>7175000</v>
      </c>
      <c r="M392" s="73">
        <f>+M393+M451</f>
        <v>3213338</v>
      </c>
      <c r="N392" s="73">
        <f>+N393+N451</f>
        <v>2852445.24</v>
      </c>
      <c r="O392" s="73">
        <f>+O393+O451</f>
        <v>6627896.2400000002</v>
      </c>
      <c r="P392" s="73">
        <f t="shared" ref="P392:P402" si="511">L392-O392</f>
        <v>547103.75999999978</v>
      </c>
      <c r="Q392" s="200">
        <f t="shared" ref="Q392:Q402" si="512">ROUND(O392/L392*100,2)</f>
        <v>92.37</v>
      </c>
      <c r="R392" s="13"/>
      <c r="S392" s="9">
        <f t="shared" si="495"/>
        <v>-3213338</v>
      </c>
      <c r="T392" s="44">
        <f t="shared" ref="T392" si="513">+R392+S392</f>
        <v>-3213338</v>
      </c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</row>
    <row r="393" spans="1:159" ht="18" x14ac:dyDescent="0.2">
      <c r="A393" s="284"/>
      <c r="B393" s="285"/>
      <c r="C393" s="285"/>
      <c r="D393" s="285" t="s">
        <v>20</v>
      </c>
      <c r="E393" s="285"/>
      <c r="F393" s="285"/>
      <c r="G393" s="309" t="s">
        <v>153</v>
      </c>
      <c r="H393" s="73">
        <f>H394+H397+H400+H403+H409+H416+H444</f>
        <v>16275000</v>
      </c>
      <c r="I393" s="73">
        <f t="shared" si="503"/>
        <v>6630871.2400000002</v>
      </c>
      <c r="J393" s="73" t="e">
        <f>J394+J397+J400+J403+J409+J416+J444</f>
        <v>#VALUE!</v>
      </c>
      <c r="K393" s="165">
        <f t="shared" si="508"/>
        <v>40.74</v>
      </c>
      <c r="L393" s="73">
        <f>L394+L397+L400+L403+L409+L416+L444</f>
        <v>7175000</v>
      </c>
      <c r="M393" s="73">
        <f>M394+M397+M400+M403+M409+M416+M444</f>
        <v>3216013</v>
      </c>
      <c r="N393" s="73">
        <f>N394+N397+N400+N403+N409+N416+N444</f>
        <v>2852745.24</v>
      </c>
      <c r="O393" s="73">
        <f>O394+O397+O400+O403+O409+O416+O444</f>
        <v>6630871.2400000002</v>
      </c>
      <c r="P393" s="73">
        <f t="shared" si="511"/>
        <v>544128.75999999978</v>
      </c>
      <c r="Q393" s="198">
        <f t="shared" si="512"/>
        <v>92.42</v>
      </c>
      <c r="R393" s="6"/>
      <c r="S393" s="9">
        <f t="shared" si="495"/>
        <v>-3216013</v>
      </c>
      <c r="T393" s="33">
        <f t="shared" ref="T393" si="514">T394+T397</f>
        <v>0</v>
      </c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</row>
    <row r="394" spans="1:159" ht="18" x14ac:dyDescent="0.2">
      <c r="A394" s="284"/>
      <c r="B394" s="285"/>
      <c r="C394" s="285"/>
      <c r="D394" s="285" t="s">
        <v>90</v>
      </c>
      <c r="E394" s="285"/>
      <c r="F394" s="285"/>
      <c r="G394" s="309" t="s">
        <v>274</v>
      </c>
      <c r="H394" s="73">
        <f t="shared" ref="H394:J395" si="515">H395</f>
        <v>0</v>
      </c>
      <c r="I394" s="73">
        <f t="shared" si="515"/>
        <v>0</v>
      </c>
      <c r="J394" s="73">
        <f t="shared" si="515"/>
        <v>0</v>
      </c>
      <c r="K394" s="165" t="e">
        <f t="shared" si="508"/>
        <v>#DIV/0!</v>
      </c>
      <c r="L394" s="73">
        <f t="shared" ref="L394:O395" si="516">L395</f>
        <v>0</v>
      </c>
      <c r="M394" s="73">
        <f t="shared" si="516"/>
        <v>0</v>
      </c>
      <c r="N394" s="73">
        <f t="shared" si="516"/>
        <v>0</v>
      </c>
      <c r="O394" s="73">
        <f t="shared" si="516"/>
        <v>0</v>
      </c>
      <c r="P394" s="73">
        <f t="shared" si="511"/>
        <v>0</v>
      </c>
      <c r="Q394" s="198"/>
      <c r="R394" s="6"/>
      <c r="S394" s="9">
        <f t="shared" si="495"/>
        <v>0</v>
      </c>
      <c r="T394" s="33">
        <f t="shared" ref="T394" si="517">T395+T396</f>
        <v>0</v>
      </c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</row>
    <row r="395" spans="1:159" ht="18" x14ac:dyDescent="0.2">
      <c r="A395" s="284"/>
      <c r="B395" s="285"/>
      <c r="C395" s="285"/>
      <c r="D395" s="285"/>
      <c r="E395" s="285" t="s">
        <v>91</v>
      </c>
      <c r="F395" s="285"/>
      <c r="G395" s="293" t="s">
        <v>340</v>
      </c>
      <c r="H395" s="73">
        <f t="shared" si="515"/>
        <v>0</v>
      </c>
      <c r="I395" s="73">
        <f t="shared" si="515"/>
        <v>0</v>
      </c>
      <c r="J395" s="73">
        <f t="shared" si="515"/>
        <v>0</v>
      </c>
      <c r="K395" s="165" t="e">
        <f t="shared" si="508"/>
        <v>#DIV/0!</v>
      </c>
      <c r="L395" s="73">
        <f t="shared" si="516"/>
        <v>0</v>
      </c>
      <c r="M395" s="73">
        <f t="shared" si="516"/>
        <v>0</v>
      </c>
      <c r="N395" s="73">
        <f t="shared" si="516"/>
        <v>0</v>
      </c>
      <c r="O395" s="73">
        <f t="shared" si="516"/>
        <v>0</v>
      </c>
      <c r="P395" s="73">
        <f t="shared" si="511"/>
        <v>0</v>
      </c>
      <c r="Q395" s="198"/>
      <c r="R395" s="6"/>
      <c r="S395" s="9">
        <f t="shared" si="495"/>
        <v>0</v>
      </c>
      <c r="T395" s="44">
        <f t="shared" ref="T395:T396" si="518">+R395+S395</f>
        <v>0</v>
      </c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</row>
    <row r="396" spans="1:159" ht="18" x14ac:dyDescent="0.2">
      <c r="A396" s="290"/>
      <c r="B396" s="291"/>
      <c r="C396" s="291"/>
      <c r="D396" s="291"/>
      <c r="E396" s="291"/>
      <c r="F396" s="291" t="s">
        <v>91</v>
      </c>
      <c r="G396" s="295" t="s">
        <v>315</v>
      </c>
      <c r="H396" s="71">
        <v>0</v>
      </c>
      <c r="I396" s="71">
        <f>O396</f>
        <v>0</v>
      </c>
      <c r="J396" s="71">
        <f>H396-I396</f>
        <v>0</v>
      </c>
      <c r="K396" s="165" t="e">
        <f t="shared" si="508"/>
        <v>#DIV/0!</v>
      </c>
      <c r="L396" s="71">
        <v>0</v>
      </c>
      <c r="M396" s="71"/>
      <c r="N396" s="71">
        <v>0</v>
      </c>
      <c r="O396" s="69">
        <f t="shared" ref="O396" si="519">+M396+N396</f>
        <v>0</v>
      </c>
      <c r="P396" s="71">
        <f t="shared" si="511"/>
        <v>0</v>
      </c>
      <c r="Q396" s="199"/>
      <c r="R396" s="6"/>
      <c r="S396" s="9">
        <f t="shared" si="495"/>
        <v>0</v>
      </c>
      <c r="T396" s="44">
        <f t="shared" si="518"/>
        <v>0</v>
      </c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</row>
    <row r="397" spans="1:159" ht="18" x14ac:dyDescent="0.2">
      <c r="A397" s="284"/>
      <c r="B397" s="285"/>
      <c r="C397" s="285"/>
      <c r="D397" s="285" t="s">
        <v>92</v>
      </c>
      <c r="E397" s="285"/>
      <c r="F397" s="285"/>
      <c r="G397" s="309" t="s">
        <v>356</v>
      </c>
      <c r="H397" s="73">
        <f t="shared" ref="H397:J397" si="520">H398+H399</f>
        <v>0</v>
      </c>
      <c r="I397" s="73">
        <f t="shared" si="520"/>
        <v>0</v>
      </c>
      <c r="J397" s="73">
        <f t="shared" si="520"/>
        <v>0</v>
      </c>
      <c r="K397" s="165" t="e">
        <f t="shared" si="508"/>
        <v>#DIV/0!</v>
      </c>
      <c r="L397" s="73">
        <f t="shared" ref="L397:O397" si="521">L398+L399</f>
        <v>0</v>
      </c>
      <c r="M397" s="73">
        <f t="shared" si="521"/>
        <v>0</v>
      </c>
      <c r="N397" s="73">
        <f t="shared" si="521"/>
        <v>0</v>
      </c>
      <c r="O397" s="73">
        <f t="shared" si="521"/>
        <v>0</v>
      </c>
      <c r="P397" s="73">
        <f t="shared" si="511"/>
        <v>0</v>
      </c>
      <c r="Q397" s="198"/>
      <c r="R397" s="6"/>
      <c r="S397" s="9">
        <f t="shared" si="495"/>
        <v>0</v>
      </c>
      <c r="T397" s="33">
        <f t="shared" ref="T397" si="522">T398</f>
        <v>0</v>
      </c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</row>
    <row r="398" spans="1:159" ht="28.5" x14ac:dyDescent="0.2">
      <c r="A398" s="290"/>
      <c r="B398" s="291"/>
      <c r="C398" s="291"/>
      <c r="D398" s="291"/>
      <c r="E398" s="291"/>
      <c r="F398" s="291"/>
      <c r="G398" s="295" t="s">
        <v>228</v>
      </c>
      <c r="H398" s="71"/>
      <c r="I398" s="71"/>
      <c r="J398" s="71">
        <f t="shared" ref="J398:J399" si="523">H398-I398</f>
        <v>0</v>
      </c>
      <c r="K398" s="165" t="e">
        <f t="shared" si="508"/>
        <v>#DIV/0!</v>
      </c>
      <c r="L398" s="71"/>
      <c r="M398" s="71"/>
      <c r="N398" s="71"/>
      <c r="O398" s="69">
        <f t="shared" ref="O398:O399" si="524">+M398+N398</f>
        <v>0</v>
      </c>
      <c r="P398" s="73">
        <f t="shared" si="511"/>
        <v>0</v>
      </c>
      <c r="Q398" s="198" t="e">
        <f t="shared" si="512"/>
        <v>#DIV/0!</v>
      </c>
      <c r="R398" s="6"/>
      <c r="S398" s="9">
        <f t="shared" si="495"/>
        <v>0</v>
      </c>
      <c r="T398" s="44">
        <f t="shared" ref="T398" si="525">+R398+S398</f>
        <v>0</v>
      </c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</row>
    <row r="399" spans="1:159" ht="28.5" x14ac:dyDescent="0.2">
      <c r="A399" s="290"/>
      <c r="B399" s="291"/>
      <c r="C399" s="291"/>
      <c r="D399" s="291"/>
      <c r="E399" s="291">
        <v>19</v>
      </c>
      <c r="F399" s="291"/>
      <c r="G399" s="295" t="s">
        <v>229</v>
      </c>
      <c r="H399" s="71"/>
      <c r="I399" s="71"/>
      <c r="J399" s="71">
        <f t="shared" si="523"/>
        <v>0</v>
      </c>
      <c r="K399" s="165" t="e">
        <f t="shared" si="508"/>
        <v>#DIV/0!</v>
      </c>
      <c r="L399" s="71"/>
      <c r="M399" s="71"/>
      <c r="N399" s="71"/>
      <c r="O399" s="69">
        <f t="shared" si="524"/>
        <v>0</v>
      </c>
      <c r="P399" s="73">
        <f t="shared" si="511"/>
        <v>0</v>
      </c>
      <c r="Q399" s="198" t="e">
        <f t="shared" si="512"/>
        <v>#DIV/0!</v>
      </c>
      <c r="R399" s="6"/>
      <c r="S399" s="9">
        <f t="shared" si="495"/>
        <v>0</v>
      </c>
      <c r="T399" s="33">
        <f t="shared" ref="T399" si="526">+T400+T401+T402+T403+T404+T405</f>
        <v>0</v>
      </c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</row>
    <row r="400" spans="1:159" ht="28.5" x14ac:dyDescent="0.2">
      <c r="A400" s="284"/>
      <c r="B400" s="285"/>
      <c r="C400" s="285"/>
      <c r="D400" s="285">
        <v>51</v>
      </c>
      <c r="E400" s="285"/>
      <c r="F400" s="285"/>
      <c r="G400" s="309" t="s">
        <v>342</v>
      </c>
      <c r="H400" s="73">
        <f t="shared" ref="H400:J401" si="527">H401</f>
        <v>0</v>
      </c>
      <c r="I400" s="73">
        <f t="shared" si="527"/>
        <v>0</v>
      </c>
      <c r="J400" s="73">
        <f t="shared" si="527"/>
        <v>0</v>
      </c>
      <c r="K400" s="165" t="e">
        <f t="shared" si="508"/>
        <v>#DIV/0!</v>
      </c>
      <c r="L400" s="73">
        <f t="shared" ref="L400:O401" si="528">L401</f>
        <v>0</v>
      </c>
      <c r="M400" s="73">
        <f t="shared" si="528"/>
        <v>0</v>
      </c>
      <c r="N400" s="73">
        <f t="shared" si="528"/>
        <v>0</v>
      </c>
      <c r="O400" s="73">
        <f t="shared" si="528"/>
        <v>0</v>
      </c>
      <c r="P400" s="73">
        <f t="shared" si="511"/>
        <v>0</v>
      </c>
      <c r="Q400" s="198" t="e">
        <f t="shared" si="512"/>
        <v>#DIV/0!</v>
      </c>
      <c r="R400" s="6"/>
      <c r="S400" s="9">
        <f t="shared" si="495"/>
        <v>0</v>
      </c>
      <c r="T400" s="44">
        <f t="shared" ref="T400:T405" si="529">+R400+S400</f>
        <v>0</v>
      </c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</row>
    <row r="401" spans="1:159" ht="18" x14ac:dyDescent="0.2">
      <c r="A401" s="284"/>
      <c r="B401" s="285"/>
      <c r="C401" s="285"/>
      <c r="D401" s="285"/>
      <c r="E401" s="285"/>
      <c r="F401" s="285"/>
      <c r="G401" s="293" t="s">
        <v>343</v>
      </c>
      <c r="H401" s="73">
        <f t="shared" si="527"/>
        <v>0</v>
      </c>
      <c r="I401" s="73">
        <f t="shared" si="527"/>
        <v>0</v>
      </c>
      <c r="J401" s="73">
        <f t="shared" si="527"/>
        <v>0</v>
      </c>
      <c r="K401" s="165" t="e">
        <f t="shared" si="508"/>
        <v>#DIV/0!</v>
      </c>
      <c r="L401" s="73">
        <f t="shared" si="528"/>
        <v>0</v>
      </c>
      <c r="M401" s="73">
        <f t="shared" si="528"/>
        <v>0</v>
      </c>
      <c r="N401" s="73">
        <f t="shared" si="528"/>
        <v>0</v>
      </c>
      <c r="O401" s="73">
        <f t="shared" si="528"/>
        <v>0</v>
      </c>
      <c r="P401" s="73">
        <f t="shared" si="511"/>
        <v>0</v>
      </c>
      <c r="Q401" s="198" t="e">
        <f t="shared" si="512"/>
        <v>#DIV/0!</v>
      </c>
      <c r="R401" s="6"/>
      <c r="S401" s="9">
        <f t="shared" si="495"/>
        <v>0</v>
      </c>
      <c r="T401" s="44">
        <f t="shared" si="529"/>
        <v>0</v>
      </c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</row>
    <row r="402" spans="1:159" ht="57" x14ac:dyDescent="0.2">
      <c r="A402" s="290"/>
      <c r="B402" s="291"/>
      <c r="C402" s="291"/>
      <c r="D402" s="291"/>
      <c r="E402" s="291" t="s">
        <v>20</v>
      </c>
      <c r="F402" s="291">
        <v>18</v>
      </c>
      <c r="G402" s="295" t="s">
        <v>357</v>
      </c>
      <c r="H402" s="71"/>
      <c r="I402" s="71">
        <v>0</v>
      </c>
      <c r="J402" s="71">
        <f>H402-I402</f>
        <v>0</v>
      </c>
      <c r="K402" s="165" t="e">
        <f t="shared" si="508"/>
        <v>#DIV/0!</v>
      </c>
      <c r="L402" s="71"/>
      <c r="M402" s="71">
        <v>0</v>
      </c>
      <c r="N402" s="71">
        <v>0</v>
      </c>
      <c r="O402" s="69">
        <f t="shared" ref="O402" si="530">+M402+N402</f>
        <v>0</v>
      </c>
      <c r="P402" s="71">
        <f t="shared" si="511"/>
        <v>0</v>
      </c>
      <c r="Q402" s="199" t="e">
        <f t="shared" si="512"/>
        <v>#DIV/0!</v>
      </c>
      <c r="R402" s="6"/>
      <c r="S402" s="9">
        <f t="shared" si="495"/>
        <v>0</v>
      </c>
      <c r="T402" s="44">
        <f t="shared" si="529"/>
        <v>0</v>
      </c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</row>
    <row r="403" spans="1:159" ht="18" x14ac:dyDescent="0.2">
      <c r="A403" s="284"/>
      <c r="B403" s="285"/>
      <c r="C403" s="285"/>
      <c r="D403" s="285">
        <v>55</v>
      </c>
      <c r="E403" s="285"/>
      <c r="F403" s="285"/>
      <c r="G403" s="309" t="s">
        <v>230</v>
      </c>
      <c r="H403" s="73">
        <f t="shared" ref="H403:J403" si="531">H404+H407</f>
        <v>0</v>
      </c>
      <c r="I403" s="73">
        <f t="shared" si="531"/>
        <v>0</v>
      </c>
      <c r="J403" s="73">
        <f t="shared" si="531"/>
        <v>0</v>
      </c>
      <c r="K403" s="165" t="e">
        <f t="shared" si="508"/>
        <v>#DIV/0!</v>
      </c>
      <c r="L403" s="73">
        <f t="shared" ref="L403:Q403" si="532">L404+L407</f>
        <v>0</v>
      </c>
      <c r="M403" s="73">
        <f t="shared" si="532"/>
        <v>0</v>
      </c>
      <c r="N403" s="73">
        <f>N404+N407</f>
        <v>0</v>
      </c>
      <c r="O403" s="73">
        <f t="shared" si="532"/>
        <v>0</v>
      </c>
      <c r="P403" s="73">
        <f t="shared" si="532"/>
        <v>0</v>
      </c>
      <c r="Q403" s="209">
        <f t="shared" si="532"/>
        <v>0</v>
      </c>
      <c r="R403" s="6"/>
      <c r="S403" s="9">
        <f t="shared" si="495"/>
        <v>0</v>
      </c>
      <c r="T403" s="44">
        <f t="shared" si="529"/>
        <v>0</v>
      </c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</row>
    <row r="404" spans="1:159" ht="18" x14ac:dyDescent="0.2">
      <c r="A404" s="284"/>
      <c r="B404" s="285"/>
      <c r="C404" s="285"/>
      <c r="D404" s="285"/>
      <c r="E404" s="285" t="s">
        <v>20</v>
      </c>
      <c r="F404" s="285"/>
      <c r="G404" s="309" t="s">
        <v>231</v>
      </c>
      <c r="H404" s="73">
        <f t="shared" ref="H404:J404" si="533">H405+H406</f>
        <v>0</v>
      </c>
      <c r="I404" s="73">
        <f t="shared" si="533"/>
        <v>0</v>
      </c>
      <c r="J404" s="73">
        <f t="shared" si="533"/>
        <v>0</v>
      </c>
      <c r="K404" s="165" t="e">
        <f t="shared" si="508"/>
        <v>#DIV/0!</v>
      </c>
      <c r="L404" s="73">
        <f t="shared" ref="L404:Q404" si="534">L405+L406</f>
        <v>0</v>
      </c>
      <c r="M404" s="73">
        <f t="shared" si="534"/>
        <v>0</v>
      </c>
      <c r="N404" s="73">
        <f>N405+N406</f>
        <v>0</v>
      </c>
      <c r="O404" s="73">
        <f t="shared" si="534"/>
        <v>0</v>
      </c>
      <c r="P404" s="73">
        <f t="shared" si="534"/>
        <v>0</v>
      </c>
      <c r="Q404" s="209">
        <f t="shared" si="534"/>
        <v>0</v>
      </c>
      <c r="R404" s="6"/>
      <c r="S404" s="9">
        <f t="shared" si="495"/>
        <v>0</v>
      </c>
      <c r="T404" s="44">
        <f t="shared" si="529"/>
        <v>0</v>
      </c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</row>
    <row r="405" spans="1:159" ht="28.5" x14ac:dyDescent="0.2">
      <c r="A405" s="290"/>
      <c r="B405" s="291"/>
      <c r="C405" s="291"/>
      <c r="D405" s="291"/>
      <c r="E405" s="291"/>
      <c r="F405" s="291" t="s">
        <v>109</v>
      </c>
      <c r="G405" s="295" t="s">
        <v>232</v>
      </c>
      <c r="H405" s="71"/>
      <c r="I405" s="71"/>
      <c r="J405" s="71"/>
      <c r="K405" s="165" t="e">
        <f t="shared" si="508"/>
        <v>#DIV/0!</v>
      </c>
      <c r="L405" s="71"/>
      <c r="M405" s="71"/>
      <c r="N405" s="71"/>
      <c r="O405" s="69">
        <f t="shared" ref="O405:O406" si="535">+M405+N405</f>
        <v>0</v>
      </c>
      <c r="P405" s="69">
        <f t="shared" ref="P405:P406" si="536">L405-O405</f>
        <v>0</v>
      </c>
      <c r="Q405" s="199"/>
      <c r="R405" s="6"/>
      <c r="S405" s="9">
        <f t="shared" si="495"/>
        <v>0</v>
      </c>
      <c r="T405" s="44">
        <f t="shared" si="529"/>
        <v>0</v>
      </c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</row>
    <row r="406" spans="1:159" ht="42.75" x14ac:dyDescent="0.2">
      <c r="A406" s="290"/>
      <c r="B406" s="291"/>
      <c r="C406" s="291"/>
      <c r="D406" s="291"/>
      <c r="E406" s="291"/>
      <c r="F406" s="291">
        <v>11</v>
      </c>
      <c r="G406" s="295" t="s">
        <v>233</v>
      </c>
      <c r="H406" s="71"/>
      <c r="I406" s="71"/>
      <c r="J406" s="71"/>
      <c r="K406" s="165" t="e">
        <f t="shared" si="508"/>
        <v>#DIV/0!</v>
      </c>
      <c r="L406" s="71"/>
      <c r="M406" s="71"/>
      <c r="N406" s="71"/>
      <c r="O406" s="69">
        <f t="shared" si="535"/>
        <v>0</v>
      </c>
      <c r="P406" s="69">
        <f t="shared" si="536"/>
        <v>0</v>
      </c>
      <c r="Q406" s="199"/>
      <c r="R406" s="6"/>
      <c r="S406" s="9">
        <f t="shared" si="495"/>
        <v>0</v>
      </c>
      <c r="T406" s="33" t="e">
        <f>T407+T432</f>
        <v>#VALUE!</v>
      </c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</row>
    <row r="407" spans="1:159" ht="30" x14ac:dyDescent="0.2">
      <c r="A407" s="284"/>
      <c r="B407" s="285"/>
      <c r="C407" s="285"/>
      <c r="D407" s="285"/>
      <c r="E407" s="285" t="s">
        <v>18</v>
      </c>
      <c r="F407" s="285"/>
      <c r="G407" s="293" t="s">
        <v>234</v>
      </c>
      <c r="H407" s="73">
        <f t="shared" ref="H407:J407" si="537">H408</f>
        <v>0</v>
      </c>
      <c r="I407" s="73">
        <f t="shared" si="537"/>
        <v>0</v>
      </c>
      <c r="J407" s="73">
        <f t="shared" si="537"/>
        <v>0</v>
      </c>
      <c r="K407" s="165" t="e">
        <f t="shared" si="508"/>
        <v>#DIV/0!</v>
      </c>
      <c r="L407" s="73">
        <f t="shared" ref="L407:Q407" si="538">L408</f>
        <v>0</v>
      </c>
      <c r="M407" s="73">
        <f t="shared" si="538"/>
        <v>0</v>
      </c>
      <c r="N407" s="73">
        <f t="shared" si="538"/>
        <v>0</v>
      </c>
      <c r="O407" s="73">
        <f t="shared" si="538"/>
        <v>0</v>
      </c>
      <c r="P407" s="73">
        <f t="shared" si="538"/>
        <v>0</v>
      </c>
      <c r="Q407" s="209">
        <f t="shared" si="538"/>
        <v>0</v>
      </c>
      <c r="R407" s="6"/>
      <c r="S407" s="9">
        <f t="shared" si="495"/>
        <v>0</v>
      </c>
      <c r="T407" s="33">
        <f t="shared" ref="T407:T434" si="539">+R407+S407</f>
        <v>0</v>
      </c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</row>
    <row r="408" spans="1:159" ht="28.5" x14ac:dyDescent="0.2">
      <c r="A408" s="290"/>
      <c r="B408" s="291"/>
      <c r="C408" s="291"/>
      <c r="D408" s="291"/>
      <c r="E408" s="291"/>
      <c r="F408" s="291" t="s">
        <v>20</v>
      </c>
      <c r="G408" s="295" t="s">
        <v>235</v>
      </c>
      <c r="H408" s="71"/>
      <c r="I408" s="71"/>
      <c r="J408" s="71"/>
      <c r="K408" s="165" t="e">
        <f t="shared" si="508"/>
        <v>#DIV/0!</v>
      </c>
      <c r="L408" s="71"/>
      <c r="M408" s="71"/>
      <c r="N408" s="71"/>
      <c r="O408" s="69">
        <f t="shared" ref="O408" si="540">+M408+N408</f>
        <v>0</v>
      </c>
      <c r="P408" s="69">
        <f t="shared" ref="P408" si="541">L408-O408</f>
        <v>0</v>
      </c>
      <c r="Q408" s="199"/>
      <c r="R408" s="6"/>
      <c r="S408" s="9">
        <f t="shared" si="495"/>
        <v>0</v>
      </c>
      <c r="T408" s="33">
        <f>+R408+S408</f>
        <v>0</v>
      </c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</row>
    <row r="409" spans="1:159" ht="45" x14ac:dyDescent="0.2">
      <c r="A409" s="284"/>
      <c r="B409" s="285"/>
      <c r="C409" s="285"/>
      <c r="D409" s="285">
        <v>56</v>
      </c>
      <c r="E409" s="285"/>
      <c r="F409" s="285"/>
      <c r="G409" s="293" t="s">
        <v>159</v>
      </c>
      <c r="H409" s="73">
        <f t="shared" ref="H409:J409" si="542">+H410+H411+H412+H413+H414+H415</f>
        <v>0</v>
      </c>
      <c r="I409" s="73">
        <f t="shared" si="542"/>
        <v>0</v>
      </c>
      <c r="J409" s="73">
        <f t="shared" si="542"/>
        <v>0</v>
      </c>
      <c r="K409" s="165" t="e">
        <f t="shared" si="508"/>
        <v>#DIV/0!</v>
      </c>
      <c r="L409" s="73">
        <f>+L410+L411+L412+L413+L414+L415</f>
        <v>0</v>
      </c>
      <c r="M409" s="73">
        <f>+M410+M411+M412+M413+M414+M415</f>
        <v>0</v>
      </c>
      <c r="N409" s="73">
        <f t="shared" ref="N409:O409" si="543">+N410+N411+N412+N413+N414+N415</f>
        <v>0</v>
      </c>
      <c r="O409" s="73">
        <f t="shared" si="543"/>
        <v>0</v>
      </c>
      <c r="P409" s="73">
        <f>+P410+P411+P412+P413+P414+P415</f>
        <v>0</v>
      </c>
      <c r="Q409" s="209">
        <f>+Q410+Q411+Q412+Q413+Q414+Q415</f>
        <v>0</v>
      </c>
      <c r="R409" s="6"/>
      <c r="S409" s="9">
        <f t="shared" si="495"/>
        <v>0</v>
      </c>
      <c r="T409" s="33">
        <f>+R409+S409</f>
        <v>0</v>
      </c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</row>
    <row r="410" spans="1:159" ht="28.5" x14ac:dyDescent="0.2">
      <c r="A410" s="290"/>
      <c r="B410" s="291"/>
      <c r="C410" s="291"/>
      <c r="D410" s="291"/>
      <c r="E410" s="296" t="s">
        <v>56</v>
      </c>
      <c r="F410" s="291"/>
      <c r="G410" s="295" t="s">
        <v>236</v>
      </c>
      <c r="H410" s="71"/>
      <c r="I410" s="71"/>
      <c r="J410" s="71"/>
      <c r="K410" s="165" t="e">
        <f t="shared" si="508"/>
        <v>#DIV/0!</v>
      </c>
      <c r="L410" s="71"/>
      <c r="M410" s="71"/>
      <c r="N410" s="71"/>
      <c r="O410" s="69">
        <f t="shared" ref="O410:O415" si="544">+M410+N410</f>
        <v>0</v>
      </c>
      <c r="P410" s="69">
        <f t="shared" ref="P410:P415" si="545">L410-O410</f>
        <v>0</v>
      </c>
      <c r="Q410" s="199"/>
      <c r="R410" s="6"/>
      <c r="S410" s="9">
        <f t="shared" si="495"/>
        <v>0</v>
      </c>
      <c r="T410" s="69">
        <f t="shared" si="539"/>
        <v>0</v>
      </c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</row>
    <row r="411" spans="1:159" ht="18" x14ac:dyDescent="0.2">
      <c r="A411" s="290"/>
      <c r="B411" s="291"/>
      <c r="C411" s="291"/>
      <c r="D411" s="291"/>
      <c r="E411" s="296" t="s">
        <v>58</v>
      </c>
      <c r="F411" s="291"/>
      <c r="G411" s="295" t="s">
        <v>182</v>
      </c>
      <c r="H411" s="71"/>
      <c r="I411" s="71"/>
      <c r="J411" s="71"/>
      <c r="K411" s="165" t="e">
        <f t="shared" si="508"/>
        <v>#DIV/0!</v>
      </c>
      <c r="L411" s="71"/>
      <c r="M411" s="71"/>
      <c r="N411" s="71"/>
      <c r="O411" s="69">
        <f t="shared" si="544"/>
        <v>0</v>
      </c>
      <c r="P411" s="69">
        <f t="shared" si="545"/>
        <v>0</v>
      </c>
      <c r="Q411" s="199"/>
      <c r="R411" s="6"/>
      <c r="S411" s="9">
        <f t="shared" si="495"/>
        <v>0</v>
      </c>
      <c r="T411" s="33">
        <f t="shared" si="539"/>
        <v>0</v>
      </c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</row>
    <row r="412" spans="1:159" ht="28.5" x14ac:dyDescent="0.2">
      <c r="A412" s="290"/>
      <c r="B412" s="291"/>
      <c r="C412" s="291"/>
      <c r="D412" s="291"/>
      <c r="E412" s="296" t="s">
        <v>63</v>
      </c>
      <c r="F412" s="291"/>
      <c r="G412" s="295" t="s">
        <v>237</v>
      </c>
      <c r="H412" s="71"/>
      <c r="I412" s="71"/>
      <c r="J412" s="71"/>
      <c r="K412" s="165" t="e">
        <f t="shared" si="508"/>
        <v>#DIV/0!</v>
      </c>
      <c r="L412" s="71"/>
      <c r="M412" s="71"/>
      <c r="N412" s="71"/>
      <c r="O412" s="69">
        <f t="shared" si="544"/>
        <v>0</v>
      </c>
      <c r="P412" s="69">
        <f t="shared" si="545"/>
        <v>0</v>
      </c>
      <c r="Q412" s="199"/>
      <c r="R412" s="6"/>
      <c r="S412" s="9">
        <f t="shared" si="495"/>
        <v>0</v>
      </c>
      <c r="T412" s="44">
        <f t="shared" si="539"/>
        <v>0</v>
      </c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</row>
    <row r="413" spans="1:159" ht="28.5" x14ac:dyDescent="0.2">
      <c r="A413" s="290"/>
      <c r="B413" s="291"/>
      <c r="C413" s="291"/>
      <c r="D413" s="291"/>
      <c r="E413" s="296" t="s">
        <v>238</v>
      </c>
      <c r="F413" s="291"/>
      <c r="G413" s="295" t="s">
        <v>239</v>
      </c>
      <c r="H413" s="71"/>
      <c r="I413" s="71"/>
      <c r="J413" s="71"/>
      <c r="K413" s="165" t="e">
        <f t="shared" si="508"/>
        <v>#DIV/0!</v>
      </c>
      <c r="L413" s="71"/>
      <c r="M413" s="71"/>
      <c r="N413" s="71"/>
      <c r="O413" s="69">
        <f t="shared" si="544"/>
        <v>0</v>
      </c>
      <c r="P413" s="69">
        <f t="shared" si="545"/>
        <v>0</v>
      </c>
      <c r="Q413" s="199"/>
      <c r="R413" s="6"/>
      <c r="S413" s="9">
        <f t="shared" si="495"/>
        <v>0</v>
      </c>
      <c r="T413" s="44">
        <f t="shared" si="539"/>
        <v>0</v>
      </c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</row>
    <row r="414" spans="1:159" ht="18" x14ac:dyDescent="0.2">
      <c r="A414" s="290"/>
      <c r="B414" s="291"/>
      <c r="C414" s="291"/>
      <c r="D414" s="291"/>
      <c r="E414" s="296" t="s">
        <v>240</v>
      </c>
      <c r="F414" s="291"/>
      <c r="G414" s="295" t="s">
        <v>241</v>
      </c>
      <c r="H414" s="71"/>
      <c r="I414" s="71"/>
      <c r="J414" s="71"/>
      <c r="K414" s="165" t="e">
        <f t="shared" si="508"/>
        <v>#DIV/0!</v>
      </c>
      <c r="L414" s="71"/>
      <c r="M414" s="71"/>
      <c r="N414" s="71"/>
      <c r="O414" s="69">
        <f t="shared" si="544"/>
        <v>0</v>
      </c>
      <c r="P414" s="69">
        <f t="shared" si="545"/>
        <v>0</v>
      </c>
      <c r="Q414" s="199"/>
      <c r="R414" s="6"/>
      <c r="S414" s="9">
        <f t="shared" si="495"/>
        <v>0</v>
      </c>
      <c r="T414" s="44">
        <f t="shared" si="539"/>
        <v>0</v>
      </c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</row>
    <row r="415" spans="1:159" ht="28.5" x14ac:dyDescent="0.2">
      <c r="A415" s="290"/>
      <c r="B415" s="291"/>
      <c r="C415" s="291"/>
      <c r="D415" s="291"/>
      <c r="E415" s="296" t="s">
        <v>242</v>
      </c>
      <c r="F415" s="291"/>
      <c r="G415" s="295" t="s">
        <v>243</v>
      </c>
      <c r="H415" s="71"/>
      <c r="I415" s="71"/>
      <c r="J415" s="71"/>
      <c r="K415" s="165" t="e">
        <f t="shared" si="508"/>
        <v>#DIV/0!</v>
      </c>
      <c r="L415" s="71"/>
      <c r="M415" s="71"/>
      <c r="N415" s="71"/>
      <c r="O415" s="69">
        <f t="shared" si="544"/>
        <v>0</v>
      </c>
      <c r="P415" s="69">
        <f t="shared" si="545"/>
        <v>0</v>
      </c>
      <c r="Q415" s="199"/>
      <c r="R415" s="6"/>
      <c r="S415" s="9">
        <f t="shared" si="495"/>
        <v>0</v>
      </c>
      <c r="T415" s="33">
        <f t="shared" si="539"/>
        <v>0</v>
      </c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</row>
    <row r="416" spans="1:159" ht="18" x14ac:dyDescent="0.2">
      <c r="A416" s="284"/>
      <c r="B416" s="285"/>
      <c r="C416" s="285"/>
      <c r="D416" s="285">
        <v>57</v>
      </c>
      <c r="E416" s="285"/>
      <c r="F416" s="285"/>
      <c r="G416" s="293" t="s">
        <v>316</v>
      </c>
      <c r="H416" s="73">
        <f>H417+H442</f>
        <v>6021000</v>
      </c>
      <c r="I416" s="73" t="e">
        <f t="shared" ref="I416:J416" si="546">I417+I442</f>
        <v>#VALUE!</v>
      </c>
      <c r="J416" s="73" t="e">
        <f t="shared" si="546"/>
        <v>#VALUE!</v>
      </c>
      <c r="K416" s="165" t="e">
        <f t="shared" si="508"/>
        <v>#VALUE!</v>
      </c>
      <c r="L416" s="73">
        <f>L417+L442</f>
        <v>2600000</v>
      </c>
      <c r="M416" s="73">
        <f t="shared" ref="M416:N416" si="547">M417+M442</f>
        <v>1409573</v>
      </c>
      <c r="N416" s="73">
        <f t="shared" si="547"/>
        <v>1442598</v>
      </c>
      <c r="O416" s="73">
        <f>O417+O442</f>
        <v>3414284</v>
      </c>
      <c r="P416" s="73">
        <f>L416-O416</f>
        <v>-814284</v>
      </c>
      <c r="Q416" s="198">
        <f>ROUND(O416/L416*100,2)</f>
        <v>131.32</v>
      </c>
      <c r="R416" s="12"/>
      <c r="S416" s="9">
        <f t="shared" si="495"/>
        <v>-1409573</v>
      </c>
      <c r="T416" s="44">
        <f t="shared" si="539"/>
        <v>-1409573</v>
      </c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</row>
    <row r="417" spans="1:159" ht="18" x14ac:dyDescent="0.2">
      <c r="A417" s="284"/>
      <c r="B417" s="285"/>
      <c r="C417" s="285"/>
      <c r="D417" s="285"/>
      <c r="E417" s="285" t="s">
        <v>18</v>
      </c>
      <c r="F417" s="285"/>
      <c r="G417" s="293" t="s">
        <v>358</v>
      </c>
      <c r="H417" s="73">
        <f>+H418</f>
        <v>5021000</v>
      </c>
      <c r="I417" s="73" t="e">
        <f>+I418</f>
        <v>#VALUE!</v>
      </c>
      <c r="J417" s="73" t="e">
        <f t="shared" ref="J417" si="548">+J418</f>
        <v>#VALUE!</v>
      </c>
      <c r="K417" s="165" t="e">
        <f t="shared" si="508"/>
        <v>#VALUE!</v>
      </c>
      <c r="L417" s="73">
        <f>+L418</f>
        <v>1900000</v>
      </c>
      <c r="M417" s="73">
        <f t="shared" ref="M417" si="549">+M418</f>
        <v>1250280</v>
      </c>
      <c r="N417" s="73">
        <f>+N418</f>
        <v>1385783</v>
      </c>
      <c r="O417" s="73">
        <f>O430+O432+O435+O438+O439+O440</f>
        <v>3198176</v>
      </c>
      <c r="P417" s="73">
        <f t="shared" ref="P417:P418" si="550">L417-O417</f>
        <v>-1298176</v>
      </c>
      <c r="Q417" s="198">
        <f t="shared" ref="Q417:Q446" si="551">ROUND(O417/L417*100,2)</f>
        <v>168.33</v>
      </c>
      <c r="R417" s="12"/>
      <c r="S417" s="9">
        <f t="shared" si="495"/>
        <v>-1250280</v>
      </c>
      <c r="T417" s="44">
        <f t="shared" si="539"/>
        <v>-1250280</v>
      </c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</row>
    <row r="418" spans="1:159" ht="18" x14ac:dyDescent="0.2">
      <c r="A418" s="284"/>
      <c r="B418" s="285"/>
      <c r="C418" s="285"/>
      <c r="D418" s="285"/>
      <c r="E418" s="285"/>
      <c r="F418" s="285" t="s">
        <v>20</v>
      </c>
      <c r="G418" s="293" t="s">
        <v>350</v>
      </c>
      <c r="H418" s="73">
        <f>H419+H429+H431+H433+H436+H438+H439+H440</f>
        <v>5021000</v>
      </c>
      <c r="I418" s="73" t="e">
        <f>I419+I429+I431+I433+I436+I438+I439+I440</f>
        <v>#VALUE!</v>
      </c>
      <c r="J418" s="73" t="e">
        <f>H418-I418</f>
        <v>#VALUE!</v>
      </c>
      <c r="K418" s="165" t="e">
        <f t="shared" si="508"/>
        <v>#VALUE!</v>
      </c>
      <c r="L418" s="73">
        <f>+L419+L429+L431+L436+L437+L438+L439+L440+L441+L433</f>
        <v>1900000</v>
      </c>
      <c r="M418" s="73">
        <f>+M419+M429+M431+M436+M437+M438+M439+M440+M441+M433</f>
        <v>1250280</v>
      </c>
      <c r="N418" s="73">
        <f>+N419+N429+N431+N436+N437+N438+N439+N440+N441+N433</f>
        <v>1385783</v>
      </c>
      <c r="O418" s="73">
        <f>+M418+N418</f>
        <v>2636063</v>
      </c>
      <c r="P418" s="73">
        <f t="shared" si="550"/>
        <v>-736063</v>
      </c>
      <c r="Q418" s="198">
        <f t="shared" si="551"/>
        <v>138.74</v>
      </c>
      <c r="R418" s="12"/>
      <c r="S418" s="9">
        <f t="shared" si="495"/>
        <v>-1250280</v>
      </c>
      <c r="T418" s="44">
        <f t="shared" si="539"/>
        <v>-1250280</v>
      </c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</row>
    <row r="419" spans="1:159" s="1" customFormat="1" ht="30" x14ac:dyDescent="0.25">
      <c r="A419" s="284"/>
      <c r="B419" s="285"/>
      <c r="C419" s="285"/>
      <c r="D419" s="285"/>
      <c r="E419" s="285"/>
      <c r="F419" s="285"/>
      <c r="G419" s="293" t="s">
        <v>359</v>
      </c>
      <c r="H419" s="73">
        <f>H420+H421</f>
        <v>0</v>
      </c>
      <c r="I419" s="73">
        <f>I420+I421</f>
        <v>0</v>
      </c>
      <c r="J419" s="73">
        <f>H419-I419</f>
        <v>0</v>
      </c>
      <c r="K419" s="165" t="e">
        <f t="shared" si="508"/>
        <v>#DIV/0!</v>
      </c>
      <c r="L419" s="73">
        <f>L420+L421</f>
        <v>0</v>
      </c>
      <c r="M419" s="73">
        <f>M420+M421</f>
        <v>0</v>
      </c>
      <c r="N419" s="73">
        <f>+N420+N421</f>
        <v>0</v>
      </c>
      <c r="O419" s="73">
        <f>+M419+N419</f>
        <v>0</v>
      </c>
      <c r="P419" s="73"/>
      <c r="Q419" s="198"/>
      <c r="R419" s="13"/>
      <c r="S419" s="9">
        <f t="shared" si="495"/>
        <v>0</v>
      </c>
      <c r="T419" s="30">
        <f>+R419+S419</f>
        <v>0</v>
      </c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</row>
    <row r="420" spans="1:159" s="80" customFormat="1" ht="18" x14ac:dyDescent="0.2">
      <c r="A420" s="319"/>
      <c r="B420" s="320"/>
      <c r="C420" s="320"/>
      <c r="D420" s="320"/>
      <c r="E420" s="320"/>
      <c r="F420" s="320"/>
      <c r="G420" s="321" t="s">
        <v>244</v>
      </c>
      <c r="H420" s="71"/>
      <c r="I420" s="71">
        <f>O420</f>
        <v>0</v>
      </c>
      <c r="J420" s="73">
        <f>H420-I420</f>
        <v>0</v>
      </c>
      <c r="K420" s="165" t="e">
        <f t="shared" si="508"/>
        <v>#DIV/0!</v>
      </c>
      <c r="L420" s="71">
        <f>H420</f>
        <v>0</v>
      </c>
      <c r="M420" s="71"/>
      <c r="N420" s="71"/>
      <c r="O420" s="69">
        <f t="shared" ref="O420:O444" si="552">+M420+N420</f>
        <v>0</v>
      </c>
      <c r="P420" s="69"/>
      <c r="Q420" s="198"/>
      <c r="R420" s="134"/>
      <c r="S420" s="9">
        <f t="shared" si="495"/>
        <v>0</v>
      </c>
      <c r="T420" s="44">
        <f t="shared" si="539"/>
        <v>0</v>
      </c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  <c r="AE420" s="134"/>
      <c r="AF420" s="134"/>
      <c r="AG420" s="134"/>
      <c r="AH420" s="134"/>
      <c r="AI420" s="134"/>
      <c r="AJ420" s="134"/>
      <c r="AK420" s="134"/>
      <c r="AL420" s="134"/>
      <c r="AM420" s="134"/>
      <c r="AN420" s="134"/>
      <c r="AO420" s="134"/>
      <c r="AP420" s="134"/>
      <c r="AQ420" s="134"/>
      <c r="AR420" s="134"/>
      <c r="AS420" s="134"/>
      <c r="AT420" s="134"/>
      <c r="AU420" s="134"/>
      <c r="AV420" s="134"/>
      <c r="AW420" s="134"/>
      <c r="AX420" s="79"/>
      <c r="AY420" s="79"/>
      <c r="AZ420" s="79"/>
      <c r="BA420" s="79"/>
      <c r="BB420" s="79"/>
      <c r="BC420" s="79"/>
      <c r="BD420" s="79"/>
      <c r="BE420" s="79"/>
      <c r="BF420" s="79"/>
      <c r="BG420" s="79"/>
      <c r="BH420" s="79"/>
      <c r="BI420" s="79"/>
      <c r="BJ420" s="79"/>
      <c r="BK420" s="79"/>
      <c r="BL420" s="79"/>
      <c r="BM420" s="79"/>
      <c r="BN420" s="79"/>
      <c r="BO420" s="79"/>
      <c r="BP420" s="79"/>
      <c r="BQ420" s="79"/>
      <c r="BR420" s="79"/>
      <c r="BS420" s="79"/>
      <c r="BT420" s="79"/>
      <c r="BU420" s="79"/>
      <c r="BV420" s="79"/>
      <c r="BW420" s="79"/>
      <c r="BX420" s="79"/>
      <c r="BY420" s="79"/>
      <c r="BZ420" s="79"/>
      <c r="CA420" s="79"/>
      <c r="CB420" s="79"/>
      <c r="CC420" s="79"/>
      <c r="CD420" s="79"/>
      <c r="CE420" s="79"/>
      <c r="CF420" s="79"/>
      <c r="CG420" s="79"/>
      <c r="CH420" s="79"/>
      <c r="CI420" s="79"/>
      <c r="CJ420" s="79"/>
      <c r="CK420" s="79"/>
      <c r="CL420" s="79"/>
      <c r="CM420" s="79"/>
      <c r="CN420" s="79"/>
      <c r="CO420" s="79"/>
      <c r="CP420" s="79"/>
      <c r="CQ420" s="79"/>
      <c r="CR420" s="79"/>
      <c r="CS420" s="79"/>
      <c r="CT420" s="79"/>
      <c r="CU420" s="79"/>
      <c r="CV420" s="79"/>
      <c r="CW420" s="79"/>
      <c r="CX420" s="79"/>
      <c r="CY420" s="79"/>
      <c r="CZ420" s="79"/>
      <c r="DA420" s="79"/>
      <c r="DB420" s="79"/>
      <c r="DC420" s="79"/>
      <c r="DD420" s="79"/>
      <c r="DE420" s="79"/>
      <c r="DF420" s="79"/>
      <c r="DG420" s="79"/>
      <c r="DH420" s="79"/>
      <c r="DI420" s="79"/>
      <c r="DJ420" s="79"/>
      <c r="DK420" s="79"/>
      <c r="DL420" s="79"/>
      <c r="DM420" s="79"/>
      <c r="DN420" s="79"/>
      <c r="DO420" s="79"/>
      <c r="DP420" s="79"/>
      <c r="DQ420" s="79"/>
      <c r="DR420" s="79"/>
      <c r="DS420" s="79"/>
      <c r="DT420" s="79"/>
      <c r="DU420" s="79"/>
      <c r="DV420" s="79"/>
      <c r="DW420" s="79"/>
      <c r="DX420" s="79"/>
      <c r="DY420" s="79"/>
      <c r="DZ420" s="79"/>
      <c r="EA420" s="79"/>
      <c r="EB420" s="79"/>
      <c r="EC420" s="79"/>
      <c r="ED420" s="79"/>
      <c r="EE420" s="79"/>
      <c r="EF420" s="79"/>
      <c r="EG420" s="79"/>
      <c r="EH420" s="79"/>
      <c r="EI420" s="79"/>
      <c r="EJ420" s="79"/>
      <c r="EK420" s="79"/>
      <c r="EL420" s="79"/>
      <c r="EM420" s="79"/>
      <c r="EN420" s="79"/>
      <c r="EO420" s="79"/>
      <c r="EP420" s="79"/>
      <c r="EQ420" s="79"/>
      <c r="ER420" s="79"/>
      <c r="ES420" s="79"/>
      <c r="ET420" s="79"/>
      <c r="EU420" s="79"/>
      <c r="EV420" s="79"/>
      <c r="EW420" s="79"/>
      <c r="EX420" s="79"/>
      <c r="EY420" s="79"/>
      <c r="EZ420" s="79"/>
      <c r="FA420" s="79"/>
      <c r="FB420" s="79"/>
      <c r="FC420" s="79"/>
    </row>
    <row r="421" spans="1:159" ht="18" x14ac:dyDescent="0.2">
      <c r="A421" s="290"/>
      <c r="B421" s="291"/>
      <c r="C421" s="291"/>
      <c r="D421" s="291"/>
      <c r="E421" s="291"/>
      <c r="F421" s="291"/>
      <c r="G421" s="295" t="s">
        <v>245</v>
      </c>
      <c r="H421" s="73">
        <f>H422+H423+H424+H425</f>
        <v>0</v>
      </c>
      <c r="I421" s="73">
        <f>I422+I423+I424+I425</f>
        <v>0</v>
      </c>
      <c r="J421" s="73">
        <f>H421-I421</f>
        <v>0</v>
      </c>
      <c r="K421" s="165" t="e">
        <f t="shared" si="508"/>
        <v>#DIV/0!</v>
      </c>
      <c r="L421" s="73">
        <f>L422+L425</f>
        <v>0</v>
      </c>
      <c r="M421" s="73">
        <f>M422+M425</f>
        <v>0</v>
      </c>
      <c r="N421" s="73">
        <f t="shared" ref="N421" si="553">N422+N425</f>
        <v>0</v>
      </c>
      <c r="O421" s="73">
        <f t="shared" si="552"/>
        <v>0</v>
      </c>
      <c r="P421" s="71"/>
      <c r="Q421" s="198"/>
      <c r="R421" s="12"/>
      <c r="S421" s="9">
        <f t="shared" si="495"/>
        <v>0</v>
      </c>
      <c r="T421" s="30">
        <f>+R421+S421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</row>
    <row r="422" spans="1:159" ht="18" x14ac:dyDescent="0.2">
      <c r="A422" s="290"/>
      <c r="B422" s="291"/>
      <c r="C422" s="291"/>
      <c r="D422" s="291"/>
      <c r="E422" s="291"/>
      <c r="F422" s="291"/>
      <c r="G422" s="295" t="s">
        <v>246</v>
      </c>
      <c r="H422" s="71">
        <v>0</v>
      </c>
      <c r="I422" s="71">
        <f>O422</f>
        <v>0</v>
      </c>
      <c r="J422" s="73">
        <f t="shared" ref="J422:J442" si="554">H422-I422</f>
        <v>0</v>
      </c>
      <c r="K422" s="165" t="e">
        <f t="shared" si="508"/>
        <v>#DIV/0!</v>
      </c>
      <c r="L422" s="71">
        <f>H422</f>
        <v>0</v>
      </c>
      <c r="M422" s="71">
        <v>0</v>
      </c>
      <c r="N422" s="71">
        <v>0</v>
      </c>
      <c r="O422" s="69">
        <f t="shared" si="552"/>
        <v>0</v>
      </c>
      <c r="P422" s="69"/>
      <c r="Q422" s="198"/>
      <c r="R422" s="12"/>
      <c r="S422" s="9">
        <f t="shared" si="495"/>
        <v>0</v>
      </c>
      <c r="T422" s="44">
        <f>+R422+S422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</row>
    <row r="423" spans="1:159" ht="18" x14ac:dyDescent="0.2">
      <c r="A423" s="290"/>
      <c r="B423" s="291"/>
      <c r="C423" s="291"/>
      <c r="D423" s="291"/>
      <c r="E423" s="291"/>
      <c r="F423" s="291"/>
      <c r="G423" s="295" t="s">
        <v>247</v>
      </c>
      <c r="H423" s="71"/>
      <c r="I423" s="71"/>
      <c r="J423" s="73">
        <f t="shared" si="554"/>
        <v>0</v>
      </c>
      <c r="K423" s="165" t="e">
        <f t="shared" si="508"/>
        <v>#DIV/0!</v>
      </c>
      <c r="L423" s="71"/>
      <c r="M423" s="71"/>
      <c r="N423" s="71"/>
      <c r="O423" s="69">
        <f t="shared" si="552"/>
        <v>0</v>
      </c>
      <c r="P423" s="69"/>
      <c r="Q423" s="198"/>
      <c r="R423" s="12"/>
      <c r="S423" s="9">
        <f t="shared" si="495"/>
        <v>0</v>
      </c>
      <c r="T423" s="33">
        <f t="shared" si="539"/>
        <v>0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</row>
    <row r="424" spans="1:159" ht="18" x14ac:dyDescent="0.2">
      <c r="A424" s="290"/>
      <c r="B424" s="291"/>
      <c r="C424" s="291"/>
      <c r="D424" s="291"/>
      <c r="E424" s="291"/>
      <c r="F424" s="291"/>
      <c r="G424" s="295" t="s">
        <v>248</v>
      </c>
      <c r="H424" s="71"/>
      <c r="I424" s="71"/>
      <c r="J424" s="73">
        <f t="shared" si="554"/>
        <v>0</v>
      </c>
      <c r="K424" s="165" t="e">
        <f t="shared" si="508"/>
        <v>#DIV/0!</v>
      </c>
      <c r="L424" s="71"/>
      <c r="M424" s="71"/>
      <c r="N424" s="71"/>
      <c r="O424" s="69">
        <f t="shared" si="552"/>
        <v>0</v>
      </c>
      <c r="P424" s="69"/>
      <c r="Q424" s="198"/>
      <c r="R424" s="12"/>
      <c r="S424" s="9">
        <f t="shared" si="495"/>
        <v>0</v>
      </c>
      <c r="T424" s="44">
        <f t="shared" si="539"/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</row>
    <row r="425" spans="1:159" ht="18" x14ac:dyDescent="0.2">
      <c r="A425" s="290"/>
      <c r="B425" s="291"/>
      <c r="C425" s="291"/>
      <c r="D425" s="291"/>
      <c r="E425" s="291"/>
      <c r="F425" s="291"/>
      <c r="G425" s="295" t="s">
        <v>249</v>
      </c>
      <c r="H425" s="71"/>
      <c r="I425" s="71"/>
      <c r="J425" s="73">
        <f t="shared" si="554"/>
        <v>0</v>
      </c>
      <c r="K425" s="165" t="e">
        <f t="shared" si="508"/>
        <v>#DIV/0!</v>
      </c>
      <c r="L425" s="71"/>
      <c r="M425" s="71"/>
      <c r="N425" s="71"/>
      <c r="O425" s="73">
        <f t="shared" si="552"/>
        <v>0</v>
      </c>
      <c r="P425" s="71"/>
      <c r="Q425" s="198"/>
      <c r="R425" s="12"/>
      <c r="S425" s="9">
        <f t="shared" si="495"/>
        <v>0</v>
      </c>
      <c r="T425" s="44">
        <f t="shared" si="539"/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</row>
    <row r="426" spans="1:159" ht="18" x14ac:dyDescent="0.2">
      <c r="A426" s="290"/>
      <c r="B426" s="291"/>
      <c r="C426" s="291"/>
      <c r="D426" s="291"/>
      <c r="E426" s="291"/>
      <c r="F426" s="291"/>
      <c r="G426" s="295" t="s">
        <v>250</v>
      </c>
      <c r="H426" s="71"/>
      <c r="I426" s="71"/>
      <c r="J426" s="73">
        <f t="shared" si="554"/>
        <v>0</v>
      </c>
      <c r="K426" s="165" t="e">
        <f t="shared" si="508"/>
        <v>#DIV/0!</v>
      </c>
      <c r="L426" s="71"/>
      <c r="M426" s="71"/>
      <c r="N426" s="71"/>
      <c r="O426" s="69">
        <f t="shared" si="552"/>
        <v>0</v>
      </c>
      <c r="P426" s="69"/>
      <c r="Q426" s="198"/>
      <c r="R426" s="12"/>
      <c r="S426" s="9">
        <f t="shared" si="495"/>
        <v>0</v>
      </c>
      <c r="T426" s="30">
        <f t="shared" si="539"/>
        <v>0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</row>
    <row r="427" spans="1:159" ht="18" x14ac:dyDescent="0.2">
      <c r="A427" s="290"/>
      <c r="B427" s="291"/>
      <c r="C427" s="291"/>
      <c r="D427" s="291"/>
      <c r="E427" s="291"/>
      <c r="F427" s="291"/>
      <c r="G427" s="295" t="s">
        <v>251</v>
      </c>
      <c r="H427" s="71"/>
      <c r="I427" s="71"/>
      <c r="J427" s="73">
        <f t="shared" si="554"/>
        <v>0</v>
      </c>
      <c r="K427" s="165" t="e">
        <f t="shared" si="508"/>
        <v>#DIV/0!</v>
      </c>
      <c r="L427" s="71"/>
      <c r="M427" s="71"/>
      <c r="N427" s="71"/>
      <c r="O427" s="69">
        <f t="shared" si="552"/>
        <v>0</v>
      </c>
      <c r="P427" s="69"/>
      <c r="Q427" s="198"/>
      <c r="R427" s="12"/>
      <c r="S427" s="9">
        <f t="shared" si="495"/>
        <v>0</v>
      </c>
      <c r="T427" s="30">
        <f t="shared" si="539"/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</row>
    <row r="428" spans="1:159" ht="18" x14ac:dyDescent="0.2">
      <c r="A428" s="290"/>
      <c r="B428" s="291"/>
      <c r="C428" s="291"/>
      <c r="D428" s="291"/>
      <c r="E428" s="291"/>
      <c r="F428" s="291"/>
      <c r="G428" s="295" t="s">
        <v>252</v>
      </c>
      <c r="H428" s="71"/>
      <c r="I428" s="71"/>
      <c r="J428" s="73">
        <f t="shared" si="554"/>
        <v>0</v>
      </c>
      <c r="K428" s="165" t="e">
        <f t="shared" si="508"/>
        <v>#DIV/0!</v>
      </c>
      <c r="L428" s="71"/>
      <c r="M428" s="71"/>
      <c r="N428" s="71"/>
      <c r="O428" s="69">
        <f t="shared" si="552"/>
        <v>0</v>
      </c>
      <c r="P428" s="69"/>
      <c r="Q428" s="198"/>
      <c r="R428" s="12"/>
      <c r="S428" s="9">
        <f t="shared" si="495"/>
        <v>0</v>
      </c>
      <c r="T428" s="30">
        <f t="shared" si="539"/>
        <v>0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</row>
    <row r="429" spans="1:159" ht="30" x14ac:dyDescent="0.2">
      <c r="A429" s="284"/>
      <c r="B429" s="285"/>
      <c r="C429" s="285"/>
      <c r="D429" s="285"/>
      <c r="E429" s="285"/>
      <c r="F429" s="285"/>
      <c r="G429" s="293" t="s">
        <v>360</v>
      </c>
      <c r="H429" s="73">
        <f>H430</f>
        <v>84000</v>
      </c>
      <c r="I429" s="73">
        <f>I430</f>
        <v>47364</v>
      </c>
      <c r="J429" s="73">
        <f>H429-I429</f>
        <v>36636</v>
      </c>
      <c r="K429" s="165">
        <f t="shared" si="508"/>
        <v>56.39</v>
      </c>
      <c r="L429" s="73">
        <f>L430</f>
        <v>84000</v>
      </c>
      <c r="M429" s="73">
        <f>M430</f>
        <v>20364</v>
      </c>
      <c r="N429" s="73">
        <f>N430</f>
        <v>27000</v>
      </c>
      <c r="O429" s="70">
        <f>+M429+N429</f>
        <v>47364</v>
      </c>
      <c r="P429" s="69"/>
      <c r="Q429" s="198"/>
      <c r="R429" s="12"/>
      <c r="S429" s="9">
        <f t="shared" si="495"/>
        <v>-20364</v>
      </c>
      <c r="T429" s="30">
        <f t="shared" si="539"/>
        <v>-20364</v>
      </c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</row>
    <row r="430" spans="1:159" ht="18" x14ac:dyDescent="0.2">
      <c r="A430" s="290"/>
      <c r="B430" s="291"/>
      <c r="C430" s="291"/>
      <c r="D430" s="291"/>
      <c r="E430" s="291"/>
      <c r="F430" s="291"/>
      <c r="G430" s="332" t="s">
        <v>253</v>
      </c>
      <c r="H430" s="71">
        <v>84000</v>
      </c>
      <c r="I430" s="71">
        <f>O430</f>
        <v>47364</v>
      </c>
      <c r="J430" s="73">
        <f t="shared" si="554"/>
        <v>36636</v>
      </c>
      <c r="K430" s="165">
        <f t="shared" si="508"/>
        <v>56.39</v>
      </c>
      <c r="L430" s="71">
        <v>84000</v>
      </c>
      <c r="M430" s="71">
        <v>20364</v>
      </c>
      <c r="N430" s="71">
        <v>27000</v>
      </c>
      <c r="O430" s="69">
        <f t="shared" si="552"/>
        <v>47364</v>
      </c>
      <c r="P430" s="69"/>
      <c r="Q430" s="198"/>
      <c r="R430" s="12"/>
      <c r="S430" s="9">
        <f t="shared" si="495"/>
        <v>-20364</v>
      </c>
      <c r="T430" s="30">
        <f>+R430+S430</f>
        <v>-20364</v>
      </c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</row>
    <row r="431" spans="1:159" ht="45" x14ac:dyDescent="0.2">
      <c r="A431" s="284"/>
      <c r="B431" s="285"/>
      <c r="C431" s="285"/>
      <c r="D431" s="285"/>
      <c r="E431" s="285"/>
      <c r="F431" s="285"/>
      <c r="G431" s="293" t="s">
        <v>361</v>
      </c>
      <c r="H431" s="73">
        <f>H432</f>
        <v>4500000</v>
      </c>
      <c r="I431" s="73">
        <f>O431</f>
        <v>2453415</v>
      </c>
      <c r="J431" s="73">
        <f>H431-I431</f>
        <v>2046585</v>
      </c>
      <c r="K431" s="165">
        <f t="shared" si="508"/>
        <v>54.52</v>
      </c>
      <c r="L431" s="73">
        <f>L432</f>
        <v>1683000</v>
      </c>
      <c r="M431" s="73">
        <v>1123102</v>
      </c>
      <c r="N431" s="73">
        <f>N432+M433</f>
        <v>1330313</v>
      </c>
      <c r="O431" s="70">
        <f>+M431+N431</f>
        <v>2453415</v>
      </c>
      <c r="P431" s="69"/>
      <c r="Q431" s="198"/>
      <c r="R431" s="12"/>
      <c r="S431" s="9">
        <f t="shared" si="495"/>
        <v>-1123102</v>
      </c>
      <c r="T431" s="44">
        <f t="shared" si="539"/>
        <v>-1123102</v>
      </c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</row>
    <row r="432" spans="1:159" ht="18" x14ac:dyDescent="0.2">
      <c r="A432" s="290"/>
      <c r="B432" s="291"/>
      <c r="C432" s="291"/>
      <c r="D432" s="291"/>
      <c r="E432" s="291"/>
      <c r="F432" s="291"/>
      <c r="G432" s="332" t="s">
        <v>254</v>
      </c>
      <c r="H432" s="71">
        <v>4500000</v>
      </c>
      <c r="I432" s="71">
        <f>O432</f>
        <v>3015528</v>
      </c>
      <c r="J432" s="73">
        <f t="shared" si="554"/>
        <v>1484472</v>
      </c>
      <c r="K432" s="165">
        <f t="shared" si="508"/>
        <v>67.010000000000005</v>
      </c>
      <c r="L432" s="71">
        <v>1683000</v>
      </c>
      <c r="M432" s="71">
        <v>1687465</v>
      </c>
      <c r="N432" s="71">
        <v>1328063</v>
      </c>
      <c r="O432" s="69">
        <f>+M432+N432</f>
        <v>3015528</v>
      </c>
      <c r="P432" s="69"/>
      <c r="Q432" s="198"/>
      <c r="R432" s="220"/>
      <c r="S432" s="221" t="s">
        <v>423</v>
      </c>
      <c r="T432" s="30" t="e">
        <f t="shared" si="539"/>
        <v>#VALUE!</v>
      </c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</row>
    <row r="433" spans="1:159" ht="18" x14ac:dyDescent="0.2">
      <c r="A433" s="290"/>
      <c r="B433" s="291"/>
      <c r="C433" s="291"/>
      <c r="D433" s="291"/>
      <c r="E433" s="291"/>
      <c r="F433" s="291"/>
      <c r="G433" s="293" t="s">
        <v>255</v>
      </c>
      <c r="H433" s="73">
        <f>+H434+H435</f>
        <v>27000</v>
      </c>
      <c r="I433" s="73">
        <f>I434+I435</f>
        <v>2250</v>
      </c>
      <c r="J433" s="73">
        <f>H433-I433</f>
        <v>24750</v>
      </c>
      <c r="K433" s="165">
        <f t="shared" si="508"/>
        <v>8.33</v>
      </c>
      <c r="L433" s="73">
        <f>+L434+L435</f>
        <v>8000</v>
      </c>
      <c r="M433" s="73">
        <f>+M434+M435</f>
        <v>2250</v>
      </c>
      <c r="N433" s="73">
        <f t="shared" ref="N433" si="555">+N434+N435</f>
        <v>0</v>
      </c>
      <c r="O433" s="73">
        <f t="shared" si="552"/>
        <v>2250</v>
      </c>
      <c r="P433" s="71"/>
      <c r="Q433" s="198"/>
      <c r="R433" s="12"/>
      <c r="S433" s="9">
        <f t="shared" ref="S433:S441" si="556">R433-M433</f>
        <v>-2250</v>
      </c>
      <c r="T433" s="44">
        <f t="shared" si="539"/>
        <v>-2250</v>
      </c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</row>
    <row r="434" spans="1:159" ht="18" x14ac:dyDescent="0.2">
      <c r="A434" s="290"/>
      <c r="B434" s="291"/>
      <c r="C434" s="291"/>
      <c r="D434" s="291"/>
      <c r="E434" s="291"/>
      <c r="F434" s="291"/>
      <c r="G434" s="295" t="s">
        <v>256</v>
      </c>
      <c r="H434" s="71">
        <f>D434</f>
        <v>0</v>
      </c>
      <c r="I434" s="71">
        <f>O434</f>
        <v>0</v>
      </c>
      <c r="J434" s="73">
        <f t="shared" si="554"/>
        <v>0</v>
      </c>
      <c r="K434" s="165" t="e">
        <f t="shared" si="508"/>
        <v>#DIV/0!</v>
      </c>
      <c r="L434" s="71">
        <f>H434</f>
        <v>0</v>
      </c>
      <c r="M434" s="71"/>
      <c r="N434" s="71"/>
      <c r="O434" s="69">
        <f t="shared" si="552"/>
        <v>0</v>
      </c>
      <c r="P434" s="69"/>
      <c r="Q434" s="198"/>
      <c r="R434" s="12"/>
      <c r="S434" s="9">
        <f t="shared" si="556"/>
        <v>0</v>
      </c>
      <c r="T434" s="33">
        <f t="shared" si="539"/>
        <v>0</v>
      </c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</row>
    <row r="435" spans="1:159" ht="18" x14ac:dyDescent="0.2">
      <c r="A435" s="290"/>
      <c r="B435" s="291"/>
      <c r="C435" s="291"/>
      <c r="D435" s="291"/>
      <c r="E435" s="291"/>
      <c r="F435" s="291"/>
      <c r="G435" s="295" t="s">
        <v>257</v>
      </c>
      <c r="H435" s="71">
        <v>27000</v>
      </c>
      <c r="I435" s="71">
        <f>O435</f>
        <v>2250</v>
      </c>
      <c r="J435" s="73">
        <f t="shared" si="554"/>
        <v>24750</v>
      </c>
      <c r="K435" s="165">
        <f t="shared" si="508"/>
        <v>8.33</v>
      </c>
      <c r="L435" s="71">
        <v>8000</v>
      </c>
      <c r="M435" s="71">
        <v>2250</v>
      </c>
      <c r="N435" s="71"/>
      <c r="O435" s="69">
        <f t="shared" si="552"/>
        <v>2250</v>
      </c>
      <c r="P435" s="69"/>
      <c r="Q435" s="198"/>
      <c r="R435" s="12"/>
      <c r="S435" s="9">
        <f t="shared" si="556"/>
        <v>-2250</v>
      </c>
      <c r="T435" s="44">
        <f>+R435+S435</f>
        <v>-2250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</row>
    <row r="436" spans="1:159" s="1" customFormat="1" ht="18" x14ac:dyDescent="0.25">
      <c r="A436" s="284"/>
      <c r="B436" s="285"/>
      <c r="C436" s="285"/>
      <c r="D436" s="285"/>
      <c r="E436" s="285"/>
      <c r="F436" s="285"/>
      <c r="G436" s="293" t="s">
        <v>258</v>
      </c>
      <c r="H436" s="73">
        <v>0</v>
      </c>
      <c r="I436" s="73" t="s">
        <v>434</v>
      </c>
      <c r="J436" s="73" t="e">
        <f t="shared" si="554"/>
        <v>#VALUE!</v>
      </c>
      <c r="K436" s="165" t="e">
        <f t="shared" si="508"/>
        <v>#VALUE!</v>
      </c>
      <c r="L436" s="73">
        <v>0</v>
      </c>
      <c r="M436" s="71"/>
      <c r="N436" s="73"/>
      <c r="O436" s="70">
        <f t="shared" si="552"/>
        <v>0</v>
      </c>
      <c r="P436" s="70"/>
      <c r="Q436" s="198"/>
      <c r="R436" s="13"/>
      <c r="S436" s="9">
        <f t="shared" si="556"/>
        <v>0</v>
      </c>
      <c r="T436" s="44">
        <f>+R436+S436</f>
        <v>0</v>
      </c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</row>
    <row r="437" spans="1:159" s="1" customFormat="1" ht="30" x14ac:dyDescent="0.25">
      <c r="A437" s="284"/>
      <c r="B437" s="285"/>
      <c r="C437" s="285"/>
      <c r="D437" s="285"/>
      <c r="E437" s="285"/>
      <c r="F437" s="285"/>
      <c r="G437" s="293" t="s">
        <v>259</v>
      </c>
      <c r="H437" s="73"/>
      <c r="I437" s="73"/>
      <c r="J437" s="73">
        <f t="shared" si="554"/>
        <v>0</v>
      </c>
      <c r="K437" s="165" t="e">
        <f t="shared" si="508"/>
        <v>#DIV/0!</v>
      </c>
      <c r="L437" s="73"/>
      <c r="M437" s="71"/>
      <c r="N437" s="73"/>
      <c r="O437" s="70">
        <f t="shared" si="552"/>
        <v>0</v>
      </c>
      <c r="P437" s="70"/>
      <c r="Q437" s="198"/>
      <c r="R437" s="13"/>
      <c r="S437" s="9">
        <f t="shared" si="556"/>
        <v>0</v>
      </c>
      <c r="T437" s="33">
        <f t="shared" ref="T437" si="557">T438</f>
        <v>-101564</v>
      </c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</row>
    <row r="438" spans="1:159" s="1" customFormat="1" ht="18" x14ac:dyDescent="0.25">
      <c r="A438" s="284"/>
      <c r="B438" s="285"/>
      <c r="C438" s="285"/>
      <c r="D438" s="285"/>
      <c r="E438" s="285"/>
      <c r="F438" s="285"/>
      <c r="G438" s="293" t="s">
        <v>260</v>
      </c>
      <c r="H438" s="73">
        <f>H439</f>
        <v>60000</v>
      </c>
      <c r="I438" s="73">
        <f>O438</f>
        <v>3000</v>
      </c>
      <c r="J438" s="73">
        <f t="shared" si="554"/>
        <v>57000</v>
      </c>
      <c r="K438" s="165">
        <f t="shared" si="508"/>
        <v>5</v>
      </c>
      <c r="L438" s="73">
        <v>12000</v>
      </c>
      <c r="M438" s="71">
        <v>3000</v>
      </c>
      <c r="N438" s="71">
        <v>0</v>
      </c>
      <c r="O438" s="70">
        <f t="shared" si="552"/>
        <v>3000</v>
      </c>
      <c r="P438" s="70"/>
      <c r="Q438" s="198"/>
      <c r="R438" s="13"/>
      <c r="S438" s="9">
        <f t="shared" si="556"/>
        <v>-3000</v>
      </c>
      <c r="T438" s="33">
        <f t="shared" ref="T438" si="558">T439+T440</f>
        <v>-101564</v>
      </c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</row>
    <row r="439" spans="1:159" s="1" customFormat="1" ht="18" x14ac:dyDescent="0.25">
      <c r="A439" s="284"/>
      <c r="B439" s="285"/>
      <c r="C439" s="285"/>
      <c r="D439" s="285"/>
      <c r="E439" s="285"/>
      <c r="F439" s="285"/>
      <c r="G439" s="293" t="s">
        <v>261</v>
      </c>
      <c r="H439" s="73">
        <v>60000</v>
      </c>
      <c r="I439" s="73">
        <f t="shared" ref="I439:I440" si="559">O439</f>
        <v>39291</v>
      </c>
      <c r="J439" s="73">
        <f t="shared" si="554"/>
        <v>20709</v>
      </c>
      <c r="K439" s="165">
        <f t="shared" si="508"/>
        <v>65.489999999999995</v>
      </c>
      <c r="L439" s="73">
        <v>50000</v>
      </c>
      <c r="M439" s="71">
        <v>29316</v>
      </c>
      <c r="N439" s="71">
        <v>9975</v>
      </c>
      <c r="O439" s="70">
        <f t="shared" si="552"/>
        <v>39291</v>
      </c>
      <c r="P439" s="70"/>
      <c r="Q439" s="198"/>
      <c r="R439" s="13"/>
      <c r="S439" s="9">
        <f t="shared" si="556"/>
        <v>-29316</v>
      </c>
      <c r="T439" s="31">
        <f>R439+S439</f>
        <v>-29316</v>
      </c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</row>
    <row r="440" spans="1:159" s="1" customFormat="1" ht="45" x14ac:dyDescent="0.25">
      <c r="A440" s="284"/>
      <c r="B440" s="285"/>
      <c r="C440" s="285"/>
      <c r="D440" s="285"/>
      <c r="E440" s="285"/>
      <c r="F440" s="285"/>
      <c r="G440" s="293" t="s">
        <v>412</v>
      </c>
      <c r="H440" s="73">
        <v>290000</v>
      </c>
      <c r="I440" s="73">
        <f t="shared" si="559"/>
        <v>90743</v>
      </c>
      <c r="J440" s="73">
        <f t="shared" si="554"/>
        <v>199257</v>
      </c>
      <c r="K440" s="165">
        <f t="shared" si="508"/>
        <v>31.29</v>
      </c>
      <c r="L440" s="73">
        <v>63000</v>
      </c>
      <c r="M440" s="71">
        <v>72248</v>
      </c>
      <c r="N440" s="71">
        <v>18495</v>
      </c>
      <c r="O440" s="70">
        <f>+M440+N440</f>
        <v>90743</v>
      </c>
      <c r="P440" s="70"/>
      <c r="Q440" s="198"/>
      <c r="R440" s="13"/>
      <c r="S440" s="9">
        <f t="shared" si="556"/>
        <v>-72248</v>
      </c>
      <c r="T440" s="31">
        <f>R440+S440</f>
        <v>-72248</v>
      </c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</row>
    <row r="441" spans="1:159" ht="18" x14ac:dyDescent="0.2">
      <c r="A441" s="290"/>
      <c r="B441" s="291"/>
      <c r="C441" s="291"/>
      <c r="D441" s="291"/>
      <c r="E441" s="291"/>
      <c r="F441" s="291"/>
      <c r="G441" s="295" t="s">
        <v>262</v>
      </c>
      <c r="H441" s="71"/>
      <c r="I441" s="71"/>
      <c r="J441" s="73">
        <f t="shared" si="554"/>
        <v>0</v>
      </c>
      <c r="K441" s="165" t="e">
        <f t="shared" si="508"/>
        <v>#DIV/0!</v>
      </c>
      <c r="L441" s="71"/>
      <c r="M441" s="71"/>
      <c r="N441" s="71"/>
      <c r="O441" s="69">
        <f t="shared" si="552"/>
        <v>0</v>
      </c>
      <c r="P441" s="69">
        <f t="shared" ref="P441" si="560">L441-O441</f>
        <v>0</v>
      </c>
      <c r="Q441" s="198"/>
      <c r="R441" s="12"/>
      <c r="S441" s="9">
        <f t="shared" si="556"/>
        <v>0</v>
      </c>
      <c r="T441" s="93">
        <f>R441+S441</f>
        <v>0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</row>
    <row r="442" spans="1:159" ht="45" x14ac:dyDescent="0.2">
      <c r="A442" s="290"/>
      <c r="B442" s="291"/>
      <c r="C442" s="291"/>
      <c r="D442" s="291"/>
      <c r="E442" s="285" t="s">
        <v>127</v>
      </c>
      <c r="F442" s="291"/>
      <c r="G442" s="293" t="s">
        <v>422</v>
      </c>
      <c r="H442" s="73">
        <f>H443</f>
        <v>1000000</v>
      </c>
      <c r="I442" s="73">
        <f>I443</f>
        <v>216108</v>
      </c>
      <c r="J442" s="73">
        <f t="shared" si="554"/>
        <v>783892</v>
      </c>
      <c r="K442" s="165">
        <f t="shared" si="508"/>
        <v>21.61</v>
      </c>
      <c r="L442" s="73">
        <f>L443</f>
        <v>700000</v>
      </c>
      <c r="M442" s="73">
        <f>M443</f>
        <v>159293</v>
      </c>
      <c r="N442" s="73">
        <f>N443</f>
        <v>56815</v>
      </c>
      <c r="O442" s="70">
        <f t="shared" si="552"/>
        <v>216108</v>
      </c>
      <c r="P442" s="70"/>
      <c r="Q442" s="198"/>
      <c r="R442" s="12"/>
      <c r="S442" s="9"/>
      <c r="T442" s="31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</row>
    <row r="443" spans="1:159" ht="30" x14ac:dyDescent="0.2">
      <c r="A443" s="290"/>
      <c r="B443" s="291"/>
      <c r="C443" s="291"/>
      <c r="D443" s="291"/>
      <c r="E443" s="285"/>
      <c r="F443" s="291"/>
      <c r="G443" s="293" t="s">
        <v>425</v>
      </c>
      <c r="H443" s="71">
        <v>1000000</v>
      </c>
      <c r="I443" s="71">
        <f>O443</f>
        <v>216108</v>
      </c>
      <c r="J443" s="71"/>
      <c r="K443" s="191"/>
      <c r="L443" s="71">
        <v>700000</v>
      </c>
      <c r="M443" s="71">
        <v>159293</v>
      </c>
      <c r="N443" s="71">
        <v>56815</v>
      </c>
      <c r="O443" s="69">
        <f t="shared" si="552"/>
        <v>216108</v>
      </c>
      <c r="P443" s="70"/>
      <c r="Q443" s="198"/>
      <c r="R443" s="12"/>
      <c r="S443" s="9"/>
      <c r="T443" s="55" t="e">
        <f t="shared" ref="T443" si="561">SUM(T444:T446)</f>
        <v>#VALUE!</v>
      </c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</row>
    <row r="444" spans="1:159" ht="60" x14ac:dyDescent="0.2">
      <c r="A444" s="290"/>
      <c r="B444" s="291"/>
      <c r="C444" s="291"/>
      <c r="D444" s="285">
        <v>58</v>
      </c>
      <c r="E444" s="291"/>
      <c r="F444" s="291"/>
      <c r="G444" s="293" t="s">
        <v>366</v>
      </c>
      <c r="H444" s="73">
        <f t="shared" ref="H444:J444" si="562">+H445+H446</f>
        <v>10254000</v>
      </c>
      <c r="I444" s="73">
        <f t="shared" si="562"/>
        <v>3216587.24</v>
      </c>
      <c r="J444" s="73">
        <f t="shared" si="562"/>
        <v>7037412.7599999998</v>
      </c>
      <c r="K444" s="165">
        <f t="shared" si="508"/>
        <v>31.37</v>
      </c>
      <c r="L444" s="73">
        <f>+L445+L446</f>
        <v>4575000</v>
      </c>
      <c r="M444" s="73">
        <f>+M445+M446</f>
        <v>1806440</v>
      </c>
      <c r="N444" s="73">
        <f>N445+N446</f>
        <v>1410147.24</v>
      </c>
      <c r="O444" s="73">
        <f t="shared" si="552"/>
        <v>3216587.24</v>
      </c>
      <c r="P444" s="73">
        <f>+P445+P446</f>
        <v>1358412.7599999998</v>
      </c>
      <c r="Q444" s="198">
        <f t="shared" si="551"/>
        <v>70.31</v>
      </c>
      <c r="R444" s="12"/>
      <c r="S444" s="9">
        <f t="shared" ref="S444:S450" si="563">R444-M444</f>
        <v>-1806440</v>
      </c>
      <c r="T444" s="55">
        <f>T384+T390</f>
        <v>-3619765</v>
      </c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</row>
    <row r="445" spans="1:159" ht="18" x14ac:dyDescent="0.2">
      <c r="A445" s="290"/>
      <c r="B445" s="291"/>
      <c r="C445" s="291"/>
      <c r="D445" s="291"/>
      <c r="E445" s="296" t="s">
        <v>56</v>
      </c>
      <c r="F445" s="291"/>
      <c r="G445" s="295" t="s">
        <v>377</v>
      </c>
      <c r="H445" s="71">
        <v>1563000</v>
      </c>
      <c r="I445" s="71">
        <f>O445</f>
        <v>496631.66000000003</v>
      </c>
      <c r="J445" s="71">
        <f t="shared" ref="J445:J446" si="564">H445-I445</f>
        <v>1066368.3399999999</v>
      </c>
      <c r="K445" s="165">
        <f t="shared" si="508"/>
        <v>31.77</v>
      </c>
      <c r="L445" s="71">
        <v>706000</v>
      </c>
      <c r="M445" s="71">
        <v>276682</v>
      </c>
      <c r="N445" s="71">
        <v>219949.66</v>
      </c>
      <c r="O445" s="69">
        <f>+M445+N445</f>
        <v>496631.66000000003</v>
      </c>
      <c r="P445" s="69">
        <f t="shared" ref="P445:P446" si="565">L445-O445</f>
        <v>209368.33999999997</v>
      </c>
      <c r="Q445" s="198">
        <f t="shared" si="551"/>
        <v>70.34</v>
      </c>
      <c r="R445" s="12">
        <v>1568908.87</v>
      </c>
      <c r="S445" s="9">
        <f>R445-M445</f>
        <v>1292226.8700000001</v>
      </c>
      <c r="T445" s="55" t="e">
        <f>T387+T406</f>
        <v>#VALUE!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</row>
    <row r="446" spans="1:159" ht="18" x14ac:dyDescent="0.2">
      <c r="A446" s="290"/>
      <c r="B446" s="291"/>
      <c r="C446" s="291"/>
      <c r="D446" s="291"/>
      <c r="E446" s="296" t="s">
        <v>58</v>
      </c>
      <c r="F446" s="291"/>
      <c r="G446" s="295" t="s">
        <v>378</v>
      </c>
      <c r="H446" s="71">
        <v>8691000</v>
      </c>
      <c r="I446" s="71">
        <f>O446</f>
        <v>2719955.58</v>
      </c>
      <c r="J446" s="71">
        <f t="shared" si="564"/>
        <v>5971044.4199999999</v>
      </c>
      <c r="K446" s="165">
        <f t="shared" si="508"/>
        <v>31.3</v>
      </c>
      <c r="L446" s="71">
        <v>3869000</v>
      </c>
      <c r="M446" s="71">
        <v>1529758</v>
      </c>
      <c r="N446" s="71">
        <v>1190197.58</v>
      </c>
      <c r="O446" s="69">
        <f>+M446+N446</f>
        <v>2719955.58</v>
      </c>
      <c r="P446" s="69">
        <f t="shared" si="565"/>
        <v>1149044.42</v>
      </c>
      <c r="Q446" s="198">
        <f t="shared" si="551"/>
        <v>70.3</v>
      </c>
      <c r="R446" s="12">
        <v>8727616.6199999992</v>
      </c>
      <c r="S446" s="9">
        <f t="shared" si="563"/>
        <v>7197858.6199999992</v>
      </c>
      <c r="T446" s="55" t="e">
        <f>T382-T444-T445</f>
        <v>#VALUE!</v>
      </c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</row>
    <row r="447" spans="1:159" ht="18" x14ac:dyDescent="0.2">
      <c r="A447" s="284"/>
      <c r="B447" s="285"/>
      <c r="C447" s="285"/>
      <c r="D447" s="285">
        <v>79</v>
      </c>
      <c r="E447" s="285"/>
      <c r="F447" s="285"/>
      <c r="G447" s="309" t="s">
        <v>263</v>
      </c>
      <c r="H447" s="73">
        <f t="shared" ref="H447:J447" si="566">H448</f>
        <v>0</v>
      </c>
      <c r="I447" s="73">
        <f t="shared" si="566"/>
        <v>0</v>
      </c>
      <c r="J447" s="73">
        <f t="shared" si="566"/>
        <v>0</v>
      </c>
      <c r="K447" s="165" t="e">
        <f t="shared" si="508"/>
        <v>#DIV/0!</v>
      </c>
      <c r="L447" s="73">
        <f t="shared" ref="L447:P447" si="567">L448</f>
        <v>0</v>
      </c>
      <c r="M447" s="73">
        <f t="shared" si="567"/>
        <v>0</v>
      </c>
      <c r="N447" s="73">
        <f>N448</f>
        <v>0</v>
      </c>
      <c r="O447" s="73">
        <f t="shared" si="567"/>
        <v>0</v>
      </c>
      <c r="P447" s="73">
        <f t="shared" si="567"/>
        <v>0</v>
      </c>
      <c r="Q447" s="198"/>
      <c r="R447" s="6"/>
      <c r="S447" s="9">
        <f t="shared" si="563"/>
        <v>0</v>
      </c>
      <c r="T447" s="55" t="e">
        <f>+T147+T382</f>
        <v>#VALUE!</v>
      </c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</row>
    <row r="448" spans="1:159" ht="18" x14ac:dyDescent="0.2">
      <c r="A448" s="284"/>
      <c r="B448" s="285"/>
      <c r="C448" s="285"/>
      <c r="D448" s="285">
        <v>80</v>
      </c>
      <c r="E448" s="285"/>
      <c r="F448" s="285"/>
      <c r="G448" s="309" t="s">
        <v>264</v>
      </c>
      <c r="H448" s="73">
        <f t="shared" ref="H448:J448" si="568">H449+H450</f>
        <v>0</v>
      </c>
      <c r="I448" s="73">
        <f t="shared" si="568"/>
        <v>0</v>
      </c>
      <c r="J448" s="73">
        <f t="shared" si="568"/>
        <v>0</v>
      </c>
      <c r="K448" s="165" t="e">
        <f t="shared" si="508"/>
        <v>#DIV/0!</v>
      </c>
      <c r="L448" s="73">
        <f t="shared" ref="L448:P448" si="569">L449+L450</f>
        <v>0</v>
      </c>
      <c r="M448" s="73">
        <f t="shared" si="569"/>
        <v>0</v>
      </c>
      <c r="N448" s="73">
        <f>N449+N450</f>
        <v>0</v>
      </c>
      <c r="O448" s="73">
        <f t="shared" si="569"/>
        <v>0</v>
      </c>
      <c r="P448" s="73">
        <f t="shared" si="569"/>
        <v>0</v>
      </c>
      <c r="Q448" s="198"/>
      <c r="R448" s="6"/>
      <c r="S448" s="9">
        <f t="shared" si="563"/>
        <v>0</v>
      </c>
      <c r="T448" s="55">
        <f>+T88</f>
        <v>-1238901.3999999999</v>
      </c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</row>
    <row r="449" spans="1:159" ht="28.5" x14ac:dyDescent="0.2">
      <c r="A449" s="290"/>
      <c r="B449" s="291"/>
      <c r="C449" s="291"/>
      <c r="D449" s="291"/>
      <c r="E449" s="291" t="s">
        <v>7</v>
      </c>
      <c r="F449" s="291"/>
      <c r="G449" s="295" t="s">
        <v>265</v>
      </c>
      <c r="H449" s="71"/>
      <c r="I449" s="71"/>
      <c r="J449" s="71"/>
      <c r="K449" s="165" t="e">
        <f t="shared" si="508"/>
        <v>#DIV/0!</v>
      </c>
      <c r="L449" s="71"/>
      <c r="M449" s="71"/>
      <c r="N449" s="71"/>
      <c r="O449" s="71">
        <f>M449+N449</f>
        <v>0</v>
      </c>
      <c r="P449" s="71"/>
      <c r="Q449" s="207"/>
      <c r="R449" s="6"/>
      <c r="S449" s="9">
        <f t="shared" si="563"/>
        <v>0</v>
      </c>
      <c r="T449" s="130" t="e">
        <f>#REF!-T45</f>
        <v>#REF!</v>
      </c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</row>
    <row r="450" spans="1:159" ht="42.75" x14ac:dyDescent="0.2">
      <c r="A450" s="290"/>
      <c r="B450" s="291"/>
      <c r="C450" s="291"/>
      <c r="D450" s="291"/>
      <c r="E450" s="291" t="s">
        <v>111</v>
      </c>
      <c r="F450" s="291"/>
      <c r="G450" s="295" t="s">
        <v>266</v>
      </c>
      <c r="H450" s="71"/>
      <c r="I450" s="71"/>
      <c r="J450" s="71"/>
      <c r="K450" s="165" t="e">
        <f t="shared" si="508"/>
        <v>#DIV/0!</v>
      </c>
      <c r="L450" s="71"/>
      <c r="M450" s="71"/>
      <c r="N450" s="71"/>
      <c r="O450" s="71">
        <f>M450+N450</f>
        <v>0</v>
      </c>
      <c r="P450" s="71"/>
      <c r="Q450" s="207"/>
      <c r="R450" s="6"/>
      <c r="S450" s="9">
        <f t="shared" si="563"/>
        <v>0</v>
      </c>
      <c r="T450" s="130" t="e">
        <f t="shared" ref="T450:T451" si="570">+T38-T447</f>
        <v>#VALUE!</v>
      </c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</row>
    <row r="451" spans="1:159" ht="18" x14ac:dyDescent="0.2">
      <c r="A451" s="316"/>
      <c r="B451" s="317"/>
      <c r="C451" s="317"/>
      <c r="D451" s="317">
        <v>85</v>
      </c>
      <c r="E451" s="317"/>
      <c r="F451" s="317"/>
      <c r="G451" s="318" t="s">
        <v>87</v>
      </c>
      <c r="H451" s="71"/>
      <c r="I451" s="71"/>
      <c r="J451" s="71"/>
      <c r="K451" s="165"/>
      <c r="L451" s="71"/>
      <c r="M451" s="71">
        <v>-2675</v>
      </c>
      <c r="N451" s="71">
        <v>-300</v>
      </c>
      <c r="O451" s="71">
        <f>M451+N451</f>
        <v>-2975</v>
      </c>
      <c r="P451" s="71"/>
      <c r="Q451" s="211"/>
      <c r="R451" s="6"/>
      <c r="S451" s="9"/>
      <c r="T451" s="130">
        <f t="shared" si="570"/>
        <v>1234746.3999999999</v>
      </c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</row>
    <row r="452" spans="1:159" ht="18" x14ac:dyDescent="0.2">
      <c r="A452" s="290"/>
      <c r="B452" s="291"/>
      <c r="C452" s="291"/>
      <c r="D452" s="291"/>
      <c r="E452" s="291"/>
      <c r="F452" s="291"/>
      <c r="G452" s="295" t="s">
        <v>149</v>
      </c>
      <c r="H452" s="71"/>
      <c r="I452" s="71"/>
      <c r="J452" s="71"/>
      <c r="K452" s="165"/>
      <c r="L452" s="71"/>
      <c r="M452" s="71"/>
      <c r="N452" s="71"/>
      <c r="O452" s="71"/>
      <c r="P452" s="71"/>
      <c r="Q452" s="207"/>
      <c r="R452" s="6"/>
      <c r="S452" s="9">
        <f t="shared" ref="S452:S502" si="571">R452-M452</f>
        <v>0</v>
      </c>
      <c r="T452" s="33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</row>
    <row r="453" spans="1:159" ht="18" x14ac:dyDescent="0.2">
      <c r="A453" s="297" t="s">
        <v>226</v>
      </c>
      <c r="B453" s="298" t="s">
        <v>18</v>
      </c>
      <c r="C453" s="298"/>
      <c r="D453" s="298"/>
      <c r="E453" s="298"/>
      <c r="F453" s="298"/>
      <c r="G453" s="299" t="s">
        <v>362</v>
      </c>
      <c r="H453" s="73">
        <f t="shared" ref="H453" si="572">SUM(H454:H456)</f>
        <v>16275000</v>
      </c>
      <c r="I453" s="73">
        <f>O453</f>
        <v>6627896.2400000002</v>
      </c>
      <c r="J453" s="71">
        <f t="shared" ref="J453:J458" si="573">H453-I453</f>
        <v>9647103.7599999998</v>
      </c>
      <c r="K453" s="165">
        <f t="shared" ref="K453:K482" si="574">ROUND(I453/H453*100,2)</f>
        <v>40.72</v>
      </c>
      <c r="L453" s="73">
        <f t="shared" ref="L453" si="575">SUM(L454:L456)</f>
        <v>7175000</v>
      </c>
      <c r="M453" s="73">
        <f t="shared" ref="M453:O453" si="576">SUM(M454:M456)</f>
        <v>3213338</v>
      </c>
      <c r="N453" s="73">
        <f t="shared" si="576"/>
        <v>2852445.24</v>
      </c>
      <c r="O453" s="73">
        <f t="shared" si="576"/>
        <v>6627896.2400000002</v>
      </c>
      <c r="P453" s="73">
        <f t="shared" ref="P453:P458" si="577">L453-O453</f>
        <v>547103.75999999978</v>
      </c>
      <c r="Q453" s="200">
        <f t="shared" ref="Q453:Q458" si="578">ROUND(O453/L453*100,2)</f>
        <v>92.37</v>
      </c>
      <c r="R453" s="6"/>
      <c r="S453" s="9">
        <f t="shared" si="571"/>
        <v>-3213338</v>
      </c>
      <c r="T453" s="33">
        <f t="shared" ref="T453" si="579">+T454+T457</f>
        <v>0</v>
      </c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</row>
    <row r="454" spans="1:159" ht="18" x14ac:dyDescent="0.2">
      <c r="A454" s="297"/>
      <c r="B454" s="298"/>
      <c r="C454" s="298" t="s">
        <v>7</v>
      </c>
      <c r="D454" s="298"/>
      <c r="E454" s="298"/>
      <c r="F454" s="298"/>
      <c r="G454" s="299" t="s">
        <v>363</v>
      </c>
      <c r="H454" s="73">
        <f>H394+H400</f>
        <v>0</v>
      </c>
      <c r="I454" s="73">
        <f t="shared" ref="I454:I456" si="580">O454</f>
        <v>0</v>
      </c>
      <c r="J454" s="71">
        <f t="shared" si="573"/>
        <v>0</v>
      </c>
      <c r="K454" s="165" t="e">
        <f t="shared" si="574"/>
        <v>#DIV/0!</v>
      </c>
      <c r="L454" s="73">
        <f>L394+L400</f>
        <v>0</v>
      </c>
      <c r="M454" s="73">
        <f>M394+M400</f>
        <v>0</v>
      </c>
      <c r="N454" s="73">
        <f>N394+N400</f>
        <v>0</v>
      </c>
      <c r="O454" s="73">
        <f>O394+O400</f>
        <v>0</v>
      </c>
      <c r="P454" s="73">
        <f t="shared" si="577"/>
        <v>0</v>
      </c>
      <c r="Q454" s="200" t="e">
        <f t="shared" si="578"/>
        <v>#DIV/0!</v>
      </c>
      <c r="R454" s="6"/>
      <c r="S454" s="9">
        <f t="shared" si="571"/>
        <v>0</v>
      </c>
      <c r="T454" s="33">
        <f t="shared" ref="T454" si="581">+T455+T456</f>
        <v>0</v>
      </c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</row>
    <row r="455" spans="1:159" ht="18" x14ac:dyDescent="0.2">
      <c r="A455" s="297"/>
      <c r="B455" s="298"/>
      <c r="C455" s="298" t="s">
        <v>136</v>
      </c>
      <c r="D455" s="298"/>
      <c r="E455" s="298"/>
      <c r="F455" s="298"/>
      <c r="G455" s="299" t="s">
        <v>364</v>
      </c>
      <c r="H455" s="73">
        <f>H397+H416</f>
        <v>6021000</v>
      </c>
      <c r="I455" s="73">
        <f t="shared" si="580"/>
        <v>3414284</v>
      </c>
      <c r="J455" s="71">
        <f t="shared" si="573"/>
        <v>2606716</v>
      </c>
      <c r="K455" s="165">
        <f t="shared" si="574"/>
        <v>56.71</v>
      </c>
      <c r="L455" s="73">
        <f>L397+L416</f>
        <v>2600000</v>
      </c>
      <c r="M455" s="73">
        <f>M397+M416</f>
        <v>1409573</v>
      </c>
      <c r="N455" s="73">
        <f>N397+N416</f>
        <v>1442598</v>
      </c>
      <c r="O455" s="73">
        <f>O397+O416</f>
        <v>3414284</v>
      </c>
      <c r="P455" s="73">
        <f t="shared" si="577"/>
        <v>-814284</v>
      </c>
      <c r="Q455" s="200">
        <f t="shared" si="578"/>
        <v>131.32</v>
      </c>
      <c r="R455" s="6"/>
      <c r="S455" s="9">
        <f t="shared" si="571"/>
        <v>-1409573</v>
      </c>
      <c r="T455" s="33">
        <f t="shared" ref="T455" si="582">+T460</f>
        <v>0</v>
      </c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</row>
    <row r="456" spans="1:159" ht="18" x14ac:dyDescent="0.2">
      <c r="A456" s="297"/>
      <c r="B456" s="298"/>
      <c r="C456" s="298" t="s">
        <v>91</v>
      </c>
      <c r="D456" s="298"/>
      <c r="E456" s="298"/>
      <c r="F456" s="298"/>
      <c r="G456" s="299" t="s">
        <v>365</v>
      </c>
      <c r="H456" s="73">
        <f>H392-H454-H455</f>
        <v>10254000</v>
      </c>
      <c r="I456" s="73">
        <f t="shared" si="580"/>
        <v>3213612.24</v>
      </c>
      <c r="J456" s="71">
        <f t="shared" si="573"/>
        <v>7040387.7599999998</v>
      </c>
      <c r="K456" s="165">
        <f t="shared" si="574"/>
        <v>31.34</v>
      </c>
      <c r="L456" s="73">
        <f>L392-L454-L455</f>
        <v>4575000</v>
      </c>
      <c r="M456" s="73">
        <f>M392-M454-M455</f>
        <v>1803765</v>
      </c>
      <c r="N456" s="73">
        <f>N392-N454-N455</f>
        <v>1409847.2400000002</v>
      </c>
      <c r="O456" s="73">
        <f>O392-O454-O455</f>
        <v>3213612.24</v>
      </c>
      <c r="P456" s="73">
        <f t="shared" si="577"/>
        <v>1361387.7599999998</v>
      </c>
      <c r="Q456" s="200">
        <f t="shared" si="578"/>
        <v>70.239999999999995</v>
      </c>
      <c r="R456" s="6"/>
      <c r="S456" s="9">
        <f t="shared" si="571"/>
        <v>-1803765</v>
      </c>
      <c r="T456" s="33">
        <f t="shared" ref="T456" si="583">+T464</f>
        <v>0</v>
      </c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</row>
    <row r="457" spans="1:159" ht="18" x14ac:dyDescent="0.2">
      <c r="A457" s="297">
        <v>8904</v>
      </c>
      <c r="B457" s="298" t="s">
        <v>20</v>
      </c>
      <c r="C457" s="298"/>
      <c r="D457" s="298"/>
      <c r="E457" s="298"/>
      <c r="F457" s="298"/>
      <c r="G457" s="299" t="s">
        <v>267</v>
      </c>
      <c r="H457" s="73">
        <f>+H157+H392</f>
        <v>32439600</v>
      </c>
      <c r="I457" s="73">
        <f>+I157+I392</f>
        <v>14354871.300000001</v>
      </c>
      <c r="J457" s="71">
        <f t="shared" si="573"/>
        <v>18084728.699999999</v>
      </c>
      <c r="K457" s="165">
        <f t="shared" si="574"/>
        <v>44.25</v>
      </c>
      <c r="L457" s="73">
        <f>+L157+L392</f>
        <v>14370257</v>
      </c>
      <c r="M457" s="73">
        <f>+M157+M392</f>
        <v>9171430.4000000004</v>
      </c>
      <c r="N457" s="73">
        <f>+N157+N392</f>
        <v>4794259.9000000004</v>
      </c>
      <c r="O457" s="73">
        <f>+O157+O392</f>
        <v>14354871.300000001</v>
      </c>
      <c r="P457" s="73">
        <f t="shared" si="577"/>
        <v>15385.699999999255</v>
      </c>
      <c r="Q457" s="200">
        <f t="shared" si="578"/>
        <v>99.89</v>
      </c>
      <c r="R457" s="6"/>
      <c r="S457" s="9">
        <f t="shared" si="571"/>
        <v>-9171430.4000000004</v>
      </c>
      <c r="T457" s="33">
        <f t="shared" ref="T457" si="584">+T469</f>
        <v>0</v>
      </c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</row>
    <row r="458" spans="1:159" ht="18" x14ac:dyDescent="0.2">
      <c r="A458" s="297"/>
      <c r="B458" s="298" t="s">
        <v>18</v>
      </c>
      <c r="C458" s="298"/>
      <c r="D458" s="298"/>
      <c r="E458" s="298"/>
      <c r="F458" s="298"/>
      <c r="G458" s="299" t="s">
        <v>268</v>
      </c>
      <c r="H458" s="73">
        <f>+H98</f>
        <v>1420000</v>
      </c>
      <c r="I458" s="73">
        <f>+I98</f>
        <v>813659</v>
      </c>
      <c r="J458" s="71">
        <f t="shared" si="573"/>
        <v>606341</v>
      </c>
      <c r="K458" s="165">
        <f t="shared" si="574"/>
        <v>57.3</v>
      </c>
      <c r="L458" s="73">
        <f>+L98</f>
        <v>720000</v>
      </c>
      <c r="M458" s="73">
        <f>+M98</f>
        <v>651438</v>
      </c>
      <c r="N458" s="73">
        <f>+N98</f>
        <v>162221</v>
      </c>
      <c r="O458" s="73">
        <f>+O98</f>
        <v>813659</v>
      </c>
      <c r="P458" s="73">
        <f t="shared" si="577"/>
        <v>-93659</v>
      </c>
      <c r="Q458" s="200">
        <f t="shared" si="578"/>
        <v>113.01</v>
      </c>
      <c r="R458" s="6"/>
      <c r="S458" s="9">
        <f t="shared" si="571"/>
        <v>-651438</v>
      </c>
      <c r="T458" s="33">
        <f t="shared" ref="T458" si="585">+T459+T469</f>
        <v>0</v>
      </c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</row>
    <row r="459" spans="1:159" ht="18" x14ac:dyDescent="0.2">
      <c r="A459" s="430" t="s">
        <v>269</v>
      </c>
      <c r="B459" s="431"/>
      <c r="C459" s="431"/>
      <c r="D459" s="431"/>
      <c r="E459" s="431"/>
      <c r="F459" s="431"/>
      <c r="G459" s="333" t="s">
        <v>270</v>
      </c>
      <c r="H459" s="73"/>
      <c r="I459" s="73"/>
      <c r="J459" s="73"/>
      <c r="K459" s="165"/>
      <c r="L459" s="73">
        <f>L9-L55</f>
        <v>-11582414</v>
      </c>
      <c r="M459" s="73">
        <f>M9-M55</f>
        <v>-6243220.4000000004</v>
      </c>
      <c r="N459" s="73">
        <f>N9-N55</f>
        <v>-3748250.6800000006</v>
      </c>
      <c r="O459" s="73">
        <f>O9-O55</f>
        <v>-10380652.080000002</v>
      </c>
      <c r="P459" s="73"/>
      <c r="Q459" s="212"/>
      <c r="R459" s="6"/>
      <c r="S459" s="9">
        <f t="shared" si="571"/>
        <v>6243220.4000000004</v>
      </c>
      <c r="T459" s="33">
        <f t="shared" ref="T459" si="586">+T460+T464</f>
        <v>0</v>
      </c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</row>
    <row r="460" spans="1:159" ht="18" x14ac:dyDescent="0.2">
      <c r="A460" s="334"/>
      <c r="B460" s="335" t="s">
        <v>89</v>
      </c>
      <c r="C460" s="335"/>
      <c r="D460" s="335"/>
      <c r="E460" s="335"/>
      <c r="F460" s="335"/>
      <c r="G460" s="333" t="s">
        <v>271</v>
      </c>
      <c r="H460" s="73"/>
      <c r="I460" s="73"/>
      <c r="J460" s="73"/>
      <c r="K460" s="165"/>
      <c r="L460" s="73">
        <f t="shared" ref="L460:O461" si="587">+L48-L457</f>
        <v>-14351657</v>
      </c>
      <c r="M460" s="73">
        <f t="shared" si="587"/>
        <v>-9154324.4000000004</v>
      </c>
      <c r="N460" s="73">
        <f t="shared" si="587"/>
        <v>-4794798.4300000006</v>
      </c>
      <c r="O460" s="73">
        <f t="shared" si="587"/>
        <v>-14338303.83</v>
      </c>
      <c r="P460" s="73"/>
      <c r="Q460" s="212"/>
      <c r="R460" s="6"/>
      <c r="S460" s="9">
        <f t="shared" si="571"/>
        <v>9154324.4000000004</v>
      </c>
      <c r="T460" s="33">
        <f t="shared" ref="T460" si="588">+T461</f>
        <v>0</v>
      </c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</row>
    <row r="461" spans="1:159" ht="18" x14ac:dyDescent="0.2">
      <c r="A461" s="334"/>
      <c r="B461" s="335">
        <v>11</v>
      </c>
      <c r="C461" s="335"/>
      <c r="D461" s="335"/>
      <c r="E461" s="335"/>
      <c r="F461" s="335"/>
      <c r="G461" s="333" t="s">
        <v>272</v>
      </c>
      <c r="H461" s="73"/>
      <c r="I461" s="73"/>
      <c r="J461" s="73"/>
      <c r="K461" s="165"/>
      <c r="L461" s="73">
        <f t="shared" si="587"/>
        <v>-713000</v>
      </c>
      <c r="M461" s="73">
        <f t="shared" si="587"/>
        <v>-644692</v>
      </c>
      <c r="N461" s="73">
        <f t="shared" si="587"/>
        <v>-163102</v>
      </c>
      <c r="O461" s="73">
        <f t="shared" si="587"/>
        <v>-807794</v>
      </c>
      <c r="P461" s="73"/>
      <c r="Q461" s="212"/>
      <c r="R461" s="6"/>
      <c r="S461" s="9">
        <f t="shared" si="571"/>
        <v>644692</v>
      </c>
      <c r="T461" s="33">
        <f t="shared" ref="T461" si="589">+T462+T463</f>
        <v>0</v>
      </c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</row>
    <row r="462" spans="1:159" ht="0.75" customHeight="1" x14ac:dyDescent="0.2">
      <c r="A462" s="284"/>
      <c r="B462" s="285"/>
      <c r="C462" s="285"/>
      <c r="D462" s="285"/>
      <c r="E462" s="285"/>
      <c r="F462" s="285"/>
      <c r="G462" s="293"/>
      <c r="H462" s="73"/>
      <c r="I462" s="73"/>
      <c r="J462" s="73"/>
      <c r="K462" s="165"/>
      <c r="L462" s="73"/>
      <c r="M462" s="73"/>
      <c r="N462" s="73"/>
      <c r="O462" s="73"/>
      <c r="P462" s="73"/>
      <c r="Q462" s="209"/>
      <c r="R462" s="6"/>
      <c r="S462" s="9">
        <f t="shared" si="571"/>
        <v>0</v>
      </c>
      <c r="T462" s="33">
        <f>+R462+S462</f>
        <v>0</v>
      </c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</row>
    <row r="463" spans="1:159" ht="18" hidden="1" x14ac:dyDescent="0.2">
      <c r="A463" s="284">
        <v>5008</v>
      </c>
      <c r="B463" s="285"/>
      <c r="C463" s="285"/>
      <c r="D463" s="285"/>
      <c r="E463" s="285"/>
      <c r="F463" s="285"/>
      <c r="G463" s="293" t="s">
        <v>64</v>
      </c>
      <c r="H463" s="73">
        <f t="shared" ref="H463:J463" si="590">+H464+H467</f>
        <v>0</v>
      </c>
      <c r="I463" s="73">
        <f t="shared" si="590"/>
        <v>0</v>
      </c>
      <c r="J463" s="73">
        <f t="shared" si="590"/>
        <v>0</v>
      </c>
      <c r="K463" s="165" t="e">
        <f t="shared" si="574"/>
        <v>#DIV/0!</v>
      </c>
      <c r="L463" s="73">
        <f>+L464+L467</f>
        <v>0</v>
      </c>
      <c r="M463" s="73">
        <f>+M464+M467</f>
        <v>0</v>
      </c>
      <c r="N463" s="73">
        <f t="shared" ref="N463:O463" si="591">+N464+N467</f>
        <v>0</v>
      </c>
      <c r="O463" s="73">
        <f t="shared" si="591"/>
        <v>0</v>
      </c>
      <c r="P463" s="73">
        <f>+P464+P467</f>
        <v>0</v>
      </c>
      <c r="Q463" s="209">
        <f>+Q464+Q467</f>
        <v>0</v>
      </c>
      <c r="R463" s="6"/>
      <c r="S463" s="9">
        <f t="shared" si="571"/>
        <v>0</v>
      </c>
      <c r="T463" s="33">
        <f>+R463+S463</f>
        <v>0</v>
      </c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</row>
    <row r="464" spans="1:159" ht="18" hidden="1" x14ac:dyDescent="0.2">
      <c r="A464" s="284"/>
      <c r="B464" s="285"/>
      <c r="C464" s="285"/>
      <c r="D464" s="296" t="s">
        <v>56</v>
      </c>
      <c r="E464" s="291"/>
      <c r="F464" s="291"/>
      <c r="G464" s="309" t="s">
        <v>153</v>
      </c>
      <c r="H464" s="73">
        <f t="shared" ref="H464:J464" si="592">+H465+H466</f>
        <v>0</v>
      </c>
      <c r="I464" s="73">
        <f t="shared" si="592"/>
        <v>0</v>
      </c>
      <c r="J464" s="73">
        <f t="shared" si="592"/>
        <v>0</v>
      </c>
      <c r="K464" s="165" t="e">
        <f t="shared" si="574"/>
        <v>#DIV/0!</v>
      </c>
      <c r="L464" s="73">
        <f>+L465+L466</f>
        <v>0</v>
      </c>
      <c r="M464" s="73">
        <f>+M465+M466</f>
        <v>0</v>
      </c>
      <c r="N464" s="73">
        <f t="shared" ref="N464:O464" si="593">+N465+N466</f>
        <v>0</v>
      </c>
      <c r="O464" s="73">
        <f t="shared" si="593"/>
        <v>0</v>
      </c>
      <c r="P464" s="73">
        <f>+P465+P466</f>
        <v>0</v>
      </c>
      <c r="Q464" s="209">
        <f>+Q465+Q466</f>
        <v>0</v>
      </c>
      <c r="R464" s="6"/>
      <c r="S464" s="9">
        <f t="shared" si="571"/>
        <v>0</v>
      </c>
      <c r="T464" s="33">
        <f t="shared" ref="T464" si="594">+T465+T467</f>
        <v>0</v>
      </c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</row>
    <row r="465" spans="1:159" ht="18" hidden="1" x14ac:dyDescent="0.2">
      <c r="A465" s="284"/>
      <c r="B465" s="285"/>
      <c r="C465" s="285"/>
      <c r="D465" s="296" t="s">
        <v>69</v>
      </c>
      <c r="E465" s="291"/>
      <c r="F465" s="291"/>
      <c r="G465" s="309" t="s">
        <v>273</v>
      </c>
      <c r="H465" s="73">
        <f t="shared" ref="H465:J465" si="595">+H470</f>
        <v>0</v>
      </c>
      <c r="I465" s="73">
        <f t="shared" si="595"/>
        <v>0</v>
      </c>
      <c r="J465" s="73">
        <f t="shared" si="595"/>
        <v>0</v>
      </c>
      <c r="K465" s="165" t="e">
        <f t="shared" si="574"/>
        <v>#DIV/0!</v>
      </c>
      <c r="L465" s="73">
        <f>+L470</f>
        <v>0</v>
      </c>
      <c r="M465" s="73">
        <f>+M470</f>
        <v>0</v>
      </c>
      <c r="N465" s="73">
        <f t="shared" ref="N465:O465" si="596">+N470</f>
        <v>0</v>
      </c>
      <c r="O465" s="73">
        <f t="shared" si="596"/>
        <v>0</v>
      </c>
      <c r="P465" s="73">
        <f>+P470</f>
        <v>0</v>
      </c>
      <c r="Q465" s="209">
        <f>+Q470</f>
        <v>0</v>
      </c>
      <c r="R465" s="6"/>
      <c r="S465" s="9">
        <f t="shared" si="571"/>
        <v>0</v>
      </c>
      <c r="T465" s="33">
        <f t="shared" ref="T465" si="597">+T466</f>
        <v>0</v>
      </c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</row>
    <row r="466" spans="1:159" ht="18" hidden="1" x14ac:dyDescent="0.2">
      <c r="A466" s="284"/>
      <c r="B466" s="285"/>
      <c r="C466" s="285"/>
      <c r="D466" s="296" t="s">
        <v>71</v>
      </c>
      <c r="E466" s="291"/>
      <c r="F466" s="291"/>
      <c r="G466" s="309" t="s">
        <v>274</v>
      </c>
      <c r="H466" s="73">
        <f t="shared" ref="H466:J466" si="598">+H474</f>
        <v>0</v>
      </c>
      <c r="I466" s="73">
        <f t="shared" si="598"/>
        <v>0</v>
      </c>
      <c r="J466" s="73">
        <f t="shared" si="598"/>
        <v>0</v>
      </c>
      <c r="K466" s="165" t="e">
        <f t="shared" si="574"/>
        <v>#DIV/0!</v>
      </c>
      <c r="L466" s="73">
        <f>+L474</f>
        <v>0</v>
      </c>
      <c r="M466" s="73">
        <f>+M474</f>
        <v>0</v>
      </c>
      <c r="N466" s="73">
        <f t="shared" ref="N466:O466" si="599">+N474</f>
        <v>0</v>
      </c>
      <c r="O466" s="73">
        <f t="shared" si="599"/>
        <v>0</v>
      </c>
      <c r="P466" s="73">
        <f>+P474</f>
        <v>0</v>
      </c>
      <c r="Q466" s="209">
        <f>+Q474</f>
        <v>0</v>
      </c>
      <c r="R466" s="6"/>
      <c r="S466" s="9">
        <f t="shared" si="571"/>
        <v>0</v>
      </c>
      <c r="T466" s="33">
        <f>+R466+S466</f>
        <v>0</v>
      </c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</row>
    <row r="467" spans="1:159" ht="18" hidden="1" x14ac:dyDescent="0.2">
      <c r="A467" s="284"/>
      <c r="B467" s="285"/>
      <c r="C467" s="285"/>
      <c r="D467" s="296" t="s">
        <v>85</v>
      </c>
      <c r="E467" s="291"/>
      <c r="F467" s="291"/>
      <c r="G467" s="309" t="s">
        <v>162</v>
      </c>
      <c r="H467" s="73">
        <f t="shared" ref="H467:J467" si="600">+H479</f>
        <v>0</v>
      </c>
      <c r="I467" s="73">
        <f t="shared" si="600"/>
        <v>0</v>
      </c>
      <c r="J467" s="73">
        <f t="shared" si="600"/>
        <v>0</v>
      </c>
      <c r="K467" s="165" t="e">
        <f t="shared" si="574"/>
        <v>#DIV/0!</v>
      </c>
      <c r="L467" s="73">
        <f>+L479</f>
        <v>0</v>
      </c>
      <c r="M467" s="73">
        <f>+M479</f>
        <v>0</v>
      </c>
      <c r="N467" s="73">
        <f t="shared" ref="N467:O467" si="601">+N479</f>
        <v>0</v>
      </c>
      <c r="O467" s="73">
        <f t="shared" si="601"/>
        <v>0</v>
      </c>
      <c r="P467" s="73">
        <f>+P479</f>
        <v>0</v>
      </c>
      <c r="Q467" s="209">
        <f>+Q479</f>
        <v>0</v>
      </c>
      <c r="R467" s="6"/>
      <c r="S467" s="9">
        <f t="shared" si="571"/>
        <v>0</v>
      </c>
      <c r="T467" s="33">
        <f t="shared" ref="T467" si="602">+T468</f>
        <v>0</v>
      </c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</row>
    <row r="468" spans="1:159" ht="16.5" hidden="1" customHeight="1" x14ac:dyDescent="0.2">
      <c r="A468" s="284">
        <v>8008</v>
      </c>
      <c r="B468" s="285"/>
      <c r="C468" s="285"/>
      <c r="D468" s="285"/>
      <c r="E468" s="285"/>
      <c r="F468" s="285"/>
      <c r="G468" s="293" t="s">
        <v>227</v>
      </c>
      <c r="H468" s="73">
        <f t="shared" ref="H468:J468" si="603">+H469+H479</f>
        <v>0</v>
      </c>
      <c r="I468" s="73">
        <f t="shared" si="603"/>
        <v>0</v>
      </c>
      <c r="J468" s="73">
        <f t="shared" si="603"/>
        <v>0</v>
      </c>
      <c r="K468" s="165" t="e">
        <f t="shared" si="574"/>
        <v>#DIV/0!</v>
      </c>
      <c r="L468" s="73">
        <f>+L469+L479</f>
        <v>0</v>
      </c>
      <c r="M468" s="73">
        <f>+M469+M479</f>
        <v>0</v>
      </c>
      <c r="N468" s="73">
        <f t="shared" ref="N468:O468" si="604">+N469+N479</f>
        <v>0</v>
      </c>
      <c r="O468" s="73">
        <f t="shared" si="604"/>
        <v>0</v>
      </c>
      <c r="P468" s="73">
        <f>+P469+P479</f>
        <v>0</v>
      </c>
      <c r="Q468" s="209">
        <f>+Q469+Q479</f>
        <v>0</v>
      </c>
      <c r="R468" s="6"/>
      <c r="S468" s="9">
        <f t="shared" si="571"/>
        <v>0</v>
      </c>
      <c r="T468" s="33">
        <f>+R468+S468</f>
        <v>0</v>
      </c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</row>
    <row r="469" spans="1:159" ht="18" hidden="1" x14ac:dyDescent="0.2">
      <c r="A469" s="284"/>
      <c r="B469" s="285"/>
      <c r="C469" s="285"/>
      <c r="D469" s="296" t="s">
        <v>56</v>
      </c>
      <c r="E469" s="296"/>
      <c r="F469" s="296"/>
      <c r="G469" s="309" t="s">
        <v>153</v>
      </c>
      <c r="H469" s="73">
        <f t="shared" ref="H469:J469" si="605">+H470+H474</f>
        <v>0</v>
      </c>
      <c r="I469" s="73">
        <f t="shared" si="605"/>
        <v>0</v>
      </c>
      <c r="J469" s="73">
        <f t="shared" si="605"/>
        <v>0</v>
      </c>
      <c r="K469" s="165" t="e">
        <f t="shared" si="574"/>
        <v>#DIV/0!</v>
      </c>
      <c r="L469" s="73">
        <f>+L470+L474</f>
        <v>0</v>
      </c>
      <c r="M469" s="73">
        <f>+M470+M474</f>
        <v>0</v>
      </c>
      <c r="N469" s="73">
        <f t="shared" ref="N469:O469" si="606">+N470+N474</f>
        <v>0</v>
      </c>
      <c r="O469" s="73">
        <f t="shared" si="606"/>
        <v>0</v>
      </c>
      <c r="P469" s="73">
        <f>+P470+P474</f>
        <v>0</v>
      </c>
      <c r="Q469" s="209">
        <f>+Q470+Q474</f>
        <v>0</v>
      </c>
      <c r="R469" s="6"/>
      <c r="S469" s="9">
        <f t="shared" si="571"/>
        <v>0</v>
      </c>
      <c r="T469" s="33">
        <f t="shared" ref="T469:T471" si="607">+T470</f>
        <v>0</v>
      </c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</row>
    <row r="470" spans="1:159" ht="18" hidden="1" x14ac:dyDescent="0.2">
      <c r="A470" s="284"/>
      <c r="B470" s="285"/>
      <c r="C470" s="285"/>
      <c r="D470" s="296" t="s">
        <v>69</v>
      </c>
      <c r="E470" s="296"/>
      <c r="F470" s="296"/>
      <c r="G470" s="309" t="s">
        <v>273</v>
      </c>
      <c r="H470" s="73">
        <f t="shared" ref="H470:J470" si="608">+H471</f>
        <v>0</v>
      </c>
      <c r="I470" s="73">
        <f t="shared" si="608"/>
        <v>0</v>
      </c>
      <c r="J470" s="73">
        <f t="shared" si="608"/>
        <v>0</v>
      </c>
      <c r="K470" s="165" t="e">
        <f t="shared" si="574"/>
        <v>#DIV/0!</v>
      </c>
      <c r="L470" s="73">
        <f>+L471</f>
        <v>0</v>
      </c>
      <c r="M470" s="73">
        <f>+M471</f>
        <v>0</v>
      </c>
      <c r="N470" s="73">
        <f t="shared" ref="N470:O470" si="609">+N471</f>
        <v>0</v>
      </c>
      <c r="O470" s="73">
        <f t="shared" si="609"/>
        <v>0</v>
      </c>
      <c r="P470" s="73">
        <f>+P471</f>
        <v>0</v>
      </c>
      <c r="Q470" s="209">
        <f>+Q471</f>
        <v>0</v>
      </c>
      <c r="R470" s="6"/>
      <c r="S470" s="9">
        <f t="shared" si="571"/>
        <v>0</v>
      </c>
      <c r="T470" s="33">
        <f t="shared" si="607"/>
        <v>0</v>
      </c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</row>
    <row r="471" spans="1:159" ht="18" hidden="1" x14ac:dyDescent="0.2">
      <c r="A471" s="284"/>
      <c r="B471" s="285"/>
      <c r="C471" s="285"/>
      <c r="D471" s="296"/>
      <c r="E471" s="296" t="s">
        <v>56</v>
      </c>
      <c r="F471" s="296"/>
      <c r="G471" s="293" t="s">
        <v>294</v>
      </c>
      <c r="H471" s="73">
        <f t="shared" ref="H471:J471" si="610">+H472+H473</f>
        <v>0</v>
      </c>
      <c r="I471" s="73">
        <f t="shared" si="610"/>
        <v>0</v>
      </c>
      <c r="J471" s="73">
        <f t="shared" si="610"/>
        <v>0</v>
      </c>
      <c r="K471" s="165" t="e">
        <f t="shared" si="574"/>
        <v>#DIV/0!</v>
      </c>
      <c r="L471" s="73">
        <f>+L472+L473</f>
        <v>0</v>
      </c>
      <c r="M471" s="73">
        <f>+M472+M473</f>
        <v>0</v>
      </c>
      <c r="N471" s="73">
        <f t="shared" ref="N471:O471" si="611">+N472+N473</f>
        <v>0</v>
      </c>
      <c r="O471" s="73">
        <f t="shared" si="611"/>
        <v>0</v>
      </c>
      <c r="P471" s="73">
        <f>+P472+P473</f>
        <v>0</v>
      </c>
      <c r="Q471" s="209">
        <f>+Q472+Q473</f>
        <v>0</v>
      </c>
      <c r="R471" s="6"/>
      <c r="S471" s="9">
        <f t="shared" si="571"/>
        <v>0</v>
      </c>
      <c r="T471" s="33">
        <f t="shared" si="607"/>
        <v>0</v>
      </c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</row>
    <row r="472" spans="1:159" ht="18" hidden="1" x14ac:dyDescent="0.2">
      <c r="A472" s="284"/>
      <c r="B472" s="285"/>
      <c r="C472" s="285"/>
      <c r="D472" s="296"/>
      <c r="E472" s="296"/>
      <c r="F472" s="296" t="s">
        <v>56</v>
      </c>
      <c r="G472" s="295" t="s">
        <v>295</v>
      </c>
      <c r="H472" s="73"/>
      <c r="I472" s="73"/>
      <c r="J472" s="73"/>
      <c r="K472" s="165" t="e">
        <f t="shared" si="574"/>
        <v>#DIV/0!</v>
      </c>
      <c r="L472" s="73"/>
      <c r="M472" s="73"/>
      <c r="N472" s="73"/>
      <c r="O472" s="73">
        <f>+M472+N472</f>
        <v>0</v>
      </c>
      <c r="P472" s="73"/>
      <c r="Q472" s="209"/>
      <c r="R472" s="6"/>
      <c r="S472" s="9">
        <f t="shared" si="571"/>
        <v>0</v>
      </c>
      <c r="T472" s="33">
        <f>+R472+S472</f>
        <v>0</v>
      </c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</row>
    <row r="473" spans="1:159" ht="18" hidden="1" x14ac:dyDescent="0.2">
      <c r="A473" s="284"/>
      <c r="B473" s="285"/>
      <c r="C473" s="285"/>
      <c r="D473" s="296"/>
      <c r="E473" s="296"/>
      <c r="F473" s="296" t="s">
        <v>275</v>
      </c>
      <c r="G473" s="295" t="s">
        <v>326</v>
      </c>
      <c r="H473" s="73"/>
      <c r="I473" s="73"/>
      <c r="J473" s="73"/>
      <c r="K473" s="165" t="e">
        <f t="shared" si="574"/>
        <v>#DIV/0!</v>
      </c>
      <c r="L473" s="73"/>
      <c r="M473" s="73"/>
      <c r="N473" s="73"/>
      <c r="O473" s="73">
        <f>+M473+N473</f>
        <v>0</v>
      </c>
      <c r="P473" s="73"/>
      <c r="Q473" s="209"/>
      <c r="R473" s="6"/>
      <c r="S473" s="9">
        <f t="shared" si="571"/>
        <v>0</v>
      </c>
      <c r="T473" s="33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</row>
    <row r="474" spans="1:159" ht="18" hidden="1" x14ac:dyDescent="0.2">
      <c r="A474" s="284"/>
      <c r="B474" s="285"/>
      <c r="C474" s="285"/>
      <c r="D474" s="296" t="s">
        <v>71</v>
      </c>
      <c r="E474" s="296"/>
      <c r="F474" s="296"/>
      <c r="G474" s="309" t="s">
        <v>274</v>
      </c>
      <c r="H474" s="73">
        <f t="shared" ref="H474:J474" si="612">+H475+H477</f>
        <v>0</v>
      </c>
      <c r="I474" s="73">
        <f t="shared" si="612"/>
        <v>0</v>
      </c>
      <c r="J474" s="73">
        <f t="shared" si="612"/>
        <v>0</v>
      </c>
      <c r="K474" s="165" t="e">
        <f t="shared" si="574"/>
        <v>#DIV/0!</v>
      </c>
      <c r="L474" s="73">
        <f>+L475+L477</f>
        <v>0</v>
      </c>
      <c r="M474" s="73">
        <f>+M475+M477</f>
        <v>0</v>
      </c>
      <c r="N474" s="73">
        <f t="shared" ref="N474:O474" si="613">+N475+N477</f>
        <v>0</v>
      </c>
      <c r="O474" s="73">
        <f t="shared" si="613"/>
        <v>0</v>
      </c>
      <c r="P474" s="73">
        <f>+P475+P477</f>
        <v>0</v>
      </c>
      <c r="Q474" s="209">
        <f>+Q475+Q477</f>
        <v>0</v>
      </c>
      <c r="R474" s="6"/>
      <c r="S474" s="9">
        <f t="shared" si="571"/>
        <v>0</v>
      </c>
      <c r="T474" s="31">
        <f t="shared" ref="T474" si="614">+T475+T479+T483</f>
        <v>0</v>
      </c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</row>
    <row r="475" spans="1:159" ht="18" hidden="1" x14ac:dyDescent="0.2">
      <c r="A475" s="284"/>
      <c r="B475" s="285"/>
      <c r="C475" s="285"/>
      <c r="D475" s="296"/>
      <c r="E475" s="296" t="s">
        <v>56</v>
      </c>
      <c r="F475" s="296"/>
      <c r="G475" s="293" t="s">
        <v>306</v>
      </c>
      <c r="H475" s="73">
        <f t="shared" ref="H475:J475" si="615">+H476</f>
        <v>0</v>
      </c>
      <c r="I475" s="73">
        <f t="shared" si="615"/>
        <v>0</v>
      </c>
      <c r="J475" s="73">
        <f t="shared" si="615"/>
        <v>0</v>
      </c>
      <c r="K475" s="165" t="e">
        <f t="shared" si="574"/>
        <v>#DIV/0!</v>
      </c>
      <c r="L475" s="73">
        <f>+L476</f>
        <v>0</v>
      </c>
      <c r="M475" s="73">
        <f>+M476</f>
        <v>0</v>
      </c>
      <c r="N475" s="73">
        <f t="shared" ref="N475:O475" si="616">+N476</f>
        <v>0</v>
      </c>
      <c r="O475" s="73">
        <f t="shared" si="616"/>
        <v>0</v>
      </c>
      <c r="P475" s="73">
        <f>+P476</f>
        <v>0</v>
      </c>
      <c r="Q475" s="209">
        <f>+Q476</f>
        <v>0</v>
      </c>
      <c r="R475" s="6"/>
      <c r="S475" s="9">
        <f t="shared" si="571"/>
        <v>0</v>
      </c>
      <c r="T475" s="31">
        <f t="shared" ref="T475" si="617">+T476+T477+T478</f>
        <v>0</v>
      </c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</row>
    <row r="476" spans="1:159" ht="28.5" hidden="1" x14ac:dyDescent="0.2">
      <c r="A476" s="284"/>
      <c r="B476" s="285"/>
      <c r="C476" s="285"/>
      <c r="D476" s="296"/>
      <c r="E476" s="296"/>
      <c r="F476" s="296" t="s">
        <v>73</v>
      </c>
      <c r="G476" s="295" t="s">
        <v>400</v>
      </c>
      <c r="H476" s="73"/>
      <c r="I476" s="73"/>
      <c r="J476" s="73"/>
      <c r="K476" s="165" t="e">
        <f t="shared" si="574"/>
        <v>#DIV/0!</v>
      </c>
      <c r="L476" s="73"/>
      <c r="M476" s="73"/>
      <c r="N476" s="73"/>
      <c r="O476" s="73">
        <f>+M476+N476</f>
        <v>0</v>
      </c>
      <c r="P476" s="73"/>
      <c r="Q476" s="209"/>
      <c r="R476" s="6"/>
      <c r="S476" s="9">
        <f t="shared" si="571"/>
        <v>0</v>
      </c>
      <c r="T476" s="31">
        <f>+R476+S476</f>
        <v>0</v>
      </c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</row>
    <row r="477" spans="1:159" ht="18" hidden="1" x14ac:dyDescent="0.2">
      <c r="A477" s="284"/>
      <c r="B477" s="285"/>
      <c r="C477" s="285"/>
      <c r="D477" s="296"/>
      <c r="E477" s="296" t="s">
        <v>73</v>
      </c>
      <c r="F477" s="296"/>
      <c r="G477" s="309" t="s">
        <v>340</v>
      </c>
      <c r="H477" s="73">
        <f t="shared" ref="H477:J477" si="618">+H478</f>
        <v>0</v>
      </c>
      <c r="I477" s="73">
        <f t="shared" si="618"/>
        <v>0</v>
      </c>
      <c r="J477" s="73">
        <f t="shared" si="618"/>
        <v>0</v>
      </c>
      <c r="K477" s="165" t="e">
        <f t="shared" si="574"/>
        <v>#DIV/0!</v>
      </c>
      <c r="L477" s="73">
        <f>+L478</f>
        <v>0</v>
      </c>
      <c r="M477" s="73">
        <f>+M478</f>
        <v>0</v>
      </c>
      <c r="N477" s="73">
        <f t="shared" ref="N477:O477" si="619">+N478</f>
        <v>0</v>
      </c>
      <c r="O477" s="73">
        <f t="shared" si="619"/>
        <v>0</v>
      </c>
      <c r="P477" s="73">
        <f>+P478</f>
        <v>0</v>
      </c>
      <c r="Q477" s="209">
        <f>+Q478</f>
        <v>0</v>
      </c>
      <c r="R477" s="6"/>
      <c r="S477" s="9">
        <f t="shared" si="571"/>
        <v>0</v>
      </c>
      <c r="T477" s="31">
        <f t="shared" ref="T477:T478" si="620">+R477+S477</f>
        <v>0</v>
      </c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</row>
    <row r="478" spans="1:159" ht="18" hidden="1" x14ac:dyDescent="0.2">
      <c r="A478" s="284"/>
      <c r="B478" s="285"/>
      <c r="C478" s="285"/>
      <c r="D478" s="296"/>
      <c r="E478" s="296"/>
      <c r="F478" s="296" t="s">
        <v>56</v>
      </c>
      <c r="G478" s="295" t="s">
        <v>314</v>
      </c>
      <c r="H478" s="73"/>
      <c r="I478" s="73"/>
      <c r="J478" s="73"/>
      <c r="K478" s="165" t="e">
        <f t="shared" si="574"/>
        <v>#DIV/0!</v>
      </c>
      <c r="L478" s="73"/>
      <c r="M478" s="73"/>
      <c r="N478" s="73"/>
      <c r="O478" s="73">
        <f>+M478+N478</f>
        <v>0</v>
      </c>
      <c r="P478" s="73"/>
      <c r="Q478" s="209"/>
      <c r="R478" s="6"/>
      <c r="S478" s="9">
        <f t="shared" si="571"/>
        <v>0</v>
      </c>
      <c r="T478" s="31">
        <f t="shared" si="620"/>
        <v>0</v>
      </c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</row>
    <row r="479" spans="1:159" ht="18" hidden="1" x14ac:dyDescent="0.2">
      <c r="A479" s="284"/>
      <c r="B479" s="285"/>
      <c r="C479" s="285"/>
      <c r="D479" s="291">
        <v>70</v>
      </c>
      <c r="E479" s="291"/>
      <c r="F479" s="291"/>
      <c r="G479" s="309" t="s">
        <v>162</v>
      </c>
      <c r="H479" s="73">
        <f t="shared" ref="H479:J481" si="621">+H480</f>
        <v>0</v>
      </c>
      <c r="I479" s="73">
        <f t="shared" si="621"/>
        <v>0</v>
      </c>
      <c r="J479" s="73">
        <f t="shared" si="621"/>
        <v>0</v>
      </c>
      <c r="K479" s="165" t="e">
        <f t="shared" si="574"/>
        <v>#DIV/0!</v>
      </c>
      <c r="L479" s="73">
        <f t="shared" ref="L479:Q481" si="622">+L480</f>
        <v>0</v>
      </c>
      <c r="M479" s="73">
        <f t="shared" si="622"/>
        <v>0</v>
      </c>
      <c r="N479" s="73">
        <f t="shared" si="622"/>
        <v>0</v>
      </c>
      <c r="O479" s="73">
        <f t="shared" si="622"/>
        <v>0</v>
      </c>
      <c r="P479" s="73">
        <f t="shared" si="622"/>
        <v>0</v>
      </c>
      <c r="Q479" s="209">
        <f t="shared" si="622"/>
        <v>0</v>
      </c>
      <c r="R479" s="6"/>
      <c r="S479" s="9">
        <f t="shared" si="571"/>
        <v>0</v>
      </c>
      <c r="T479" s="31">
        <f t="shared" ref="T479" si="623">+T480+T481+T482</f>
        <v>0</v>
      </c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</row>
    <row r="480" spans="1:159" ht="18" hidden="1" x14ac:dyDescent="0.2">
      <c r="A480" s="284"/>
      <c r="B480" s="285"/>
      <c r="C480" s="285"/>
      <c r="D480" s="291">
        <v>71</v>
      </c>
      <c r="E480" s="291"/>
      <c r="F480" s="291"/>
      <c r="G480" s="309" t="s">
        <v>319</v>
      </c>
      <c r="H480" s="73">
        <f t="shared" si="621"/>
        <v>0</v>
      </c>
      <c r="I480" s="73">
        <f t="shared" si="621"/>
        <v>0</v>
      </c>
      <c r="J480" s="73">
        <f t="shared" si="621"/>
        <v>0</v>
      </c>
      <c r="K480" s="165" t="e">
        <f t="shared" si="574"/>
        <v>#DIV/0!</v>
      </c>
      <c r="L480" s="73">
        <f t="shared" si="622"/>
        <v>0</v>
      </c>
      <c r="M480" s="73">
        <f t="shared" si="622"/>
        <v>0</v>
      </c>
      <c r="N480" s="73">
        <f t="shared" si="622"/>
        <v>0</v>
      </c>
      <c r="O480" s="73">
        <f t="shared" si="622"/>
        <v>0</v>
      </c>
      <c r="P480" s="73">
        <f t="shared" si="622"/>
        <v>0</v>
      </c>
      <c r="Q480" s="209">
        <f t="shared" si="622"/>
        <v>0</v>
      </c>
      <c r="R480" s="6"/>
      <c r="S480" s="9">
        <f t="shared" si="571"/>
        <v>0</v>
      </c>
      <c r="T480" s="31">
        <f>+R480+S480</f>
        <v>0</v>
      </c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</row>
    <row r="481" spans="1:159" ht="18" hidden="1" x14ac:dyDescent="0.2">
      <c r="A481" s="284"/>
      <c r="B481" s="285"/>
      <c r="C481" s="285"/>
      <c r="D481" s="291"/>
      <c r="E481" s="296" t="s">
        <v>56</v>
      </c>
      <c r="F481" s="296"/>
      <c r="G481" s="293" t="s">
        <v>320</v>
      </c>
      <c r="H481" s="73">
        <f t="shared" si="621"/>
        <v>0</v>
      </c>
      <c r="I481" s="73">
        <f t="shared" si="621"/>
        <v>0</v>
      </c>
      <c r="J481" s="73">
        <f t="shared" si="621"/>
        <v>0</v>
      </c>
      <c r="K481" s="165" t="e">
        <f t="shared" si="574"/>
        <v>#DIV/0!</v>
      </c>
      <c r="L481" s="73">
        <f t="shared" si="622"/>
        <v>0</v>
      </c>
      <c r="M481" s="73">
        <f t="shared" si="622"/>
        <v>0</v>
      </c>
      <c r="N481" s="73">
        <f t="shared" si="622"/>
        <v>0</v>
      </c>
      <c r="O481" s="73">
        <f t="shared" si="622"/>
        <v>0</v>
      </c>
      <c r="P481" s="73">
        <f t="shared" si="622"/>
        <v>0</v>
      </c>
      <c r="Q481" s="209">
        <f t="shared" si="622"/>
        <v>0</v>
      </c>
      <c r="R481" s="6"/>
      <c r="S481" s="9">
        <f t="shared" si="571"/>
        <v>0</v>
      </c>
      <c r="T481" s="31">
        <f t="shared" ref="T481:T482" si="624">+R481+S481</f>
        <v>0</v>
      </c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</row>
    <row r="482" spans="1:159" ht="18" hidden="1" x14ac:dyDescent="0.2">
      <c r="A482" s="284"/>
      <c r="B482" s="285"/>
      <c r="C482" s="285"/>
      <c r="D482" s="291"/>
      <c r="E482" s="296"/>
      <c r="F482" s="296" t="s">
        <v>58</v>
      </c>
      <c r="G482" s="295" t="s">
        <v>373</v>
      </c>
      <c r="H482" s="73"/>
      <c r="I482" s="73"/>
      <c r="J482" s="73"/>
      <c r="K482" s="165" t="e">
        <f t="shared" si="574"/>
        <v>#DIV/0!</v>
      </c>
      <c r="L482" s="73"/>
      <c r="M482" s="73"/>
      <c r="N482" s="73"/>
      <c r="O482" s="73">
        <f>+M482+N482</f>
        <v>0</v>
      </c>
      <c r="P482" s="73"/>
      <c r="Q482" s="209"/>
      <c r="R482" s="6"/>
      <c r="S482" s="9">
        <f t="shared" si="571"/>
        <v>0</v>
      </c>
      <c r="T482" s="31">
        <f t="shared" si="624"/>
        <v>0</v>
      </c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</row>
    <row r="483" spans="1:159" ht="15.75" x14ac:dyDescent="0.2">
      <c r="A483" s="284"/>
      <c r="B483" s="285"/>
      <c r="C483" s="285"/>
      <c r="D483" s="285"/>
      <c r="E483" s="285"/>
      <c r="F483" s="285"/>
      <c r="G483" s="293"/>
      <c r="H483" s="336"/>
      <c r="I483" s="336"/>
      <c r="J483" s="336"/>
      <c r="K483" s="337"/>
      <c r="L483" s="264"/>
      <c r="M483" s="73"/>
      <c r="N483" s="73"/>
      <c r="O483" s="73"/>
      <c r="P483" s="69"/>
      <c r="Q483" s="213"/>
      <c r="R483" s="6"/>
      <c r="S483" s="9">
        <f t="shared" si="571"/>
        <v>0</v>
      </c>
      <c r="T483" s="31">
        <f t="shared" ref="T483" si="625">+T484+T485+T486</f>
        <v>0</v>
      </c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</row>
    <row r="484" spans="1:159" ht="60" x14ac:dyDescent="0.2">
      <c r="A484" s="290"/>
      <c r="B484" s="291"/>
      <c r="C484" s="291"/>
      <c r="D484" s="288" t="s">
        <v>82</v>
      </c>
      <c r="E484" s="288"/>
      <c r="F484" s="288"/>
      <c r="G484" s="293" t="s">
        <v>279</v>
      </c>
      <c r="H484" s="338"/>
      <c r="I484" s="338"/>
      <c r="J484" s="73">
        <f t="shared" ref="J484:J496" si="626">+J485</f>
        <v>0</v>
      </c>
      <c r="K484" s="165" t="e">
        <f t="shared" ref="K484:K496" si="627">ROUND(I484/H484*100,2)</f>
        <v>#DIV/0!</v>
      </c>
      <c r="L484" s="264"/>
      <c r="M484" s="71">
        <f t="shared" ref="M484:O484" si="628">+M485+M489+M493</f>
        <v>0</v>
      </c>
      <c r="N484" s="71">
        <f t="shared" si="628"/>
        <v>0</v>
      </c>
      <c r="O484" s="71">
        <f t="shared" si="628"/>
        <v>0</v>
      </c>
      <c r="P484" s="73">
        <f t="shared" ref="P484:P496" si="629">L484-O484</f>
        <v>0</v>
      </c>
      <c r="Q484" s="214" t="e">
        <f t="shared" ref="Q484:Q496" si="630">ROUND(O484/L484*100,2)</f>
        <v>#DIV/0!</v>
      </c>
      <c r="R484" s="6"/>
      <c r="S484" s="9">
        <f t="shared" si="571"/>
        <v>0</v>
      </c>
      <c r="T484" s="31">
        <f>+R484+S484</f>
        <v>0</v>
      </c>
      <c r="U484" s="6"/>
      <c r="V484" s="6"/>
      <c r="W484" s="6"/>
      <c r="X484" s="6"/>
      <c r="Y484" s="6"/>
      <c r="Z484" s="6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</row>
    <row r="485" spans="1:159" ht="18" x14ac:dyDescent="0.2">
      <c r="A485" s="290"/>
      <c r="B485" s="291"/>
      <c r="C485" s="291"/>
      <c r="D485" s="288"/>
      <c r="E485" s="288" t="s">
        <v>58</v>
      </c>
      <c r="F485" s="288"/>
      <c r="G485" s="293" t="s">
        <v>402</v>
      </c>
      <c r="H485" s="338"/>
      <c r="I485" s="338"/>
      <c r="J485" s="73">
        <f t="shared" si="626"/>
        <v>0</v>
      </c>
      <c r="K485" s="165" t="e">
        <f t="shared" si="627"/>
        <v>#DIV/0!</v>
      </c>
      <c r="L485" s="264"/>
      <c r="M485" s="71">
        <f>+M486+M487+M488</f>
        <v>0</v>
      </c>
      <c r="N485" s="71">
        <f t="shared" ref="N485:O485" si="631">+N486+N487+N488</f>
        <v>0</v>
      </c>
      <c r="O485" s="71">
        <f t="shared" si="631"/>
        <v>0</v>
      </c>
      <c r="P485" s="73">
        <f t="shared" si="629"/>
        <v>0</v>
      </c>
      <c r="Q485" s="214" t="e">
        <f t="shared" si="630"/>
        <v>#DIV/0!</v>
      </c>
      <c r="R485" s="6"/>
      <c r="S485" s="9">
        <f t="shared" si="571"/>
        <v>0</v>
      </c>
      <c r="T485" s="31">
        <f t="shared" ref="T485:T486" si="632">+R485+S485</f>
        <v>0</v>
      </c>
      <c r="U485" s="6"/>
      <c r="V485" s="6"/>
      <c r="W485" s="6"/>
      <c r="X485" s="6"/>
      <c r="Y485" s="6"/>
      <c r="Z485" s="6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</row>
    <row r="486" spans="1:159" s="17" customFormat="1" ht="18.75" thickBot="1" x14ac:dyDescent="0.25">
      <c r="A486" s="290"/>
      <c r="B486" s="291"/>
      <c r="C486" s="291"/>
      <c r="D486" s="296"/>
      <c r="E486" s="296"/>
      <c r="F486" s="296" t="s">
        <v>56</v>
      </c>
      <c r="G486" s="295" t="s">
        <v>276</v>
      </c>
      <c r="H486" s="321"/>
      <c r="I486" s="321"/>
      <c r="J486" s="71">
        <f t="shared" si="626"/>
        <v>0</v>
      </c>
      <c r="K486" s="191" t="e">
        <f t="shared" si="627"/>
        <v>#DIV/0!</v>
      </c>
      <c r="L486" s="266"/>
      <c r="M486" s="71"/>
      <c r="N486" s="71"/>
      <c r="O486" s="71">
        <f>+M486+N486</f>
        <v>0</v>
      </c>
      <c r="P486" s="71">
        <f t="shared" si="629"/>
        <v>0</v>
      </c>
      <c r="Q486" s="206" t="e">
        <f t="shared" si="630"/>
        <v>#DIV/0!</v>
      </c>
      <c r="R486" s="14"/>
      <c r="S486" s="9">
        <f t="shared" si="571"/>
        <v>0</v>
      </c>
      <c r="T486" s="53">
        <f t="shared" si="632"/>
        <v>0</v>
      </c>
      <c r="U486" s="14"/>
      <c r="V486" s="14"/>
      <c r="W486" s="14"/>
      <c r="X486" s="14"/>
      <c r="Y486" s="14"/>
      <c r="Z486" s="14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</row>
    <row r="487" spans="1:159" s="17" customFormat="1" ht="18" x14ac:dyDescent="0.2">
      <c r="A487" s="290"/>
      <c r="B487" s="291"/>
      <c r="C487" s="291"/>
      <c r="D487" s="296"/>
      <c r="E487" s="296"/>
      <c r="F487" s="296" t="s">
        <v>58</v>
      </c>
      <c r="G487" s="295" t="s">
        <v>277</v>
      </c>
      <c r="H487" s="321"/>
      <c r="I487" s="321"/>
      <c r="J487" s="71">
        <f t="shared" si="626"/>
        <v>0</v>
      </c>
      <c r="K487" s="191" t="e">
        <f t="shared" si="627"/>
        <v>#DIV/0!</v>
      </c>
      <c r="L487" s="266"/>
      <c r="M487" s="71"/>
      <c r="N487" s="71"/>
      <c r="O487" s="71">
        <f t="shared" ref="O487:O488" si="633">+M487+N487</f>
        <v>0</v>
      </c>
      <c r="P487" s="71">
        <f t="shared" si="629"/>
        <v>0</v>
      </c>
      <c r="Q487" s="206" t="e">
        <f t="shared" si="630"/>
        <v>#DIV/0!</v>
      </c>
      <c r="R487" s="14"/>
      <c r="S487" s="9">
        <f t="shared" si="571"/>
        <v>0</v>
      </c>
      <c r="T487" s="14"/>
      <c r="U487" s="14"/>
      <c r="V487" s="14"/>
      <c r="W487" s="14"/>
      <c r="X487" s="14"/>
      <c r="Y487" s="14"/>
      <c r="Z487" s="14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</row>
    <row r="488" spans="1:159" s="22" customFormat="1" ht="18" x14ac:dyDescent="0.2">
      <c r="A488" s="339"/>
      <c r="B488" s="340"/>
      <c r="C488" s="340"/>
      <c r="D488" s="341"/>
      <c r="E488" s="341"/>
      <c r="F488" s="341" t="s">
        <v>12</v>
      </c>
      <c r="G488" s="295" t="s">
        <v>278</v>
      </c>
      <c r="H488" s="321"/>
      <c r="I488" s="321"/>
      <c r="J488" s="71">
        <f t="shared" si="626"/>
        <v>0</v>
      </c>
      <c r="K488" s="191" t="e">
        <f t="shared" si="627"/>
        <v>#DIV/0!</v>
      </c>
      <c r="L488" s="266"/>
      <c r="M488" s="71"/>
      <c r="N488" s="71"/>
      <c r="O488" s="71">
        <f t="shared" si="633"/>
        <v>0</v>
      </c>
      <c r="P488" s="71">
        <f t="shared" si="629"/>
        <v>0</v>
      </c>
      <c r="Q488" s="206" t="e">
        <f t="shared" si="630"/>
        <v>#DIV/0!</v>
      </c>
      <c r="R488" s="18"/>
      <c r="S488" s="9">
        <f t="shared" si="571"/>
        <v>0</v>
      </c>
      <c r="T488" s="18"/>
      <c r="U488" s="18"/>
      <c r="V488" s="18"/>
      <c r="W488" s="18"/>
      <c r="X488" s="18"/>
      <c r="Y488" s="18"/>
      <c r="Z488" s="18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</row>
    <row r="489" spans="1:159" s="17" customFormat="1" ht="18" x14ac:dyDescent="0.2">
      <c r="A489" s="290"/>
      <c r="B489" s="291"/>
      <c r="C489" s="291"/>
      <c r="D489" s="296"/>
      <c r="E489" s="288"/>
      <c r="F489" s="288"/>
      <c r="G489" s="293" t="s">
        <v>401</v>
      </c>
      <c r="H489" s="338"/>
      <c r="I489" s="338"/>
      <c r="J489" s="73">
        <f t="shared" si="626"/>
        <v>0</v>
      </c>
      <c r="K489" s="165" t="e">
        <f t="shared" si="627"/>
        <v>#DIV/0!</v>
      </c>
      <c r="L489" s="264"/>
      <c r="M489" s="71">
        <f>+M490+M491+M492</f>
        <v>0</v>
      </c>
      <c r="N489" s="71">
        <f t="shared" ref="N489:O489" si="634">+N490+N491+N492</f>
        <v>0</v>
      </c>
      <c r="O489" s="71">
        <f t="shared" si="634"/>
        <v>0</v>
      </c>
      <c r="P489" s="73">
        <f t="shared" si="629"/>
        <v>0</v>
      </c>
      <c r="Q489" s="214" t="e">
        <f t="shared" si="630"/>
        <v>#DIV/0!</v>
      </c>
      <c r="R489" s="14"/>
      <c r="S489" s="9">
        <f t="shared" si="571"/>
        <v>0</v>
      </c>
      <c r="T489" s="14"/>
      <c r="U489" s="14"/>
      <c r="V489" s="14"/>
      <c r="W489" s="14"/>
      <c r="X489" s="14"/>
      <c r="Y489" s="14"/>
      <c r="Z489" s="14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</row>
    <row r="490" spans="1:159" s="17" customFormat="1" ht="18" x14ac:dyDescent="0.2">
      <c r="A490" s="290"/>
      <c r="B490" s="291"/>
      <c r="C490" s="291"/>
      <c r="D490" s="296"/>
      <c r="E490" s="296"/>
      <c r="F490" s="296" t="s">
        <v>56</v>
      </c>
      <c r="G490" s="295" t="s">
        <v>276</v>
      </c>
      <c r="H490" s="321"/>
      <c r="I490" s="321"/>
      <c r="J490" s="71">
        <f t="shared" si="626"/>
        <v>0</v>
      </c>
      <c r="K490" s="191" t="e">
        <f t="shared" si="627"/>
        <v>#DIV/0!</v>
      </c>
      <c r="L490" s="266"/>
      <c r="M490" s="71"/>
      <c r="N490" s="71"/>
      <c r="O490" s="71">
        <f>+M490+N490</f>
        <v>0</v>
      </c>
      <c r="P490" s="71">
        <f t="shared" si="629"/>
        <v>0</v>
      </c>
      <c r="Q490" s="206" t="e">
        <f t="shared" si="630"/>
        <v>#DIV/0!</v>
      </c>
      <c r="R490" s="14"/>
      <c r="S490" s="9">
        <f t="shared" si="571"/>
        <v>0</v>
      </c>
      <c r="T490" s="14"/>
      <c r="U490" s="14"/>
      <c r="V490" s="14"/>
      <c r="W490" s="14"/>
      <c r="X490" s="14"/>
      <c r="Y490" s="14"/>
      <c r="Z490" s="14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  <c r="DZ490" s="16"/>
      <c r="EA490" s="16"/>
      <c r="EB490" s="16"/>
      <c r="EC490" s="16"/>
      <c r="ED490" s="16"/>
      <c r="EE490" s="16"/>
      <c r="EF490" s="16"/>
      <c r="EG490" s="16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</row>
    <row r="491" spans="1:159" s="17" customFormat="1" ht="18" x14ac:dyDescent="0.2">
      <c r="A491" s="290"/>
      <c r="B491" s="291"/>
      <c r="C491" s="291"/>
      <c r="D491" s="296"/>
      <c r="E491" s="296"/>
      <c r="F491" s="296" t="s">
        <v>58</v>
      </c>
      <c r="G491" s="295" t="s">
        <v>277</v>
      </c>
      <c r="H491" s="321"/>
      <c r="I491" s="321"/>
      <c r="J491" s="71">
        <f t="shared" si="626"/>
        <v>0</v>
      </c>
      <c r="K491" s="191" t="e">
        <f t="shared" si="627"/>
        <v>#DIV/0!</v>
      </c>
      <c r="L491" s="266"/>
      <c r="M491" s="71"/>
      <c r="N491" s="71"/>
      <c r="O491" s="71">
        <f t="shared" ref="O491:O492" si="635">+M491+N491</f>
        <v>0</v>
      </c>
      <c r="P491" s="71">
        <f t="shared" si="629"/>
        <v>0</v>
      </c>
      <c r="Q491" s="206" t="e">
        <f t="shared" si="630"/>
        <v>#DIV/0!</v>
      </c>
      <c r="R491" s="14"/>
      <c r="S491" s="9">
        <f t="shared" si="571"/>
        <v>0</v>
      </c>
      <c r="T491" s="14"/>
      <c r="U491" s="14"/>
      <c r="V491" s="14"/>
      <c r="W491" s="14"/>
      <c r="X491" s="14"/>
      <c r="Y491" s="14"/>
      <c r="Z491" s="14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</row>
    <row r="492" spans="1:159" s="22" customFormat="1" ht="18" x14ac:dyDescent="0.2">
      <c r="A492" s="339"/>
      <c r="B492" s="340"/>
      <c r="C492" s="340"/>
      <c r="D492" s="341"/>
      <c r="E492" s="341"/>
      <c r="F492" s="341" t="s">
        <v>12</v>
      </c>
      <c r="G492" s="295" t="s">
        <v>278</v>
      </c>
      <c r="H492" s="321"/>
      <c r="I492" s="321"/>
      <c r="J492" s="71">
        <f t="shared" si="626"/>
        <v>0</v>
      </c>
      <c r="K492" s="191" t="e">
        <f t="shared" si="627"/>
        <v>#DIV/0!</v>
      </c>
      <c r="L492" s="266"/>
      <c r="M492" s="71"/>
      <c r="N492" s="71"/>
      <c r="O492" s="71">
        <f t="shared" si="635"/>
        <v>0</v>
      </c>
      <c r="P492" s="71">
        <f t="shared" si="629"/>
        <v>0</v>
      </c>
      <c r="Q492" s="206" t="e">
        <f t="shared" si="630"/>
        <v>#DIV/0!</v>
      </c>
      <c r="R492" s="18"/>
      <c r="S492" s="9">
        <f t="shared" si="571"/>
        <v>0</v>
      </c>
      <c r="T492" s="18"/>
      <c r="U492" s="18"/>
      <c r="V492" s="18"/>
      <c r="W492" s="18"/>
      <c r="X492" s="18"/>
      <c r="Y492" s="18"/>
      <c r="Z492" s="18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</row>
    <row r="493" spans="1:159" s="17" customFormat="1" ht="18" x14ac:dyDescent="0.2">
      <c r="A493" s="290"/>
      <c r="B493" s="291"/>
      <c r="C493" s="291"/>
      <c r="D493" s="296"/>
      <c r="E493" s="288"/>
      <c r="F493" s="288"/>
      <c r="G493" s="293" t="s">
        <v>401</v>
      </c>
      <c r="H493" s="338"/>
      <c r="I493" s="338"/>
      <c r="J493" s="73">
        <f t="shared" si="626"/>
        <v>0</v>
      </c>
      <c r="K493" s="165" t="e">
        <f t="shared" si="627"/>
        <v>#DIV/0!</v>
      </c>
      <c r="L493" s="264"/>
      <c r="M493" s="71">
        <f>+M494+M495+M496</f>
        <v>0</v>
      </c>
      <c r="N493" s="71">
        <f t="shared" ref="N493:O493" si="636">+N494+N495+N496</f>
        <v>0</v>
      </c>
      <c r="O493" s="71">
        <f t="shared" si="636"/>
        <v>0</v>
      </c>
      <c r="P493" s="73">
        <f t="shared" si="629"/>
        <v>0</v>
      </c>
      <c r="Q493" s="214" t="e">
        <f t="shared" si="630"/>
        <v>#DIV/0!</v>
      </c>
      <c r="R493" s="14"/>
      <c r="S493" s="9">
        <f t="shared" si="571"/>
        <v>0</v>
      </c>
      <c r="T493" s="14"/>
      <c r="U493" s="14"/>
      <c r="V493" s="14"/>
      <c r="W493" s="14"/>
      <c r="X493" s="14"/>
      <c r="Y493" s="14"/>
      <c r="Z493" s="14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  <c r="DZ493" s="16"/>
      <c r="EA493" s="16"/>
      <c r="EB493" s="16"/>
      <c r="EC493" s="16"/>
      <c r="ED493" s="16"/>
      <c r="EE493" s="16"/>
      <c r="EF493" s="16"/>
      <c r="EG493" s="16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  <c r="ER493" s="16"/>
      <c r="ES493" s="16"/>
      <c r="ET493" s="16"/>
      <c r="EU493" s="16"/>
      <c r="EV493" s="16"/>
      <c r="EW493" s="16"/>
      <c r="EX493" s="16"/>
      <c r="EY493" s="16"/>
      <c r="EZ493" s="16"/>
      <c r="FA493" s="16"/>
      <c r="FB493" s="16"/>
      <c r="FC493" s="16"/>
    </row>
    <row r="494" spans="1:159" s="17" customFormat="1" ht="18" x14ac:dyDescent="0.2">
      <c r="A494" s="290"/>
      <c r="B494" s="291"/>
      <c r="C494" s="291"/>
      <c r="D494" s="296"/>
      <c r="E494" s="296"/>
      <c r="F494" s="296" t="s">
        <v>56</v>
      </c>
      <c r="G494" s="295" t="s">
        <v>276</v>
      </c>
      <c r="H494" s="321"/>
      <c r="I494" s="321"/>
      <c r="J494" s="71">
        <f t="shared" si="626"/>
        <v>0</v>
      </c>
      <c r="K494" s="191" t="e">
        <f t="shared" si="627"/>
        <v>#DIV/0!</v>
      </c>
      <c r="L494" s="266"/>
      <c r="M494" s="71"/>
      <c r="N494" s="71"/>
      <c r="O494" s="71">
        <f>+M494+N494</f>
        <v>0</v>
      </c>
      <c r="P494" s="71">
        <f t="shared" si="629"/>
        <v>0</v>
      </c>
      <c r="Q494" s="206" t="e">
        <f t="shared" si="630"/>
        <v>#DIV/0!</v>
      </c>
      <c r="R494" s="14"/>
      <c r="S494" s="9">
        <f t="shared" si="571"/>
        <v>0</v>
      </c>
      <c r="T494" s="14"/>
      <c r="U494" s="14"/>
      <c r="V494" s="14"/>
      <c r="W494" s="14"/>
      <c r="X494" s="14"/>
      <c r="Y494" s="14"/>
      <c r="Z494" s="14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</row>
    <row r="495" spans="1:159" s="17" customFormat="1" ht="18" x14ac:dyDescent="0.2">
      <c r="A495" s="290"/>
      <c r="B495" s="291"/>
      <c r="C495" s="291"/>
      <c r="D495" s="296"/>
      <c r="E495" s="296"/>
      <c r="F495" s="296" t="s">
        <v>58</v>
      </c>
      <c r="G495" s="295" t="s">
        <v>277</v>
      </c>
      <c r="H495" s="321"/>
      <c r="I495" s="321"/>
      <c r="J495" s="71">
        <f t="shared" si="626"/>
        <v>0</v>
      </c>
      <c r="K495" s="191" t="e">
        <f t="shared" si="627"/>
        <v>#DIV/0!</v>
      </c>
      <c r="L495" s="266"/>
      <c r="M495" s="71"/>
      <c r="N495" s="71"/>
      <c r="O495" s="71">
        <f t="shared" ref="O495:O496" si="637">+M495+N495</f>
        <v>0</v>
      </c>
      <c r="P495" s="71">
        <f t="shared" si="629"/>
        <v>0</v>
      </c>
      <c r="Q495" s="206" t="e">
        <f t="shared" si="630"/>
        <v>#DIV/0!</v>
      </c>
      <c r="R495" s="14"/>
      <c r="S495" s="9">
        <f t="shared" si="571"/>
        <v>0</v>
      </c>
      <c r="T495" s="14"/>
      <c r="U495" s="14"/>
      <c r="V495" s="14"/>
      <c r="W495" s="14"/>
      <c r="X495" s="14"/>
      <c r="Y495" s="14"/>
      <c r="Z495" s="14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</row>
    <row r="496" spans="1:159" ht="18.75" thickBot="1" x14ac:dyDescent="0.25">
      <c r="A496" s="342"/>
      <c r="B496" s="343"/>
      <c r="C496" s="343"/>
      <c r="D496" s="344"/>
      <c r="E496" s="344"/>
      <c r="F496" s="344" t="s">
        <v>12</v>
      </c>
      <c r="G496" s="345" t="s">
        <v>278</v>
      </c>
      <c r="H496" s="346"/>
      <c r="I496" s="346"/>
      <c r="J496" s="218">
        <f t="shared" si="626"/>
        <v>0</v>
      </c>
      <c r="K496" s="216" t="e">
        <f t="shared" si="627"/>
        <v>#DIV/0!</v>
      </c>
      <c r="L496" s="268"/>
      <c r="M496" s="218"/>
      <c r="N496" s="218"/>
      <c r="O496" s="218">
        <f t="shared" si="637"/>
        <v>0</v>
      </c>
      <c r="P496" s="218">
        <f t="shared" si="629"/>
        <v>0</v>
      </c>
      <c r="Q496" s="219" t="e">
        <f t="shared" si="630"/>
        <v>#DIV/0!</v>
      </c>
      <c r="R496" s="6"/>
      <c r="S496" s="9">
        <f t="shared" si="571"/>
        <v>0</v>
      </c>
      <c r="T496" s="6"/>
      <c r="U496" s="6"/>
      <c r="V496" s="6"/>
      <c r="W496" s="6"/>
      <c r="X496" s="6"/>
      <c r="Y496" s="6"/>
      <c r="Z496" s="6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</row>
    <row r="497" spans="1:159" ht="15" x14ac:dyDescent="0.2">
      <c r="A497" s="347"/>
      <c r="B497" s="347"/>
      <c r="C497" s="347"/>
      <c r="D497" s="347"/>
      <c r="E497" s="347"/>
      <c r="F497" s="347"/>
      <c r="G497" s="348"/>
      <c r="H497" s="348"/>
      <c r="I497" s="348"/>
      <c r="J497" s="348"/>
      <c r="K497" s="349"/>
      <c r="M497" s="74"/>
      <c r="N497" s="43"/>
      <c r="O497" s="358"/>
      <c r="P497" s="74"/>
      <c r="R497" s="12"/>
      <c r="S497" s="9">
        <f t="shared" si="571"/>
        <v>0</v>
      </c>
      <c r="T497" s="12"/>
      <c r="U497" s="12"/>
      <c r="V497" s="12"/>
      <c r="W497" s="12"/>
      <c r="X497" s="12"/>
      <c r="Y497" s="12"/>
      <c r="Z497" s="1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</row>
    <row r="498" spans="1:159" ht="18" hidden="1" customHeight="1" x14ac:dyDescent="0.2">
      <c r="A498" s="347"/>
      <c r="B498" s="347"/>
      <c r="C498" s="347"/>
      <c r="D498" s="347"/>
      <c r="E498" s="347"/>
      <c r="F498" s="347"/>
      <c r="G498" s="348"/>
      <c r="H498" s="348"/>
      <c r="I498" s="348"/>
      <c r="J498" s="348"/>
      <c r="K498" s="349"/>
      <c r="M498" s="74"/>
      <c r="N498" s="43"/>
      <c r="O498" s="358"/>
      <c r="P498" s="74"/>
      <c r="R498" s="12"/>
      <c r="S498" s="9">
        <f t="shared" si="571"/>
        <v>0</v>
      </c>
      <c r="T498" s="12"/>
      <c r="U498" s="12"/>
      <c r="V498" s="12"/>
      <c r="W498" s="12"/>
      <c r="X498" s="12"/>
      <c r="Y498" s="12"/>
      <c r="Z498" s="1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</row>
    <row r="499" spans="1:159" ht="15.75" hidden="1" x14ac:dyDescent="0.2">
      <c r="A499" s="347"/>
      <c r="B499" s="347"/>
      <c r="C499" s="347"/>
      <c r="D499" s="347"/>
      <c r="E499" s="347"/>
      <c r="F499" s="347"/>
      <c r="G499" s="348"/>
      <c r="H499" s="348"/>
      <c r="I499" s="348"/>
      <c r="J499" s="392" t="s">
        <v>389</v>
      </c>
      <c r="K499" s="432"/>
      <c r="L499" s="353" t="s">
        <v>280</v>
      </c>
      <c r="M499" s="69"/>
      <c r="N499" s="32"/>
      <c r="O499" s="71">
        <f>+M499+N499</f>
        <v>0</v>
      </c>
      <c r="P499" s="74"/>
      <c r="R499" s="12"/>
      <c r="S499" s="9">
        <f t="shared" si="571"/>
        <v>0</v>
      </c>
      <c r="T499" s="12"/>
      <c r="U499" s="12"/>
      <c r="V499" s="12"/>
      <c r="W499" s="12"/>
      <c r="X499" s="12"/>
      <c r="Y499" s="12"/>
      <c r="Z499" s="1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</row>
    <row r="500" spans="1:159" ht="15" hidden="1" x14ac:dyDescent="0.2">
      <c r="A500" s="347"/>
      <c r="B500" s="347"/>
      <c r="C500" s="347"/>
      <c r="D500" s="347"/>
      <c r="E500" s="347"/>
      <c r="F500" s="347"/>
      <c r="G500" s="348"/>
      <c r="H500" s="348"/>
      <c r="I500" s="348"/>
      <c r="J500" s="348"/>
      <c r="K500" s="349"/>
      <c r="L500" s="353" t="s">
        <v>281</v>
      </c>
      <c r="M500" s="69"/>
      <c r="N500" s="69"/>
      <c r="O500" s="71">
        <f>+M500+N500</f>
        <v>0</v>
      </c>
      <c r="P500" s="74"/>
      <c r="R500" s="12"/>
      <c r="S500" s="9">
        <f t="shared" si="571"/>
        <v>0</v>
      </c>
      <c r="T500" s="12"/>
      <c r="U500" s="12"/>
      <c r="V500" s="12"/>
      <c r="W500" s="12"/>
      <c r="X500" s="12"/>
      <c r="Y500" s="12"/>
      <c r="Z500" s="1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</row>
    <row r="501" spans="1:159" s="1" customFormat="1" ht="15.75" hidden="1" x14ac:dyDescent="0.25">
      <c r="A501" s="350"/>
      <c r="B501" s="350"/>
      <c r="C501" s="350"/>
      <c r="D501" s="350"/>
      <c r="E501" s="350"/>
      <c r="F501" s="350"/>
      <c r="G501" s="68"/>
      <c r="H501" s="68"/>
      <c r="I501" s="68"/>
      <c r="J501" s="68"/>
      <c r="K501" s="110"/>
      <c r="L501" s="353" t="s">
        <v>282</v>
      </c>
      <c r="M501" s="69"/>
      <c r="N501" s="69"/>
      <c r="O501" s="71">
        <f>+M501+N501</f>
        <v>0</v>
      </c>
      <c r="P501" s="75"/>
      <c r="Q501" s="52"/>
      <c r="R501" s="13"/>
      <c r="S501" s="9">
        <f t="shared" si="571"/>
        <v>0</v>
      </c>
      <c r="T501" s="13"/>
      <c r="U501" s="13"/>
      <c r="V501" s="13"/>
      <c r="W501" s="13"/>
      <c r="X501" s="13"/>
      <c r="Y501" s="13"/>
      <c r="Z501" s="13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</row>
    <row r="502" spans="1:159" s="1" customFormat="1" ht="15.75" hidden="1" x14ac:dyDescent="0.25">
      <c r="A502" s="350"/>
      <c r="B502" s="350"/>
      <c r="C502" s="350"/>
      <c r="D502" s="350"/>
      <c r="E502" s="350"/>
      <c r="F502" s="350"/>
      <c r="G502" s="68"/>
      <c r="H502" s="68"/>
      <c r="I502" s="68"/>
      <c r="J502" s="68"/>
      <c r="K502" s="110"/>
      <c r="L502" s="353" t="s">
        <v>283</v>
      </c>
      <c r="M502" s="69"/>
      <c r="N502" s="32"/>
      <c r="O502" s="71">
        <f t="shared" ref="O502:O504" si="638">+M502+N502</f>
        <v>0</v>
      </c>
      <c r="P502" s="75"/>
      <c r="Q502" s="52"/>
      <c r="R502" s="13"/>
      <c r="S502" s="9">
        <f t="shared" si="571"/>
        <v>0</v>
      </c>
      <c r="T502" s="13"/>
      <c r="U502" s="13"/>
      <c r="V502" s="13"/>
      <c r="W502" s="13"/>
      <c r="X502" s="13"/>
      <c r="Y502" s="13"/>
      <c r="Z502" s="13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</row>
    <row r="503" spans="1:159" s="1" customFormat="1" ht="15.75" hidden="1" x14ac:dyDescent="0.25">
      <c r="A503" s="350"/>
      <c r="B503" s="350"/>
      <c r="C503" s="350"/>
      <c r="D503" s="350"/>
      <c r="E503" s="350"/>
      <c r="F503" s="350"/>
      <c r="G503" s="68"/>
      <c r="H503" s="68"/>
      <c r="I503" s="68"/>
      <c r="J503" s="68"/>
      <c r="K503" s="110"/>
      <c r="L503" s="353" t="s">
        <v>284</v>
      </c>
      <c r="M503" s="69"/>
      <c r="N503" s="32"/>
      <c r="O503" s="71">
        <f t="shared" si="638"/>
        <v>0</v>
      </c>
      <c r="P503" s="75"/>
      <c r="Q503" s="52"/>
      <c r="R503" s="13"/>
      <c r="S503" s="6"/>
      <c r="T503" s="13"/>
      <c r="U503" s="13"/>
      <c r="V503" s="13"/>
      <c r="W503" s="13"/>
      <c r="X503" s="13"/>
      <c r="Y503" s="13"/>
      <c r="Z503" s="13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</row>
    <row r="504" spans="1:159" s="1" customFormat="1" ht="15.75" hidden="1" x14ac:dyDescent="0.25">
      <c r="A504" s="350"/>
      <c r="B504" s="350"/>
      <c r="C504" s="350"/>
      <c r="D504" s="350"/>
      <c r="E504" s="350"/>
      <c r="F504" s="350"/>
      <c r="G504" s="68"/>
      <c r="H504" s="68"/>
      <c r="I504" s="68"/>
      <c r="J504" s="68"/>
      <c r="K504" s="110"/>
      <c r="L504" s="353" t="s">
        <v>285</v>
      </c>
      <c r="M504" s="69"/>
      <c r="N504" s="32"/>
      <c r="O504" s="71">
        <f t="shared" si="638"/>
        <v>0</v>
      </c>
      <c r="P504" s="75"/>
      <c r="Q504" s="52"/>
      <c r="R504" s="13"/>
      <c r="S504" s="6"/>
      <c r="T504" s="13"/>
      <c r="U504" s="13"/>
      <c r="V504" s="13"/>
      <c r="W504" s="13"/>
      <c r="X504" s="13"/>
      <c r="Y504" s="13"/>
      <c r="Z504" s="13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</row>
    <row r="505" spans="1:159" s="1" customFormat="1" ht="15.75" hidden="1" x14ac:dyDescent="0.25">
      <c r="A505" s="350"/>
      <c r="B505" s="350"/>
      <c r="C505" s="350"/>
      <c r="D505" s="350"/>
      <c r="E505" s="350"/>
      <c r="F505" s="350"/>
      <c r="G505" s="68"/>
      <c r="H505" s="68"/>
      <c r="I505" s="68"/>
      <c r="J505" s="68"/>
      <c r="K505" s="110"/>
      <c r="L505" s="351" t="s">
        <v>286</v>
      </c>
      <c r="M505" s="70">
        <f>+M499+M500+M501+M502+M503+M504</f>
        <v>0</v>
      </c>
      <c r="N505" s="54">
        <f t="shared" ref="N505" si="639">+N499+N500+N501+N502+N503+N504</f>
        <v>0</v>
      </c>
      <c r="O505" s="70">
        <f>+O499+O500+O501+O502+O503+O504</f>
        <v>0</v>
      </c>
      <c r="P505" s="75"/>
      <c r="Q505" s="52"/>
      <c r="R505" s="13"/>
      <c r="S505" s="6"/>
      <c r="T505" s="13"/>
      <c r="U505" s="13"/>
      <c r="V505" s="13"/>
      <c r="W505" s="13"/>
      <c r="X505" s="13"/>
      <c r="Y505" s="13"/>
      <c r="Z505" s="13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</row>
    <row r="506" spans="1:159" s="1" customFormat="1" hidden="1" x14ac:dyDescent="0.25">
      <c r="A506" s="28"/>
      <c r="B506" s="23"/>
      <c r="C506" s="23"/>
      <c r="D506" s="23"/>
      <c r="E506" s="28"/>
      <c r="F506" s="23"/>
      <c r="G506" s="57"/>
      <c r="H506" s="57"/>
      <c r="I506" s="57"/>
      <c r="J506" s="57"/>
      <c r="K506" s="111"/>
      <c r="L506" s="354"/>
      <c r="M506" s="75"/>
      <c r="N506" s="42"/>
      <c r="O506" s="358"/>
      <c r="P506" s="75"/>
      <c r="Q506" s="52"/>
      <c r="R506" s="13"/>
      <c r="S506" s="6"/>
      <c r="T506" s="13"/>
      <c r="U506" s="13"/>
      <c r="V506" s="13"/>
      <c r="W506" s="13"/>
      <c r="X506" s="13"/>
      <c r="Y506" s="13"/>
      <c r="Z506" s="13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</row>
    <row r="507" spans="1:159" s="1" customFormat="1" x14ac:dyDescent="0.25">
      <c r="A507" s="23"/>
      <c r="B507" s="23"/>
      <c r="C507" s="23"/>
      <c r="D507" s="23"/>
      <c r="E507" s="28"/>
      <c r="F507" s="27"/>
      <c r="G507" s="57"/>
      <c r="H507" s="57"/>
      <c r="I507" s="57"/>
      <c r="J507" s="57"/>
      <c r="K507" s="111"/>
      <c r="L507" s="354"/>
      <c r="M507" s="75"/>
      <c r="N507" s="42"/>
      <c r="O507" s="358"/>
      <c r="P507" s="75"/>
      <c r="Q507" s="52"/>
      <c r="R507" s="13"/>
      <c r="S507" s="6"/>
      <c r="T507" s="13"/>
      <c r="U507" s="13"/>
      <c r="V507" s="13"/>
      <c r="W507" s="13"/>
      <c r="X507" s="13"/>
      <c r="Y507" s="13"/>
      <c r="Z507" s="13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</row>
    <row r="508" spans="1:159" s="1" customFormat="1" x14ac:dyDescent="0.25">
      <c r="A508" s="23"/>
      <c r="B508" s="23"/>
      <c r="C508" s="23"/>
      <c r="D508" s="23"/>
      <c r="E508" s="28"/>
      <c r="F508" s="28"/>
      <c r="G508" s="57"/>
      <c r="H508" s="57"/>
      <c r="I508" s="57"/>
      <c r="J508" s="57"/>
      <c r="K508" s="111"/>
      <c r="L508" s="354"/>
      <c r="M508" s="75"/>
      <c r="N508" s="42"/>
      <c r="O508" s="358"/>
      <c r="P508" s="75"/>
      <c r="Q508" s="52"/>
      <c r="R508" s="13"/>
      <c r="S508" s="6"/>
      <c r="T508" s="13"/>
      <c r="U508" s="13"/>
      <c r="V508" s="13"/>
      <c r="W508" s="13"/>
      <c r="X508" s="13"/>
      <c r="Y508" s="13"/>
      <c r="Z508" s="13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</row>
    <row r="509" spans="1:159" s="66" customFormat="1" ht="15.75" x14ac:dyDescent="0.2">
      <c r="A509" s="392" t="s">
        <v>406</v>
      </c>
      <c r="B509" s="392"/>
      <c r="C509" s="392"/>
      <c r="D509" s="392"/>
      <c r="E509" s="392"/>
      <c r="F509" s="392"/>
      <c r="G509" s="231" t="s">
        <v>407</v>
      </c>
      <c r="H509" s="232"/>
      <c r="I509" s="393" t="s">
        <v>429</v>
      </c>
      <c r="J509" s="393"/>
      <c r="K509" s="393"/>
      <c r="L509" s="393"/>
      <c r="M509" s="393"/>
      <c r="N509" s="62"/>
      <c r="O509" s="359"/>
      <c r="P509" s="76"/>
      <c r="Q509" s="63"/>
      <c r="R509" s="64"/>
      <c r="S509" s="6"/>
      <c r="T509" s="64"/>
      <c r="U509" s="64"/>
      <c r="V509" s="64"/>
      <c r="W509" s="64"/>
      <c r="X509" s="64"/>
      <c r="Y509" s="64"/>
      <c r="Z509" s="64"/>
      <c r="AA509" s="65"/>
      <c r="AB509" s="65"/>
      <c r="AC509" s="65"/>
      <c r="AD509" s="65"/>
      <c r="AE509" s="65"/>
      <c r="AF509" s="65"/>
      <c r="AG509" s="65"/>
      <c r="AH509" s="65"/>
      <c r="AI509" s="65"/>
      <c r="AJ509" s="65"/>
      <c r="AK509" s="65"/>
      <c r="AL509" s="65"/>
      <c r="AM509" s="65"/>
      <c r="AN509" s="65"/>
      <c r="AO509" s="65"/>
      <c r="AP509" s="65"/>
      <c r="AQ509" s="65"/>
      <c r="AR509" s="65"/>
      <c r="AS509" s="65"/>
      <c r="AT509" s="65"/>
      <c r="AU509" s="65"/>
      <c r="AV509" s="65"/>
      <c r="AW509" s="65"/>
      <c r="AX509" s="65"/>
      <c r="AY509" s="65"/>
      <c r="AZ509" s="65"/>
      <c r="BA509" s="65"/>
      <c r="BB509" s="65"/>
      <c r="BC509" s="65"/>
      <c r="BD509" s="65"/>
      <c r="BE509" s="65"/>
      <c r="BF509" s="65"/>
      <c r="BG509" s="65"/>
      <c r="BH509" s="65"/>
      <c r="BI509" s="65"/>
      <c r="BJ509" s="65"/>
      <c r="BK509" s="65"/>
      <c r="BL509" s="65"/>
      <c r="BM509" s="65"/>
      <c r="BN509" s="65"/>
      <c r="BO509" s="65"/>
      <c r="BP509" s="65"/>
      <c r="BQ509" s="65"/>
      <c r="BR509" s="65"/>
      <c r="BS509" s="65"/>
      <c r="BT509" s="65"/>
      <c r="BU509" s="65"/>
      <c r="BV509" s="65"/>
      <c r="BW509" s="65"/>
      <c r="BX509" s="65"/>
      <c r="BY509" s="65"/>
      <c r="BZ509" s="65"/>
      <c r="CA509" s="65"/>
      <c r="CB509" s="65"/>
      <c r="CC509" s="65"/>
      <c r="CD509" s="65"/>
      <c r="CE509" s="65"/>
      <c r="CF509" s="65"/>
      <c r="CG509" s="65"/>
      <c r="CH509" s="65"/>
      <c r="CI509" s="65"/>
      <c r="CJ509" s="65"/>
      <c r="CK509" s="65"/>
      <c r="CL509" s="65"/>
      <c r="CM509" s="65"/>
      <c r="CN509" s="65"/>
      <c r="CO509" s="65"/>
      <c r="CP509" s="65"/>
      <c r="CQ509" s="65"/>
      <c r="CR509" s="65"/>
      <c r="CS509" s="65"/>
      <c r="CT509" s="65"/>
      <c r="CU509" s="65"/>
      <c r="CV509" s="65"/>
      <c r="CW509" s="65"/>
      <c r="CX509" s="65"/>
      <c r="CY509" s="65"/>
      <c r="CZ509" s="65"/>
      <c r="DA509" s="65"/>
      <c r="DB509" s="65"/>
      <c r="DC509" s="65"/>
      <c r="DD509" s="65"/>
      <c r="DE509" s="65"/>
      <c r="DF509" s="65"/>
      <c r="DG509" s="65"/>
      <c r="DH509" s="65"/>
      <c r="DI509" s="65"/>
      <c r="DJ509" s="65"/>
      <c r="DK509" s="65"/>
      <c r="DL509" s="65"/>
      <c r="DM509" s="65"/>
      <c r="DN509" s="65"/>
      <c r="DO509" s="65"/>
      <c r="DP509" s="65"/>
      <c r="DQ509" s="65"/>
      <c r="DR509" s="65"/>
      <c r="DS509" s="65"/>
      <c r="DT509" s="65"/>
      <c r="DU509" s="65"/>
      <c r="DV509" s="65"/>
      <c r="DW509" s="65"/>
      <c r="DX509" s="65"/>
      <c r="DY509" s="65"/>
      <c r="DZ509" s="65"/>
      <c r="EA509" s="65"/>
      <c r="EB509" s="65"/>
      <c r="EC509" s="65"/>
      <c r="ED509" s="65"/>
      <c r="EE509" s="65"/>
      <c r="EF509" s="65"/>
      <c r="EG509" s="65"/>
      <c r="EH509" s="65"/>
      <c r="EI509" s="65"/>
      <c r="EJ509" s="65"/>
      <c r="EK509" s="65"/>
      <c r="EL509" s="65"/>
      <c r="EM509" s="65"/>
      <c r="EN509" s="65"/>
      <c r="EO509" s="65"/>
      <c r="EP509" s="65"/>
      <c r="EQ509" s="65"/>
      <c r="ER509" s="65"/>
      <c r="ES509" s="65"/>
      <c r="ET509" s="65"/>
      <c r="EU509" s="65"/>
      <c r="EV509" s="65"/>
      <c r="EW509" s="65"/>
      <c r="EX509" s="65"/>
      <c r="EY509" s="65"/>
      <c r="EZ509" s="65"/>
      <c r="FA509" s="65"/>
      <c r="FB509" s="65"/>
      <c r="FC509" s="65"/>
    </row>
    <row r="510" spans="1:159" s="66" customFormat="1" ht="15" customHeight="1" x14ac:dyDescent="0.2">
      <c r="A510" s="411" t="s">
        <v>408</v>
      </c>
      <c r="B510" s="411"/>
      <c r="C510" s="411"/>
      <c r="D510" s="411"/>
      <c r="E510" s="411"/>
      <c r="F510" s="411"/>
      <c r="G510" s="269" t="s">
        <v>410</v>
      </c>
      <c r="H510" s="61"/>
      <c r="I510" s="402" t="s">
        <v>431</v>
      </c>
      <c r="J510" s="402"/>
      <c r="K510" s="402"/>
      <c r="L510" s="402"/>
      <c r="M510" s="402"/>
      <c r="N510" s="62"/>
      <c r="O510" s="359"/>
      <c r="P510" s="76"/>
      <c r="Q510" s="63"/>
      <c r="R510" s="64"/>
      <c r="S510" s="6"/>
      <c r="T510" s="64"/>
      <c r="U510" s="64"/>
      <c r="V510" s="64"/>
      <c r="W510" s="64"/>
      <c r="X510" s="64"/>
      <c r="Y510" s="64"/>
      <c r="Z510" s="64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  <c r="AT510" s="65"/>
      <c r="AU510" s="65"/>
      <c r="AV510" s="65"/>
      <c r="AW510" s="65"/>
      <c r="AX510" s="65"/>
      <c r="AY510" s="65"/>
      <c r="AZ510" s="65"/>
      <c r="BA510" s="65"/>
      <c r="BB510" s="65"/>
      <c r="BC510" s="65"/>
      <c r="BD510" s="65"/>
      <c r="BE510" s="65"/>
      <c r="BF510" s="65"/>
      <c r="BG510" s="65"/>
      <c r="BH510" s="65"/>
      <c r="BI510" s="65"/>
      <c r="BJ510" s="65"/>
      <c r="BK510" s="65"/>
      <c r="BL510" s="65"/>
      <c r="BM510" s="65"/>
      <c r="BN510" s="65"/>
      <c r="BO510" s="65"/>
      <c r="BP510" s="65"/>
      <c r="BQ510" s="65"/>
      <c r="BR510" s="65"/>
      <c r="BS510" s="65"/>
      <c r="BT510" s="65"/>
      <c r="BU510" s="65"/>
      <c r="BV510" s="65"/>
      <c r="BW510" s="65"/>
      <c r="BX510" s="65"/>
      <c r="BY510" s="65"/>
      <c r="BZ510" s="65"/>
      <c r="CA510" s="65"/>
      <c r="CB510" s="65"/>
      <c r="CC510" s="65"/>
      <c r="CD510" s="65"/>
      <c r="CE510" s="65"/>
      <c r="CF510" s="65"/>
      <c r="CG510" s="65"/>
      <c r="CH510" s="65"/>
      <c r="CI510" s="65"/>
      <c r="CJ510" s="65"/>
      <c r="CK510" s="65"/>
      <c r="CL510" s="65"/>
      <c r="CM510" s="65"/>
      <c r="CN510" s="65"/>
      <c r="CO510" s="65"/>
      <c r="CP510" s="65"/>
      <c r="CQ510" s="65"/>
      <c r="CR510" s="65"/>
      <c r="CS510" s="65"/>
      <c r="CT510" s="65"/>
      <c r="CU510" s="65"/>
      <c r="CV510" s="65"/>
      <c r="CW510" s="65"/>
      <c r="CX510" s="65"/>
      <c r="CY510" s="65"/>
      <c r="CZ510" s="65"/>
      <c r="DA510" s="65"/>
      <c r="DB510" s="65"/>
      <c r="DC510" s="65"/>
      <c r="DD510" s="65"/>
      <c r="DE510" s="65"/>
      <c r="DF510" s="65"/>
      <c r="DG510" s="65"/>
      <c r="DH510" s="65"/>
      <c r="DI510" s="65"/>
      <c r="DJ510" s="65"/>
      <c r="DK510" s="65"/>
      <c r="DL510" s="65"/>
      <c r="DM510" s="65"/>
      <c r="DN510" s="65"/>
      <c r="DO510" s="65"/>
      <c r="DP510" s="65"/>
      <c r="DQ510" s="65"/>
      <c r="DR510" s="65"/>
      <c r="DS510" s="65"/>
      <c r="DT510" s="65"/>
      <c r="DU510" s="65"/>
      <c r="DV510" s="65"/>
      <c r="DW510" s="65"/>
      <c r="DX510" s="65"/>
      <c r="DY510" s="65"/>
      <c r="DZ510" s="65"/>
      <c r="EA510" s="65"/>
      <c r="EB510" s="65"/>
      <c r="EC510" s="65"/>
      <c r="ED510" s="65"/>
      <c r="EE510" s="65"/>
      <c r="EF510" s="65"/>
      <c r="EG510" s="65"/>
      <c r="EH510" s="65"/>
      <c r="EI510" s="65"/>
      <c r="EJ510" s="65"/>
      <c r="EK510" s="65"/>
      <c r="EL510" s="65"/>
      <c r="EM510" s="65"/>
      <c r="EN510" s="65"/>
      <c r="EO510" s="65"/>
      <c r="EP510" s="65"/>
      <c r="EQ510" s="65"/>
      <c r="ER510" s="65"/>
      <c r="ES510" s="65"/>
      <c r="ET510" s="65"/>
      <c r="EU510" s="65"/>
      <c r="EV510" s="65"/>
      <c r="EW510" s="65"/>
      <c r="EX510" s="65"/>
      <c r="EY510" s="65"/>
      <c r="EZ510" s="65"/>
      <c r="FA510" s="65"/>
      <c r="FB510" s="65"/>
      <c r="FC510" s="65"/>
    </row>
    <row r="511" spans="1:159" s="1" customFormat="1" x14ac:dyDescent="0.25">
      <c r="A511" s="23"/>
      <c r="B511" s="23"/>
      <c r="C511" s="23"/>
      <c r="D511" s="23"/>
      <c r="E511" s="23"/>
      <c r="F511" s="26"/>
      <c r="G511" s="36"/>
      <c r="H511" s="36"/>
      <c r="I511" s="36"/>
      <c r="J511" s="36"/>
      <c r="K511" s="112"/>
      <c r="L511" s="355"/>
      <c r="M511" s="75"/>
      <c r="N511" s="42"/>
      <c r="O511" s="358"/>
      <c r="P511" s="75"/>
      <c r="Q511" s="52"/>
      <c r="R511" s="13"/>
      <c r="S511" s="6"/>
      <c r="T511" s="13"/>
      <c r="U511" s="13"/>
      <c r="V511" s="13"/>
      <c r="W511" s="13"/>
      <c r="X511" s="13"/>
      <c r="Y511" s="13"/>
      <c r="Z511" s="13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</row>
    <row r="512" spans="1:159" s="1" customFormat="1" x14ac:dyDescent="0.25">
      <c r="A512" s="23"/>
      <c r="B512" s="23"/>
      <c r="C512" s="23"/>
      <c r="D512" s="23"/>
      <c r="E512" s="23"/>
      <c r="F512" s="26"/>
      <c r="G512" s="36"/>
      <c r="H512" s="36"/>
      <c r="I512" s="36"/>
      <c r="J512" s="36"/>
      <c r="K512" s="112"/>
      <c r="L512" s="355"/>
      <c r="M512" s="75"/>
      <c r="N512" s="42"/>
      <c r="O512" s="358"/>
      <c r="P512" s="75"/>
      <c r="Q512" s="52"/>
      <c r="R512" s="13"/>
      <c r="S512" s="6"/>
      <c r="T512" s="13"/>
      <c r="U512" s="13"/>
      <c r="V512" s="13"/>
      <c r="W512" s="13"/>
      <c r="X512" s="13"/>
      <c r="Y512" s="13"/>
      <c r="Z512" s="13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</row>
    <row r="513" spans="1:159" s="1" customFormat="1" x14ac:dyDescent="0.25">
      <c r="A513" s="23"/>
      <c r="B513" s="23"/>
      <c r="C513" s="23"/>
      <c r="D513" s="23"/>
      <c r="E513" s="23"/>
      <c r="F513" s="26"/>
      <c r="G513" s="36"/>
      <c r="H513" s="36"/>
      <c r="I513" s="36"/>
      <c r="J513" s="36"/>
      <c r="K513" s="112"/>
      <c r="L513" s="355"/>
      <c r="M513" s="75"/>
      <c r="N513" s="42"/>
      <c r="O513" s="358"/>
      <c r="P513" s="75"/>
      <c r="Q513" s="52"/>
      <c r="R513" s="13"/>
      <c r="S513" s="6"/>
      <c r="T513" s="13"/>
      <c r="U513" s="13"/>
      <c r="V513" s="13"/>
      <c r="W513" s="13"/>
      <c r="X513" s="13"/>
      <c r="Y513" s="13"/>
      <c r="Z513" s="13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</row>
    <row r="514" spans="1:159" s="1" customFormat="1" x14ac:dyDescent="0.25">
      <c r="A514" s="23"/>
      <c r="B514" s="23"/>
      <c r="C514" s="23"/>
      <c r="D514" s="23"/>
      <c r="E514" s="23"/>
      <c r="F514" s="23"/>
      <c r="G514" s="56"/>
      <c r="H514" s="56"/>
      <c r="I514" s="56"/>
      <c r="J514" s="56"/>
      <c r="K514" s="107"/>
      <c r="L514" s="72"/>
      <c r="M514" s="75"/>
      <c r="N514" s="42"/>
      <c r="O514" s="358"/>
      <c r="P514" s="75"/>
      <c r="Q514" s="52"/>
      <c r="R514" s="13"/>
      <c r="S514" s="6"/>
      <c r="T514" s="13"/>
      <c r="U514" s="13"/>
      <c r="V514" s="13"/>
      <c r="W514" s="13"/>
      <c r="X514" s="13"/>
      <c r="Y514" s="13"/>
      <c r="Z514" s="13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</row>
    <row r="515" spans="1:159" s="1" customFormat="1" x14ac:dyDescent="0.25">
      <c r="A515" s="23"/>
      <c r="B515" s="23"/>
      <c r="C515" s="23"/>
      <c r="D515" s="23"/>
      <c r="E515" s="23"/>
      <c r="F515" s="23"/>
      <c r="G515" s="40"/>
      <c r="H515" s="40"/>
      <c r="I515" s="40"/>
      <c r="J515" s="40"/>
      <c r="K515" s="113"/>
      <c r="L515" s="356"/>
      <c r="M515" s="75"/>
      <c r="N515" s="42"/>
      <c r="O515" s="358"/>
      <c r="P515" s="75"/>
      <c r="Q515" s="52"/>
      <c r="R515" s="13"/>
      <c r="S515" s="6"/>
      <c r="T515" s="13"/>
      <c r="U515" s="13"/>
      <c r="V515" s="13"/>
      <c r="W515" s="13"/>
      <c r="X515" s="13"/>
      <c r="Y515" s="13"/>
      <c r="Z515" s="13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</row>
    <row r="516" spans="1:159" s="1" customFormat="1" x14ac:dyDescent="0.25">
      <c r="A516" s="28"/>
      <c r="B516" s="23"/>
      <c r="C516" s="23"/>
      <c r="D516" s="23"/>
      <c r="E516" s="28"/>
      <c r="F516" s="23"/>
      <c r="G516" s="57"/>
      <c r="H516" s="57"/>
      <c r="I516" s="57"/>
      <c r="J516" s="57"/>
      <c r="K516" s="111"/>
      <c r="L516" s="354"/>
      <c r="M516" s="75"/>
      <c r="N516" s="42"/>
      <c r="O516" s="358"/>
      <c r="P516" s="75"/>
      <c r="Q516" s="52"/>
      <c r="R516" s="13"/>
      <c r="S516" s="6"/>
      <c r="T516" s="13"/>
      <c r="U516" s="13"/>
      <c r="V516" s="13"/>
      <c r="W516" s="13"/>
      <c r="X516" s="13"/>
      <c r="Y516" s="13"/>
      <c r="Z516" s="13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</row>
    <row r="517" spans="1:159" s="1" customFormat="1" x14ac:dyDescent="0.25">
      <c r="A517" s="23"/>
      <c r="B517" s="23"/>
      <c r="C517" s="23"/>
      <c r="D517" s="23"/>
      <c r="E517" s="28"/>
      <c r="F517" s="27"/>
      <c r="G517" s="57"/>
      <c r="H517" s="57"/>
      <c r="I517" s="57"/>
      <c r="J517" s="57"/>
      <c r="K517" s="111"/>
      <c r="L517" s="354"/>
      <c r="M517" s="75"/>
      <c r="N517" s="42"/>
      <c r="O517" s="358"/>
      <c r="P517" s="75"/>
      <c r="Q517" s="52"/>
      <c r="R517" s="13"/>
      <c r="S517" s="6"/>
      <c r="T517" s="13"/>
      <c r="U517" s="13"/>
      <c r="V517" s="13"/>
      <c r="W517" s="13"/>
      <c r="X517" s="13"/>
      <c r="Y517" s="13"/>
      <c r="Z517" s="13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</row>
    <row r="518" spans="1:159" s="1" customFormat="1" x14ac:dyDescent="0.25">
      <c r="A518" s="23"/>
      <c r="B518" s="23"/>
      <c r="C518" s="23"/>
      <c r="D518" s="23"/>
      <c r="E518" s="28"/>
      <c r="F518" s="28"/>
      <c r="G518" s="57"/>
      <c r="H518" s="57"/>
      <c r="I518" s="57"/>
      <c r="J518" s="57"/>
      <c r="K518" s="111"/>
      <c r="L518" s="354"/>
      <c r="M518" s="75"/>
      <c r="N518" s="42"/>
      <c r="O518" s="358"/>
      <c r="P518" s="75"/>
      <c r="Q518" s="52"/>
      <c r="R518" s="13"/>
      <c r="S518" s="6"/>
      <c r="T518" s="13"/>
      <c r="U518" s="13"/>
      <c r="V518" s="13"/>
      <c r="W518" s="13"/>
      <c r="X518" s="13"/>
      <c r="Y518" s="13"/>
      <c r="Z518" s="13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</row>
    <row r="519" spans="1:159" s="1" customFormat="1" x14ac:dyDescent="0.25">
      <c r="A519" s="23"/>
      <c r="B519" s="23"/>
      <c r="C519" s="23"/>
      <c r="D519" s="23"/>
      <c r="E519" s="23"/>
      <c r="F519" s="26"/>
      <c r="G519" s="36"/>
      <c r="H519" s="36"/>
      <c r="I519" s="36"/>
      <c r="J519" s="36"/>
      <c r="K519" s="112"/>
      <c r="L519" s="355"/>
      <c r="M519" s="75"/>
      <c r="N519" s="42"/>
      <c r="O519" s="358"/>
      <c r="P519" s="75"/>
      <c r="Q519" s="52"/>
      <c r="R519" s="13"/>
      <c r="S519" s="6"/>
      <c r="T519" s="13"/>
      <c r="U519" s="13"/>
      <c r="V519" s="13"/>
      <c r="W519" s="13"/>
      <c r="X519" s="13"/>
      <c r="Y519" s="13"/>
      <c r="Z519" s="13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</row>
    <row r="520" spans="1:159" s="1" customFormat="1" x14ac:dyDescent="0.25">
      <c r="A520" s="23"/>
      <c r="B520" s="23"/>
      <c r="C520" s="23"/>
      <c r="D520" s="23"/>
      <c r="E520" s="23"/>
      <c r="F520" s="26"/>
      <c r="G520" s="36"/>
      <c r="H520" s="36"/>
      <c r="I520" s="36"/>
      <c r="J520" s="36"/>
      <c r="K520" s="112"/>
      <c r="L520" s="355"/>
      <c r="M520" s="75"/>
      <c r="N520" s="42"/>
      <c r="O520" s="358"/>
      <c r="P520" s="75"/>
      <c r="Q520" s="52"/>
      <c r="R520" s="13"/>
      <c r="S520" s="6"/>
      <c r="T520" s="13"/>
      <c r="U520" s="13"/>
      <c r="V520" s="13"/>
      <c r="W520" s="13"/>
      <c r="X520" s="13"/>
      <c r="Y520" s="13"/>
      <c r="Z520" s="13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</row>
    <row r="521" spans="1:159" s="1" customFormat="1" x14ac:dyDescent="0.25">
      <c r="A521" s="23"/>
      <c r="B521" s="23"/>
      <c r="C521" s="23"/>
      <c r="D521" s="23"/>
      <c r="E521" s="23"/>
      <c r="F521" s="26"/>
      <c r="G521" s="36"/>
      <c r="H521" s="36"/>
      <c r="I521" s="36"/>
      <c r="J521" s="36"/>
      <c r="K521" s="112"/>
      <c r="L521" s="355"/>
      <c r="M521" s="75"/>
      <c r="N521" s="42"/>
      <c r="O521" s="358"/>
      <c r="P521" s="75"/>
      <c r="Q521" s="52"/>
      <c r="R521" s="13"/>
      <c r="S521" s="6"/>
      <c r="T521" s="13"/>
      <c r="U521" s="13"/>
      <c r="V521" s="13"/>
      <c r="W521" s="13"/>
      <c r="X521" s="13"/>
      <c r="Y521" s="13"/>
      <c r="Z521" s="13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</row>
    <row r="522" spans="1:159" s="1" customFormat="1" x14ac:dyDescent="0.25">
      <c r="A522" s="23"/>
      <c r="B522" s="23"/>
      <c r="C522" s="23"/>
      <c r="D522" s="23"/>
      <c r="E522" s="23"/>
      <c r="F522" s="26"/>
      <c r="G522" s="36"/>
      <c r="H522" s="36"/>
      <c r="I522" s="36"/>
      <c r="J522" s="36"/>
      <c r="K522" s="112"/>
      <c r="L522" s="355"/>
      <c r="M522" s="75"/>
      <c r="N522" s="42"/>
      <c r="O522" s="358"/>
      <c r="P522" s="75"/>
      <c r="Q522" s="52"/>
      <c r="R522" s="13"/>
      <c r="S522" s="6"/>
      <c r="T522" s="13"/>
      <c r="U522" s="13"/>
      <c r="V522" s="13"/>
      <c r="W522" s="13"/>
      <c r="X522" s="13"/>
      <c r="Y522" s="13"/>
      <c r="Z522" s="13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</row>
    <row r="523" spans="1:159" s="1" customFormat="1" x14ac:dyDescent="0.25">
      <c r="A523" s="23"/>
      <c r="B523" s="23"/>
      <c r="C523" s="23"/>
      <c r="D523" s="23"/>
      <c r="E523" s="23"/>
      <c r="F523" s="26"/>
      <c r="G523" s="36"/>
      <c r="H523" s="36"/>
      <c r="I523" s="36"/>
      <c r="J523" s="36"/>
      <c r="K523" s="112"/>
      <c r="L523" s="355"/>
      <c r="M523" s="75"/>
      <c r="N523" s="42"/>
      <c r="O523" s="358"/>
      <c r="P523" s="75"/>
      <c r="Q523" s="52"/>
      <c r="R523" s="13"/>
      <c r="S523" s="6"/>
      <c r="T523" s="13"/>
      <c r="U523" s="13"/>
      <c r="V523" s="13"/>
      <c r="W523" s="13"/>
      <c r="X523" s="13"/>
      <c r="Y523" s="13"/>
      <c r="Z523" s="13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</row>
    <row r="524" spans="1:159" s="1" customFormat="1" x14ac:dyDescent="0.25">
      <c r="A524" s="23"/>
      <c r="B524" s="23"/>
      <c r="C524" s="23"/>
      <c r="D524" s="23"/>
      <c r="E524" s="23"/>
      <c r="F524" s="26"/>
      <c r="G524" s="36"/>
      <c r="H524" s="36"/>
      <c r="I524" s="36"/>
      <c r="J524" s="36"/>
      <c r="K524" s="112"/>
      <c r="L524" s="355"/>
      <c r="M524" s="75"/>
      <c r="N524" s="42"/>
      <c r="O524" s="358"/>
      <c r="P524" s="75"/>
      <c r="Q524" s="52"/>
      <c r="R524" s="13"/>
      <c r="S524" s="6"/>
      <c r="T524" s="13"/>
      <c r="U524" s="13"/>
      <c r="V524" s="13"/>
      <c r="W524" s="13"/>
      <c r="X524" s="13"/>
      <c r="Y524" s="13"/>
      <c r="Z524" s="13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</row>
    <row r="525" spans="1:159" s="1" customFormat="1" x14ac:dyDescent="0.25">
      <c r="A525" s="23"/>
      <c r="B525" s="23"/>
      <c r="C525" s="23"/>
      <c r="D525" s="23"/>
      <c r="E525" s="23"/>
      <c r="F525" s="26"/>
      <c r="G525" s="36"/>
      <c r="H525" s="36"/>
      <c r="I525" s="36"/>
      <c r="J525" s="36"/>
      <c r="K525" s="112"/>
      <c r="L525" s="355"/>
      <c r="M525" s="75"/>
      <c r="N525" s="42"/>
      <c r="O525" s="358"/>
      <c r="P525" s="75"/>
      <c r="Q525" s="52"/>
      <c r="R525" s="13"/>
      <c r="S525" s="6"/>
      <c r="T525" s="13"/>
      <c r="U525" s="13"/>
      <c r="V525" s="13"/>
      <c r="W525" s="13"/>
      <c r="X525" s="13"/>
      <c r="Y525" s="13"/>
      <c r="Z525" s="13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</row>
    <row r="526" spans="1:159" x14ac:dyDescent="0.2">
      <c r="M526" s="74"/>
      <c r="N526" s="43"/>
      <c r="O526" s="74"/>
      <c r="P526" s="74"/>
      <c r="R526" s="6"/>
      <c r="S526" s="6"/>
      <c r="T526" s="6"/>
      <c r="U526" s="6"/>
      <c r="V526" s="6"/>
      <c r="W526" s="6"/>
      <c r="X526" s="6"/>
      <c r="Y526" s="6"/>
      <c r="Z526" s="6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</row>
    <row r="527" spans="1:159" x14ac:dyDescent="0.2">
      <c r="M527" s="74"/>
      <c r="N527" s="43"/>
      <c r="O527" s="74"/>
      <c r="P527" s="74"/>
      <c r="R527" s="6"/>
      <c r="S527" s="6"/>
      <c r="T527" s="6"/>
      <c r="U527" s="6"/>
      <c r="V527" s="6"/>
      <c r="W527" s="6"/>
      <c r="X527" s="6"/>
      <c r="Y527" s="6"/>
      <c r="Z527" s="6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</row>
    <row r="528" spans="1:159" x14ac:dyDescent="0.2">
      <c r="M528" s="74"/>
      <c r="N528" s="43"/>
      <c r="O528" s="74"/>
      <c r="P528" s="74"/>
      <c r="R528" s="6"/>
      <c r="S528" s="6"/>
      <c r="T528" s="6"/>
      <c r="U528" s="6"/>
      <c r="V528" s="6"/>
      <c r="W528" s="6"/>
      <c r="X528" s="6"/>
      <c r="Y528" s="6"/>
      <c r="Z528" s="6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</row>
    <row r="529" spans="13:159" x14ac:dyDescent="0.2">
      <c r="M529" s="74"/>
      <c r="N529" s="43"/>
      <c r="O529" s="74"/>
      <c r="P529" s="74"/>
      <c r="R529" s="6"/>
      <c r="S529" s="6"/>
      <c r="T529" s="6"/>
      <c r="U529" s="6"/>
      <c r="V529" s="6"/>
      <c r="W529" s="6"/>
      <c r="X529" s="6"/>
      <c r="Y529" s="6"/>
      <c r="Z529" s="6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</row>
    <row r="530" spans="13:159" x14ac:dyDescent="0.2">
      <c r="M530" s="74"/>
      <c r="N530" s="43"/>
      <c r="O530" s="74"/>
      <c r="P530" s="74"/>
      <c r="R530" s="6"/>
      <c r="S530" s="6"/>
      <c r="T530" s="6"/>
      <c r="U530" s="6"/>
      <c r="V530" s="6"/>
      <c r="W530" s="6"/>
      <c r="X530" s="6"/>
      <c r="Y530" s="6"/>
      <c r="Z530" s="6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</row>
    <row r="531" spans="13:159" x14ac:dyDescent="0.2">
      <c r="M531" s="74"/>
      <c r="N531" s="43"/>
      <c r="O531" s="74"/>
      <c r="P531" s="74"/>
      <c r="R531" s="6"/>
      <c r="S531" s="6"/>
      <c r="T531" s="6"/>
      <c r="U531" s="6"/>
      <c r="V531" s="6"/>
      <c r="W531" s="6"/>
      <c r="X531" s="6"/>
      <c r="Y531" s="6"/>
      <c r="Z531" s="6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</row>
    <row r="532" spans="13:159" x14ac:dyDescent="0.2">
      <c r="M532" s="74"/>
      <c r="N532" s="43"/>
      <c r="O532" s="74"/>
      <c r="P532" s="74"/>
      <c r="R532" s="6"/>
      <c r="S532" s="6"/>
      <c r="T532" s="6"/>
      <c r="U532" s="6"/>
      <c r="V532" s="6"/>
      <c r="W532" s="6"/>
      <c r="X532" s="6"/>
      <c r="Y532" s="6"/>
      <c r="Z532" s="6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</row>
    <row r="533" spans="13:159" x14ac:dyDescent="0.2">
      <c r="M533" s="74"/>
      <c r="N533" s="43"/>
      <c r="O533" s="74"/>
      <c r="P533" s="74"/>
      <c r="R533" s="6"/>
      <c r="S533" s="6"/>
      <c r="T533" s="6"/>
      <c r="U533" s="6"/>
      <c r="V533" s="6"/>
      <c r="W533" s="6"/>
      <c r="X533" s="6"/>
      <c r="Y533" s="6"/>
      <c r="Z533" s="6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</row>
    <row r="534" spans="13:159" x14ac:dyDescent="0.2">
      <c r="M534" s="74"/>
      <c r="N534" s="43"/>
      <c r="O534" s="74"/>
      <c r="P534" s="74"/>
      <c r="R534" s="6"/>
      <c r="S534" s="6"/>
      <c r="T534" s="6"/>
      <c r="U534" s="6"/>
      <c r="V534" s="6"/>
      <c r="W534" s="6"/>
      <c r="X534" s="6"/>
      <c r="Y534" s="6"/>
      <c r="Z534" s="6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</row>
    <row r="535" spans="13:159" x14ac:dyDescent="0.2">
      <c r="M535" s="74"/>
      <c r="N535" s="43"/>
      <c r="O535" s="74"/>
      <c r="P535" s="74"/>
      <c r="R535" s="6"/>
      <c r="S535" s="6"/>
      <c r="T535" s="6"/>
      <c r="U535" s="6"/>
      <c r="V535" s="6"/>
      <c r="W535" s="6"/>
      <c r="X535" s="6"/>
      <c r="Y535" s="6"/>
      <c r="Z535" s="6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</row>
    <row r="536" spans="13:159" x14ac:dyDescent="0.2">
      <c r="M536" s="74"/>
      <c r="N536" s="43"/>
      <c r="O536" s="74"/>
      <c r="P536" s="74"/>
      <c r="R536" s="6"/>
      <c r="S536" s="6"/>
      <c r="T536" s="6"/>
      <c r="U536" s="6"/>
      <c r="V536" s="6"/>
      <c r="W536" s="6"/>
      <c r="X536" s="6"/>
      <c r="Y536" s="6"/>
      <c r="Z536" s="6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</row>
    <row r="537" spans="13:159" x14ac:dyDescent="0.2">
      <c r="M537" s="74"/>
      <c r="N537" s="43"/>
      <c r="O537" s="74"/>
      <c r="P537" s="74"/>
      <c r="R537" s="6"/>
      <c r="S537" s="6"/>
      <c r="T537" s="6"/>
      <c r="U537" s="6"/>
      <c r="V537" s="6"/>
      <c r="W537" s="6"/>
      <c r="X537" s="6"/>
      <c r="Y537" s="6"/>
      <c r="Z537" s="6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</row>
    <row r="538" spans="13:159" x14ac:dyDescent="0.2">
      <c r="M538" s="74"/>
      <c r="N538" s="43"/>
      <c r="O538" s="74"/>
      <c r="P538" s="74"/>
      <c r="R538" s="6"/>
      <c r="S538" s="6"/>
      <c r="T538" s="6"/>
      <c r="U538" s="6"/>
      <c r="V538" s="6"/>
      <c r="W538" s="6"/>
      <c r="X538" s="6"/>
      <c r="Y538" s="6"/>
      <c r="Z538" s="6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</row>
    <row r="539" spans="13:159" x14ac:dyDescent="0.2">
      <c r="M539" s="74"/>
      <c r="N539" s="43"/>
      <c r="O539" s="74"/>
      <c r="P539" s="74"/>
      <c r="R539" s="6"/>
      <c r="S539" s="6"/>
      <c r="T539" s="6"/>
      <c r="U539" s="6"/>
      <c r="V539" s="6"/>
      <c r="W539" s="6"/>
      <c r="X539" s="6"/>
      <c r="Y539" s="6"/>
      <c r="Z539" s="6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</row>
    <row r="540" spans="13:159" x14ac:dyDescent="0.2">
      <c r="M540" s="74"/>
      <c r="N540" s="43"/>
      <c r="O540" s="74"/>
      <c r="P540" s="74"/>
      <c r="R540" s="6"/>
      <c r="S540" s="6"/>
      <c r="T540" s="6"/>
      <c r="U540" s="6"/>
      <c r="V540" s="6"/>
      <c r="W540" s="6"/>
      <c r="X540" s="6"/>
      <c r="Y540" s="6"/>
      <c r="Z540" s="6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</row>
    <row r="541" spans="13:159" x14ac:dyDescent="0.2">
      <c r="M541" s="74"/>
      <c r="N541" s="43"/>
      <c r="O541" s="74"/>
      <c r="P541" s="74"/>
      <c r="R541" s="7"/>
      <c r="S541" s="6"/>
      <c r="T541" s="7"/>
      <c r="U541" s="7"/>
      <c r="V541" s="7"/>
      <c r="W541" s="7"/>
      <c r="X541" s="7"/>
      <c r="Y541" s="7"/>
      <c r="Z541" s="7"/>
    </row>
    <row r="542" spans="13:159" x14ac:dyDescent="0.2">
      <c r="M542" s="74"/>
      <c r="N542" s="43"/>
      <c r="O542" s="74"/>
      <c r="P542" s="74"/>
      <c r="R542" s="7"/>
      <c r="S542" s="6"/>
      <c r="T542" s="7"/>
      <c r="U542" s="7"/>
      <c r="V542" s="7"/>
      <c r="W542" s="7"/>
      <c r="X542" s="7"/>
      <c r="Y542" s="7"/>
      <c r="Z542" s="7"/>
    </row>
    <row r="543" spans="13:159" x14ac:dyDescent="0.2">
      <c r="M543" s="74"/>
      <c r="N543" s="43"/>
      <c r="O543" s="74"/>
      <c r="P543" s="74"/>
      <c r="R543" s="7"/>
      <c r="S543" s="6"/>
      <c r="T543" s="7"/>
      <c r="U543" s="7"/>
      <c r="V543" s="7"/>
      <c r="W543" s="7"/>
      <c r="X543" s="7"/>
      <c r="Y543" s="7"/>
      <c r="Z543" s="7"/>
    </row>
    <row r="544" spans="13:159" x14ac:dyDescent="0.2">
      <c r="M544" s="74"/>
      <c r="N544" s="43"/>
      <c r="O544" s="74"/>
      <c r="P544" s="74"/>
      <c r="R544" s="7"/>
      <c r="S544" s="6"/>
      <c r="T544" s="7"/>
      <c r="U544" s="7"/>
      <c r="V544" s="7"/>
      <c r="W544" s="7"/>
      <c r="X544" s="7"/>
      <c r="Y544" s="7"/>
      <c r="Z544" s="7"/>
    </row>
    <row r="545" spans="13:26" x14ac:dyDescent="0.2">
      <c r="M545" s="74"/>
      <c r="N545" s="43"/>
      <c r="O545" s="74"/>
      <c r="P545" s="74"/>
      <c r="R545" s="7"/>
      <c r="S545" s="6"/>
      <c r="T545" s="7"/>
      <c r="U545" s="7"/>
      <c r="V545" s="7"/>
      <c r="W545" s="7"/>
      <c r="X545" s="7"/>
      <c r="Y545" s="7"/>
      <c r="Z545" s="7"/>
    </row>
    <row r="546" spans="13:26" x14ac:dyDescent="0.2">
      <c r="M546" s="74"/>
      <c r="N546" s="43"/>
      <c r="O546" s="74"/>
      <c r="P546" s="74"/>
      <c r="R546" s="7"/>
      <c r="S546" s="6"/>
      <c r="T546" s="7"/>
      <c r="U546" s="7"/>
      <c r="V546" s="7"/>
      <c r="W546" s="7"/>
      <c r="X546" s="7"/>
      <c r="Y546" s="7"/>
      <c r="Z546" s="7"/>
    </row>
    <row r="547" spans="13:26" x14ac:dyDescent="0.2">
      <c r="M547" s="74"/>
      <c r="N547" s="43"/>
      <c r="O547" s="74"/>
      <c r="P547" s="74"/>
      <c r="R547" s="7"/>
      <c r="S547" s="6"/>
      <c r="T547" s="7"/>
      <c r="U547" s="7"/>
      <c r="V547" s="7"/>
      <c r="W547" s="7"/>
      <c r="X547" s="7"/>
      <c r="Y547" s="7"/>
      <c r="Z547" s="7"/>
    </row>
    <row r="548" spans="13:26" x14ac:dyDescent="0.2">
      <c r="M548" s="74"/>
      <c r="N548" s="43"/>
      <c r="O548" s="74"/>
      <c r="P548" s="74"/>
      <c r="R548" s="7"/>
      <c r="S548" s="6"/>
      <c r="T548" s="7"/>
      <c r="U548" s="7"/>
      <c r="V548" s="7"/>
      <c r="W548" s="7"/>
      <c r="X548" s="7"/>
      <c r="Y548" s="7"/>
      <c r="Z548" s="7"/>
    </row>
    <row r="549" spans="13:26" x14ac:dyDescent="0.2">
      <c r="M549" s="74"/>
      <c r="N549" s="43"/>
      <c r="O549" s="74"/>
      <c r="P549" s="74"/>
      <c r="R549" s="7"/>
      <c r="S549" s="6"/>
      <c r="T549" s="7"/>
      <c r="U549" s="7"/>
      <c r="V549" s="7"/>
      <c r="W549" s="7"/>
      <c r="X549" s="7"/>
      <c r="Y549" s="7"/>
      <c r="Z549" s="7"/>
    </row>
    <row r="550" spans="13:26" x14ac:dyDescent="0.2">
      <c r="M550" s="74"/>
      <c r="N550" s="43"/>
      <c r="O550" s="74"/>
      <c r="P550" s="74"/>
      <c r="R550" s="7"/>
      <c r="S550" s="6"/>
      <c r="T550" s="7"/>
      <c r="U550" s="7"/>
      <c r="V550" s="7"/>
      <c r="W550" s="7"/>
      <c r="X550" s="7"/>
      <c r="Y550" s="7"/>
      <c r="Z550" s="7"/>
    </row>
    <row r="551" spans="13:26" x14ac:dyDescent="0.2">
      <c r="M551" s="74"/>
      <c r="N551" s="43"/>
      <c r="O551" s="74"/>
      <c r="P551" s="74"/>
      <c r="R551" s="7"/>
      <c r="S551" s="6"/>
      <c r="T551" s="7"/>
      <c r="U551" s="7"/>
      <c r="V551" s="7"/>
      <c r="W551" s="7"/>
      <c r="X551" s="7"/>
      <c r="Y551" s="7"/>
      <c r="Z551" s="7"/>
    </row>
    <row r="552" spans="13:26" x14ac:dyDescent="0.2">
      <c r="M552" s="74"/>
      <c r="N552" s="43"/>
      <c r="O552" s="74"/>
      <c r="P552" s="74"/>
      <c r="R552" s="7"/>
      <c r="S552" s="6"/>
      <c r="T552" s="7"/>
      <c r="U552" s="7"/>
      <c r="V552" s="7"/>
      <c r="W552" s="7"/>
      <c r="X552" s="7"/>
      <c r="Y552" s="7"/>
      <c r="Z552" s="7"/>
    </row>
    <row r="553" spans="13:26" x14ac:dyDescent="0.2">
      <c r="M553" s="74"/>
      <c r="N553" s="43"/>
      <c r="O553" s="74"/>
      <c r="P553" s="74"/>
      <c r="R553" s="7"/>
      <c r="S553" s="6"/>
      <c r="T553" s="7"/>
      <c r="U553" s="7"/>
      <c r="V553" s="7"/>
      <c r="W553" s="7"/>
      <c r="X553" s="7"/>
      <c r="Y553" s="7"/>
      <c r="Z553" s="7"/>
    </row>
    <row r="554" spans="13:26" x14ac:dyDescent="0.2">
      <c r="M554" s="74"/>
      <c r="N554" s="43"/>
      <c r="O554" s="74"/>
      <c r="P554" s="74"/>
      <c r="R554" s="7"/>
      <c r="S554" s="6"/>
      <c r="T554" s="7"/>
      <c r="U554" s="7"/>
      <c r="V554" s="7"/>
      <c r="W554" s="7"/>
      <c r="X554" s="7"/>
      <c r="Y554" s="7"/>
      <c r="Z554" s="7"/>
    </row>
    <row r="555" spans="13:26" x14ac:dyDescent="0.2">
      <c r="M555" s="74"/>
      <c r="N555" s="43"/>
      <c r="O555" s="74"/>
      <c r="P555" s="74"/>
      <c r="R555" s="7"/>
      <c r="S555" s="6"/>
      <c r="T555" s="7"/>
      <c r="U555" s="7"/>
      <c r="V555" s="7"/>
      <c r="W555" s="7"/>
      <c r="X555" s="7"/>
      <c r="Y555" s="7"/>
      <c r="Z555" s="7"/>
    </row>
    <row r="556" spans="13:26" x14ac:dyDescent="0.2">
      <c r="M556" s="74"/>
      <c r="N556" s="43"/>
      <c r="O556" s="74"/>
      <c r="P556" s="74"/>
      <c r="R556" s="7"/>
      <c r="S556" s="6"/>
      <c r="T556" s="7"/>
      <c r="U556" s="7"/>
      <c r="V556" s="7"/>
      <c r="W556" s="7"/>
      <c r="X556" s="7"/>
      <c r="Y556" s="7"/>
      <c r="Z556" s="7"/>
    </row>
    <row r="557" spans="13:26" x14ac:dyDescent="0.2">
      <c r="M557" s="74"/>
      <c r="N557" s="43"/>
      <c r="O557" s="74"/>
      <c r="P557" s="74"/>
      <c r="R557" s="7"/>
      <c r="S557" s="6"/>
      <c r="T557" s="7"/>
      <c r="U557" s="7"/>
      <c r="V557" s="7"/>
      <c r="W557" s="7"/>
      <c r="X557" s="7"/>
      <c r="Y557" s="7"/>
      <c r="Z557" s="7"/>
    </row>
    <row r="558" spans="13:26" x14ac:dyDescent="0.2">
      <c r="M558" s="74"/>
      <c r="N558" s="43"/>
      <c r="O558" s="74"/>
      <c r="P558" s="74"/>
      <c r="R558" s="7"/>
      <c r="S558" s="6"/>
      <c r="T558" s="7"/>
      <c r="U558" s="7"/>
      <c r="V558" s="7"/>
      <c r="W558" s="7"/>
      <c r="X558" s="7"/>
      <c r="Y558" s="7"/>
      <c r="Z558" s="7"/>
    </row>
    <row r="559" spans="13:26" x14ac:dyDescent="0.2">
      <c r="M559" s="74"/>
      <c r="N559" s="43"/>
      <c r="O559" s="74"/>
      <c r="P559" s="74"/>
      <c r="R559" s="7"/>
      <c r="S559" s="6"/>
      <c r="T559" s="7"/>
      <c r="U559" s="7"/>
      <c r="V559" s="7"/>
      <c r="W559" s="7"/>
      <c r="X559" s="7"/>
      <c r="Y559" s="7"/>
      <c r="Z559" s="7"/>
    </row>
    <row r="560" spans="13:26" x14ac:dyDescent="0.2">
      <c r="M560" s="74"/>
      <c r="N560" s="43"/>
      <c r="O560" s="74"/>
      <c r="P560" s="74"/>
      <c r="R560" s="7"/>
      <c r="S560" s="6"/>
      <c r="T560" s="7"/>
      <c r="U560" s="7"/>
      <c r="V560" s="7"/>
      <c r="W560" s="7"/>
      <c r="X560" s="7"/>
      <c r="Y560" s="7"/>
      <c r="Z560" s="7"/>
    </row>
    <row r="561" spans="13:26" x14ac:dyDescent="0.2">
      <c r="M561" s="74"/>
      <c r="N561" s="43"/>
      <c r="O561" s="74"/>
      <c r="P561" s="74"/>
      <c r="R561" s="7"/>
      <c r="S561" s="6"/>
      <c r="T561" s="7"/>
      <c r="U561" s="7"/>
      <c r="V561" s="7"/>
      <c r="W561" s="7"/>
      <c r="X561" s="7"/>
      <c r="Y561" s="7"/>
      <c r="Z561" s="7"/>
    </row>
    <row r="562" spans="13:26" x14ac:dyDescent="0.2">
      <c r="M562" s="74"/>
      <c r="N562" s="43"/>
      <c r="O562" s="74"/>
      <c r="P562" s="74"/>
      <c r="R562" s="7"/>
      <c r="S562" s="6"/>
      <c r="T562" s="7"/>
      <c r="U562" s="7"/>
      <c r="V562" s="7"/>
      <c r="W562" s="7"/>
      <c r="X562" s="7"/>
      <c r="Y562" s="7"/>
      <c r="Z562" s="7"/>
    </row>
    <row r="563" spans="13:26" x14ac:dyDescent="0.2">
      <c r="M563" s="74"/>
      <c r="N563" s="43"/>
      <c r="O563" s="74"/>
      <c r="P563" s="74"/>
      <c r="R563" s="7"/>
      <c r="S563" s="6"/>
      <c r="T563" s="7"/>
      <c r="U563" s="7"/>
      <c r="V563" s="7"/>
      <c r="W563" s="7"/>
      <c r="X563" s="7"/>
      <c r="Y563" s="7"/>
      <c r="Z563" s="7"/>
    </row>
    <row r="564" spans="13:26" x14ac:dyDescent="0.2">
      <c r="M564" s="74"/>
      <c r="N564" s="43"/>
      <c r="O564" s="74"/>
      <c r="P564" s="74"/>
      <c r="R564" s="7"/>
      <c r="S564" s="6"/>
      <c r="T564" s="7"/>
      <c r="U564" s="7"/>
      <c r="V564" s="7"/>
      <c r="W564" s="7"/>
      <c r="X564" s="7"/>
      <c r="Y564" s="7"/>
      <c r="Z564" s="7"/>
    </row>
    <row r="565" spans="13:26" x14ac:dyDescent="0.2">
      <c r="M565" s="74"/>
      <c r="N565" s="43"/>
      <c r="O565" s="74"/>
      <c r="P565" s="74"/>
      <c r="R565" s="7"/>
      <c r="S565" s="6"/>
      <c r="T565" s="7"/>
      <c r="U565" s="7"/>
      <c r="V565" s="7"/>
      <c r="W565" s="7"/>
      <c r="X565" s="7"/>
      <c r="Y565" s="7"/>
      <c r="Z565" s="7"/>
    </row>
    <row r="566" spans="13:26" x14ac:dyDescent="0.2">
      <c r="M566" s="74"/>
      <c r="N566" s="43"/>
      <c r="O566" s="74"/>
      <c r="P566" s="74"/>
      <c r="R566" s="7"/>
      <c r="S566" s="6"/>
      <c r="T566" s="7"/>
      <c r="U566" s="7"/>
      <c r="V566" s="7"/>
      <c r="W566" s="7"/>
      <c r="X566" s="7"/>
      <c r="Y566" s="7"/>
      <c r="Z566" s="7"/>
    </row>
    <row r="567" spans="13:26" x14ac:dyDescent="0.2">
      <c r="M567" s="74"/>
      <c r="N567" s="43"/>
      <c r="O567" s="74"/>
      <c r="P567" s="74"/>
      <c r="R567" s="7"/>
      <c r="S567" s="6"/>
      <c r="T567" s="7"/>
      <c r="U567" s="7"/>
      <c r="V567" s="7"/>
      <c r="W567" s="7"/>
      <c r="X567" s="7"/>
      <c r="Y567" s="7"/>
      <c r="Z567" s="7"/>
    </row>
    <row r="568" spans="13:26" x14ac:dyDescent="0.2">
      <c r="M568" s="74"/>
      <c r="N568" s="43"/>
      <c r="O568" s="74"/>
      <c r="P568" s="74"/>
      <c r="R568" s="7"/>
      <c r="S568" s="6"/>
      <c r="T568" s="7"/>
      <c r="U568" s="7"/>
      <c r="V568" s="7"/>
      <c r="W568" s="7"/>
      <c r="X568" s="7"/>
      <c r="Y568" s="7"/>
      <c r="Z568" s="7"/>
    </row>
    <row r="569" spans="13:26" x14ac:dyDescent="0.2">
      <c r="M569" s="74"/>
      <c r="N569" s="43"/>
      <c r="O569" s="74"/>
      <c r="P569" s="74"/>
      <c r="R569" s="7"/>
      <c r="S569" s="6"/>
      <c r="T569" s="7"/>
      <c r="U569" s="7"/>
      <c r="V569" s="7"/>
      <c r="W569" s="7"/>
      <c r="X569" s="7"/>
      <c r="Y569" s="7"/>
      <c r="Z569" s="7"/>
    </row>
    <row r="570" spans="13:26" x14ac:dyDescent="0.2">
      <c r="M570" s="74"/>
      <c r="N570" s="43"/>
      <c r="O570" s="74"/>
      <c r="P570" s="74"/>
      <c r="R570" s="7"/>
      <c r="S570" s="6"/>
      <c r="T570" s="7"/>
      <c r="U570" s="7"/>
      <c r="V570" s="7"/>
      <c r="W570" s="7"/>
      <c r="X570" s="7"/>
      <c r="Y570" s="7"/>
      <c r="Z570" s="7"/>
    </row>
    <row r="571" spans="13:26" x14ac:dyDescent="0.2">
      <c r="M571" s="74"/>
      <c r="N571" s="43"/>
      <c r="O571" s="74"/>
      <c r="P571" s="74"/>
      <c r="R571" s="7"/>
      <c r="S571" s="6"/>
      <c r="T571" s="7"/>
      <c r="U571" s="7"/>
      <c r="V571" s="7"/>
      <c r="W571" s="7"/>
      <c r="X571" s="7"/>
      <c r="Y571" s="7"/>
      <c r="Z571" s="7"/>
    </row>
    <row r="572" spans="13:26" x14ac:dyDescent="0.2">
      <c r="M572" s="74"/>
      <c r="N572" s="43"/>
      <c r="O572" s="74"/>
      <c r="P572" s="74"/>
      <c r="R572" s="7"/>
      <c r="S572" s="7"/>
      <c r="T572" s="7"/>
      <c r="U572" s="7"/>
      <c r="V572" s="7"/>
      <c r="W572" s="7"/>
      <c r="X572" s="7"/>
      <c r="Y572" s="7"/>
      <c r="Z572" s="7"/>
    </row>
    <row r="573" spans="13:26" x14ac:dyDescent="0.2">
      <c r="M573" s="74"/>
      <c r="N573" s="43"/>
      <c r="O573" s="74"/>
      <c r="P573" s="74"/>
      <c r="R573" s="7"/>
      <c r="S573" s="7"/>
      <c r="T573" s="7"/>
      <c r="U573" s="7"/>
      <c r="V573" s="7"/>
      <c r="W573" s="7"/>
      <c r="X573" s="7"/>
      <c r="Y573" s="7"/>
      <c r="Z573" s="7"/>
    </row>
    <row r="574" spans="13:26" x14ac:dyDescent="0.2">
      <c r="M574" s="74"/>
      <c r="N574" s="43"/>
      <c r="O574" s="74"/>
      <c r="P574" s="74"/>
      <c r="R574" s="7"/>
      <c r="S574" s="7"/>
      <c r="T574" s="7"/>
      <c r="U574" s="7"/>
      <c r="V574" s="7"/>
      <c r="W574" s="7"/>
      <c r="X574" s="7"/>
      <c r="Y574" s="7"/>
      <c r="Z574" s="7"/>
    </row>
    <row r="575" spans="13:26" x14ac:dyDescent="0.2">
      <c r="M575" s="74"/>
      <c r="N575" s="43"/>
      <c r="O575" s="74"/>
      <c r="P575" s="74"/>
      <c r="R575" s="7"/>
      <c r="S575" s="7"/>
      <c r="T575" s="7"/>
      <c r="U575" s="7"/>
      <c r="V575" s="7"/>
      <c r="W575" s="7"/>
      <c r="X575" s="7"/>
      <c r="Y575" s="7"/>
      <c r="Z575" s="7"/>
    </row>
    <row r="576" spans="13:26" x14ac:dyDescent="0.2">
      <c r="M576" s="74"/>
      <c r="N576" s="43"/>
      <c r="O576" s="74"/>
      <c r="P576" s="74"/>
      <c r="R576" s="7"/>
      <c r="S576" s="7"/>
      <c r="T576" s="7"/>
      <c r="U576" s="7"/>
      <c r="V576" s="7"/>
      <c r="W576" s="7"/>
      <c r="X576" s="7"/>
      <c r="Y576" s="7"/>
      <c r="Z576" s="7"/>
    </row>
    <row r="577" spans="13:26" x14ac:dyDescent="0.2">
      <c r="M577" s="74"/>
      <c r="N577" s="43"/>
      <c r="O577" s="74"/>
      <c r="P577" s="74"/>
      <c r="R577" s="7"/>
      <c r="S577" s="7"/>
      <c r="T577" s="7"/>
      <c r="U577" s="7"/>
      <c r="V577" s="7"/>
      <c r="W577" s="7"/>
      <c r="X577" s="7"/>
      <c r="Y577" s="7"/>
      <c r="Z577" s="7"/>
    </row>
    <row r="578" spans="13:26" x14ac:dyDescent="0.2">
      <c r="M578" s="74"/>
      <c r="N578" s="43"/>
      <c r="O578" s="74"/>
      <c r="P578" s="74"/>
      <c r="R578" s="7"/>
      <c r="S578" s="7"/>
      <c r="T578" s="7"/>
      <c r="U578" s="7"/>
      <c r="V578" s="7"/>
      <c r="W578" s="7"/>
      <c r="X578" s="7"/>
      <c r="Y578" s="7"/>
      <c r="Z578" s="7"/>
    </row>
    <row r="579" spans="13:26" x14ac:dyDescent="0.2">
      <c r="M579" s="74"/>
      <c r="N579" s="43"/>
      <c r="O579" s="74"/>
      <c r="P579" s="74"/>
      <c r="R579" s="7"/>
      <c r="S579" s="7"/>
      <c r="T579" s="7"/>
      <c r="U579" s="7"/>
      <c r="V579" s="7"/>
      <c r="W579" s="7"/>
      <c r="X579" s="7"/>
      <c r="Y579" s="7"/>
      <c r="Z579" s="7"/>
    </row>
    <row r="580" spans="13:26" x14ac:dyDescent="0.2">
      <c r="M580" s="74"/>
      <c r="N580" s="43"/>
      <c r="O580" s="74"/>
      <c r="P580" s="74"/>
      <c r="R580" s="7"/>
      <c r="S580" s="7"/>
      <c r="T580" s="7"/>
      <c r="U580" s="7"/>
      <c r="V580" s="7"/>
      <c r="W580" s="7"/>
      <c r="X580" s="7"/>
      <c r="Y580" s="7"/>
      <c r="Z580" s="7"/>
    </row>
    <row r="581" spans="13:26" x14ac:dyDescent="0.2">
      <c r="M581" s="74"/>
      <c r="N581" s="43"/>
      <c r="O581" s="74"/>
      <c r="P581" s="74"/>
      <c r="R581" s="7"/>
      <c r="S581" s="7"/>
      <c r="T581" s="7"/>
      <c r="U581" s="7"/>
      <c r="V581" s="7"/>
      <c r="W581" s="7"/>
      <c r="X581" s="7"/>
      <c r="Y581" s="7"/>
      <c r="Z581" s="7"/>
    </row>
    <row r="582" spans="13:26" x14ac:dyDescent="0.2">
      <c r="M582" s="74"/>
      <c r="N582" s="43"/>
      <c r="O582" s="74"/>
      <c r="P582" s="74"/>
      <c r="R582" s="7"/>
      <c r="S582" s="7"/>
      <c r="T582" s="7"/>
      <c r="U582" s="7"/>
      <c r="V582" s="7"/>
      <c r="W582" s="7"/>
      <c r="X582" s="7"/>
      <c r="Y582" s="7"/>
      <c r="Z582" s="7"/>
    </row>
    <row r="583" spans="13:26" x14ac:dyDescent="0.2">
      <c r="M583" s="74"/>
      <c r="N583" s="43"/>
      <c r="O583" s="74"/>
      <c r="P583" s="74"/>
      <c r="R583" s="7"/>
      <c r="S583" s="7"/>
      <c r="T583" s="7"/>
      <c r="U583" s="7"/>
      <c r="V583" s="7"/>
      <c r="W583" s="7"/>
      <c r="X583" s="7"/>
      <c r="Y583" s="7"/>
      <c r="Z583" s="7"/>
    </row>
    <row r="584" spans="13:26" x14ac:dyDescent="0.2">
      <c r="M584" s="74"/>
      <c r="N584" s="43"/>
      <c r="O584" s="74"/>
      <c r="P584" s="74"/>
      <c r="R584" s="7"/>
      <c r="S584" s="7"/>
      <c r="T584" s="7"/>
      <c r="U584" s="7"/>
      <c r="V584" s="7"/>
      <c r="W584" s="7"/>
      <c r="X584" s="7"/>
      <c r="Y584" s="7"/>
      <c r="Z584" s="7"/>
    </row>
    <row r="585" spans="13:26" x14ac:dyDescent="0.2">
      <c r="M585" s="74"/>
      <c r="N585" s="43"/>
      <c r="O585" s="74"/>
      <c r="P585" s="74"/>
      <c r="R585" s="7"/>
      <c r="S585" s="7"/>
      <c r="T585" s="7"/>
      <c r="U585" s="7"/>
      <c r="V585" s="7"/>
      <c r="W585" s="7"/>
      <c r="X585" s="7"/>
      <c r="Y585" s="7"/>
      <c r="Z585" s="7"/>
    </row>
    <row r="586" spans="13:26" x14ac:dyDescent="0.2">
      <c r="M586" s="74"/>
      <c r="N586" s="43"/>
      <c r="O586" s="74"/>
      <c r="P586" s="74"/>
      <c r="R586" s="7"/>
      <c r="S586" s="7"/>
      <c r="T586" s="7"/>
      <c r="U586" s="7"/>
      <c r="V586" s="7"/>
      <c r="W586" s="7"/>
      <c r="X586" s="7"/>
      <c r="Y586" s="7"/>
      <c r="Z586" s="7"/>
    </row>
    <row r="587" spans="13:26" x14ac:dyDescent="0.2">
      <c r="M587" s="74"/>
      <c r="N587" s="43"/>
      <c r="O587" s="74"/>
      <c r="P587" s="74"/>
      <c r="R587" s="7"/>
      <c r="S587" s="7"/>
      <c r="T587" s="7"/>
      <c r="U587" s="7"/>
      <c r="V587" s="7"/>
      <c r="W587" s="7"/>
      <c r="X587" s="7"/>
      <c r="Y587" s="7"/>
      <c r="Z587" s="7"/>
    </row>
    <row r="588" spans="13:26" x14ac:dyDescent="0.2">
      <c r="M588" s="74"/>
      <c r="N588" s="43"/>
      <c r="O588" s="74"/>
      <c r="P588" s="74"/>
      <c r="R588" s="7"/>
      <c r="S588" s="7"/>
      <c r="T588" s="7"/>
      <c r="U588" s="7"/>
      <c r="V588" s="7"/>
      <c r="W588" s="7"/>
      <c r="X588" s="7"/>
      <c r="Y588" s="7"/>
      <c r="Z588" s="7"/>
    </row>
    <row r="589" spans="13:26" x14ac:dyDescent="0.2">
      <c r="M589" s="74"/>
      <c r="N589" s="43"/>
      <c r="O589" s="74"/>
      <c r="P589" s="74"/>
      <c r="R589" s="7"/>
      <c r="S589" s="7"/>
      <c r="T589" s="7"/>
      <c r="U589" s="7"/>
      <c r="V589" s="7"/>
      <c r="W589" s="7"/>
      <c r="X589" s="7"/>
      <c r="Y589" s="7"/>
      <c r="Z589" s="7"/>
    </row>
    <row r="590" spans="13:26" x14ac:dyDescent="0.2">
      <c r="M590" s="74"/>
      <c r="N590" s="43"/>
      <c r="O590" s="74"/>
      <c r="P590" s="74"/>
      <c r="R590" s="7"/>
      <c r="S590" s="7"/>
      <c r="T590" s="7"/>
      <c r="U590" s="7"/>
      <c r="V590" s="7"/>
      <c r="W590" s="7"/>
      <c r="X590" s="7"/>
      <c r="Y590" s="7"/>
      <c r="Z590" s="7"/>
    </row>
    <row r="591" spans="13:26" x14ac:dyDescent="0.2">
      <c r="M591" s="74"/>
      <c r="N591" s="43"/>
      <c r="O591" s="74"/>
      <c r="P591" s="74"/>
      <c r="R591" s="7"/>
      <c r="S591" s="7"/>
      <c r="T591" s="7"/>
      <c r="U591" s="7"/>
      <c r="V591" s="7"/>
      <c r="W591" s="7"/>
      <c r="X591" s="7"/>
      <c r="Y591" s="7"/>
      <c r="Z591" s="7"/>
    </row>
    <row r="592" spans="13:26" x14ac:dyDescent="0.2">
      <c r="M592" s="74"/>
      <c r="N592" s="43"/>
      <c r="O592" s="74"/>
      <c r="P592" s="74"/>
      <c r="R592" s="7"/>
      <c r="S592" s="7"/>
      <c r="T592" s="7"/>
      <c r="U592" s="7"/>
      <c r="V592" s="7"/>
      <c r="W592" s="7"/>
      <c r="X592" s="7"/>
      <c r="Y592" s="7"/>
      <c r="Z592" s="7"/>
    </row>
    <row r="593" spans="13:26" x14ac:dyDescent="0.2">
      <c r="M593" s="74"/>
      <c r="N593" s="43"/>
      <c r="O593" s="74"/>
      <c r="P593" s="74"/>
      <c r="R593" s="7"/>
      <c r="S593" s="7"/>
      <c r="T593" s="7"/>
      <c r="U593" s="7"/>
      <c r="V593" s="7"/>
      <c r="W593" s="7"/>
      <c r="X593" s="7"/>
      <c r="Y593" s="7"/>
      <c r="Z593" s="7"/>
    </row>
    <row r="594" spans="13:26" x14ac:dyDescent="0.2">
      <c r="M594" s="74"/>
      <c r="N594" s="43"/>
      <c r="O594" s="74"/>
      <c r="P594" s="74"/>
      <c r="R594" s="7"/>
      <c r="S594" s="7"/>
      <c r="T594" s="7"/>
      <c r="U594" s="7"/>
      <c r="V594" s="7"/>
      <c r="W594" s="7"/>
      <c r="X594" s="7"/>
      <c r="Y594" s="7"/>
      <c r="Z594" s="7"/>
    </row>
    <row r="595" spans="13:26" x14ac:dyDescent="0.2">
      <c r="M595" s="74"/>
      <c r="N595" s="43"/>
      <c r="O595" s="74"/>
      <c r="P595" s="74"/>
      <c r="R595" s="7"/>
      <c r="S595" s="7"/>
      <c r="T595" s="7"/>
      <c r="U595" s="7"/>
      <c r="V595" s="7"/>
      <c r="W595" s="7"/>
      <c r="X595" s="7"/>
      <c r="Y595" s="7"/>
      <c r="Z595" s="7"/>
    </row>
    <row r="596" spans="13:26" x14ac:dyDescent="0.2">
      <c r="M596" s="74"/>
      <c r="N596" s="43"/>
      <c r="O596" s="74"/>
      <c r="P596" s="74"/>
      <c r="R596" s="7"/>
      <c r="S596" s="7"/>
      <c r="T596" s="7"/>
      <c r="U596" s="7"/>
      <c r="V596" s="7"/>
      <c r="W596" s="7"/>
      <c r="X596" s="7"/>
      <c r="Y596" s="7"/>
      <c r="Z596" s="7"/>
    </row>
    <row r="597" spans="13:26" x14ac:dyDescent="0.2">
      <c r="M597" s="74"/>
      <c r="N597" s="43"/>
      <c r="O597" s="74"/>
      <c r="P597" s="74"/>
      <c r="R597" s="7"/>
      <c r="S597" s="7"/>
      <c r="T597" s="7"/>
      <c r="U597" s="7"/>
      <c r="V597" s="7"/>
      <c r="W597" s="7"/>
      <c r="X597" s="7"/>
      <c r="Y597" s="7"/>
      <c r="Z597" s="7"/>
    </row>
    <row r="598" spans="13:26" x14ac:dyDescent="0.2">
      <c r="M598" s="74"/>
      <c r="N598" s="43"/>
      <c r="O598" s="74"/>
      <c r="P598" s="74"/>
      <c r="R598" s="7"/>
      <c r="S598" s="7"/>
      <c r="T598" s="7"/>
      <c r="U598" s="7"/>
      <c r="V598" s="7"/>
      <c r="W598" s="7"/>
      <c r="X598" s="7"/>
      <c r="Y598" s="7"/>
      <c r="Z598" s="7"/>
    </row>
    <row r="599" spans="13:26" x14ac:dyDescent="0.2">
      <c r="M599" s="74"/>
      <c r="N599" s="43"/>
      <c r="O599" s="74"/>
      <c r="P599" s="74"/>
      <c r="R599" s="7"/>
      <c r="S599" s="7"/>
      <c r="T599" s="7"/>
      <c r="U599" s="7"/>
      <c r="V599" s="7"/>
      <c r="W599" s="7"/>
      <c r="X599" s="7"/>
      <c r="Y599" s="7"/>
      <c r="Z599" s="7"/>
    </row>
    <row r="600" spans="13:26" x14ac:dyDescent="0.2">
      <c r="M600" s="74"/>
      <c r="N600" s="43"/>
      <c r="O600" s="74"/>
      <c r="P600" s="74"/>
      <c r="R600" s="7"/>
      <c r="S600" s="7"/>
      <c r="T600" s="7"/>
      <c r="U600" s="7"/>
      <c r="V600" s="7"/>
      <c r="W600" s="7"/>
      <c r="X600" s="7"/>
      <c r="Y600" s="7"/>
      <c r="Z600" s="7"/>
    </row>
    <row r="601" spans="13:26" x14ac:dyDescent="0.2">
      <c r="M601" s="74"/>
      <c r="N601" s="43"/>
      <c r="O601" s="74"/>
      <c r="P601" s="74"/>
      <c r="R601" s="7"/>
      <c r="S601" s="7"/>
      <c r="T601" s="7"/>
      <c r="U601" s="7"/>
      <c r="V601" s="7"/>
      <c r="W601" s="7"/>
      <c r="X601" s="7"/>
      <c r="Y601" s="7"/>
      <c r="Z601" s="7"/>
    </row>
    <row r="602" spans="13:26" x14ac:dyDescent="0.2">
      <c r="M602" s="74"/>
      <c r="N602" s="43"/>
      <c r="O602" s="74"/>
      <c r="P602" s="74"/>
      <c r="R602" s="7"/>
      <c r="S602" s="7"/>
      <c r="T602" s="7"/>
      <c r="U602" s="7"/>
      <c r="V602" s="7"/>
      <c r="W602" s="7"/>
      <c r="X602" s="7"/>
      <c r="Y602" s="7"/>
      <c r="Z602" s="7"/>
    </row>
    <row r="603" spans="13:26" x14ac:dyDescent="0.2">
      <c r="M603" s="74"/>
      <c r="N603" s="43"/>
      <c r="O603" s="74"/>
      <c r="P603" s="74"/>
      <c r="R603" s="7"/>
      <c r="S603" s="7"/>
      <c r="T603" s="7"/>
      <c r="U603" s="7"/>
      <c r="V603" s="7"/>
      <c r="W603" s="7"/>
      <c r="X603" s="7"/>
      <c r="Y603" s="7"/>
      <c r="Z603" s="7"/>
    </row>
    <row r="604" spans="13:26" x14ac:dyDescent="0.2">
      <c r="M604" s="74"/>
      <c r="N604" s="43"/>
      <c r="O604" s="74"/>
      <c r="P604" s="74"/>
      <c r="R604" s="7"/>
      <c r="S604" s="7"/>
      <c r="T604" s="7"/>
      <c r="U604" s="7"/>
      <c r="V604" s="7"/>
      <c r="W604" s="7"/>
      <c r="X604" s="7"/>
      <c r="Y604" s="7"/>
      <c r="Z604" s="7"/>
    </row>
    <row r="605" spans="13:26" x14ac:dyDescent="0.2">
      <c r="M605" s="74"/>
      <c r="N605" s="43"/>
      <c r="O605" s="74"/>
      <c r="P605" s="74"/>
      <c r="R605" s="7"/>
      <c r="S605" s="7"/>
      <c r="T605" s="7"/>
      <c r="U605" s="7"/>
      <c r="V605" s="7"/>
      <c r="W605" s="7"/>
      <c r="X605" s="7"/>
      <c r="Y605" s="7"/>
      <c r="Z605" s="7"/>
    </row>
    <row r="606" spans="13:26" x14ac:dyDescent="0.2">
      <c r="M606" s="74"/>
      <c r="N606" s="43"/>
      <c r="O606" s="74"/>
      <c r="P606" s="74"/>
      <c r="R606" s="7"/>
      <c r="S606" s="7"/>
      <c r="T606" s="7"/>
      <c r="U606" s="7"/>
      <c r="V606" s="7"/>
      <c r="W606" s="7"/>
      <c r="X606" s="7"/>
      <c r="Y606" s="7"/>
      <c r="Z606" s="7"/>
    </row>
    <row r="607" spans="13:26" x14ac:dyDescent="0.2">
      <c r="M607" s="74"/>
      <c r="N607" s="43"/>
      <c r="O607" s="74"/>
      <c r="P607" s="74"/>
      <c r="R607" s="7"/>
      <c r="S607" s="7"/>
      <c r="T607" s="7"/>
      <c r="U607" s="7"/>
      <c r="V607" s="7"/>
      <c r="W607" s="7"/>
      <c r="X607" s="7"/>
      <c r="Y607" s="7"/>
      <c r="Z607" s="7"/>
    </row>
    <row r="608" spans="13:26" x14ac:dyDescent="0.2">
      <c r="M608" s="74"/>
      <c r="N608" s="43"/>
      <c r="O608" s="74"/>
      <c r="P608" s="74"/>
      <c r="R608" s="7"/>
      <c r="S608" s="7"/>
      <c r="T608" s="7"/>
      <c r="U608" s="7"/>
      <c r="V608" s="7"/>
      <c r="W608" s="7"/>
      <c r="X608" s="7"/>
      <c r="Y608" s="7"/>
      <c r="Z608" s="7"/>
    </row>
    <row r="609" spans="13:26" x14ac:dyDescent="0.2">
      <c r="M609" s="74"/>
      <c r="N609" s="43"/>
      <c r="O609" s="74"/>
      <c r="P609" s="74"/>
      <c r="R609" s="7"/>
      <c r="S609" s="7"/>
      <c r="T609" s="7"/>
      <c r="U609" s="7"/>
      <c r="V609" s="7"/>
      <c r="W609" s="7"/>
      <c r="X609" s="7"/>
      <c r="Y609" s="7"/>
      <c r="Z609" s="7"/>
    </row>
    <row r="610" spans="13:26" x14ac:dyDescent="0.2">
      <c r="M610" s="74"/>
      <c r="N610" s="43"/>
      <c r="O610" s="74"/>
      <c r="P610" s="74"/>
      <c r="R610" s="7"/>
      <c r="S610" s="7"/>
      <c r="T610" s="7"/>
      <c r="U610" s="7"/>
      <c r="V610" s="7"/>
      <c r="W610" s="7"/>
      <c r="X610" s="7"/>
      <c r="Y610" s="7"/>
      <c r="Z610" s="7"/>
    </row>
    <row r="611" spans="13:26" x14ac:dyDescent="0.2">
      <c r="M611" s="74"/>
      <c r="N611" s="43"/>
      <c r="O611" s="74"/>
      <c r="P611" s="74"/>
      <c r="R611" s="7"/>
      <c r="S611" s="7"/>
      <c r="T611" s="7"/>
      <c r="U611" s="7"/>
      <c r="V611" s="7"/>
      <c r="W611" s="7"/>
      <c r="X611" s="7"/>
      <c r="Y611" s="7"/>
      <c r="Z611" s="7"/>
    </row>
    <row r="612" spans="13:26" x14ac:dyDescent="0.2">
      <c r="M612" s="74"/>
      <c r="N612" s="43"/>
      <c r="O612" s="74"/>
      <c r="P612" s="74"/>
      <c r="R612" s="7"/>
      <c r="S612" s="7"/>
      <c r="T612" s="7"/>
      <c r="U612" s="7"/>
      <c r="V612" s="7"/>
      <c r="W612" s="7"/>
      <c r="X612" s="7"/>
      <c r="Y612" s="7"/>
      <c r="Z612" s="7"/>
    </row>
    <row r="613" spans="13:26" x14ac:dyDescent="0.2">
      <c r="M613" s="74"/>
      <c r="N613" s="43"/>
      <c r="O613" s="74"/>
      <c r="P613" s="74"/>
      <c r="R613" s="7"/>
      <c r="S613" s="7"/>
      <c r="T613" s="7"/>
      <c r="U613" s="7"/>
      <c r="V613" s="7"/>
      <c r="W613" s="7"/>
      <c r="X613" s="7"/>
      <c r="Y613" s="7"/>
      <c r="Z613" s="7"/>
    </row>
    <row r="614" spans="13:26" x14ac:dyDescent="0.2">
      <c r="M614" s="74"/>
      <c r="N614" s="43"/>
      <c r="O614" s="74"/>
      <c r="P614" s="74"/>
      <c r="R614" s="7"/>
      <c r="S614" s="7"/>
      <c r="T614" s="7"/>
      <c r="U614" s="7"/>
      <c r="V614" s="7"/>
      <c r="W614" s="7"/>
      <c r="X614" s="7"/>
      <c r="Y614" s="7"/>
      <c r="Z614" s="7"/>
    </row>
    <row r="615" spans="13:26" x14ac:dyDescent="0.2">
      <c r="M615" s="74"/>
      <c r="N615" s="43"/>
      <c r="O615" s="74"/>
      <c r="P615" s="74"/>
      <c r="R615" s="7"/>
      <c r="S615" s="7"/>
      <c r="T615" s="7"/>
      <c r="U615" s="7"/>
      <c r="V615" s="7"/>
      <c r="W615" s="7"/>
      <c r="X615" s="7"/>
      <c r="Y615" s="7"/>
      <c r="Z615" s="7"/>
    </row>
    <row r="616" spans="13:26" x14ac:dyDescent="0.2">
      <c r="M616" s="74"/>
      <c r="N616" s="43"/>
      <c r="O616" s="74"/>
      <c r="P616" s="74"/>
      <c r="R616" s="7"/>
      <c r="S616" s="7"/>
      <c r="T616" s="7"/>
      <c r="U616" s="7"/>
      <c r="V616" s="7"/>
      <c r="W616" s="7"/>
      <c r="X616" s="7"/>
      <c r="Y616" s="7"/>
      <c r="Z616" s="7"/>
    </row>
    <row r="617" spans="13:26" x14ac:dyDescent="0.2">
      <c r="M617" s="74"/>
      <c r="N617" s="43"/>
      <c r="O617" s="74"/>
      <c r="P617" s="74"/>
      <c r="R617" s="7"/>
      <c r="S617" s="7"/>
      <c r="T617" s="7"/>
      <c r="U617" s="7"/>
      <c r="V617" s="7"/>
      <c r="W617" s="7"/>
      <c r="X617" s="7"/>
      <c r="Y617" s="7"/>
      <c r="Z617" s="7"/>
    </row>
    <row r="618" spans="13:26" x14ac:dyDescent="0.2">
      <c r="M618" s="74"/>
      <c r="N618" s="43"/>
      <c r="O618" s="74"/>
      <c r="P618" s="74"/>
      <c r="R618" s="7"/>
      <c r="S618" s="7"/>
      <c r="T618" s="7"/>
      <c r="U618" s="7"/>
      <c r="V618" s="7"/>
      <c r="W618" s="7"/>
      <c r="X618" s="7"/>
      <c r="Y618" s="7"/>
      <c r="Z618" s="7"/>
    </row>
    <row r="619" spans="13:26" x14ac:dyDescent="0.2">
      <c r="M619" s="74"/>
      <c r="N619" s="43"/>
      <c r="O619" s="74"/>
      <c r="P619" s="74"/>
      <c r="R619" s="7"/>
      <c r="S619" s="7"/>
      <c r="T619" s="7"/>
      <c r="U619" s="7"/>
      <c r="V619" s="7"/>
      <c r="W619" s="7"/>
      <c r="X619" s="7"/>
      <c r="Y619" s="7"/>
      <c r="Z619" s="7"/>
    </row>
    <row r="620" spans="13:26" x14ac:dyDescent="0.2">
      <c r="M620" s="74"/>
      <c r="N620" s="43"/>
      <c r="O620" s="74"/>
      <c r="P620" s="74"/>
      <c r="R620" s="7"/>
      <c r="S620" s="7"/>
      <c r="T620" s="7"/>
      <c r="U620" s="7"/>
      <c r="V620" s="7"/>
      <c r="W620" s="7"/>
      <c r="X620" s="7"/>
      <c r="Y620" s="7"/>
      <c r="Z620" s="7"/>
    </row>
    <row r="621" spans="13:26" x14ac:dyDescent="0.2">
      <c r="M621" s="74"/>
      <c r="N621" s="43"/>
      <c r="O621" s="74"/>
      <c r="P621" s="74"/>
      <c r="R621" s="7"/>
      <c r="S621" s="7"/>
      <c r="T621" s="7"/>
      <c r="U621" s="7"/>
      <c r="V621" s="7"/>
      <c r="W621" s="7"/>
      <c r="X621" s="7"/>
      <c r="Y621" s="7"/>
      <c r="Z621" s="7"/>
    </row>
    <row r="622" spans="13:26" x14ac:dyDescent="0.2">
      <c r="M622" s="74"/>
      <c r="N622" s="43"/>
      <c r="O622" s="74"/>
      <c r="P622" s="74"/>
      <c r="R622" s="7"/>
      <c r="S622" s="7"/>
      <c r="T622" s="7"/>
      <c r="U622" s="7"/>
      <c r="V622" s="7"/>
      <c r="W622" s="7"/>
      <c r="X622" s="7"/>
      <c r="Y622" s="7"/>
      <c r="Z622" s="7"/>
    </row>
    <row r="623" spans="13:26" x14ac:dyDescent="0.2">
      <c r="M623" s="74"/>
      <c r="N623" s="43"/>
      <c r="O623" s="74"/>
      <c r="P623" s="74"/>
      <c r="R623" s="7"/>
      <c r="S623" s="7"/>
      <c r="T623" s="7"/>
      <c r="U623" s="7"/>
      <c r="V623" s="7"/>
      <c r="W623" s="7"/>
      <c r="X623" s="7"/>
      <c r="Y623" s="7"/>
      <c r="Z623" s="7"/>
    </row>
    <row r="624" spans="13:26" x14ac:dyDescent="0.2">
      <c r="M624" s="74"/>
      <c r="N624" s="43"/>
      <c r="O624" s="74"/>
      <c r="P624" s="74"/>
      <c r="R624" s="7"/>
      <c r="S624" s="7"/>
      <c r="T624" s="7"/>
      <c r="U624" s="7"/>
      <c r="V624" s="7"/>
      <c r="W624" s="7"/>
      <c r="X624" s="7"/>
      <c r="Y624" s="7"/>
      <c r="Z624" s="7"/>
    </row>
    <row r="625" spans="13:26" x14ac:dyDescent="0.2">
      <c r="M625" s="74"/>
      <c r="N625" s="43"/>
      <c r="O625" s="74"/>
      <c r="P625" s="74"/>
      <c r="R625" s="7"/>
      <c r="S625" s="7"/>
      <c r="T625" s="7"/>
      <c r="U625" s="7"/>
      <c r="V625" s="7"/>
      <c r="W625" s="7"/>
      <c r="X625" s="7"/>
      <c r="Y625" s="7"/>
      <c r="Z625" s="7"/>
    </row>
    <row r="626" spans="13:26" x14ac:dyDescent="0.2">
      <c r="M626" s="74"/>
      <c r="N626" s="43"/>
      <c r="O626" s="74"/>
      <c r="P626" s="74"/>
      <c r="R626" s="7"/>
      <c r="S626" s="7"/>
      <c r="T626" s="7"/>
      <c r="U626" s="7"/>
      <c r="V626" s="7"/>
      <c r="W626" s="7"/>
      <c r="X626" s="7"/>
      <c r="Y626" s="7"/>
      <c r="Z626" s="7"/>
    </row>
    <row r="627" spans="13:26" x14ac:dyDescent="0.2">
      <c r="M627" s="74"/>
      <c r="N627" s="43"/>
      <c r="O627" s="74"/>
      <c r="P627" s="74"/>
      <c r="R627" s="7"/>
      <c r="S627" s="7"/>
      <c r="T627" s="7"/>
      <c r="U627" s="7"/>
      <c r="V627" s="7"/>
      <c r="W627" s="7"/>
      <c r="X627" s="7"/>
      <c r="Y627" s="7"/>
      <c r="Z627" s="7"/>
    </row>
    <row r="628" spans="13:26" x14ac:dyDescent="0.2">
      <c r="M628" s="74"/>
      <c r="N628" s="43"/>
      <c r="O628" s="74"/>
      <c r="P628" s="74"/>
      <c r="R628" s="7"/>
      <c r="S628" s="7"/>
      <c r="T628" s="7"/>
      <c r="U628" s="7"/>
      <c r="V628" s="7"/>
      <c r="W628" s="7"/>
      <c r="X628" s="7"/>
      <c r="Y628" s="7"/>
      <c r="Z628" s="7"/>
    </row>
    <row r="629" spans="13:26" x14ac:dyDescent="0.2">
      <c r="M629" s="74"/>
      <c r="N629" s="43"/>
      <c r="O629" s="74"/>
      <c r="P629" s="74"/>
      <c r="R629" s="7"/>
      <c r="S629" s="7"/>
      <c r="T629" s="7"/>
      <c r="U629" s="7"/>
      <c r="V629" s="7"/>
      <c r="W629" s="7"/>
      <c r="X629" s="7"/>
      <c r="Y629" s="7"/>
      <c r="Z629" s="7"/>
    </row>
    <row r="630" spans="13:26" x14ac:dyDescent="0.2">
      <c r="M630" s="74"/>
      <c r="N630" s="43"/>
      <c r="O630" s="74"/>
      <c r="P630" s="74"/>
      <c r="R630" s="7"/>
      <c r="S630" s="7"/>
      <c r="T630" s="7"/>
      <c r="U630" s="7"/>
      <c r="V630" s="7"/>
      <c r="W630" s="7"/>
      <c r="X630" s="7"/>
      <c r="Y630" s="7"/>
      <c r="Z630" s="7"/>
    </row>
    <row r="631" spans="13:26" x14ac:dyDescent="0.2">
      <c r="M631" s="74"/>
      <c r="N631" s="43"/>
      <c r="O631" s="74"/>
      <c r="P631" s="74"/>
      <c r="R631" s="7"/>
      <c r="S631" s="7"/>
      <c r="T631" s="7"/>
      <c r="U631" s="7"/>
      <c r="V631" s="7"/>
      <c r="W631" s="7"/>
      <c r="X631" s="7"/>
      <c r="Y631" s="7"/>
      <c r="Z631" s="7"/>
    </row>
    <row r="632" spans="13:26" x14ac:dyDescent="0.2">
      <c r="M632" s="74"/>
      <c r="N632" s="43"/>
      <c r="O632" s="74"/>
      <c r="P632" s="74"/>
      <c r="R632" s="7"/>
      <c r="S632" s="7"/>
      <c r="T632" s="7"/>
      <c r="U632" s="7"/>
      <c r="V632" s="7"/>
      <c r="W632" s="7"/>
      <c r="X632" s="7"/>
      <c r="Y632" s="7"/>
      <c r="Z632" s="7"/>
    </row>
    <row r="633" spans="13:26" x14ac:dyDescent="0.2">
      <c r="M633" s="74"/>
      <c r="N633" s="43"/>
      <c r="O633" s="74"/>
      <c r="P633" s="74"/>
      <c r="R633" s="7"/>
      <c r="S633" s="7"/>
      <c r="T633" s="7"/>
      <c r="U633" s="7"/>
      <c r="V633" s="7"/>
      <c r="W633" s="7"/>
      <c r="X633" s="7"/>
      <c r="Y633" s="7"/>
      <c r="Z633" s="7"/>
    </row>
    <row r="634" spans="13:26" x14ac:dyDescent="0.2">
      <c r="M634" s="74"/>
      <c r="N634" s="43"/>
      <c r="O634" s="74"/>
      <c r="P634" s="74"/>
      <c r="R634" s="7"/>
      <c r="S634" s="7"/>
      <c r="T634" s="7"/>
      <c r="U634" s="7"/>
      <c r="V634" s="7"/>
      <c r="W634" s="7"/>
      <c r="X634" s="7"/>
      <c r="Y634" s="7"/>
      <c r="Z634" s="7"/>
    </row>
    <row r="635" spans="13:26" x14ac:dyDescent="0.2">
      <c r="M635" s="74"/>
      <c r="N635" s="43"/>
      <c r="O635" s="74"/>
      <c r="P635" s="74"/>
      <c r="R635" s="7"/>
      <c r="S635" s="7"/>
      <c r="T635" s="7"/>
      <c r="U635" s="7"/>
      <c r="V635" s="7"/>
      <c r="W635" s="7"/>
      <c r="X635" s="7"/>
      <c r="Y635" s="7"/>
      <c r="Z635" s="7"/>
    </row>
    <row r="636" spans="13:26" x14ac:dyDescent="0.2">
      <c r="M636" s="74"/>
      <c r="N636" s="43"/>
      <c r="O636" s="74"/>
      <c r="P636" s="74"/>
      <c r="R636" s="7"/>
      <c r="S636" s="7"/>
      <c r="T636" s="7"/>
      <c r="U636" s="7"/>
      <c r="V636" s="7"/>
      <c r="W636" s="7"/>
      <c r="X636" s="7"/>
      <c r="Y636" s="7"/>
      <c r="Z636" s="7"/>
    </row>
    <row r="637" spans="13:26" x14ac:dyDescent="0.2">
      <c r="M637" s="74"/>
      <c r="N637" s="43"/>
      <c r="O637" s="74"/>
      <c r="P637" s="74"/>
      <c r="R637" s="7"/>
      <c r="S637" s="7"/>
      <c r="T637" s="7"/>
      <c r="U637" s="7"/>
      <c r="V637" s="7"/>
      <c r="W637" s="7"/>
      <c r="X637" s="7"/>
      <c r="Y637" s="7"/>
      <c r="Z637" s="7"/>
    </row>
    <row r="638" spans="13:26" x14ac:dyDescent="0.2">
      <c r="M638" s="74"/>
      <c r="N638" s="43"/>
      <c r="O638" s="74"/>
      <c r="P638" s="74"/>
      <c r="R638" s="7"/>
      <c r="S638" s="7"/>
      <c r="T638" s="7"/>
      <c r="U638" s="7"/>
      <c r="V638" s="7"/>
      <c r="W638" s="7"/>
      <c r="X638" s="7"/>
      <c r="Y638" s="7"/>
      <c r="Z638" s="7"/>
    </row>
    <row r="639" spans="13:26" x14ac:dyDescent="0.2">
      <c r="M639" s="74"/>
      <c r="N639" s="43"/>
      <c r="O639" s="74"/>
      <c r="P639" s="74"/>
      <c r="R639" s="7"/>
      <c r="S639" s="7"/>
      <c r="T639" s="7"/>
      <c r="U639" s="7"/>
      <c r="V639" s="7"/>
      <c r="W639" s="7"/>
      <c r="X639" s="7"/>
      <c r="Y639" s="7"/>
      <c r="Z639" s="7"/>
    </row>
    <row r="640" spans="13:26" x14ac:dyDescent="0.2">
      <c r="M640" s="74"/>
      <c r="N640" s="43"/>
      <c r="O640" s="74"/>
      <c r="P640" s="74"/>
      <c r="R640" s="7"/>
      <c r="S640" s="7"/>
      <c r="T640" s="7"/>
      <c r="U640" s="7"/>
      <c r="V640" s="7"/>
      <c r="W640" s="7"/>
      <c r="X640" s="7"/>
      <c r="Y640" s="7"/>
      <c r="Z640" s="7"/>
    </row>
    <row r="641" spans="13:26" x14ac:dyDescent="0.2">
      <c r="M641" s="74"/>
      <c r="N641" s="43"/>
      <c r="O641" s="74"/>
      <c r="P641" s="74"/>
      <c r="R641" s="7"/>
      <c r="S641" s="7"/>
      <c r="T641" s="7"/>
      <c r="U641" s="7"/>
      <c r="V641" s="7"/>
      <c r="W641" s="7"/>
      <c r="X641" s="7"/>
      <c r="Y641" s="7"/>
      <c r="Z641" s="7"/>
    </row>
    <row r="642" spans="13:26" x14ac:dyDescent="0.2">
      <c r="M642" s="74"/>
      <c r="N642" s="43"/>
      <c r="O642" s="74"/>
      <c r="P642" s="74"/>
      <c r="R642" s="7"/>
      <c r="S642" s="7"/>
      <c r="T642" s="7"/>
      <c r="U642" s="7"/>
      <c r="V642" s="7"/>
      <c r="W642" s="7"/>
      <c r="X642" s="7"/>
      <c r="Y642" s="7"/>
      <c r="Z642" s="7"/>
    </row>
    <row r="643" spans="13:26" x14ac:dyDescent="0.2">
      <c r="M643" s="74"/>
      <c r="N643" s="43"/>
      <c r="O643" s="74"/>
      <c r="P643" s="74"/>
      <c r="R643" s="7"/>
      <c r="S643" s="7"/>
      <c r="T643" s="7"/>
      <c r="U643" s="7"/>
      <c r="V643" s="7"/>
      <c r="W643" s="7"/>
      <c r="X643" s="7"/>
      <c r="Y643" s="7"/>
      <c r="Z643" s="7"/>
    </row>
    <row r="644" spans="13:26" x14ac:dyDescent="0.2">
      <c r="M644" s="74"/>
      <c r="N644" s="43"/>
      <c r="O644" s="74"/>
      <c r="P644" s="74"/>
      <c r="R644" s="7"/>
      <c r="S644" s="7"/>
      <c r="T644" s="7"/>
      <c r="U644" s="7"/>
      <c r="V644" s="7"/>
      <c r="W644" s="7"/>
      <c r="X644" s="7"/>
      <c r="Y644" s="7"/>
      <c r="Z644" s="7"/>
    </row>
    <row r="645" spans="13:26" x14ac:dyDescent="0.2">
      <c r="M645" s="74"/>
      <c r="N645" s="43"/>
      <c r="O645" s="74"/>
      <c r="P645" s="74"/>
      <c r="R645" s="7"/>
      <c r="S645" s="7"/>
      <c r="T645" s="7"/>
      <c r="U645" s="7"/>
      <c r="V645" s="7"/>
      <c r="W645" s="7"/>
      <c r="X645" s="7"/>
      <c r="Y645" s="7"/>
      <c r="Z645" s="7"/>
    </row>
    <row r="646" spans="13:26" x14ac:dyDescent="0.2">
      <c r="M646" s="74"/>
      <c r="N646" s="43"/>
      <c r="O646" s="74"/>
      <c r="P646" s="74"/>
      <c r="R646" s="7"/>
      <c r="S646" s="7"/>
      <c r="T646" s="7"/>
      <c r="U646" s="7"/>
      <c r="V646" s="7"/>
      <c r="W646" s="7"/>
      <c r="X646" s="7"/>
      <c r="Y646" s="7"/>
      <c r="Z646" s="7"/>
    </row>
    <row r="647" spans="13:26" x14ac:dyDescent="0.2">
      <c r="M647" s="74"/>
      <c r="N647" s="43"/>
      <c r="O647" s="74"/>
      <c r="P647" s="74"/>
      <c r="R647" s="7"/>
      <c r="S647" s="7"/>
      <c r="T647" s="7"/>
      <c r="U647" s="7"/>
      <c r="V647" s="7"/>
      <c r="W647" s="7"/>
      <c r="X647" s="7"/>
      <c r="Y647" s="7"/>
      <c r="Z647" s="7"/>
    </row>
    <row r="648" spans="13:26" x14ac:dyDescent="0.2">
      <c r="M648" s="74"/>
      <c r="N648" s="43"/>
      <c r="O648" s="74"/>
      <c r="P648" s="74"/>
      <c r="R648" s="7"/>
      <c r="S648" s="7"/>
      <c r="T648" s="7"/>
      <c r="U648" s="7"/>
      <c r="V648" s="7"/>
      <c r="W648" s="7"/>
      <c r="X648" s="7"/>
      <c r="Y648" s="7"/>
      <c r="Z648" s="7"/>
    </row>
    <row r="649" spans="13:26" x14ac:dyDescent="0.2">
      <c r="M649" s="74"/>
      <c r="N649" s="43"/>
      <c r="O649" s="74"/>
      <c r="P649" s="74"/>
      <c r="R649" s="7"/>
      <c r="S649" s="7"/>
      <c r="T649" s="7"/>
      <c r="U649" s="7"/>
      <c r="V649" s="7"/>
      <c r="W649" s="7"/>
      <c r="X649" s="7"/>
      <c r="Y649" s="7"/>
      <c r="Z649" s="7"/>
    </row>
    <row r="650" spans="13:26" x14ac:dyDescent="0.2">
      <c r="M650" s="74"/>
      <c r="N650" s="43"/>
      <c r="O650" s="74"/>
      <c r="P650" s="74"/>
      <c r="R650" s="7"/>
      <c r="S650" s="7"/>
      <c r="T650" s="7"/>
      <c r="U650" s="7"/>
      <c r="V650" s="7"/>
      <c r="W650" s="7"/>
      <c r="X650" s="7"/>
      <c r="Y650" s="7"/>
      <c r="Z650" s="7"/>
    </row>
    <row r="651" spans="13:26" x14ac:dyDescent="0.2">
      <c r="M651" s="74"/>
      <c r="N651" s="43"/>
      <c r="O651" s="74"/>
      <c r="P651" s="74"/>
      <c r="R651" s="7"/>
      <c r="S651" s="7"/>
      <c r="T651" s="7"/>
      <c r="U651" s="7"/>
      <c r="V651" s="7"/>
      <c r="W651" s="7"/>
      <c r="X651" s="7"/>
      <c r="Y651" s="7"/>
      <c r="Z651" s="7"/>
    </row>
    <row r="652" spans="13:26" x14ac:dyDescent="0.2">
      <c r="M652" s="74"/>
      <c r="N652" s="43"/>
      <c r="O652" s="74"/>
      <c r="P652" s="74"/>
      <c r="R652" s="7"/>
      <c r="S652" s="7"/>
      <c r="T652" s="7"/>
      <c r="U652" s="7"/>
      <c r="V652" s="7"/>
      <c r="W652" s="7"/>
      <c r="X652" s="7"/>
      <c r="Y652" s="7"/>
      <c r="Z652" s="7"/>
    </row>
    <row r="653" spans="13:26" x14ac:dyDescent="0.2">
      <c r="M653" s="74"/>
      <c r="N653" s="43"/>
      <c r="O653" s="74"/>
      <c r="P653" s="74"/>
      <c r="R653" s="7"/>
      <c r="S653" s="7"/>
      <c r="T653" s="7"/>
      <c r="U653" s="7"/>
      <c r="V653" s="7"/>
      <c r="W653" s="7"/>
      <c r="X653" s="7"/>
      <c r="Y653" s="7"/>
      <c r="Z653" s="7"/>
    </row>
    <row r="654" spans="13:26" x14ac:dyDescent="0.2">
      <c r="M654" s="74"/>
      <c r="N654" s="43"/>
      <c r="O654" s="74"/>
      <c r="P654" s="74"/>
      <c r="R654" s="7"/>
      <c r="S654" s="7"/>
      <c r="T654" s="7"/>
      <c r="U654" s="7"/>
      <c r="V654" s="7"/>
      <c r="W654" s="7"/>
      <c r="X654" s="7"/>
      <c r="Y654" s="7"/>
      <c r="Z654" s="7"/>
    </row>
    <row r="655" spans="13:26" x14ac:dyDescent="0.2">
      <c r="M655" s="74"/>
      <c r="N655" s="43"/>
      <c r="O655" s="74"/>
      <c r="P655" s="74"/>
      <c r="R655" s="7"/>
      <c r="S655" s="7"/>
      <c r="T655" s="7"/>
      <c r="U655" s="7"/>
      <c r="V655" s="7"/>
      <c r="W655" s="7"/>
      <c r="X655" s="7"/>
      <c r="Y655" s="7"/>
      <c r="Z655" s="7"/>
    </row>
    <row r="656" spans="13:26" x14ac:dyDescent="0.2">
      <c r="M656" s="74"/>
      <c r="N656" s="43"/>
      <c r="O656" s="74"/>
      <c r="P656" s="74"/>
      <c r="R656" s="7"/>
      <c r="S656" s="7"/>
      <c r="T656" s="7"/>
      <c r="U656" s="7"/>
      <c r="V656" s="7"/>
      <c r="W656" s="7"/>
      <c r="X656" s="7"/>
      <c r="Y656" s="7"/>
      <c r="Z656" s="7"/>
    </row>
    <row r="657" spans="13:26" x14ac:dyDescent="0.2">
      <c r="M657" s="74"/>
      <c r="N657" s="43"/>
      <c r="O657" s="74"/>
      <c r="P657" s="74"/>
      <c r="R657" s="7"/>
      <c r="S657" s="7"/>
      <c r="T657" s="7"/>
      <c r="U657" s="7"/>
      <c r="V657" s="7"/>
      <c r="W657" s="7"/>
      <c r="X657" s="7"/>
      <c r="Y657" s="7"/>
      <c r="Z657" s="7"/>
    </row>
    <row r="658" spans="13:26" x14ac:dyDescent="0.2">
      <c r="M658" s="74"/>
      <c r="N658" s="43"/>
      <c r="O658" s="74"/>
      <c r="P658" s="74"/>
      <c r="R658" s="7"/>
      <c r="S658" s="7"/>
      <c r="T658" s="7"/>
      <c r="U658" s="7"/>
      <c r="V658" s="7"/>
      <c r="W658" s="7"/>
      <c r="X658" s="7"/>
      <c r="Y658" s="7"/>
      <c r="Z658" s="7"/>
    </row>
    <row r="659" spans="13:26" x14ac:dyDescent="0.2">
      <c r="M659" s="74"/>
      <c r="N659" s="43"/>
      <c r="O659" s="74"/>
      <c r="P659" s="74"/>
      <c r="R659" s="7"/>
      <c r="S659" s="7"/>
      <c r="T659" s="7"/>
      <c r="U659" s="7"/>
      <c r="V659" s="7"/>
      <c r="W659" s="7"/>
      <c r="X659" s="7"/>
      <c r="Y659" s="7"/>
      <c r="Z659" s="7"/>
    </row>
    <row r="660" spans="13:26" x14ac:dyDescent="0.2">
      <c r="M660" s="74"/>
      <c r="N660" s="43"/>
      <c r="O660" s="74"/>
      <c r="P660" s="74"/>
      <c r="R660" s="7"/>
      <c r="S660" s="7"/>
      <c r="T660" s="7"/>
      <c r="U660" s="7"/>
      <c r="V660" s="7"/>
      <c r="W660" s="7"/>
      <c r="X660" s="7"/>
      <c r="Y660" s="7"/>
      <c r="Z660" s="7"/>
    </row>
    <row r="661" spans="13:26" x14ac:dyDescent="0.2">
      <c r="M661" s="74"/>
      <c r="N661" s="43"/>
      <c r="O661" s="74"/>
      <c r="P661" s="74"/>
      <c r="R661" s="7"/>
      <c r="S661" s="7"/>
      <c r="T661" s="7"/>
      <c r="U661" s="7"/>
      <c r="V661" s="7"/>
      <c r="W661" s="7"/>
      <c r="X661" s="7"/>
      <c r="Y661" s="7"/>
      <c r="Z661" s="7"/>
    </row>
    <row r="662" spans="13:26" x14ac:dyDescent="0.2">
      <c r="M662" s="74"/>
      <c r="N662" s="43"/>
      <c r="O662" s="74"/>
      <c r="P662" s="74"/>
      <c r="R662" s="7"/>
      <c r="S662" s="7"/>
      <c r="T662" s="7"/>
      <c r="U662" s="7"/>
      <c r="V662" s="7"/>
      <c r="W662" s="7"/>
      <c r="X662" s="7"/>
      <c r="Y662" s="7"/>
      <c r="Z662" s="7"/>
    </row>
    <row r="663" spans="13:26" x14ac:dyDescent="0.2">
      <c r="M663" s="74"/>
      <c r="N663" s="43"/>
      <c r="O663" s="74"/>
      <c r="P663" s="74"/>
      <c r="R663" s="7"/>
      <c r="S663" s="7"/>
      <c r="T663" s="7"/>
      <c r="U663" s="7"/>
      <c r="V663" s="7"/>
      <c r="W663" s="7"/>
      <c r="X663" s="7"/>
      <c r="Y663" s="7"/>
      <c r="Z663" s="7"/>
    </row>
    <row r="664" spans="13:26" x14ac:dyDescent="0.2">
      <c r="M664" s="74"/>
      <c r="N664" s="43"/>
      <c r="O664" s="74"/>
      <c r="P664" s="74"/>
      <c r="R664" s="7"/>
      <c r="S664" s="7"/>
      <c r="T664" s="7"/>
      <c r="U664" s="7"/>
      <c r="V664" s="7"/>
      <c r="W664" s="7"/>
      <c r="X664" s="7"/>
      <c r="Y664" s="7"/>
      <c r="Z664" s="7"/>
    </row>
    <row r="665" spans="13:26" x14ac:dyDescent="0.2">
      <c r="M665" s="74"/>
      <c r="N665" s="43"/>
      <c r="O665" s="74"/>
      <c r="P665" s="74"/>
      <c r="R665" s="7"/>
      <c r="S665" s="7"/>
      <c r="T665" s="7"/>
      <c r="U665" s="7"/>
      <c r="V665" s="7"/>
      <c r="W665" s="7"/>
      <c r="X665" s="7"/>
      <c r="Y665" s="7"/>
      <c r="Z665" s="7"/>
    </row>
    <row r="666" spans="13:26" x14ac:dyDescent="0.2">
      <c r="M666" s="74"/>
      <c r="N666" s="43"/>
      <c r="O666" s="74"/>
      <c r="P666" s="74"/>
      <c r="R666" s="7"/>
      <c r="S666" s="7"/>
      <c r="T666" s="7"/>
      <c r="U666" s="7"/>
      <c r="V666" s="7"/>
      <c r="W666" s="7"/>
      <c r="X666" s="7"/>
      <c r="Y666" s="7"/>
      <c r="Z666" s="7"/>
    </row>
    <row r="667" spans="13:26" x14ac:dyDescent="0.2">
      <c r="M667" s="74"/>
      <c r="N667" s="43"/>
      <c r="O667" s="74"/>
      <c r="P667" s="74"/>
      <c r="R667" s="7"/>
      <c r="S667" s="7"/>
      <c r="T667" s="7"/>
      <c r="U667" s="7"/>
      <c r="V667" s="7"/>
      <c r="W667" s="7"/>
      <c r="X667" s="7"/>
      <c r="Y667" s="7"/>
      <c r="Z667" s="7"/>
    </row>
    <row r="668" spans="13:26" x14ac:dyDescent="0.2">
      <c r="M668" s="74"/>
      <c r="N668" s="43"/>
      <c r="O668" s="74"/>
      <c r="P668" s="74"/>
      <c r="R668" s="7"/>
      <c r="S668" s="7"/>
      <c r="T668" s="7"/>
      <c r="U668" s="7"/>
      <c r="V668" s="7"/>
      <c r="W668" s="7"/>
      <c r="X668" s="7"/>
      <c r="Y668" s="7"/>
      <c r="Z668" s="7"/>
    </row>
    <row r="669" spans="13:26" x14ac:dyDescent="0.2">
      <c r="M669" s="74"/>
      <c r="N669" s="43"/>
      <c r="O669" s="74"/>
      <c r="P669" s="74"/>
      <c r="R669" s="7"/>
      <c r="S669" s="7"/>
      <c r="T669" s="7"/>
      <c r="U669" s="7"/>
      <c r="V669" s="7"/>
      <c r="W669" s="7"/>
      <c r="X669" s="7"/>
      <c r="Y669" s="7"/>
      <c r="Z669" s="7"/>
    </row>
    <row r="670" spans="13:26" x14ac:dyDescent="0.2">
      <c r="M670" s="74"/>
      <c r="N670" s="43"/>
      <c r="O670" s="74"/>
      <c r="P670" s="74"/>
      <c r="R670" s="7"/>
      <c r="S670" s="7"/>
      <c r="T670" s="7"/>
      <c r="U670" s="7"/>
      <c r="V670" s="7"/>
      <c r="W670" s="7"/>
      <c r="X670" s="7"/>
      <c r="Y670" s="7"/>
      <c r="Z670" s="7"/>
    </row>
    <row r="671" spans="13:26" x14ac:dyDescent="0.2">
      <c r="M671" s="74"/>
      <c r="N671" s="43"/>
      <c r="O671" s="74"/>
      <c r="P671" s="74"/>
      <c r="R671" s="7"/>
      <c r="S671" s="7"/>
      <c r="T671" s="7"/>
      <c r="U671" s="7"/>
      <c r="V671" s="7"/>
      <c r="W671" s="7"/>
      <c r="X671" s="7"/>
      <c r="Y671" s="7"/>
      <c r="Z671" s="7"/>
    </row>
    <row r="672" spans="13:26" x14ac:dyDescent="0.2">
      <c r="M672" s="74"/>
      <c r="N672" s="43"/>
      <c r="O672" s="74"/>
      <c r="P672" s="74"/>
      <c r="R672" s="7"/>
      <c r="S672" s="7"/>
      <c r="T672" s="7"/>
      <c r="U672" s="7"/>
      <c r="V672" s="7"/>
      <c r="W672" s="7"/>
      <c r="X672" s="7"/>
      <c r="Y672" s="7"/>
      <c r="Z672" s="7"/>
    </row>
    <row r="673" spans="13:26" x14ac:dyDescent="0.2">
      <c r="M673" s="74"/>
      <c r="N673" s="43"/>
      <c r="O673" s="74"/>
      <c r="P673" s="74"/>
      <c r="R673" s="7"/>
      <c r="S673" s="7"/>
      <c r="T673" s="7"/>
      <c r="U673" s="7"/>
      <c r="V673" s="7"/>
      <c r="W673" s="7"/>
      <c r="X673" s="7"/>
      <c r="Y673" s="7"/>
      <c r="Z673" s="7"/>
    </row>
    <row r="674" spans="13:26" x14ac:dyDescent="0.2">
      <c r="M674" s="74"/>
      <c r="N674" s="43"/>
      <c r="O674" s="74"/>
      <c r="P674" s="74"/>
      <c r="R674" s="7"/>
      <c r="S674" s="7"/>
      <c r="T674" s="7"/>
      <c r="U674" s="7"/>
      <c r="V674" s="7"/>
      <c r="W674" s="7"/>
      <c r="X674" s="7"/>
      <c r="Y674" s="7"/>
      <c r="Z674" s="7"/>
    </row>
    <row r="675" spans="13:26" x14ac:dyDescent="0.2">
      <c r="M675" s="74"/>
      <c r="N675" s="43"/>
      <c r="O675" s="74"/>
      <c r="P675" s="74"/>
      <c r="R675" s="7"/>
      <c r="S675" s="7"/>
      <c r="T675" s="7"/>
      <c r="U675" s="7"/>
      <c r="V675" s="7"/>
      <c r="W675" s="7"/>
      <c r="X675" s="7"/>
      <c r="Y675" s="7"/>
      <c r="Z675" s="7"/>
    </row>
    <row r="676" spans="13:26" x14ac:dyDescent="0.2">
      <c r="M676" s="74"/>
      <c r="N676" s="43"/>
      <c r="O676" s="74"/>
      <c r="P676" s="74"/>
      <c r="R676" s="7"/>
      <c r="S676" s="7"/>
      <c r="T676" s="7"/>
      <c r="U676" s="7"/>
      <c r="V676" s="7"/>
      <c r="W676" s="7"/>
      <c r="X676" s="7"/>
      <c r="Y676" s="7"/>
      <c r="Z676" s="7"/>
    </row>
    <row r="677" spans="13:26" x14ac:dyDescent="0.2">
      <c r="M677" s="74"/>
      <c r="N677" s="43"/>
      <c r="O677" s="74"/>
      <c r="P677" s="74"/>
      <c r="R677" s="7"/>
      <c r="S677" s="7"/>
      <c r="T677" s="7"/>
      <c r="U677" s="7"/>
      <c r="V677" s="7"/>
      <c r="W677" s="7"/>
      <c r="X677" s="7"/>
      <c r="Y677" s="7"/>
      <c r="Z677" s="7"/>
    </row>
    <row r="678" spans="13:26" x14ac:dyDescent="0.2">
      <c r="M678" s="74"/>
      <c r="N678" s="43"/>
      <c r="O678" s="74"/>
      <c r="P678" s="74"/>
      <c r="R678" s="7"/>
      <c r="S678" s="7"/>
      <c r="T678" s="7"/>
      <c r="U678" s="7"/>
      <c r="V678" s="7"/>
      <c r="W678" s="7"/>
      <c r="X678" s="7"/>
      <c r="Y678" s="7"/>
      <c r="Z678" s="7"/>
    </row>
    <row r="679" spans="13:26" x14ac:dyDescent="0.2">
      <c r="M679" s="74"/>
      <c r="N679" s="43"/>
      <c r="O679" s="74"/>
      <c r="P679" s="74"/>
      <c r="R679" s="7"/>
      <c r="S679" s="7"/>
      <c r="T679" s="7"/>
      <c r="U679" s="7"/>
      <c r="V679" s="7"/>
      <c r="W679" s="7"/>
      <c r="X679" s="7"/>
      <c r="Y679" s="7"/>
      <c r="Z679" s="7"/>
    </row>
    <row r="680" spans="13:26" x14ac:dyDescent="0.2">
      <c r="M680" s="74"/>
      <c r="N680" s="43"/>
      <c r="O680" s="74"/>
      <c r="P680" s="74"/>
      <c r="R680" s="7"/>
      <c r="S680" s="7"/>
      <c r="T680" s="7"/>
      <c r="U680" s="7"/>
      <c r="V680" s="7"/>
      <c r="W680" s="7"/>
      <c r="X680" s="7"/>
      <c r="Y680" s="7"/>
      <c r="Z680" s="7"/>
    </row>
    <row r="681" spans="13:26" x14ac:dyDescent="0.2">
      <c r="M681" s="74"/>
      <c r="N681" s="43"/>
      <c r="O681" s="74"/>
      <c r="P681" s="74"/>
      <c r="R681" s="7"/>
      <c r="S681" s="7"/>
      <c r="T681" s="7"/>
      <c r="U681" s="7"/>
      <c r="V681" s="7"/>
      <c r="W681" s="7"/>
      <c r="X681" s="7"/>
      <c r="Y681" s="7"/>
      <c r="Z681" s="7"/>
    </row>
    <row r="682" spans="13:26" x14ac:dyDescent="0.2">
      <c r="M682" s="74"/>
      <c r="N682" s="43"/>
      <c r="O682" s="74"/>
      <c r="P682" s="74"/>
      <c r="R682" s="7"/>
      <c r="S682" s="7"/>
      <c r="T682" s="7"/>
      <c r="U682" s="7"/>
      <c r="V682" s="7"/>
      <c r="W682" s="7"/>
      <c r="X682" s="7"/>
      <c r="Y682" s="7"/>
      <c r="Z682" s="7"/>
    </row>
    <row r="683" spans="13:26" x14ac:dyDescent="0.2">
      <c r="M683" s="74"/>
      <c r="N683" s="43"/>
      <c r="O683" s="74"/>
      <c r="P683" s="74"/>
      <c r="R683" s="7"/>
      <c r="S683" s="7"/>
      <c r="T683" s="7"/>
      <c r="U683" s="7"/>
      <c r="V683" s="7"/>
      <c r="W683" s="7"/>
      <c r="X683" s="7"/>
      <c r="Y683" s="7"/>
      <c r="Z683" s="7"/>
    </row>
    <row r="684" spans="13:26" x14ac:dyDescent="0.2">
      <c r="M684" s="74"/>
      <c r="N684" s="43"/>
      <c r="O684" s="74"/>
      <c r="P684" s="74"/>
      <c r="R684" s="7"/>
      <c r="S684" s="7"/>
      <c r="T684" s="7"/>
      <c r="U684" s="7"/>
      <c r="V684" s="7"/>
      <c r="W684" s="7"/>
      <c r="X684" s="7"/>
      <c r="Y684" s="7"/>
      <c r="Z684" s="7"/>
    </row>
    <row r="685" spans="13:26" x14ac:dyDescent="0.2">
      <c r="M685" s="74"/>
      <c r="N685" s="43"/>
      <c r="O685" s="74"/>
      <c r="P685" s="74"/>
      <c r="R685" s="7"/>
      <c r="S685" s="7"/>
      <c r="T685" s="7"/>
      <c r="U685" s="7"/>
      <c r="V685" s="7"/>
      <c r="W685" s="7"/>
      <c r="X685" s="7"/>
      <c r="Y685" s="7"/>
      <c r="Z685" s="7"/>
    </row>
    <row r="686" spans="13:26" x14ac:dyDescent="0.2">
      <c r="M686" s="74"/>
      <c r="N686" s="43"/>
      <c r="O686" s="74"/>
      <c r="P686" s="74"/>
      <c r="R686" s="7"/>
      <c r="S686" s="7"/>
      <c r="T686" s="7"/>
      <c r="U686" s="7"/>
      <c r="V686" s="7"/>
      <c r="W686" s="7"/>
      <c r="X686" s="7"/>
      <c r="Y686" s="7"/>
      <c r="Z686" s="7"/>
    </row>
    <row r="687" spans="13:26" x14ac:dyDescent="0.2">
      <c r="M687" s="74"/>
      <c r="N687" s="43"/>
      <c r="O687" s="74"/>
      <c r="P687" s="74"/>
      <c r="R687" s="7"/>
      <c r="S687" s="7"/>
      <c r="T687" s="7"/>
      <c r="U687" s="7"/>
      <c r="V687" s="7"/>
      <c r="W687" s="7"/>
      <c r="X687" s="7"/>
      <c r="Y687" s="7"/>
      <c r="Z687" s="7"/>
    </row>
    <row r="688" spans="13:26" x14ac:dyDescent="0.2">
      <c r="M688" s="74"/>
      <c r="N688" s="43"/>
      <c r="O688" s="74"/>
      <c r="P688" s="74"/>
      <c r="R688" s="7"/>
      <c r="S688" s="7"/>
      <c r="T688" s="7"/>
      <c r="U688" s="7"/>
      <c r="V688" s="7"/>
      <c r="W688" s="7"/>
      <c r="X688" s="7"/>
      <c r="Y688" s="7"/>
      <c r="Z688" s="7"/>
    </row>
    <row r="689" spans="13:26" x14ac:dyDescent="0.2">
      <c r="M689" s="74"/>
      <c r="N689" s="43"/>
      <c r="O689" s="74"/>
      <c r="P689" s="74"/>
      <c r="R689" s="7"/>
      <c r="S689" s="7"/>
      <c r="T689" s="7"/>
      <c r="U689" s="7"/>
      <c r="V689" s="7"/>
      <c r="W689" s="7"/>
      <c r="X689" s="7"/>
      <c r="Y689" s="7"/>
      <c r="Z689" s="7"/>
    </row>
    <row r="690" spans="13:26" x14ac:dyDescent="0.2">
      <c r="M690" s="74"/>
      <c r="N690" s="43"/>
      <c r="O690" s="74"/>
      <c r="P690" s="74"/>
      <c r="R690" s="7"/>
      <c r="S690" s="7"/>
      <c r="T690" s="7"/>
      <c r="U690" s="7"/>
      <c r="V690" s="7"/>
      <c r="W690" s="7"/>
      <c r="X690" s="7"/>
      <c r="Y690" s="7"/>
      <c r="Z690" s="7"/>
    </row>
    <row r="691" spans="13:26" x14ac:dyDescent="0.2">
      <c r="M691" s="74"/>
      <c r="N691" s="43"/>
      <c r="O691" s="74"/>
      <c r="P691" s="74"/>
      <c r="R691" s="7"/>
      <c r="S691" s="7"/>
      <c r="T691" s="7"/>
      <c r="U691" s="7"/>
      <c r="V691" s="7"/>
      <c r="W691" s="7"/>
      <c r="X691" s="7"/>
      <c r="Y691" s="7"/>
      <c r="Z691" s="7"/>
    </row>
    <row r="692" spans="13:26" x14ac:dyDescent="0.2">
      <c r="M692" s="74"/>
      <c r="N692" s="43"/>
      <c r="O692" s="74"/>
      <c r="P692" s="74"/>
      <c r="R692" s="7"/>
      <c r="S692" s="7"/>
      <c r="T692" s="7"/>
      <c r="U692" s="7"/>
      <c r="V692" s="7"/>
      <c r="W692" s="7"/>
      <c r="X692" s="7"/>
      <c r="Y692" s="7"/>
      <c r="Z692" s="7"/>
    </row>
    <row r="693" spans="13:26" x14ac:dyDescent="0.2">
      <c r="M693" s="74"/>
      <c r="N693" s="43"/>
      <c r="O693" s="74"/>
      <c r="P693" s="74"/>
      <c r="R693" s="7"/>
      <c r="S693" s="7"/>
      <c r="T693" s="7"/>
      <c r="U693" s="7"/>
      <c r="V693" s="7"/>
      <c r="W693" s="7"/>
      <c r="X693" s="7"/>
      <c r="Y693" s="7"/>
      <c r="Z693" s="7"/>
    </row>
    <row r="694" spans="13:26" x14ac:dyDescent="0.2">
      <c r="M694" s="74"/>
      <c r="N694" s="43"/>
      <c r="O694" s="74"/>
      <c r="P694" s="74"/>
      <c r="R694" s="7"/>
      <c r="S694" s="7"/>
      <c r="T694" s="7"/>
      <c r="U694" s="7"/>
      <c r="V694" s="7"/>
      <c r="W694" s="7"/>
      <c r="X694" s="7"/>
      <c r="Y694" s="7"/>
      <c r="Z694" s="7"/>
    </row>
    <row r="695" spans="13:26" x14ac:dyDescent="0.2">
      <c r="M695" s="74"/>
      <c r="N695" s="43"/>
      <c r="O695" s="74"/>
      <c r="P695" s="74"/>
      <c r="R695" s="7"/>
      <c r="S695" s="7"/>
      <c r="T695" s="7"/>
      <c r="U695" s="7"/>
      <c r="V695" s="7"/>
      <c r="W695" s="7"/>
      <c r="X695" s="7"/>
      <c r="Y695" s="7"/>
      <c r="Z695" s="7"/>
    </row>
    <row r="696" spans="13:26" x14ac:dyDescent="0.2">
      <c r="M696" s="74"/>
      <c r="N696" s="43"/>
      <c r="O696" s="74"/>
      <c r="P696" s="74"/>
      <c r="R696" s="7"/>
      <c r="S696" s="7"/>
      <c r="T696" s="7"/>
      <c r="U696" s="7"/>
      <c r="V696" s="7"/>
      <c r="W696" s="7"/>
      <c r="X696" s="7"/>
      <c r="Y696" s="7"/>
      <c r="Z696" s="7"/>
    </row>
    <row r="697" spans="13:26" x14ac:dyDescent="0.2">
      <c r="M697" s="74"/>
      <c r="N697" s="43"/>
      <c r="O697" s="74"/>
      <c r="P697" s="74"/>
      <c r="R697" s="7"/>
      <c r="S697" s="7"/>
      <c r="T697" s="7"/>
      <c r="U697" s="7"/>
      <c r="V697" s="7"/>
      <c r="W697" s="7"/>
      <c r="X697" s="7"/>
      <c r="Y697" s="7"/>
      <c r="Z697" s="7"/>
    </row>
    <row r="698" spans="13:26" x14ac:dyDescent="0.2">
      <c r="M698" s="74"/>
      <c r="N698" s="43"/>
      <c r="O698" s="74"/>
      <c r="P698" s="74"/>
      <c r="R698" s="7"/>
      <c r="S698" s="7"/>
      <c r="T698" s="7"/>
      <c r="U698" s="7"/>
      <c r="V698" s="7"/>
      <c r="W698" s="7"/>
      <c r="X698" s="7"/>
      <c r="Y698" s="7"/>
      <c r="Z698" s="7"/>
    </row>
    <row r="699" spans="13:26" x14ac:dyDescent="0.2">
      <c r="M699" s="74"/>
      <c r="N699" s="43"/>
      <c r="O699" s="74"/>
      <c r="P699" s="74"/>
      <c r="R699" s="7"/>
      <c r="S699" s="7"/>
      <c r="T699" s="7"/>
      <c r="U699" s="7"/>
      <c r="V699" s="7"/>
      <c r="W699" s="7"/>
      <c r="X699" s="7"/>
      <c r="Y699" s="7"/>
      <c r="Z699" s="7"/>
    </row>
    <row r="700" spans="13:26" x14ac:dyDescent="0.2">
      <c r="M700" s="74"/>
      <c r="N700" s="43"/>
      <c r="O700" s="74"/>
      <c r="P700" s="74"/>
      <c r="R700" s="7"/>
      <c r="S700" s="7"/>
      <c r="T700" s="7"/>
      <c r="U700" s="7"/>
      <c r="V700" s="7"/>
      <c r="W700" s="7"/>
      <c r="X700" s="7"/>
      <c r="Y700" s="7"/>
      <c r="Z700" s="7"/>
    </row>
    <row r="701" spans="13:26" x14ac:dyDescent="0.2">
      <c r="M701" s="74"/>
      <c r="N701" s="43"/>
      <c r="O701" s="74"/>
      <c r="P701" s="74"/>
      <c r="R701" s="7"/>
      <c r="S701" s="7"/>
      <c r="T701" s="7"/>
      <c r="U701" s="7"/>
      <c r="V701" s="7"/>
      <c r="W701" s="7"/>
      <c r="X701" s="7"/>
      <c r="Y701" s="7"/>
      <c r="Z701" s="7"/>
    </row>
    <row r="702" spans="13:26" x14ac:dyDescent="0.2">
      <c r="M702" s="74"/>
      <c r="N702" s="43"/>
      <c r="O702" s="74"/>
      <c r="P702" s="74"/>
      <c r="R702" s="7"/>
      <c r="S702" s="7"/>
      <c r="T702" s="7"/>
      <c r="U702" s="7"/>
      <c r="V702" s="7"/>
      <c r="W702" s="7"/>
      <c r="X702" s="7"/>
      <c r="Y702" s="7"/>
      <c r="Z702" s="7"/>
    </row>
    <row r="703" spans="13:26" x14ac:dyDescent="0.2">
      <c r="M703" s="74"/>
      <c r="N703" s="43"/>
      <c r="O703" s="74"/>
      <c r="P703" s="74"/>
      <c r="R703" s="7"/>
      <c r="S703" s="7"/>
      <c r="T703" s="7"/>
      <c r="U703" s="7"/>
      <c r="V703" s="7"/>
      <c r="W703" s="7"/>
      <c r="X703" s="7"/>
      <c r="Y703" s="7"/>
      <c r="Z703" s="7"/>
    </row>
    <row r="704" spans="13:26" x14ac:dyDescent="0.2">
      <c r="M704" s="74"/>
      <c r="N704" s="43"/>
      <c r="O704" s="74"/>
      <c r="P704" s="74"/>
      <c r="R704" s="7"/>
      <c r="S704" s="7"/>
      <c r="T704" s="7"/>
      <c r="U704" s="7"/>
      <c r="V704" s="7"/>
      <c r="W704" s="7"/>
      <c r="X704" s="7"/>
      <c r="Y704" s="7"/>
      <c r="Z704" s="7"/>
    </row>
    <row r="705" spans="13:26" x14ac:dyDescent="0.2">
      <c r="M705" s="74"/>
      <c r="N705" s="43"/>
      <c r="O705" s="74"/>
      <c r="P705" s="74"/>
      <c r="R705" s="7"/>
      <c r="S705" s="7"/>
      <c r="T705" s="7"/>
      <c r="U705" s="7"/>
      <c r="V705" s="7"/>
      <c r="W705" s="7"/>
      <c r="X705" s="7"/>
      <c r="Y705" s="7"/>
      <c r="Z705" s="7"/>
    </row>
    <row r="706" spans="13:26" x14ac:dyDescent="0.2">
      <c r="M706" s="74"/>
      <c r="N706" s="43"/>
      <c r="O706" s="74"/>
      <c r="P706" s="74"/>
      <c r="R706" s="7"/>
      <c r="S706" s="7"/>
      <c r="T706" s="7"/>
      <c r="U706" s="7"/>
      <c r="V706" s="7"/>
      <c r="W706" s="7"/>
      <c r="X706" s="7"/>
      <c r="Y706" s="7"/>
      <c r="Z706" s="7"/>
    </row>
    <row r="707" spans="13:26" x14ac:dyDescent="0.2">
      <c r="M707" s="74"/>
      <c r="N707" s="43"/>
      <c r="O707" s="74"/>
      <c r="P707" s="74"/>
      <c r="R707" s="7"/>
      <c r="S707" s="7"/>
      <c r="T707" s="7"/>
      <c r="U707" s="7"/>
      <c r="V707" s="7"/>
      <c r="W707" s="7"/>
      <c r="X707" s="7"/>
      <c r="Y707" s="7"/>
      <c r="Z707" s="7"/>
    </row>
    <row r="708" spans="13:26" x14ac:dyDescent="0.2">
      <c r="M708" s="74"/>
      <c r="N708" s="43"/>
      <c r="O708" s="74"/>
      <c r="P708" s="74"/>
      <c r="R708" s="7"/>
      <c r="S708" s="7"/>
      <c r="T708" s="7"/>
      <c r="U708" s="7"/>
      <c r="V708" s="7"/>
      <c r="W708" s="7"/>
      <c r="X708" s="7"/>
      <c r="Y708" s="7"/>
      <c r="Z708" s="7"/>
    </row>
    <row r="709" spans="13:26" x14ac:dyDescent="0.2">
      <c r="M709" s="74"/>
      <c r="N709" s="43"/>
      <c r="O709" s="74"/>
      <c r="P709" s="74"/>
      <c r="R709" s="7"/>
      <c r="S709" s="7"/>
      <c r="T709" s="7"/>
      <c r="U709" s="7"/>
      <c r="V709" s="7"/>
      <c r="W709" s="7"/>
      <c r="X709" s="7"/>
      <c r="Y709" s="7"/>
      <c r="Z709" s="7"/>
    </row>
    <row r="710" spans="13:26" x14ac:dyDescent="0.2">
      <c r="M710" s="74"/>
      <c r="N710" s="43"/>
      <c r="O710" s="74"/>
      <c r="P710" s="74"/>
      <c r="R710" s="7"/>
      <c r="S710" s="7"/>
      <c r="T710" s="7"/>
      <c r="U710" s="7"/>
      <c r="V710" s="7"/>
      <c r="W710" s="7"/>
      <c r="X710" s="7"/>
      <c r="Y710" s="7"/>
      <c r="Z710" s="7"/>
    </row>
    <row r="711" spans="13:26" x14ac:dyDescent="0.2">
      <c r="M711" s="74"/>
      <c r="N711" s="43"/>
      <c r="O711" s="74"/>
      <c r="P711" s="74"/>
      <c r="R711" s="7"/>
      <c r="S711" s="7"/>
      <c r="T711" s="7"/>
      <c r="U711" s="7"/>
      <c r="V711" s="7"/>
      <c r="W711" s="7"/>
      <c r="X711" s="7"/>
      <c r="Y711" s="7"/>
      <c r="Z711" s="7"/>
    </row>
    <row r="712" spans="13:26" x14ac:dyDescent="0.2">
      <c r="M712" s="74"/>
      <c r="N712" s="43"/>
      <c r="O712" s="74"/>
      <c r="P712" s="74"/>
      <c r="R712" s="7"/>
      <c r="S712" s="7"/>
      <c r="T712" s="7"/>
      <c r="U712" s="7"/>
      <c r="V712" s="7"/>
      <c r="W712" s="7"/>
      <c r="X712" s="7"/>
      <c r="Y712" s="7"/>
      <c r="Z712" s="7"/>
    </row>
    <row r="713" spans="13:26" x14ac:dyDescent="0.2">
      <c r="M713" s="74"/>
      <c r="N713" s="43"/>
      <c r="O713" s="74"/>
      <c r="P713" s="74"/>
      <c r="R713" s="7"/>
      <c r="S713" s="7"/>
      <c r="T713" s="7"/>
      <c r="U713" s="7"/>
      <c r="V713" s="7"/>
      <c r="W713" s="7"/>
      <c r="X713" s="7"/>
      <c r="Y713" s="7"/>
      <c r="Z713" s="7"/>
    </row>
    <row r="714" spans="13:26" x14ac:dyDescent="0.2">
      <c r="M714" s="74"/>
      <c r="N714" s="43"/>
      <c r="O714" s="74"/>
      <c r="P714" s="74"/>
      <c r="R714" s="7"/>
      <c r="S714" s="7"/>
      <c r="T714" s="7"/>
      <c r="U714" s="7"/>
      <c r="V714" s="7"/>
      <c r="W714" s="7"/>
      <c r="X714" s="7"/>
      <c r="Y714" s="7"/>
      <c r="Z714" s="7"/>
    </row>
    <row r="715" spans="13:26" x14ac:dyDescent="0.2">
      <c r="M715" s="74"/>
      <c r="N715" s="43"/>
      <c r="O715" s="74"/>
      <c r="P715" s="74"/>
      <c r="R715" s="7"/>
      <c r="S715" s="7"/>
      <c r="T715" s="7"/>
      <c r="U715" s="7"/>
      <c r="V715" s="7"/>
      <c r="W715" s="7"/>
      <c r="X715" s="7"/>
      <c r="Y715" s="7"/>
      <c r="Z715" s="7"/>
    </row>
    <row r="716" spans="13:26" x14ac:dyDescent="0.2">
      <c r="M716" s="74"/>
      <c r="N716" s="43"/>
      <c r="O716" s="74"/>
      <c r="P716" s="74"/>
      <c r="R716" s="7"/>
      <c r="S716" s="7"/>
      <c r="T716" s="7"/>
      <c r="U716" s="7"/>
      <c r="V716" s="7"/>
      <c r="W716" s="7"/>
      <c r="X716" s="7"/>
      <c r="Y716" s="7"/>
      <c r="Z716" s="7"/>
    </row>
    <row r="717" spans="13:26" x14ac:dyDescent="0.2">
      <c r="M717" s="74"/>
      <c r="N717" s="43"/>
      <c r="O717" s="74"/>
      <c r="P717" s="74"/>
      <c r="R717" s="7"/>
      <c r="S717" s="7"/>
      <c r="T717" s="7"/>
      <c r="U717" s="7"/>
      <c r="V717" s="7"/>
      <c r="W717" s="7"/>
      <c r="X717" s="7"/>
      <c r="Y717" s="7"/>
      <c r="Z717" s="7"/>
    </row>
    <row r="718" spans="13:26" x14ac:dyDescent="0.2">
      <c r="M718" s="74"/>
      <c r="N718" s="43"/>
      <c r="O718" s="74"/>
      <c r="P718" s="74"/>
      <c r="R718" s="7"/>
      <c r="S718" s="7"/>
      <c r="T718" s="7"/>
      <c r="U718" s="7"/>
      <c r="V718" s="7"/>
      <c r="W718" s="7"/>
      <c r="X718" s="7"/>
      <c r="Y718" s="7"/>
      <c r="Z718" s="7"/>
    </row>
    <row r="719" spans="13:26" x14ac:dyDescent="0.2">
      <c r="M719" s="74"/>
      <c r="N719" s="43"/>
      <c r="O719" s="74"/>
      <c r="P719" s="74"/>
      <c r="R719" s="7"/>
      <c r="S719" s="7"/>
      <c r="T719" s="7"/>
      <c r="U719" s="7"/>
      <c r="V719" s="7"/>
      <c r="W719" s="7"/>
      <c r="X719" s="7"/>
      <c r="Y719" s="7"/>
      <c r="Z719" s="7"/>
    </row>
    <row r="720" spans="13:26" x14ac:dyDescent="0.2">
      <c r="M720" s="74"/>
      <c r="N720" s="43"/>
      <c r="O720" s="74"/>
      <c r="P720" s="74"/>
      <c r="R720" s="7"/>
      <c r="S720" s="7"/>
      <c r="T720" s="7"/>
      <c r="U720" s="7"/>
      <c r="V720" s="7"/>
      <c r="W720" s="7"/>
      <c r="X720" s="7"/>
      <c r="Y720" s="7"/>
      <c r="Z720" s="7"/>
    </row>
    <row r="721" spans="13:26" x14ac:dyDescent="0.2">
      <c r="M721" s="74"/>
      <c r="N721" s="43"/>
      <c r="O721" s="74"/>
      <c r="P721" s="74"/>
      <c r="R721" s="7"/>
      <c r="S721" s="7"/>
      <c r="T721" s="7"/>
      <c r="U721" s="7"/>
      <c r="V721" s="7"/>
      <c r="W721" s="7"/>
      <c r="X721" s="7"/>
      <c r="Y721" s="7"/>
      <c r="Z721" s="7"/>
    </row>
    <row r="722" spans="13:26" x14ac:dyDescent="0.2">
      <c r="M722" s="74"/>
      <c r="N722" s="43"/>
      <c r="O722" s="74"/>
      <c r="P722" s="74"/>
      <c r="R722" s="7"/>
      <c r="S722" s="7"/>
      <c r="T722" s="7"/>
      <c r="U722" s="7"/>
      <c r="V722" s="7"/>
      <c r="W722" s="7"/>
      <c r="X722" s="7"/>
      <c r="Y722" s="7"/>
      <c r="Z722" s="7"/>
    </row>
    <row r="723" spans="13:26" x14ac:dyDescent="0.2">
      <c r="M723" s="74"/>
      <c r="N723" s="43"/>
      <c r="O723" s="74"/>
      <c r="P723" s="74"/>
      <c r="R723" s="7"/>
      <c r="S723" s="7"/>
      <c r="T723" s="7"/>
      <c r="U723" s="7"/>
      <c r="V723" s="7"/>
      <c r="W723" s="7"/>
      <c r="X723" s="7"/>
      <c r="Y723" s="7"/>
      <c r="Z723" s="7"/>
    </row>
    <row r="724" spans="13:26" x14ac:dyDescent="0.2">
      <c r="M724" s="74"/>
      <c r="N724" s="43"/>
      <c r="O724" s="74"/>
      <c r="P724" s="74"/>
      <c r="R724" s="7"/>
      <c r="S724" s="7"/>
      <c r="T724" s="7"/>
      <c r="U724" s="7"/>
      <c r="V724" s="7"/>
      <c r="W724" s="7"/>
      <c r="X724" s="7"/>
      <c r="Y724" s="7"/>
      <c r="Z724" s="7"/>
    </row>
    <row r="725" spans="13:26" x14ac:dyDescent="0.2">
      <c r="M725" s="74"/>
      <c r="N725" s="43"/>
      <c r="O725" s="74"/>
      <c r="P725" s="74"/>
      <c r="R725" s="7"/>
      <c r="S725" s="7"/>
      <c r="T725" s="7"/>
      <c r="U725" s="7"/>
      <c r="V725" s="7"/>
      <c r="W725" s="7"/>
      <c r="X725" s="7"/>
      <c r="Y725" s="7"/>
      <c r="Z725" s="7"/>
    </row>
    <row r="726" spans="13:26" x14ac:dyDescent="0.2">
      <c r="M726" s="74"/>
      <c r="N726" s="43"/>
      <c r="O726" s="74"/>
      <c r="P726" s="74"/>
      <c r="R726" s="7"/>
      <c r="S726" s="7"/>
      <c r="T726" s="7"/>
      <c r="U726" s="7"/>
      <c r="V726" s="7"/>
      <c r="W726" s="7"/>
      <c r="X726" s="7"/>
      <c r="Y726" s="7"/>
      <c r="Z726" s="7"/>
    </row>
    <row r="727" spans="13:26" x14ac:dyDescent="0.2">
      <c r="M727" s="74"/>
      <c r="N727" s="43"/>
      <c r="O727" s="74"/>
      <c r="P727" s="74"/>
      <c r="R727" s="7"/>
      <c r="S727" s="7"/>
      <c r="T727" s="7"/>
      <c r="U727" s="7"/>
      <c r="V727" s="7"/>
      <c r="W727" s="7"/>
      <c r="X727" s="7"/>
      <c r="Y727" s="7"/>
      <c r="Z727" s="7"/>
    </row>
    <row r="728" spans="13:26" x14ac:dyDescent="0.2">
      <c r="M728" s="74"/>
      <c r="N728" s="43"/>
      <c r="O728" s="74"/>
      <c r="P728" s="74"/>
      <c r="R728" s="7"/>
      <c r="S728" s="7"/>
      <c r="T728" s="7"/>
      <c r="U728" s="7"/>
      <c r="V728" s="7"/>
      <c r="W728" s="7"/>
      <c r="X728" s="7"/>
      <c r="Y728" s="7"/>
      <c r="Z728" s="7"/>
    </row>
    <row r="729" spans="13:26" x14ac:dyDescent="0.2">
      <c r="M729" s="74"/>
      <c r="N729" s="43"/>
      <c r="O729" s="74"/>
      <c r="P729" s="74"/>
      <c r="R729" s="7"/>
      <c r="S729" s="7"/>
      <c r="T729" s="7"/>
      <c r="U729" s="7"/>
      <c r="V729" s="7"/>
      <c r="W729" s="7"/>
      <c r="X729" s="7"/>
      <c r="Y729" s="7"/>
      <c r="Z729" s="7"/>
    </row>
    <row r="730" spans="13:26" x14ac:dyDescent="0.2">
      <c r="M730" s="74"/>
      <c r="N730" s="43"/>
      <c r="O730" s="74"/>
      <c r="P730" s="74"/>
      <c r="R730" s="7"/>
      <c r="S730" s="7"/>
      <c r="T730" s="7"/>
      <c r="U730" s="7"/>
      <c r="V730" s="7"/>
      <c r="W730" s="7"/>
      <c r="X730" s="7"/>
      <c r="Y730" s="7"/>
      <c r="Z730" s="7"/>
    </row>
    <row r="731" spans="13:26" x14ac:dyDescent="0.2">
      <c r="M731" s="74"/>
      <c r="N731" s="43"/>
      <c r="O731" s="74"/>
      <c r="P731" s="74"/>
      <c r="R731" s="7"/>
      <c r="S731" s="7"/>
      <c r="T731" s="7"/>
      <c r="U731" s="7"/>
      <c r="V731" s="7"/>
      <c r="W731" s="7"/>
      <c r="X731" s="7"/>
      <c r="Y731" s="7"/>
      <c r="Z731" s="7"/>
    </row>
    <row r="732" spans="13:26" x14ac:dyDescent="0.2">
      <c r="M732" s="74"/>
      <c r="N732" s="43"/>
      <c r="O732" s="74"/>
      <c r="P732" s="74"/>
      <c r="R732" s="7"/>
      <c r="S732" s="7"/>
      <c r="T732" s="7"/>
      <c r="U732" s="7"/>
      <c r="V732" s="7"/>
      <c r="W732" s="7"/>
      <c r="X732" s="7"/>
      <c r="Y732" s="7"/>
      <c r="Z732" s="7"/>
    </row>
    <row r="733" spans="13:26" x14ac:dyDescent="0.2">
      <c r="M733" s="74"/>
      <c r="N733" s="43"/>
      <c r="O733" s="74"/>
      <c r="P733" s="74"/>
      <c r="R733" s="7"/>
      <c r="S733" s="7"/>
      <c r="T733" s="7"/>
      <c r="U733" s="7"/>
      <c r="V733" s="7"/>
      <c r="W733" s="7"/>
      <c r="X733" s="7"/>
      <c r="Y733" s="7"/>
      <c r="Z733" s="7"/>
    </row>
    <row r="734" spans="13:26" x14ac:dyDescent="0.2">
      <c r="M734" s="74"/>
      <c r="N734" s="43"/>
      <c r="O734" s="74"/>
      <c r="P734" s="74"/>
      <c r="R734" s="7"/>
      <c r="S734" s="7"/>
      <c r="T734" s="7"/>
      <c r="U734" s="7"/>
      <c r="V734" s="7"/>
      <c r="W734" s="7"/>
      <c r="X734" s="7"/>
      <c r="Y734" s="7"/>
      <c r="Z734" s="7"/>
    </row>
    <row r="735" spans="13:26" x14ac:dyDescent="0.2">
      <c r="M735" s="74"/>
      <c r="N735" s="43"/>
      <c r="O735" s="74"/>
      <c r="P735" s="74"/>
      <c r="R735" s="7"/>
      <c r="S735" s="7"/>
      <c r="T735" s="7"/>
      <c r="U735" s="7"/>
      <c r="V735" s="7"/>
      <c r="W735" s="7"/>
      <c r="X735" s="7"/>
      <c r="Y735" s="7"/>
      <c r="Z735" s="7"/>
    </row>
    <row r="736" spans="13:26" x14ac:dyDescent="0.2">
      <c r="M736" s="74"/>
      <c r="N736" s="43"/>
      <c r="O736" s="74"/>
      <c r="P736" s="74"/>
      <c r="R736" s="7"/>
      <c r="S736" s="7"/>
      <c r="T736" s="7"/>
      <c r="U736" s="7"/>
      <c r="V736" s="7"/>
      <c r="W736" s="7"/>
      <c r="X736" s="7"/>
      <c r="Y736" s="7"/>
      <c r="Z736" s="7"/>
    </row>
    <row r="737" spans="13:26" x14ac:dyDescent="0.2">
      <c r="M737" s="74"/>
      <c r="N737" s="43"/>
      <c r="O737" s="74"/>
      <c r="P737" s="74"/>
      <c r="R737" s="7"/>
      <c r="S737" s="7"/>
      <c r="T737" s="7"/>
      <c r="U737" s="7"/>
      <c r="V737" s="7"/>
      <c r="W737" s="7"/>
      <c r="X737" s="7"/>
      <c r="Y737" s="7"/>
      <c r="Z737" s="7"/>
    </row>
    <row r="738" spans="13:26" x14ac:dyDescent="0.2">
      <c r="M738" s="74"/>
      <c r="N738" s="43"/>
      <c r="O738" s="74"/>
      <c r="P738" s="74"/>
      <c r="R738" s="7"/>
      <c r="S738" s="7"/>
      <c r="T738" s="7"/>
      <c r="U738" s="7"/>
      <c r="V738" s="7"/>
      <c r="W738" s="7"/>
      <c r="X738" s="7"/>
      <c r="Y738" s="7"/>
      <c r="Z738" s="7"/>
    </row>
    <row r="739" spans="13:26" x14ac:dyDescent="0.2">
      <c r="M739" s="74"/>
      <c r="N739" s="43"/>
      <c r="O739" s="74"/>
      <c r="P739" s="74"/>
      <c r="R739" s="7"/>
      <c r="S739" s="7"/>
      <c r="T739" s="7"/>
      <c r="U739" s="7"/>
      <c r="V739" s="7"/>
      <c r="W739" s="7"/>
      <c r="X739" s="7"/>
      <c r="Y739" s="7"/>
      <c r="Z739" s="7"/>
    </row>
    <row r="740" spans="13:26" x14ac:dyDescent="0.2">
      <c r="M740" s="74"/>
      <c r="N740" s="43"/>
      <c r="O740" s="74"/>
      <c r="P740" s="74"/>
      <c r="R740" s="7"/>
      <c r="S740" s="7"/>
      <c r="T740" s="7"/>
      <c r="U740" s="7"/>
      <c r="V740" s="7"/>
      <c r="W740" s="7"/>
      <c r="X740" s="7"/>
      <c r="Y740" s="7"/>
      <c r="Z740" s="7"/>
    </row>
    <row r="741" spans="13:26" x14ac:dyDescent="0.2">
      <c r="M741" s="74"/>
      <c r="N741" s="43"/>
      <c r="O741" s="74"/>
      <c r="P741" s="74"/>
      <c r="R741" s="7"/>
      <c r="S741" s="7"/>
      <c r="T741" s="7"/>
      <c r="U741" s="7"/>
      <c r="V741" s="7"/>
      <c r="W741" s="7"/>
      <c r="X741" s="7"/>
      <c r="Y741" s="7"/>
      <c r="Z741" s="7"/>
    </row>
    <row r="742" spans="13:26" x14ac:dyDescent="0.2">
      <c r="M742" s="74"/>
      <c r="N742" s="43"/>
      <c r="O742" s="74"/>
      <c r="P742" s="74"/>
      <c r="R742" s="7"/>
      <c r="S742" s="7"/>
      <c r="T742" s="7"/>
      <c r="U742" s="7"/>
      <c r="V742" s="7"/>
      <c r="W742" s="7"/>
      <c r="X742" s="7"/>
      <c r="Y742" s="7"/>
      <c r="Z742" s="7"/>
    </row>
    <row r="743" spans="13:26" x14ac:dyDescent="0.2">
      <c r="M743" s="74"/>
      <c r="N743" s="43"/>
      <c r="O743" s="74"/>
      <c r="P743" s="74"/>
      <c r="R743" s="7"/>
      <c r="S743" s="7"/>
      <c r="T743" s="7"/>
      <c r="U743" s="7"/>
      <c r="V743" s="7"/>
      <c r="W743" s="7"/>
      <c r="X743" s="7"/>
      <c r="Y743" s="7"/>
      <c r="Z743" s="7"/>
    </row>
    <row r="744" spans="13:26" x14ac:dyDescent="0.2">
      <c r="M744" s="74"/>
      <c r="N744" s="43"/>
      <c r="O744" s="74"/>
      <c r="P744" s="74"/>
      <c r="R744" s="7"/>
      <c r="S744" s="7"/>
      <c r="T744" s="7"/>
      <c r="U744" s="7"/>
      <c r="V744" s="7"/>
      <c r="W744" s="7"/>
      <c r="X744" s="7"/>
      <c r="Y744" s="7"/>
      <c r="Z744" s="7"/>
    </row>
    <row r="745" spans="13:26" x14ac:dyDescent="0.2">
      <c r="M745" s="74"/>
      <c r="N745" s="43"/>
      <c r="O745" s="74"/>
      <c r="P745" s="74"/>
      <c r="R745" s="7"/>
      <c r="S745" s="7"/>
      <c r="T745" s="7"/>
      <c r="U745" s="7"/>
      <c r="V745" s="7"/>
      <c r="W745" s="7"/>
      <c r="X745" s="7"/>
      <c r="Y745" s="7"/>
      <c r="Z745" s="7"/>
    </row>
    <row r="746" spans="13:26" x14ac:dyDescent="0.2">
      <c r="M746" s="74"/>
      <c r="N746" s="43"/>
      <c r="O746" s="74"/>
      <c r="P746" s="74"/>
      <c r="R746" s="7"/>
      <c r="S746" s="7"/>
      <c r="T746" s="7"/>
      <c r="U746" s="7"/>
      <c r="V746" s="7"/>
      <c r="W746" s="7"/>
      <c r="X746" s="7"/>
      <c r="Y746" s="7"/>
      <c r="Z746" s="7"/>
    </row>
    <row r="747" spans="13:26" x14ac:dyDescent="0.2">
      <c r="M747" s="74"/>
      <c r="N747" s="43"/>
      <c r="O747" s="74"/>
      <c r="P747" s="74"/>
      <c r="R747" s="7"/>
      <c r="S747" s="7"/>
      <c r="T747" s="7"/>
      <c r="U747" s="7"/>
      <c r="V747" s="7"/>
      <c r="W747" s="7"/>
      <c r="X747" s="7"/>
      <c r="Y747" s="7"/>
      <c r="Z747" s="7"/>
    </row>
    <row r="748" spans="13:26" x14ac:dyDescent="0.2">
      <c r="M748" s="74"/>
      <c r="N748" s="43"/>
      <c r="O748" s="74"/>
      <c r="P748" s="74"/>
      <c r="R748" s="7"/>
      <c r="S748" s="7"/>
      <c r="T748" s="7"/>
      <c r="U748" s="7"/>
      <c r="V748" s="7"/>
      <c r="W748" s="7"/>
      <c r="X748" s="7"/>
      <c r="Y748" s="7"/>
      <c r="Z748" s="7"/>
    </row>
    <row r="749" spans="13:26" x14ac:dyDescent="0.2">
      <c r="M749" s="74"/>
      <c r="N749" s="43"/>
      <c r="O749" s="74"/>
      <c r="P749" s="74"/>
      <c r="R749" s="7"/>
      <c r="S749" s="7"/>
      <c r="T749" s="7"/>
      <c r="U749" s="7"/>
      <c r="V749" s="7"/>
      <c r="W749" s="7"/>
      <c r="X749" s="7"/>
      <c r="Y749" s="7"/>
      <c r="Z749" s="7"/>
    </row>
    <row r="750" spans="13:26" x14ac:dyDescent="0.2">
      <c r="M750" s="74"/>
      <c r="N750" s="43"/>
      <c r="O750" s="74"/>
      <c r="P750" s="74"/>
      <c r="R750" s="7"/>
      <c r="S750" s="7"/>
      <c r="T750" s="7"/>
      <c r="U750" s="7"/>
      <c r="V750" s="7"/>
      <c r="W750" s="7"/>
      <c r="X750" s="7"/>
      <c r="Y750" s="7"/>
      <c r="Z750" s="7"/>
    </row>
    <row r="751" spans="13:26" x14ac:dyDescent="0.2">
      <c r="M751" s="74"/>
      <c r="N751" s="43"/>
      <c r="O751" s="74"/>
      <c r="P751" s="74"/>
      <c r="R751" s="7"/>
      <c r="S751" s="7"/>
      <c r="T751" s="7"/>
      <c r="U751" s="7"/>
      <c r="V751" s="7"/>
      <c r="W751" s="7"/>
      <c r="X751" s="7"/>
      <c r="Y751" s="7"/>
      <c r="Z751" s="7"/>
    </row>
    <row r="752" spans="13:26" x14ac:dyDescent="0.2">
      <c r="M752" s="74"/>
      <c r="N752" s="43"/>
      <c r="O752" s="74"/>
      <c r="P752" s="74"/>
      <c r="R752" s="7"/>
      <c r="S752" s="7"/>
      <c r="T752" s="7"/>
      <c r="U752" s="7"/>
      <c r="V752" s="7"/>
      <c r="W752" s="7"/>
      <c r="X752" s="7"/>
      <c r="Y752" s="7"/>
      <c r="Z752" s="7"/>
    </row>
    <row r="753" spans="13:26" x14ac:dyDescent="0.2">
      <c r="M753" s="74"/>
      <c r="N753" s="43"/>
      <c r="O753" s="74"/>
      <c r="P753" s="74"/>
      <c r="R753" s="7"/>
      <c r="S753" s="7"/>
      <c r="T753" s="7"/>
      <c r="U753" s="7"/>
      <c r="V753" s="7"/>
      <c r="W753" s="7"/>
      <c r="X753" s="7"/>
      <c r="Y753" s="7"/>
      <c r="Z753" s="7"/>
    </row>
    <row r="754" spans="13:26" x14ac:dyDescent="0.2">
      <c r="M754" s="74"/>
      <c r="N754" s="43"/>
      <c r="O754" s="74"/>
      <c r="P754" s="74"/>
      <c r="R754" s="7"/>
      <c r="S754" s="7"/>
      <c r="T754" s="7"/>
      <c r="U754" s="7"/>
      <c r="V754" s="7"/>
      <c r="W754" s="7"/>
      <c r="X754" s="7"/>
      <c r="Y754" s="7"/>
      <c r="Z754" s="7"/>
    </row>
    <row r="755" spans="13:26" x14ac:dyDescent="0.2">
      <c r="M755" s="74"/>
      <c r="N755" s="43"/>
      <c r="O755" s="74"/>
      <c r="P755" s="74"/>
      <c r="R755" s="7"/>
      <c r="S755" s="7"/>
      <c r="T755" s="7"/>
      <c r="U755" s="7"/>
      <c r="V755" s="7"/>
      <c r="W755" s="7"/>
      <c r="X755" s="7"/>
      <c r="Y755" s="7"/>
      <c r="Z755" s="7"/>
    </row>
    <row r="756" spans="13:26" x14ac:dyDescent="0.2">
      <c r="M756" s="74"/>
      <c r="N756" s="43"/>
      <c r="O756" s="74"/>
      <c r="P756" s="74"/>
      <c r="R756" s="7"/>
      <c r="S756" s="7"/>
      <c r="T756" s="7"/>
      <c r="U756" s="7"/>
      <c r="V756" s="7"/>
      <c r="W756" s="7"/>
      <c r="X756" s="7"/>
      <c r="Y756" s="7"/>
      <c r="Z756" s="7"/>
    </row>
    <row r="757" spans="13:26" x14ac:dyDescent="0.2">
      <c r="M757" s="74"/>
      <c r="N757" s="43"/>
      <c r="O757" s="74"/>
      <c r="P757" s="74"/>
      <c r="R757" s="7"/>
      <c r="S757" s="7"/>
      <c r="T757" s="7"/>
      <c r="U757" s="7"/>
      <c r="V757" s="7"/>
      <c r="W757" s="7"/>
      <c r="X757" s="7"/>
      <c r="Y757" s="7"/>
      <c r="Z757" s="7"/>
    </row>
    <row r="758" spans="13:26" x14ac:dyDescent="0.2">
      <c r="M758" s="74"/>
      <c r="N758" s="43"/>
      <c r="O758" s="74"/>
      <c r="P758" s="74"/>
      <c r="R758" s="7"/>
      <c r="S758" s="7"/>
      <c r="T758" s="7"/>
      <c r="U758" s="7"/>
      <c r="V758" s="7"/>
      <c r="W758" s="7"/>
      <c r="X758" s="7"/>
      <c r="Y758" s="7"/>
      <c r="Z758" s="7"/>
    </row>
    <row r="759" spans="13:26" x14ac:dyDescent="0.2">
      <c r="M759" s="74"/>
      <c r="N759" s="43"/>
      <c r="O759" s="74"/>
      <c r="P759" s="74"/>
      <c r="R759" s="7"/>
      <c r="S759" s="7"/>
      <c r="T759" s="7"/>
      <c r="U759" s="7"/>
      <c r="V759" s="7"/>
      <c r="W759" s="7"/>
      <c r="X759" s="7"/>
      <c r="Y759" s="7"/>
      <c r="Z759" s="7"/>
    </row>
    <row r="760" spans="13:26" x14ac:dyDescent="0.2">
      <c r="M760" s="74"/>
      <c r="N760" s="43"/>
      <c r="O760" s="74"/>
      <c r="P760" s="74"/>
      <c r="R760" s="7"/>
      <c r="S760" s="7"/>
      <c r="T760" s="7"/>
      <c r="U760" s="7"/>
      <c r="V760" s="7"/>
      <c r="W760" s="7"/>
      <c r="X760" s="7"/>
      <c r="Y760" s="7"/>
      <c r="Z760" s="7"/>
    </row>
    <row r="761" spans="13:26" x14ac:dyDescent="0.2">
      <c r="M761" s="74"/>
      <c r="N761" s="43"/>
      <c r="O761" s="74"/>
      <c r="P761" s="74"/>
      <c r="R761" s="7"/>
      <c r="S761" s="7"/>
      <c r="T761" s="7"/>
      <c r="U761" s="7"/>
      <c r="V761" s="7"/>
      <c r="W761" s="7"/>
      <c r="X761" s="7"/>
      <c r="Y761" s="7"/>
      <c r="Z761" s="7"/>
    </row>
    <row r="762" spans="13:26" x14ac:dyDescent="0.2">
      <c r="M762" s="74"/>
      <c r="N762" s="43"/>
      <c r="O762" s="74"/>
      <c r="P762" s="74"/>
      <c r="R762" s="7"/>
      <c r="S762" s="7"/>
      <c r="T762" s="7"/>
      <c r="U762" s="7"/>
      <c r="V762" s="7"/>
      <c r="W762" s="7"/>
      <c r="X762" s="7"/>
      <c r="Y762" s="7"/>
      <c r="Z762" s="7"/>
    </row>
    <row r="763" spans="13:26" x14ac:dyDescent="0.2">
      <c r="M763" s="74"/>
      <c r="N763" s="43"/>
      <c r="O763" s="74"/>
      <c r="P763" s="74"/>
      <c r="R763" s="7"/>
      <c r="S763" s="7"/>
      <c r="T763" s="7"/>
      <c r="U763" s="7"/>
      <c r="V763" s="7"/>
      <c r="W763" s="7"/>
      <c r="X763" s="7"/>
      <c r="Y763" s="7"/>
      <c r="Z763" s="7"/>
    </row>
    <row r="764" spans="13:26" x14ac:dyDescent="0.2">
      <c r="M764" s="74"/>
      <c r="N764" s="43"/>
      <c r="O764" s="74"/>
      <c r="P764" s="74"/>
      <c r="R764" s="7"/>
      <c r="S764" s="7"/>
      <c r="T764" s="7"/>
      <c r="U764" s="7"/>
      <c r="V764" s="7"/>
      <c r="W764" s="7"/>
      <c r="X764" s="7"/>
      <c r="Y764" s="7"/>
      <c r="Z764" s="7"/>
    </row>
    <row r="765" spans="13:26" x14ac:dyDescent="0.2">
      <c r="M765" s="74"/>
      <c r="N765" s="43"/>
      <c r="O765" s="74"/>
      <c r="P765" s="74"/>
      <c r="R765" s="7"/>
      <c r="S765" s="7"/>
      <c r="T765" s="7"/>
      <c r="U765" s="7"/>
      <c r="V765" s="7"/>
      <c r="W765" s="7"/>
      <c r="X765" s="7"/>
      <c r="Y765" s="7"/>
      <c r="Z765" s="7"/>
    </row>
    <row r="766" spans="13:26" x14ac:dyDescent="0.2">
      <c r="M766" s="74"/>
      <c r="N766" s="43"/>
      <c r="O766" s="74"/>
      <c r="P766" s="74"/>
      <c r="R766" s="7"/>
      <c r="S766" s="7"/>
      <c r="T766" s="7"/>
      <c r="U766" s="7"/>
      <c r="V766" s="7"/>
      <c r="W766" s="7"/>
      <c r="X766" s="7"/>
      <c r="Y766" s="7"/>
      <c r="Z766" s="7"/>
    </row>
    <row r="767" spans="13:26" x14ac:dyDescent="0.2">
      <c r="M767" s="74"/>
      <c r="N767" s="43"/>
      <c r="O767" s="74"/>
      <c r="P767" s="74"/>
      <c r="R767" s="7"/>
      <c r="S767" s="7"/>
      <c r="T767" s="7"/>
      <c r="U767" s="7"/>
      <c r="V767" s="7"/>
      <c r="W767" s="7"/>
      <c r="X767" s="7"/>
      <c r="Y767" s="7"/>
      <c r="Z767" s="7"/>
    </row>
    <row r="768" spans="13:26" x14ac:dyDescent="0.2">
      <c r="M768" s="74"/>
      <c r="N768" s="43"/>
      <c r="O768" s="74"/>
      <c r="P768" s="74"/>
      <c r="R768" s="7"/>
      <c r="S768" s="7"/>
      <c r="T768" s="7"/>
      <c r="U768" s="7"/>
      <c r="V768" s="7"/>
      <c r="W768" s="7"/>
      <c r="X768" s="7"/>
      <c r="Y768" s="7"/>
      <c r="Z768" s="7"/>
    </row>
    <row r="769" spans="13:26" x14ac:dyDescent="0.2">
      <c r="M769" s="74"/>
      <c r="N769" s="43"/>
      <c r="O769" s="74"/>
      <c r="P769" s="74"/>
      <c r="R769" s="7"/>
      <c r="S769" s="7"/>
      <c r="T769" s="7"/>
      <c r="U769" s="7"/>
      <c r="V769" s="7"/>
      <c r="W769" s="7"/>
      <c r="X769" s="7"/>
      <c r="Y769" s="7"/>
      <c r="Z769" s="7"/>
    </row>
    <row r="770" spans="13:26" x14ac:dyDescent="0.2">
      <c r="M770" s="74"/>
      <c r="N770" s="43"/>
      <c r="O770" s="74"/>
      <c r="P770" s="74"/>
      <c r="R770" s="7"/>
      <c r="S770" s="7"/>
      <c r="T770" s="7"/>
      <c r="U770" s="7"/>
      <c r="V770" s="7"/>
      <c r="W770" s="7"/>
      <c r="X770" s="7"/>
      <c r="Y770" s="7"/>
      <c r="Z770" s="7"/>
    </row>
    <row r="771" spans="13:26" x14ac:dyDescent="0.2">
      <c r="M771" s="74"/>
      <c r="N771" s="43"/>
      <c r="O771" s="74"/>
      <c r="P771" s="74"/>
      <c r="R771" s="7"/>
      <c r="S771" s="7"/>
      <c r="T771" s="7"/>
      <c r="U771" s="7"/>
      <c r="V771" s="7"/>
      <c r="W771" s="7"/>
      <c r="X771" s="7"/>
      <c r="Y771" s="7"/>
      <c r="Z771" s="7"/>
    </row>
    <row r="772" spans="13:26" x14ac:dyDescent="0.2">
      <c r="M772" s="74"/>
      <c r="N772" s="43"/>
      <c r="O772" s="74"/>
      <c r="P772" s="74"/>
      <c r="R772" s="7"/>
      <c r="S772" s="7"/>
      <c r="T772" s="7"/>
      <c r="U772" s="7"/>
      <c r="V772" s="7"/>
      <c r="W772" s="7"/>
      <c r="X772" s="7"/>
      <c r="Y772" s="7"/>
      <c r="Z772" s="7"/>
    </row>
    <row r="773" spans="13:26" x14ac:dyDescent="0.2">
      <c r="M773" s="74"/>
      <c r="N773" s="43"/>
      <c r="O773" s="74"/>
      <c r="P773" s="74"/>
      <c r="R773" s="7"/>
      <c r="S773" s="7"/>
      <c r="T773" s="7"/>
      <c r="U773" s="7"/>
      <c r="V773" s="7"/>
      <c r="W773" s="7"/>
      <c r="X773" s="7"/>
      <c r="Y773" s="7"/>
      <c r="Z773" s="7"/>
    </row>
    <row r="774" spans="13:26" x14ac:dyDescent="0.2">
      <c r="M774" s="74"/>
      <c r="N774" s="43"/>
      <c r="O774" s="74"/>
      <c r="P774" s="74"/>
      <c r="R774" s="7"/>
      <c r="S774" s="7"/>
      <c r="T774" s="7"/>
      <c r="U774" s="7"/>
      <c r="V774" s="7"/>
      <c r="W774" s="7"/>
      <c r="X774" s="7"/>
      <c r="Y774" s="7"/>
      <c r="Z774" s="7"/>
    </row>
    <row r="775" spans="13:26" x14ac:dyDescent="0.2">
      <c r="M775" s="74"/>
      <c r="N775" s="43"/>
      <c r="O775" s="74"/>
      <c r="P775" s="74"/>
      <c r="R775" s="7"/>
      <c r="S775" s="7"/>
      <c r="T775" s="7"/>
      <c r="U775" s="7"/>
      <c r="V775" s="7"/>
      <c r="W775" s="7"/>
      <c r="X775" s="7"/>
      <c r="Y775" s="7"/>
      <c r="Z775" s="7"/>
    </row>
    <row r="776" spans="13:26" x14ac:dyDescent="0.2">
      <c r="M776" s="74"/>
      <c r="N776" s="43"/>
      <c r="O776" s="74"/>
      <c r="P776" s="74"/>
      <c r="R776" s="7"/>
      <c r="S776" s="7"/>
      <c r="T776" s="7"/>
      <c r="U776" s="7"/>
      <c r="V776" s="7"/>
      <c r="W776" s="7"/>
      <c r="X776" s="7"/>
      <c r="Y776" s="7"/>
      <c r="Z776" s="7"/>
    </row>
    <row r="777" spans="13:26" x14ac:dyDescent="0.2">
      <c r="M777" s="74"/>
      <c r="N777" s="43"/>
      <c r="O777" s="74"/>
      <c r="P777" s="74"/>
      <c r="R777" s="7"/>
      <c r="S777" s="7"/>
      <c r="T777" s="7"/>
      <c r="U777" s="7"/>
      <c r="V777" s="7"/>
      <c r="W777" s="7"/>
      <c r="X777" s="7"/>
      <c r="Y777" s="7"/>
      <c r="Z777" s="7"/>
    </row>
    <row r="778" spans="13:26" x14ac:dyDescent="0.2">
      <c r="M778" s="74"/>
      <c r="N778" s="43"/>
      <c r="O778" s="74"/>
      <c r="P778" s="74"/>
      <c r="R778" s="7"/>
      <c r="S778" s="7"/>
      <c r="T778" s="7"/>
      <c r="U778" s="7"/>
      <c r="V778" s="7"/>
      <c r="W778" s="7"/>
      <c r="X778" s="7"/>
      <c r="Y778" s="7"/>
      <c r="Z778" s="7"/>
    </row>
    <row r="779" spans="13:26" x14ac:dyDescent="0.2">
      <c r="M779" s="74"/>
      <c r="N779" s="43"/>
      <c r="O779" s="74"/>
      <c r="P779" s="74"/>
      <c r="R779" s="7"/>
      <c r="S779" s="7"/>
      <c r="T779" s="7"/>
      <c r="U779" s="7"/>
      <c r="V779" s="7"/>
      <c r="W779" s="7"/>
      <c r="X779" s="7"/>
      <c r="Y779" s="7"/>
      <c r="Z779" s="7"/>
    </row>
    <row r="780" spans="13:26" x14ac:dyDescent="0.2">
      <c r="M780" s="74"/>
      <c r="N780" s="43"/>
      <c r="O780" s="74"/>
      <c r="P780" s="74"/>
      <c r="R780" s="7"/>
      <c r="S780" s="7"/>
      <c r="T780" s="7"/>
      <c r="U780" s="7"/>
      <c r="V780" s="7"/>
      <c r="W780" s="7"/>
      <c r="X780" s="7"/>
      <c r="Y780" s="7"/>
      <c r="Z780" s="7"/>
    </row>
    <row r="781" spans="13:26" x14ac:dyDescent="0.2">
      <c r="M781" s="74"/>
      <c r="N781" s="43"/>
      <c r="O781" s="74"/>
      <c r="P781" s="74"/>
      <c r="R781" s="7"/>
      <c r="S781" s="7"/>
      <c r="T781" s="7"/>
      <c r="U781" s="7"/>
      <c r="V781" s="7"/>
      <c r="W781" s="7"/>
      <c r="X781" s="7"/>
      <c r="Y781" s="7"/>
      <c r="Z781" s="7"/>
    </row>
    <row r="782" spans="13:26" x14ac:dyDescent="0.2">
      <c r="M782" s="74"/>
      <c r="N782" s="43"/>
      <c r="O782" s="74"/>
      <c r="P782" s="74"/>
      <c r="R782" s="7"/>
      <c r="S782" s="7"/>
      <c r="T782" s="7"/>
      <c r="U782" s="7"/>
      <c r="V782" s="7"/>
      <c r="W782" s="7"/>
      <c r="X782" s="7"/>
      <c r="Y782" s="7"/>
      <c r="Z782" s="7"/>
    </row>
    <row r="783" spans="13:26" x14ac:dyDescent="0.2">
      <c r="M783" s="74"/>
      <c r="N783" s="43"/>
      <c r="O783" s="74"/>
      <c r="P783" s="74"/>
      <c r="R783" s="7"/>
      <c r="S783" s="7"/>
      <c r="T783" s="7"/>
      <c r="U783" s="7"/>
      <c r="V783" s="7"/>
      <c r="W783" s="7"/>
      <c r="X783" s="7"/>
      <c r="Y783" s="7"/>
      <c r="Z783" s="7"/>
    </row>
    <row r="784" spans="13:26" x14ac:dyDescent="0.2">
      <c r="M784" s="74"/>
      <c r="N784" s="43"/>
      <c r="O784" s="74"/>
      <c r="P784" s="74"/>
      <c r="R784" s="7"/>
      <c r="S784" s="7"/>
      <c r="T784" s="7"/>
      <c r="U784" s="7"/>
      <c r="V784" s="7"/>
      <c r="W784" s="7"/>
      <c r="X784" s="7"/>
      <c r="Y784" s="7"/>
      <c r="Z784" s="7"/>
    </row>
    <row r="785" spans="13:26" x14ac:dyDescent="0.2">
      <c r="M785" s="74"/>
      <c r="N785" s="43"/>
      <c r="O785" s="74"/>
      <c r="P785" s="74"/>
      <c r="R785" s="7"/>
      <c r="S785" s="7"/>
      <c r="T785" s="7"/>
      <c r="U785" s="7"/>
      <c r="V785" s="7"/>
      <c r="W785" s="7"/>
      <c r="X785" s="7"/>
      <c r="Y785" s="7"/>
      <c r="Z785" s="7"/>
    </row>
    <row r="786" spans="13:26" x14ac:dyDescent="0.2">
      <c r="M786" s="74"/>
      <c r="N786" s="43"/>
      <c r="O786" s="74"/>
      <c r="P786" s="74"/>
      <c r="R786" s="7"/>
      <c r="S786" s="7"/>
      <c r="T786" s="7"/>
      <c r="U786" s="7"/>
      <c r="V786" s="7"/>
      <c r="W786" s="7"/>
      <c r="X786" s="7"/>
      <c r="Y786" s="7"/>
      <c r="Z786" s="7"/>
    </row>
    <row r="787" spans="13:26" x14ac:dyDescent="0.2">
      <c r="M787" s="74"/>
      <c r="N787" s="43"/>
      <c r="O787" s="74"/>
      <c r="P787" s="74"/>
      <c r="R787" s="7"/>
      <c r="S787" s="7"/>
      <c r="T787" s="7"/>
      <c r="U787" s="7"/>
      <c r="V787" s="7"/>
      <c r="W787" s="7"/>
      <c r="X787" s="7"/>
      <c r="Y787" s="7"/>
      <c r="Z787" s="7"/>
    </row>
    <row r="788" spans="13:26" x14ac:dyDescent="0.2">
      <c r="M788" s="74"/>
      <c r="N788" s="43"/>
      <c r="O788" s="74"/>
      <c r="P788" s="74"/>
      <c r="R788" s="7"/>
      <c r="S788" s="7"/>
      <c r="T788" s="7"/>
      <c r="U788" s="7"/>
      <c r="V788" s="7"/>
      <c r="W788" s="7"/>
      <c r="X788" s="7"/>
      <c r="Y788" s="7"/>
      <c r="Z788" s="7"/>
    </row>
    <row r="789" spans="13:26" x14ac:dyDescent="0.2">
      <c r="M789" s="74"/>
      <c r="N789" s="43"/>
      <c r="O789" s="74"/>
      <c r="P789" s="74"/>
      <c r="R789" s="7"/>
      <c r="S789" s="7"/>
      <c r="T789" s="7"/>
      <c r="U789" s="7"/>
      <c r="V789" s="7"/>
      <c r="W789" s="7"/>
      <c r="X789" s="7"/>
      <c r="Y789" s="7"/>
      <c r="Z789" s="7"/>
    </row>
    <row r="790" spans="13:26" x14ac:dyDescent="0.2">
      <c r="M790" s="74"/>
      <c r="N790" s="43"/>
      <c r="O790" s="74"/>
      <c r="P790" s="74"/>
      <c r="R790" s="7"/>
      <c r="S790" s="7"/>
      <c r="T790" s="7"/>
      <c r="U790" s="7"/>
      <c r="V790" s="7"/>
      <c r="W790" s="7"/>
      <c r="X790" s="7"/>
      <c r="Y790" s="7"/>
      <c r="Z790" s="7"/>
    </row>
    <row r="791" spans="13:26" x14ac:dyDescent="0.2">
      <c r="M791" s="74"/>
      <c r="N791" s="43"/>
      <c r="O791" s="74"/>
      <c r="P791" s="74"/>
      <c r="R791" s="7"/>
      <c r="S791" s="7"/>
      <c r="T791" s="7"/>
      <c r="U791" s="7"/>
      <c r="V791" s="7"/>
      <c r="W791" s="7"/>
      <c r="X791" s="7"/>
      <c r="Y791" s="7"/>
      <c r="Z791" s="7"/>
    </row>
    <row r="792" spans="13:26" x14ac:dyDescent="0.2">
      <c r="M792" s="74"/>
      <c r="N792" s="43"/>
      <c r="O792" s="74"/>
      <c r="P792" s="74"/>
      <c r="R792" s="7"/>
      <c r="S792" s="7"/>
      <c r="T792" s="7"/>
      <c r="U792" s="7"/>
      <c r="V792" s="7"/>
      <c r="W792" s="7"/>
      <c r="X792" s="7"/>
      <c r="Y792" s="7"/>
      <c r="Z792" s="7"/>
    </row>
    <row r="793" spans="13:26" x14ac:dyDescent="0.2">
      <c r="M793" s="74"/>
      <c r="N793" s="43"/>
      <c r="O793" s="74"/>
      <c r="P793" s="74"/>
      <c r="R793" s="7"/>
      <c r="S793" s="7"/>
      <c r="T793" s="7"/>
      <c r="U793" s="7"/>
      <c r="V793" s="7"/>
      <c r="W793" s="7"/>
      <c r="X793" s="7"/>
      <c r="Y793" s="7"/>
      <c r="Z793" s="7"/>
    </row>
    <row r="794" spans="13:26" x14ac:dyDescent="0.2">
      <c r="M794" s="74"/>
      <c r="N794" s="43"/>
      <c r="O794" s="74"/>
      <c r="P794" s="74"/>
      <c r="R794" s="7"/>
      <c r="S794" s="7"/>
      <c r="T794" s="7"/>
      <c r="U794" s="7"/>
      <c r="V794" s="7"/>
      <c r="W794" s="7"/>
      <c r="X794" s="7"/>
      <c r="Y794" s="7"/>
      <c r="Z794" s="7"/>
    </row>
    <row r="795" spans="13:26" x14ac:dyDescent="0.2">
      <c r="M795" s="74"/>
      <c r="N795" s="43"/>
      <c r="O795" s="74"/>
      <c r="P795" s="74"/>
      <c r="R795" s="7"/>
      <c r="S795" s="7"/>
      <c r="T795" s="7"/>
      <c r="U795" s="7"/>
      <c r="V795" s="7"/>
      <c r="W795" s="7"/>
      <c r="X795" s="7"/>
      <c r="Y795" s="7"/>
      <c r="Z795" s="7"/>
    </row>
    <row r="796" spans="13:26" x14ac:dyDescent="0.2">
      <c r="M796" s="74"/>
      <c r="N796" s="43"/>
      <c r="O796" s="74"/>
      <c r="P796" s="74"/>
      <c r="R796" s="7"/>
      <c r="S796" s="7"/>
      <c r="T796" s="7"/>
      <c r="U796" s="7"/>
      <c r="V796" s="7"/>
      <c r="W796" s="7"/>
      <c r="X796" s="7"/>
      <c r="Y796" s="7"/>
      <c r="Z796" s="7"/>
    </row>
    <row r="797" spans="13:26" x14ac:dyDescent="0.2">
      <c r="M797" s="74"/>
      <c r="N797" s="43"/>
      <c r="O797" s="74"/>
      <c r="P797" s="74"/>
      <c r="R797" s="7"/>
      <c r="S797" s="7"/>
      <c r="T797" s="7"/>
      <c r="U797" s="7"/>
      <c r="V797" s="7"/>
      <c r="W797" s="7"/>
      <c r="X797" s="7"/>
      <c r="Y797" s="7"/>
      <c r="Z797" s="7"/>
    </row>
    <row r="798" spans="13:26" x14ac:dyDescent="0.2">
      <c r="M798" s="74"/>
      <c r="N798" s="43"/>
      <c r="O798" s="74"/>
      <c r="P798" s="74"/>
      <c r="R798" s="7"/>
      <c r="S798" s="7"/>
      <c r="T798" s="7"/>
      <c r="U798" s="7"/>
      <c r="V798" s="7"/>
      <c r="W798" s="7"/>
      <c r="X798" s="7"/>
      <c r="Y798" s="7"/>
      <c r="Z798" s="7"/>
    </row>
    <row r="799" spans="13:26" x14ac:dyDescent="0.2">
      <c r="M799" s="74"/>
      <c r="N799" s="43"/>
      <c r="O799" s="74"/>
      <c r="P799" s="74"/>
      <c r="R799" s="7"/>
      <c r="S799" s="7"/>
      <c r="T799" s="7"/>
      <c r="U799" s="7"/>
      <c r="V799" s="7"/>
      <c r="W799" s="7"/>
      <c r="X799" s="7"/>
      <c r="Y799" s="7"/>
      <c r="Z799" s="7"/>
    </row>
    <row r="800" spans="13:26" x14ac:dyDescent="0.2">
      <c r="M800" s="74"/>
      <c r="N800" s="43"/>
      <c r="O800" s="74"/>
      <c r="P800" s="74"/>
      <c r="R800" s="7"/>
      <c r="S800" s="7"/>
      <c r="T800" s="7"/>
      <c r="U800" s="7"/>
      <c r="V800" s="7"/>
      <c r="W800" s="7"/>
      <c r="X800" s="7"/>
      <c r="Y800" s="7"/>
      <c r="Z800" s="7"/>
    </row>
    <row r="801" spans="13:26" x14ac:dyDescent="0.2">
      <c r="M801" s="74"/>
      <c r="N801" s="43"/>
      <c r="O801" s="74"/>
      <c r="P801" s="74"/>
      <c r="R801" s="7"/>
      <c r="S801" s="7"/>
      <c r="T801" s="7"/>
      <c r="U801" s="7"/>
      <c r="V801" s="7"/>
      <c r="W801" s="7"/>
      <c r="X801" s="7"/>
      <c r="Y801" s="7"/>
      <c r="Z801" s="7"/>
    </row>
    <row r="802" spans="13:26" x14ac:dyDescent="0.2">
      <c r="M802" s="74"/>
      <c r="N802" s="43"/>
      <c r="O802" s="74"/>
      <c r="P802" s="74"/>
      <c r="R802" s="7"/>
      <c r="S802" s="7"/>
      <c r="T802" s="7"/>
      <c r="U802" s="7"/>
      <c r="V802" s="7"/>
      <c r="W802" s="7"/>
      <c r="X802" s="7"/>
      <c r="Y802" s="7"/>
      <c r="Z802" s="7"/>
    </row>
    <row r="803" spans="13:26" x14ac:dyDescent="0.2">
      <c r="M803" s="74"/>
      <c r="N803" s="43"/>
      <c r="O803" s="74"/>
      <c r="P803" s="74"/>
      <c r="R803" s="7"/>
      <c r="S803" s="7"/>
      <c r="T803" s="7"/>
      <c r="U803" s="7"/>
      <c r="V803" s="7"/>
      <c r="W803" s="7"/>
      <c r="X803" s="7"/>
      <c r="Y803" s="7"/>
      <c r="Z803" s="7"/>
    </row>
    <row r="804" spans="13:26" x14ac:dyDescent="0.2">
      <c r="M804" s="74"/>
      <c r="N804" s="43"/>
      <c r="O804" s="74"/>
      <c r="P804" s="74"/>
      <c r="R804" s="7"/>
      <c r="S804" s="7"/>
      <c r="T804" s="7"/>
      <c r="U804" s="7"/>
      <c r="V804" s="7"/>
      <c r="W804" s="7"/>
      <c r="X804" s="7"/>
      <c r="Y804" s="7"/>
      <c r="Z804" s="7"/>
    </row>
    <row r="805" spans="13:26" x14ac:dyDescent="0.2">
      <c r="M805" s="74"/>
      <c r="N805" s="43"/>
      <c r="O805" s="74"/>
      <c r="P805" s="74"/>
      <c r="R805" s="7"/>
      <c r="S805" s="7"/>
      <c r="T805" s="7"/>
      <c r="U805" s="7"/>
      <c r="V805" s="7"/>
      <c r="W805" s="7"/>
      <c r="X805" s="7"/>
      <c r="Y805" s="7"/>
      <c r="Z805" s="7"/>
    </row>
    <row r="806" spans="13:26" x14ac:dyDescent="0.2">
      <c r="M806" s="74"/>
      <c r="N806" s="43"/>
      <c r="O806" s="74"/>
      <c r="P806" s="74"/>
      <c r="R806" s="7"/>
      <c r="S806" s="7"/>
      <c r="T806" s="7"/>
      <c r="U806" s="7"/>
      <c r="V806" s="7"/>
      <c r="W806" s="7"/>
      <c r="X806" s="7"/>
      <c r="Y806" s="7"/>
      <c r="Z806" s="7"/>
    </row>
    <row r="807" spans="13:26" x14ac:dyDescent="0.2">
      <c r="M807" s="74"/>
      <c r="N807" s="43"/>
      <c r="O807" s="74"/>
      <c r="P807" s="74"/>
      <c r="R807" s="7"/>
      <c r="S807" s="7"/>
      <c r="T807" s="7"/>
      <c r="U807" s="7"/>
      <c r="V807" s="7"/>
      <c r="W807" s="7"/>
      <c r="X807" s="7"/>
      <c r="Y807" s="7"/>
      <c r="Z807" s="7"/>
    </row>
    <row r="808" spans="13:26" x14ac:dyDescent="0.2">
      <c r="M808" s="74"/>
      <c r="N808" s="43"/>
      <c r="O808" s="74"/>
      <c r="P808" s="74"/>
      <c r="R808" s="7"/>
      <c r="S808" s="7"/>
      <c r="T808" s="7"/>
      <c r="U808" s="7"/>
      <c r="V808" s="7"/>
      <c r="W808" s="7"/>
      <c r="X808" s="7"/>
      <c r="Y808" s="7"/>
      <c r="Z808" s="7"/>
    </row>
    <row r="809" spans="13:26" x14ac:dyDescent="0.2">
      <c r="M809" s="74"/>
      <c r="N809" s="43"/>
      <c r="O809" s="74"/>
      <c r="P809" s="74"/>
      <c r="R809" s="7"/>
      <c r="S809" s="7"/>
      <c r="T809" s="7"/>
      <c r="U809" s="7"/>
      <c r="V809" s="7"/>
      <c r="W809" s="7"/>
      <c r="X809" s="7"/>
      <c r="Y809" s="7"/>
      <c r="Z809" s="7"/>
    </row>
    <row r="810" spans="13:26" x14ac:dyDescent="0.2">
      <c r="M810" s="74"/>
      <c r="N810" s="43"/>
      <c r="O810" s="74"/>
      <c r="P810" s="74"/>
      <c r="R810" s="7"/>
      <c r="S810" s="7"/>
      <c r="T810" s="7"/>
      <c r="U810" s="7"/>
      <c r="V810" s="7"/>
      <c r="W810" s="7"/>
      <c r="X810" s="7"/>
      <c r="Y810" s="7"/>
      <c r="Z810" s="7"/>
    </row>
    <row r="811" spans="13:26" x14ac:dyDescent="0.2">
      <c r="M811" s="74"/>
      <c r="N811" s="43"/>
      <c r="O811" s="74"/>
      <c r="P811" s="74"/>
      <c r="R811" s="7"/>
      <c r="S811" s="7"/>
      <c r="T811" s="7"/>
      <c r="U811" s="7"/>
      <c r="V811" s="7"/>
      <c r="W811" s="7"/>
      <c r="X811" s="7"/>
      <c r="Y811" s="7"/>
      <c r="Z811" s="7"/>
    </row>
    <row r="812" spans="13:26" x14ac:dyDescent="0.2">
      <c r="M812" s="74"/>
      <c r="N812" s="43"/>
      <c r="O812" s="74"/>
      <c r="P812" s="74"/>
      <c r="R812" s="7"/>
      <c r="S812" s="7"/>
      <c r="T812" s="7"/>
      <c r="U812" s="7"/>
      <c r="V812" s="7"/>
      <c r="W812" s="7"/>
      <c r="X812" s="7"/>
      <c r="Y812" s="7"/>
      <c r="Z812" s="7"/>
    </row>
    <row r="813" spans="13:26" x14ac:dyDescent="0.2">
      <c r="M813" s="74"/>
      <c r="N813" s="43"/>
      <c r="O813" s="74"/>
      <c r="P813" s="74"/>
      <c r="R813" s="7"/>
      <c r="S813" s="7"/>
      <c r="T813" s="7"/>
      <c r="U813" s="7"/>
      <c r="V813" s="7"/>
      <c r="W813" s="7"/>
      <c r="X813" s="7"/>
      <c r="Y813" s="7"/>
      <c r="Z813" s="7"/>
    </row>
    <row r="814" spans="13:26" x14ac:dyDescent="0.2">
      <c r="M814" s="74"/>
      <c r="N814" s="43"/>
      <c r="O814" s="74"/>
      <c r="P814" s="74"/>
      <c r="R814" s="7"/>
      <c r="S814" s="7"/>
      <c r="T814" s="7"/>
      <c r="U814" s="7"/>
      <c r="V814" s="7"/>
      <c r="W814" s="7"/>
      <c r="X814" s="7"/>
      <c r="Y814" s="7"/>
      <c r="Z814" s="7"/>
    </row>
    <row r="815" spans="13:26" x14ac:dyDescent="0.2">
      <c r="M815" s="74"/>
      <c r="N815" s="43"/>
      <c r="O815" s="74"/>
      <c r="P815" s="74"/>
      <c r="R815" s="7"/>
      <c r="S815" s="7"/>
      <c r="T815" s="7"/>
      <c r="U815" s="7"/>
      <c r="V815" s="7"/>
      <c r="W815" s="7"/>
      <c r="X815" s="7"/>
      <c r="Y815" s="7"/>
      <c r="Z815" s="7"/>
    </row>
    <row r="816" spans="13:26" x14ac:dyDescent="0.2">
      <c r="M816" s="74"/>
      <c r="N816" s="43"/>
      <c r="O816" s="74"/>
      <c r="P816" s="74"/>
      <c r="R816" s="7"/>
      <c r="S816" s="7"/>
      <c r="T816" s="7"/>
      <c r="U816" s="7"/>
      <c r="V816" s="7"/>
      <c r="W816" s="7"/>
      <c r="X816" s="7"/>
      <c r="Y816" s="7"/>
      <c r="Z816" s="7"/>
    </row>
    <row r="817" spans="13:26" x14ac:dyDescent="0.2">
      <c r="M817" s="74"/>
      <c r="N817" s="43"/>
      <c r="O817" s="74"/>
      <c r="P817" s="74"/>
      <c r="R817" s="7"/>
      <c r="S817" s="7"/>
      <c r="T817" s="7"/>
      <c r="U817" s="7"/>
      <c r="V817" s="7"/>
      <c r="W817" s="7"/>
      <c r="X817" s="7"/>
      <c r="Y817" s="7"/>
      <c r="Z817" s="7"/>
    </row>
    <row r="818" spans="13:26" x14ac:dyDescent="0.2">
      <c r="M818" s="74"/>
      <c r="N818" s="43"/>
      <c r="O818" s="74"/>
      <c r="P818" s="74"/>
      <c r="R818" s="7"/>
      <c r="S818" s="7"/>
      <c r="T818" s="7"/>
      <c r="U818" s="7"/>
      <c r="V818" s="7"/>
      <c r="W818" s="7"/>
      <c r="X818" s="7"/>
      <c r="Y818" s="7"/>
      <c r="Z818" s="7"/>
    </row>
    <row r="819" spans="13:26" x14ac:dyDescent="0.2">
      <c r="M819" s="74"/>
      <c r="N819" s="43"/>
      <c r="O819" s="74"/>
      <c r="P819" s="74"/>
      <c r="R819" s="7"/>
      <c r="S819" s="7"/>
      <c r="T819" s="7"/>
      <c r="U819" s="7"/>
      <c r="V819" s="7"/>
      <c r="W819" s="7"/>
      <c r="X819" s="7"/>
      <c r="Y819" s="7"/>
      <c r="Z819" s="7"/>
    </row>
    <row r="820" spans="13:26" x14ac:dyDescent="0.2">
      <c r="M820" s="74"/>
      <c r="N820" s="43"/>
      <c r="O820" s="74"/>
      <c r="P820" s="74"/>
      <c r="R820" s="7"/>
      <c r="S820" s="7"/>
      <c r="T820" s="7"/>
      <c r="U820" s="7"/>
      <c r="V820" s="7"/>
      <c r="W820" s="7"/>
      <c r="X820" s="7"/>
      <c r="Y820" s="7"/>
      <c r="Z820" s="7"/>
    </row>
    <row r="821" spans="13:26" x14ac:dyDescent="0.2">
      <c r="M821" s="74"/>
      <c r="N821" s="43"/>
      <c r="O821" s="74"/>
      <c r="P821" s="74"/>
      <c r="R821" s="7"/>
      <c r="S821" s="7"/>
      <c r="T821" s="7"/>
      <c r="U821" s="7"/>
      <c r="V821" s="7"/>
      <c r="W821" s="7"/>
      <c r="X821" s="7"/>
      <c r="Y821" s="7"/>
      <c r="Z821" s="7"/>
    </row>
    <row r="822" spans="13:26" x14ac:dyDescent="0.2">
      <c r="M822" s="74"/>
      <c r="N822" s="43"/>
      <c r="O822" s="74"/>
      <c r="P822" s="74"/>
      <c r="R822" s="7"/>
      <c r="S822" s="7"/>
      <c r="T822" s="7"/>
      <c r="U822" s="7"/>
      <c r="V822" s="7"/>
      <c r="W822" s="7"/>
      <c r="X822" s="7"/>
      <c r="Y822" s="7"/>
      <c r="Z822" s="7"/>
    </row>
    <row r="823" spans="13:26" x14ac:dyDescent="0.2">
      <c r="M823" s="74"/>
      <c r="N823" s="43"/>
      <c r="O823" s="74"/>
      <c r="P823" s="74"/>
      <c r="R823" s="7"/>
      <c r="S823" s="7"/>
      <c r="T823" s="7"/>
      <c r="U823" s="7"/>
      <c r="V823" s="7"/>
      <c r="W823" s="7"/>
      <c r="X823" s="7"/>
      <c r="Y823" s="7"/>
      <c r="Z823" s="7"/>
    </row>
    <row r="824" spans="13:26" x14ac:dyDescent="0.2">
      <c r="M824" s="74"/>
      <c r="N824" s="43"/>
      <c r="O824" s="74"/>
      <c r="P824" s="74"/>
      <c r="R824" s="7"/>
      <c r="S824" s="7"/>
      <c r="T824" s="7"/>
      <c r="U824" s="7"/>
      <c r="V824" s="7"/>
      <c r="W824" s="7"/>
      <c r="X824" s="7"/>
      <c r="Y824" s="7"/>
      <c r="Z824" s="7"/>
    </row>
    <row r="825" spans="13:26" x14ac:dyDescent="0.2">
      <c r="M825" s="74"/>
      <c r="N825" s="43"/>
      <c r="O825" s="74"/>
      <c r="P825" s="74"/>
      <c r="R825" s="7"/>
      <c r="S825" s="7"/>
      <c r="T825" s="7"/>
      <c r="U825" s="7"/>
      <c r="V825" s="7"/>
      <c r="W825" s="7"/>
      <c r="X825" s="7"/>
      <c r="Y825" s="7"/>
      <c r="Z825" s="7"/>
    </row>
    <row r="826" spans="13:26" x14ac:dyDescent="0.2">
      <c r="M826" s="74"/>
      <c r="N826" s="43"/>
      <c r="O826" s="74"/>
      <c r="P826" s="74"/>
      <c r="R826" s="7"/>
      <c r="S826" s="7"/>
      <c r="T826" s="7"/>
      <c r="U826" s="7"/>
      <c r="V826" s="7"/>
      <c r="W826" s="7"/>
      <c r="X826" s="7"/>
      <c r="Y826" s="7"/>
      <c r="Z826" s="7"/>
    </row>
    <row r="827" spans="13:26" x14ac:dyDescent="0.2">
      <c r="M827" s="74"/>
      <c r="N827" s="43"/>
      <c r="O827" s="74"/>
      <c r="P827" s="74"/>
      <c r="R827" s="7"/>
      <c r="S827" s="7"/>
      <c r="T827" s="7"/>
      <c r="U827" s="7"/>
      <c r="V827" s="7"/>
      <c r="W827" s="7"/>
      <c r="X827" s="7"/>
      <c r="Y827" s="7"/>
      <c r="Z827" s="7"/>
    </row>
    <row r="828" spans="13:26" x14ac:dyDescent="0.2">
      <c r="M828" s="74"/>
      <c r="N828" s="43"/>
      <c r="O828" s="74"/>
      <c r="P828" s="74"/>
      <c r="R828" s="7"/>
      <c r="S828" s="7"/>
      <c r="T828" s="7"/>
      <c r="U828" s="7"/>
      <c r="V828" s="7"/>
      <c r="W828" s="7"/>
      <c r="X828" s="7"/>
      <c r="Y828" s="7"/>
      <c r="Z828" s="7"/>
    </row>
    <row r="829" spans="13:26" x14ac:dyDescent="0.2">
      <c r="M829" s="74"/>
      <c r="N829" s="43"/>
      <c r="O829" s="74"/>
      <c r="P829" s="74"/>
      <c r="R829" s="7"/>
      <c r="S829" s="7"/>
      <c r="T829" s="7"/>
      <c r="U829" s="7"/>
      <c r="V829" s="7"/>
      <c r="W829" s="7"/>
      <c r="X829" s="7"/>
      <c r="Y829" s="7"/>
      <c r="Z829" s="7"/>
    </row>
    <row r="830" spans="13:26" x14ac:dyDescent="0.2">
      <c r="M830" s="74"/>
      <c r="N830" s="43"/>
      <c r="O830" s="74"/>
      <c r="P830" s="74"/>
      <c r="R830" s="7"/>
      <c r="S830" s="7"/>
      <c r="T830" s="7"/>
      <c r="U830" s="7"/>
      <c r="V830" s="7"/>
      <c r="W830" s="7"/>
      <c r="X830" s="7"/>
      <c r="Y830" s="7"/>
      <c r="Z830" s="7"/>
    </row>
    <row r="831" spans="13:26" x14ac:dyDescent="0.2">
      <c r="M831" s="74"/>
      <c r="N831" s="43"/>
      <c r="O831" s="74"/>
      <c r="P831" s="74"/>
      <c r="R831" s="7"/>
      <c r="S831" s="7"/>
      <c r="T831" s="7"/>
      <c r="U831" s="7"/>
      <c r="V831" s="7"/>
      <c r="W831" s="7"/>
      <c r="X831" s="7"/>
      <c r="Y831" s="7"/>
      <c r="Z831" s="7"/>
    </row>
    <row r="832" spans="13:26" x14ac:dyDescent="0.2">
      <c r="M832" s="74"/>
      <c r="N832" s="43"/>
      <c r="O832" s="74"/>
      <c r="P832" s="74"/>
      <c r="R832" s="7"/>
      <c r="S832" s="7"/>
      <c r="T832" s="7"/>
      <c r="U832" s="7"/>
      <c r="V832" s="7"/>
      <c r="W832" s="7"/>
      <c r="X832" s="7"/>
      <c r="Y832" s="7"/>
      <c r="Z832" s="7"/>
    </row>
    <row r="833" spans="13:26" x14ac:dyDescent="0.2">
      <c r="M833" s="74"/>
      <c r="N833" s="43"/>
      <c r="O833" s="74"/>
      <c r="P833" s="74"/>
      <c r="R833" s="7"/>
      <c r="S833" s="7"/>
      <c r="T833" s="7"/>
      <c r="U833" s="7"/>
      <c r="V833" s="7"/>
      <c r="W833" s="7"/>
      <c r="X833" s="7"/>
      <c r="Y833" s="7"/>
      <c r="Z833" s="7"/>
    </row>
    <row r="834" spans="13:26" x14ac:dyDescent="0.2">
      <c r="M834" s="74"/>
      <c r="N834" s="43"/>
      <c r="O834" s="74"/>
      <c r="P834" s="74"/>
      <c r="R834" s="7"/>
      <c r="S834" s="7"/>
      <c r="T834" s="7"/>
      <c r="U834" s="7"/>
      <c r="V834" s="7"/>
      <c r="W834" s="7"/>
      <c r="X834" s="7"/>
      <c r="Y834" s="7"/>
      <c r="Z834" s="7"/>
    </row>
    <row r="835" spans="13:26" x14ac:dyDescent="0.2">
      <c r="M835" s="74"/>
      <c r="N835" s="43"/>
      <c r="O835" s="74"/>
      <c r="P835" s="74"/>
      <c r="R835" s="7"/>
      <c r="S835" s="7"/>
      <c r="T835" s="7"/>
      <c r="U835" s="7"/>
      <c r="V835" s="7"/>
      <c r="W835" s="7"/>
      <c r="X835" s="7"/>
      <c r="Y835" s="7"/>
      <c r="Z835" s="7"/>
    </row>
    <row r="836" spans="13:26" x14ac:dyDescent="0.2">
      <c r="M836" s="74"/>
      <c r="N836" s="43"/>
      <c r="O836" s="74"/>
      <c r="P836" s="74"/>
      <c r="R836" s="7"/>
      <c r="S836" s="7"/>
      <c r="T836" s="7"/>
      <c r="U836" s="7"/>
      <c r="V836" s="7"/>
      <c r="W836" s="7"/>
      <c r="X836" s="7"/>
      <c r="Y836" s="7"/>
      <c r="Z836" s="7"/>
    </row>
    <row r="837" spans="13:26" x14ac:dyDescent="0.2">
      <c r="M837" s="74"/>
      <c r="N837" s="43"/>
      <c r="O837" s="74"/>
      <c r="P837" s="74"/>
      <c r="R837" s="7"/>
      <c r="S837" s="7"/>
      <c r="T837" s="7"/>
      <c r="U837" s="7"/>
      <c r="V837" s="7"/>
      <c r="W837" s="7"/>
      <c r="X837" s="7"/>
      <c r="Y837" s="7"/>
      <c r="Z837" s="7"/>
    </row>
    <row r="838" spans="13:26" x14ac:dyDescent="0.2">
      <c r="M838" s="74"/>
      <c r="N838" s="43"/>
      <c r="O838" s="74"/>
      <c r="P838" s="74"/>
      <c r="R838" s="7"/>
      <c r="S838" s="7"/>
      <c r="T838" s="7"/>
      <c r="U838" s="7"/>
      <c r="V838" s="7"/>
      <c r="W838" s="7"/>
      <c r="X838" s="7"/>
      <c r="Y838" s="7"/>
      <c r="Z838" s="7"/>
    </row>
    <row r="839" spans="13:26" x14ac:dyDescent="0.2">
      <c r="M839" s="74"/>
      <c r="N839" s="43"/>
      <c r="O839" s="74"/>
      <c r="P839" s="74"/>
      <c r="R839" s="7"/>
      <c r="S839" s="7"/>
      <c r="T839" s="7"/>
      <c r="U839" s="7"/>
      <c r="V839" s="7"/>
      <c r="W839" s="7"/>
      <c r="X839" s="7"/>
      <c r="Y839" s="7"/>
      <c r="Z839" s="7"/>
    </row>
    <row r="840" spans="13:26" x14ac:dyDescent="0.2">
      <c r="M840" s="74"/>
      <c r="N840" s="43"/>
      <c r="O840" s="74"/>
      <c r="P840" s="74"/>
      <c r="R840" s="7"/>
      <c r="S840" s="7"/>
      <c r="T840" s="7"/>
      <c r="U840" s="7"/>
      <c r="V840" s="7"/>
      <c r="W840" s="7"/>
      <c r="X840" s="7"/>
      <c r="Y840" s="7"/>
      <c r="Z840" s="7"/>
    </row>
    <row r="841" spans="13:26" x14ac:dyDescent="0.2">
      <c r="M841" s="74"/>
      <c r="N841" s="43"/>
      <c r="O841" s="74"/>
      <c r="P841" s="74"/>
      <c r="R841" s="7"/>
      <c r="S841" s="7"/>
      <c r="T841" s="7"/>
      <c r="U841" s="7"/>
      <c r="V841" s="7"/>
      <c r="W841" s="7"/>
      <c r="X841" s="7"/>
      <c r="Y841" s="7"/>
      <c r="Z841" s="7"/>
    </row>
    <row r="842" spans="13:26" x14ac:dyDescent="0.2">
      <c r="M842" s="74"/>
      <c r="N842" s="43"/>
      <c r="O842" s="74"/>
      <c r="P842" s="74"/>
      <c r="R842" s="7"/>
      <c r="S842" s="7"/>
      <c r="T842" s="7"/>
      <c r="U842" s="7"/>
      <c r="V842" s="7"/>
      <c r="W842" s="7"/>
      <c r="X842" s="7"/>
      <c r="Y842" s="7"/>
      <c r="Z842" s="7"/>
    </row>
    <row r="843" spans="13:26" x14ac:dyDescent="0.2">
      <c r="M843" s="74"/>
      <c r="N843" s="43"/>
      <c r="O843" s="74"/>
      <c r="P843" s="74"/>
      <c r="R843" s="7"/>
      <c r="S843" s="7"/>
      <c r="T843" s="7"/>
      <c r="U843" s="7"/>
      <c r="V843" s="7"/>
      <c r="W843" s="7"/>
      <c r="X843" s="7"/>
      <c r="Y843" s="7"/>
      <c r="Z843" s="7"/>
    </row>
    <row r="844" spans="13:26" x14ac:dyDescent="0.2">
      <c r="M844" s="74"/>
      <c r="N844" s="43"/>
      <c r="O844" s="74"/>
      <c r="P844" s="74"/>
      <c r="R844" s="7"/>
      <c r="S844" s="7"/>
      <c r="T844" s="7"/>
      <c r="U844" s="7"/>
      <c r="V844" s="7"/>
      <c r="W844" s="7"/>
      <c r="X844" s="7"/>
      <c r="Y844" s="7"/>
      <c r="Z844" s="7"/>
    </row>
    <row r="845" spans="13:26" x14ac:dyDescent="0.2">
      <c r="M845" s="74"/>
      <c r="N845" s="43"/>
      <c r="O845" s="74"/>
      <c r="P845" s="74"/>
      <c r="R845" s="7"/>
      <c r="S845" s="7"/>
      <c r="T845" s="7"/>
      <c r="U845" s="7"/>
      <c r="V845" s="7"/>
      <c r="W845" s="7"/>
      <c r="X845" s="7"/>
      <c r="Y845" s="7"/>
      <c r="Z845" s="7"/>
    </row>
    <row r="846" spans="13:26" x14ac:dyDescent="0.2">
      <c r="M846" s="74"/>
      <c r="N846" s="43"/>
      <c r="O846" s="74"/>
      <c r="P846" s="74"/>
      <c r="R846" s="7"/>
      <c r="S846" s="7"/>
      <c r="T846" s="7"/>
      <c r="U846" s="7"/>
      <c r="V846" s="7"/>
      <c r="W846" s="7"/>
      <c r="X846" s="7"/>
      <c r="Y846" s="7"/>
      <c r="Z846" s="7"/>
    </row>
    <row r="847" spans="13:26" x14ac:dyDescent="0.2">
      <c r="M847" s="74"/>
      <c r="N847" s="43"/>
      <c r="O847" s="74"/>
      <c r="P847" s="74"/>
      <c r="R847" s="7"/>
      <c r="S847" s="7"/>
      <c r="T847" s="7"/>
      <c r="U847" s="7"/>
      <c r="V847" s="7"/>
      <c r="W847" s="7"/>
      <c r="X847" s="7"/>
      <c r="Y847" s="7"/>
      <c r="Z847" s="7"/>
    </row>
    <row r="848" spans="13:26" x14ac:dyDescent="0.2">
      <c r="M848" s="74"/>
      <c r="N848" s="43"/>
      <c r="O848" s="74"/>
      <c r="P848" s="74"/>
      <c r="R848" s="7"/>
      <c r="S848" s="7"/>
      <c r="T848" s="7"/>
      <c r="U848" s="7"/>
      <c r="V848" s="7"/>
      <c r="W848" s="7"/>
      <c r="X848" s="7"/>
      <c r="Y848" s="7"/>
      <c r="Z848" s="7"/>
    </row>
    <row r="849" spans="13:26" x14ac:dyDescent="0.2">
      <c r="M849" s="74"/>
      <c r="N849" s="43"/>
      <c r="O849" s="74"/>
      <c r="P849" s="74"/>
      <c r="R849" s="7"/>
      <c r="S849" s="7"/>
      <c r="T849" s="7"/>
      <c r="U849" s="7"/>
      <c r="V849" s="7"/>
      <c r="W849" s="7"/>
      <c r="X849" s="7"/>
      <c r="Y849" s="7"/>
      <c r="Z849" s="7"/>
    </row>
    <row r="850" spans="13:26" x14ac:dyDescent="0.2">
      <c r="M850" s="74"/>
      <c r="N850" s="43"/>
      <c r="O850" s="74"/>
      <c r="P850" s="74"/>
      <c r="R850" s="7"/>
      <c r="S850" s="7"/>
      <c r="T850" s="7"/>
      <c r="U850" s="7"/>
      <c r="V850" s="7"/>
      <c r="W850" s="7"/>
      <c r="X850" s="7"/>
      <c r="Y850" s="7"/>
      <c r="Z850" s="7"/>
    </row>
    <row r="851" spans="13:26" x14ac:dyDescent="0.2">
      <c r="M851" s="74"/>
      <c r="N851" s="43"/>
      <c r="O851" s="74"/>
      <c r="P851" s="74"/>
      <c r="R851" s="7"/>
      <c r="S851" s="7"/>
      <c r="T851" s="7"/>
      <c r="U851" s="7"/>
      <c r="V851" s="7"/>
      <c r="W851" s="7"/>
      <c r="X851" s="7"/>
      <c r="Y851" s="7"/>
      <c r="Z851" s="7"/>
    </row>
    <row r="852" spans="13:26" x14ac:dyDescent="0.2">
      <c r="M852" s="74"/>
      <c r="N852" s="43"/>
      <c r="O852" s="74"/>
      <c r="P852" s="74"/>
      <c r="R852" s="7"/>
      <c r="S852" s="7"/>
      <c r="T852" s="7"/>
      <c r="U852" s="7"/>
      <c r="V852" s="7"/>
      <c r="W852" s="7"/>
      <c r="X852" s="7"/>
      <c r="Y852" s="7"/>
      <c r="Z852" s="7"/>
    </row>
    <row r="853" spans="13:26" x14ac:dyDescent="0.2">
      <c r="M853" s="74"/>
      <c r="N853" s="43"/>
      <c r="O853" s="74"/>
      <c r="P853" s="74"/>
      <c r="R853" s="7"/>
      <c r="S853" s="7"/>
      <c r="T853" s="7"/>
      <c r="U853" s="7"/>
      <c r="V853" s="7"/>
      <c r="W853" s="7"/>
      <c r="X853" s="7"/>
      <c r="Y853" s="7"/>
      <c r="Z853" s="7"/>
    </row>
    <row r="854" spans="13:26" x14ac:dyDescent="0.2">
      <c r="M854" s="74"/>
      <c r="N854" s="43"/>
      <c r="O854" s="74"/>
      <c r="P854" s="74"/>
      <c r="R854" s="7"/>
      <c r="S854" s="7"/>
      <c r="T854" s="7"/>
      <c r="U854" s="7"/>
      <c r="V854" s="7"/>
      <c r="W854" s="7"/>
      <c r="X854" s="7"/>
      <c r="Y854" s="7"/>
      <c r="Z854" s="7"/>
    </row>
    <row r="855" spans="13:26" x14ac:dyDescent="0.2">
      <c r="M855" s="74"/>
      <c r="N855" s="43"/>
      <c r="O855" s="74"/>
      <c r="P855" s="74"/>
      <c r="R855" s="7"/>
      <c r="S855" s="7"/>
      <c r="T855" s="7"/>
      <c r="U855" s="7"/>
      <c r="V855" s="7"/>
      <c r="W855" s="7"/>
      <c r="X855" s="7"/>
      <c r="Y855" s="7"/>
      <c r="Z855" s="7"/>
    </row>
    <row r="856" spans="13:26" x14ac:dyDescent="0.2">
      <c r="M856" s="74"/>
      <c r="N856" s="43"/>
      <c r="O856" s="74"/>
      <c r="P856" s="74"/>
      <c r="R856" s="7"/>
      <c r="S856" s="7"/>
      <c r="T856" s="7"/>
      <c r="U856" s="7"/>
      <c r="V856" s="7"/>
      <c r="W856" s="7"/>
      <c r="X856" s="7"/>
      <c r="Y856" s="7"/>
      <c r="Z856" s="7"/>
    </row>
    <row r="857" spans="13:26" x14ac:dyDescent="0.2">
      <c r="M857" s="74"/>
      <c r="N857" s="43"/>
      <c r="O857" s="74"/>
      <c r="P857" s="74"/>
      <c r="R857" s="7"/>
      <c r="S857" s="7"/>
      <c r="T857" s="7"/>
      <c r="U857" s="7"/>
      <c r="V857" s="7"/>
      <c r="W857" s="7"/>
      <c r="X857" s="7"/>
      <c r="Y857" s="7"/>
      <c r="Z857" s="7"/>
    </row>
    <row r="858" spans="13:26" x14ac:dyDescent="0.2">
      <c r="M858" s="74"/>
      <c r="N858" s="43"/>
      <c r="O858" s="74"/>
      <c r="P858" s="74"/>
      <c r="R858" s="7"/>
      <c r="S858" s="7"/>
      <c r="T858" s="7"/>
      <c r="U858" s="7"/>
      <c r="V858" s="7"/>
      <c r="W858" s="7"/>
      <c r="X858" s="7"/>
      <c r="Y858" s="7"/>
      <c r="Z858" s="7"/>
    </row>
    <row r="859" spans="13:26" x14ac:dyDescent="0.2">
      <c r="M859" s="74"/>
      <c r="N859" s="43"/>
      <c r="O859" s="74"/>
      <c r="P859" s="74"/>
      <c r="R859" s="7"/>
      <c r="S859" s="7"/>
      <c r="T859" s="7"/>
      <c r="U859" s="7"/>
      <c r="V859" s="7"/>
      <c r="W859" s="7"/>
      <c r="X859" s="7"/>
      <c r="Y859" s="7"/>
      <c r="Z859" s="7"/>
    </row>
    <row r="860" spans="13:26" x14ac:dyDescent="0.2">
      <c r="M860" s="74"/>
      <c r="N860" s="43"/>
      <c r="O860" s="74"/>
      <c r="P860" s="74"/>
      <c r="R860" s="7"/>
      <c r="S860" s="7"/>
      <c r="T860" s="7"/>
      <c r="U860" s="7"/>
      <c r="V860" s="7"/>
      <c r="W860" s="7"/>
      <c r="X860" s="7"/>
      <c r="Y860" s="7"/>
      <c r="Z860" s="7"/>
    </row>
    <row r="861" spans="13:26" x14ac:dyDescent="0.2">
      <c r="M861" s="74"/>
      <c r="N861" s="43"/>
      <c r="O861" s="74"/>
      <c r="P861" s="74"/>
      <c r="R861" s="7"/>
      <c r="S861" s="7"/>
      <c r="T861" s="7"/>
      <c r="U861" s="7"/>
      <c r="V861" s="7"/>
      <c r="W861" s="7"/>
      <c r="X861" s="7"/>
      <c r="Y861" s="7"/>
      <c r="Z861" s="7"/>
    </row>
    <row r="862" spans="13:26" x14ac:dyDescent="0.2">
      <c r="M862" s="74"/>
      <c r="N862" s="43"/>
      <c r="O862" s="74"/>
      <c r="P862" s="74"/>
      <c r="R862" s="7"/>
      <c r="S862" s="7"/>
      <c r="T862" s="7"/>
      <c r="U862" s="7"/>
      <c r="V862" s="7"/>
      <c r="W862" s="7"/>
      <c r="X862" s="7"/>
      <c r="Y862" s="7"/>
      <c r="Z862" s="7"/>
    </row>
    <row r="863" spans="13:26" x14ac:dyDescent="0.2">
      <c r="M863" s="74"/>
      <c r="N863" s="43"/>
      <c r="O863" s="74"/>
      <c r="P863" s="74"/>
      <c r="R863" s="7"/>
      <c r="S863" s="7"/>
      <c r="T863" s="7"/>
      <c r="U863" s="7"/>
      <c r="V863" s="7"/>
      <c r="W863" s="7"/>
      <c r="X863" s="7"/>
      <c r="Y863" s="7"/>
      <c r="Z863" s="7"/>
    </row>
    <row r="864" spans="13:26" x14ac:dyDescent="0.2">
      <c r="M864" s="74"/>
      <c r="N864" s="43"/>
      <c r="O864" s="74"/>
      <c r="P864" s="74"/>
      <c r="R864" s="7"/>
      <c r="S864" s="7"/>
      <c r="T864" s="7"/>
      <c r="U864" s="7"/>
      <c r="V864" s="7"/>
      <c r="W864" s="7"/>
      <c r="X864" s="7"/>
      <c r="Y864" s="7"/>
      <c r="Z864" s="7"/>
    </row>
    <row r="865" spans="13:26" x14ac:dyDescent="0.2">
      <c r="M865" s="74"/>
      <c r="N865" s="43"/>
      <c r="O865" s="74"/>
      <c r="P865" s="74"/>
      <c r="R865" s="7"/>
      <c r="S865" s="7"/>
      <c r="T865" s="7"/>
      <c r="U865" s="7"/>
      <c r="V865" s="7"/>
      <c r="W865" s="7"/>
      <c r="X865" s="7"/>
      <c r="Y865" s="7"/>
      <c r="Z865" s="7"/>
    </row>
    <row r="866" spans="13:26" x14ac:dyDescent="0.2">
      <c r="M866" s="74"/>
      <c r="N866" s="43"/>
      <c r="O866" s="74"/>
      <c r="P866" s="74"/>
      <c r="R866" s="7"/>
      <c r="S866" s="7"/>
      <c r="T866" s="7"/>
      <c r="U866" s="7"/>
      <c r="V866" s="7"/>
      <c r="W866" s="7"/>
      <c r="X866" s="7"/>
      <c r="Y866" s="7"/>
      <c r="Z866" s="7"/>
    </row>
    <row r="867" spans="13:26" x14ac:dyDescent="0.2">
      <c r="M867" s="74"/>
      <c r="N867" s="43"/>
      <c r="O867" s="74"/>
      <c r="P867" s="74"/>
      <c r="R867" s="7"/>
      <c r="S867" s="7"/>
      <c r="T867" s="7"/>
      <c r="U867" s="7"/>
      <c r="V867" s="7"/>
      <c r="W867" s="7"/>
      <c r="X867" s="7"/>
      <c r="Y867" s="7"/>
      <c r="Z867" s="7"/>
    </row>
    <row r="868" spans="13:26" x14ac:dyDescent="0.2">
      <c r="M868" s="74"/>
      <c r="N868" s="43"/>
      <c r="O868" s="74"/>
      <c r="P868" s="74"/>
      <c r="R868" s="7"/>
      <c r="S868" s="7"/>
      <c r="T868" s="7"/>
      <c r="U868" s="7"/>
      <c r="V868" s="7"/>
      <c r="W868" s="7"/>
      <c r="X868" s="7"/>
      <c r="Y868" s="7"/>
      <c r="Z868" s="7"/>
    </row>
    <row r="869" spans="13:26" x14ac:dyDescent="0.2">
      <c r="M869" s="74"/>
      <c r="N869" s="43"/>
      <c r="O869" s="74"/>
      <c r="P869" s="74"/>
      <c r="R869" s="7"/>
      <c r="S869" s="7"/>
      <c r="T869" s="7"/>
      <c r="U869" s="7"/>
      <c r="V869" s="7"/>
      <c r="W869" s="7"/>
      <c r="X869" s="7"/>
      <c r="Y869" s="7"/>
      <c r="Z869" s="7"/>
    </row>
    <row r="870" spans="13:26" x14ac:dyDescent="0.2">
      <c r="M870" s="74"/>
      <c r="N870" s="43"/>
      <c r="O870" s="74"/>
      <c r="P870" s="74"/>
      <c r="R870" s="7"/>
      <c r="S870" s="7"/>
      <c r="T870" s="7"/>
      <c r="U870" s="7"/>
      <c r="V870" s="7"/>
      <c r="W870" s="7"/>
      <c r="X870" s="7"/>
      <c r="Y870" s="7"/>
      <c r="Z870" s="7"/>
    </row>
    <row r="871" spans="13:26" x14ac:dyDescent="0.2">
      <c r="M871" s="74"/>
      <c r="N871" s="43"/>
      <c r="O871" s="74"/>
      <c r="P871" s="74"/>
      <c r="R871" s="7"/>
      <c r="S871" s="7"/>
      <c r="T871" s="7"/>
      <c r="U871" s="7"/>
      <c r="V871" s="7"/>
      <c r="W871" s="7"/>
      <c r="X871" s="7"/>
      <c r="Y871" s="7"/>
      <c r="Z871" s="7"/>
    </row>
    <row r="872" spans="13:26" x14ac:dyDescent="0.2">
      <c r="M872" s="74"/>
      <c r="N872" s="43"/>
      <c r="O872" s="74"/>
      <c r="P872" s="74"/>
      <c r="R872" s="7"/>
      <c r="S872" s="7"/>
      <c r="T872" s="7"/>
      <c r="U872" s="7"/>
      <c r="V872" s="7"/>
      <c r="W872" s="7"/>
      <c r="X872" s="7"/>
      <c r="Y872" s="7"/>
      <c r="Z872" s="7"/>
    </row>
    <row r="873" spans="13:26" x14ac:dyDescent="0.2">
      <c r="M873" s="74"/>
      <c r="N873" s="43"/>
      <c r="O873" s="74"/>
      <c r="P873" s="74"/>
      <c r="R873" s="7"/>
      <c r="S873" s="7"/>
      <c r="T873" s="7"/>
      <c r="U873" s="7"/>
      <c r="V873" s="7"/>
      <c r="W873" s="7"/>
      <c r="X873" s="7"/>
      <c r="Y873" s="7"/>
      <c r="Z873" s="7"/>
    </row>
    <row r="874" spans="13:26" x14ac:dyDescent="0.2">
      <c r="M874" s="74"/>
      <c r="N874" s="43"/>
      <c r="O874" s="74"/>
      <c r="P874" s="74"/>
      <c r="R874" s="7"/>
      <c r="S874" s="7"/>
      <c r="T874" s="7"/>
      <c r="U874" s="7"/>
      <c r="V874" s="7"/>
      <c r="W874" s="7"/>
      <c r="X874" s="7"/>
      <c r="Y874" s="7"/>
      <c r="Z874" s="7"/>
    </row>
    <row r="875" spans="13:26" x14ac:dyDescent="0.2">
      <c r="M875" s="74"/>
      <c r="N875" s="43"/>
      <c r="O875" s="74"/>
      <c r="P875" s="74"/>
      <c r="R875" s="7"/>
      <c r="S875" s="7"/>
      <c r="T875" s="7"/>
      <c r="U875" s="7"/>
      <c r="V875" s="7"/>
      <c r="W875" s="7"/>
      <c r="X875" s="7"/>
      <c r="Y875" s="7"/>
      <c r="Z875" s="7"/>
    </row>
    <row r="876" spans="13:26" x14ac:dyDescent="0.2">
      <c r="M876" s="74"/>
      <c r="N876" s="43"/>
      <c r="O876" s="74"/>
      <c r="P876" s="74"/>
      <c r="R876" s="7"/>
      <c r="S876" s="7"/>
      <c r="T876" s="7"/>
      <c r="U876" s="7"/>
      <c r="V876" s="7"/>
      <c r="W876" s="7"/>
      <c r="X876" s="7"/>
      <c r="Y876" s="7"/>
      <c r="Z876" s="7"/>
    </row>
    <row r="877" spans="13:26" x14ac:dyDescent="0.2">
      <c r="M877" s="74"/>
      <c r="N877" s="43"/>
      <c r="O877" s="74"/>
      <c r="P877" s="74"/>
      <c r="R877" s="7"/>
      <c r="S877" s="7"/>
      <c r="T877" s="7"/>
      <c r="U877" s="7"/>
      <c r="V877" s="7"/>
      <c r="W877" s="7"/>
      <c r="X877" s="7"/>
      <c r="Y877" s="7"/>
      <c r="Z877" s="7"/>
    </row>
    <row r="878" spans="13:26" x14ac:dyDescent="0.2">
      <c r="M878" s="74"/>
      <c r="N878" s="43"/>
      <c r="O878" s="74"/>
      <c r="P878" s="74"/>
      <c r="R878" s="7"/>
      <c r="S878" s="7"/>
      <c r="T878" s="7"/>
      <c r="U878" s="7"/>
      <c r="V878" s="7"/>
      <c r="W878" s="7"/>
      <c r="X878" s="7"/>
      <c r="Y878" s="7"/>
      <c r="Z878" s="7"/>
    </row>
    <row r="879" spans="13:26" x14ac:dyDescent="0.2">
      <c r="M879" s="74"/>
      <c r="N879" s="43"/>
      <c r="O879" s="74"/>
      <c r="P879" s="74"/>
      <c r="R879" s="7"/>
      <c r="S879" s="7"/>
      <c r="T879" s="7"/>
      <c r="U879" s="7"/>
      <c r="V879" s="7"/>
      <c r="W879" s="7"/>
      <c r="X879" s="7"/>
      <c r="Y879" s="7"/>
      <c r="Z879" s="7"/>
    </row>
    <row r="880" spans="13:26" x14ac:dyDescent="0.2">
      <c r="M880" s="74"/>
      <c r="N880" s="43"/>
      <c r="O880" s="74"/>
      <c r="P880" s="74"/>
      <c r="R880" s="7"/>
      <c r="S880" s="7"/>
      <c r="T880" s="7"/>
      <c r="U880" s="7"/>
      <c r="V880" s="7"/>
      <c r="W880" s="7"/>
      <c r="X880" s="7"/>
      <c r="Y880" s="7"/>
      <c r="Z880" s="7"/>
    </row>
    <row r="881" spans="13:26" x14ac:dyDescent="0.2">
      <c r="M881" s="74"/>
      <c r="N881" s="43"/>
      <c r="O881" s="74"/>
      <c r="P881" s="74"/>
      <c r="R881" s="7"/>
      <c r="S881" s="7"/>
      <c r="T881" s="7"/>
      <c r="U881" s="7"/>
      <c r="V881" s="7"/>
      <c r="W881" s="7"/>
      <c r="X881" s="7"/>
      <c r="Y881" s="7"/>
      <c r="Z881" s="7"/>
    </row>
    <row r="882" spans="13:26" x14ac:dyDescent="0.2">
      <c r="M882" s="74"/>
      <c r="N882" s="43"/>
      <c r="O882" s="74"/>
      <c r="P882" s="74"/>
      <c r="R882" s="7"/>
      <c r="S882" s="7"/>
      <c r="T882" s="7"/>
      <c r="U882" s="7"/>
      <c r="V882" s="7"/>
      <c r="W882" s="7"/>
      <c r="X882" s="7"/>
      <c r="Y882" s="7"/>
      <c r="Z882" s="7"/>
    </row>
    <row r="883" spans="13:26" x14ac:dyDescent="0.2">
      <c r="M883" s="74"/>
      <c r="N883" s="43"/>
      <c r="O883" s="74"/>
      <c r="P883" s="74"/>
      <c r="R883" s="7"/>
      <c r="S883" s="7"/>
      <c r="T883" s="7"/>
      <c r="U883" s="7"/>
      <c r="V883" s="7"/>
      <c r="W883" s="7"/>
      <c r="X883" s="7"/>
      <c r="Y883" s="7"/>
      <c r="Z883" s="7"/>
    </row>
    <row r="884" spans="13:26" x14ac:dyDescent="0.2">
      <c r="M884" s="74"/>
      <c r="N884" s="43"/>
      <c r="O884" s="74"/>
      <c r="P884" s="74"/>
      <c r="R884" s="7"/>
      <c r="S884" s="7"/>
      <c r="T884" s="7"/>
      <c r="U884" s="7"/>
      <c r="V884" s="7"/>
      <c r="W884" s="7"/>
      <c r="X884" s="7"/>
      <c r="Y884" s="7"/>
      <c r="Z884" s="7"/>
    </row>
    <row r="885" spans="13:26" x14ac:dyDescent="0.2">
      <c r="M885" s="74"/>
      <c r="N885" s="43"/>
      <c r="O885" s="74"/>
      <c r="P885" s="74"/>
      <c r="R885" s="7"/>
      <c r="S885" s="7"/>
      <c r="T885" s="7"/>
      <c r="U885" s="7"/>
      <c r="V885" s="7"/>
      <c r="W885" s="7"/>
      <c r="X885" s="7"/>
      <c r="Y885" s="7"/>
      <c r="Z885" s="7"/>
    </row>
    <row r="886" spans="13:26" x14ac:dyDescent="0.2">
      <c r="M886" s="74"/>
      <c r="N886" s="43"/>
      <c r="O886" s="74"/>
      <c r="P886" s="74"/>
      <c r="R886" s="7"/>
      <c r="S886" s="7"/>
      <c r="T886" s="7"/>
      <c r="U886" s="7"/>
      <c r="V886" s="7"/>
      <c r="W886" s="7"/>
      <c r="X886" s="7"/>
      <c r="Y886" s="7"/>
      <c r="Z886" s="7"/>
    </row>
    <row r="887" spans="13:26" x14ac:dyDescent="0.2">
      <c r="M887" s="74"/>
      <c r="N887" s="43"/>
      <c r="O887" s="74"/>
      <c r="P887" s="74"/>
      <c r="R887" s="7"/>
      <c r="S887" s="7"/>
      <c r="T887" s="7"/>
      <c r="U887" s="7"/>
      <c r="V887" s="7"/>
      <c r="W887" s="7"/>
      <c r="X887" s="7"/>
      <c r="Y887" s="7"/>
      <c r="Z887" s="7"/>
    </row>
    <row r="888" spans="13:26" x14ac:dyDescent="0.2">
      <c r="M888" s="74"/>
      <c r="N888" s="43"/>
      <c r="O888" s="74"/>
      <c r="P888" s="74"/>
      <c r="R888" s="7"/>
      <c r="S888" s="7"/>
      <c r="T888" s="7"/>
      <c r="U888" s="7"/>
      <c r="V888" s="7"/>
      <c r="W888" s="7"/>
      <c r="X888" s="7"/>
      <c r="Y888" s="7"/>
      <c r="Z888" s="7"/>
    </row>
    <row r="889" spans="13:26" x14ac:dyDescent="0.2">
      <c r="M889" s="74"/>
      <c r="N889" s="43"/>
      <c r="O889" s="74"/>
      <c r="P889" s="74"/>
      <c r="R889" s="7"/>
      <c r="S889" s="7"/>
      <c r="T889" s="7"/>
      <c r="U889" s="7"/>
      <c r="V889" s="7"/>
      <c r="W889" s="7"/>
      <c r="X889" s="7"/>
      <c r="Y889" s="7"/>
      <c r="Z889" s="7"/>
    </row>
    <row r="890" spans="13:26" x14ac:dyDescent="0.2">
      <c r="M890" s="74"/>
      <c r="N890" s="43"/>
      <c r="O890" s="74"/>
      <c r="P890" s="74"/>
      <c r="R890" s="7"/>
      <c r="S890" s="7"/>
      <c r="T890" s="7"/>
      <c r="U890" s="7"/>
      <c r="V890" s="7"/>
      <c r="W890" s="7"/>
      <c r="X890" s="7"/>
      <c r="Y890" s="7"/>
      <c r="Z890" s="7"/>
    </row>
    <row r="891" spans="13:26" x14ac:dyDescent="0.2">
      <c r="M891" s="74"/>
      <c r="N891" s="43"/>
      <c r="O891" s="74"/>
      <c r="P891" s="74"/>
      <c r="R891" s="7"/>
      <c r="S891" s="7"/>
      <c r="T891" s="7"/>
      <c r="U891" s="7"/>
      <c r="V891" s="7"/>
      <c r="W891" s="7"/>
      <c r="X891" s="7"/>
      <c r="Y891" s="7"/>
      <c r="Z891" s="7"/>
    </row>
    <row r="892" spans="13:26" x14ac:dyDescent="0.2">
      <c r="M892" s="74"/>
      <c r="N892" s="43"/>
      <c r="O892" s="74"/>
      <c r="P892" s="74"/>
      <c r="R892" s="7"/>
      <c r="S892" s="7"/>
      <c r="T892" s="7"/>
      <c r="U892" s="7"/>
      <c r="V892" s="7"/>
      <c r="W892" s="7"/>
      <c r="X892" s="7"/>
      <c r="Y892" s="7"/>
      <c r="Z892" s="7"/>
    </row>
    <row r="893" spans="13:26" x14ac:dyDescent="0.2">
      <c r="M893" s="74"/>
      <c r="N893" s="43"/>
      <c r="O893" s="74"/>
      <c r="P893" s="74"/>
      <c r="R893" s="7"/>
      <c r="S893" s="7"/>
      <c r="T893" s="7"/>
      <c r="U893" s="7"/>
      <c r="V893" s="7"/>
      <c r="W893" s="7"/>
      <c r="X893" s="7"/>
      <c r="Y893" s="7"/>
      <c r="Z893" s="7"/>
    </row>
    <row r="894" spans="13:26" x14ac:dyDescent="0.2">
      <c r="M894" s="74"/>
      <c r="N894" s="43"/>
      <c r="O894" s="74"/>
      <c r="P894" s="74"/>
      <c r="R894" s="7"/>
      <c r="S894" s="7"/>
      <c r="T894" s="7"/>
      <c r="U894" s="7"/>
      <c r="V894" s="7"/>
      <c r="W894" s="7"/>
      <c r="X894" s="7"/>
      <c r="Y894" s="7"/>
      <c r="Z894" s="7"/>
    </row>
    <row r="895" spans="13:26" x14ac:dyDescent="0.2">
      <c r="M895" s="74"/>
      <c r="N895" s="43"/>
      <c r="O895" s="74"/>
      <c r="P895" s="74"/>
      <c r="R895" s="7"/>
      <c r="S895" s="7"/>
      <c r="T895" s="7"/>
      <c r="U895" s="7"/>
      <c r="V895" s="7"/>
      <c r="W895" s="7"/>
      <c r="X895" s="7"/>
      <c r="Y895" s="7"/>
      <c r="Z895" s="7"/>
    </row>
    <row r="896" spans="13:26" x14ac:dyDescent="0.2">
      <c r="M896" s="74"/>
      <c r="N896" s="43"/>
      <c r="O896" s="74"/>
      <c r="P896" s="74"/>
      <c r="R896" s="7"/>
      <c r="S896" s="7"/>
      <c r="T896" s="7"/>
      <c r="U896" s="7"/>
      <c r="V896" s="7"/>
      <c r="W896" s="7"/>
      <c r="X896" s="7"/>
      <c r="Y896" s="7"/>
      <c r="Z896" s="7"/>
    </row>
    <row r="897" spans="13:26" x14ac:dyDescent="0.2">
      <c r="M897" s="74"/>
      <c r="N897" s="43"/>
      <c r="O897" s="74"/>
      <c r="P897" s="74"/>
      <c r="R897" s="7"/>
      <c r="S897" s="7"/>
      <c r="T897" s="7"/>
      <c r="U897" s="7"/>
      <c r="V897" s="7"/>
      <c r="W897" s="7"/>
      <c r="X897" s="7"/>
      <c r="Y897" s="7"/>
      <c r="Z897" s="7"/>
    </row>
    <row r="898" spans="13:26" x14ac:dyDescent="0.2">
      <c r="M898" s="74"/>
      <c r="N898" s="43"/>
      <c r="O898" s="74"/>
      <c r="P898" s="74"/>
      <c r="R898" s="7"/>
      <c r="S898" s="7"/>
      <c r="T898" s="7"/>
      <c r="U898" s="7"/>
      <c r="V898" s="7"/>
      <c r="W898" s="7"/>
      <c r="X898" s="7"/>
      <c r="Y898" s="7"/>
      <c r="Z898" s="7"/>
    </row>
    <row r="899" spans="13:26" x14ac:dyDescent="0.2">
      <c r="M899" s="74"/>
      <c r="N899" s="43"/>
      <c r="O899" s="74"/>
      <c r="P899" s="74"/>
      <c r="R899" s="7"/>
      <c r="S899" s="7"/>
      <c r="T899" s="7"/>
      <c r="U899" s="7"/>
      <c r="V899" s="7"/>
      <c r="W899" s="7"/>
      <c r="X899" s="7"/>
      <c r="Y899" s="7"/>
      <c r="Z899" s="7"/>
    </row>
    <row r="900" spans="13:26" x14ac:dyDescent="0.2">
      <c r="M900" s="74"/>
      <c r="N900" s="43"/>
      <c r="O900" s="74"/>
      <c r="P900" s="74"/>
      <c r="R900" s="7"/>
      <c r="S900" s="7"/>
      <c r="T900" s="7"/>
      <c r="U900" s="7"/>
      <c r="V900" s="7"/>
      <c r="W900" s="7"/>
      <c r="X900" s="7"/>
      <c r="Y900" s="7"/>
      <c r="Z900" s="7"/>
    </row>
    <row r="901" spans="13:26" x14ac:dyDescent="0.2">
      <c r="M901" s="74"/>
      <c r="N901" s="43"/>
      <c r="O901" s="74"/>
      <c r="P901" s="74"/>
      <c r="R901" s="7"/>
      <c r="S901" s="7"/>
      <c r="T901" s="7"/>
      <c r="U901" s="7"/>
      <c r="V901" s="7"/>
      <c r="W901" s="7"/>
      <c r="X901" s="7"/>
      <c r="Y901" s="7"/>
      <c r="Z901" s="7"/>
    </row>
    <row r="902" spans="13:26" x14ac:dyDescent="0.2">
      <c r="M902" s="74"/>
      <c r="N902" s="43"/>
      <c r="O902" s="74"/>
      <c r="P902" s="74"/>
      <c r="R902" s="7"/>
      <c r="S902" s="7"/>
      <c r="T902" s="7"/>
      <c r="U902" s="7"/>
      <c r="V902" s="7"/>
      <c r="W902" s="7"/>
      <c r="X902" s="7"/>
      <c r="Y902" s="7"/>
      <c r="Z902" s="7"/>
    </row>
    <row r="903" spans="13:26" x14ac:dyDescent="0.2">
      <c r="M903" s="74"/>
      <c r="N903" s="43"/>
      <c r="O903" s="74"/>
      <c r="P903" s="74"/>
      <c r="R903" s="7"/>
      <c r="S903" s="7"/>
      <c r="T903" s="7"/>
      <c r="U903" s="7"/>
      <c r="V903" s="7"/>
      <c r="W903" s="7"/>
      <c r="X903" s="7"/>
      <c r="Y903" s="7"/>
      <c r="Z903" s="7"/>
    </row>
    <row r="904" spans="13:26" x14ac:dyDescent="0.2">
      <c r="M904" s="74"/>
      <c r="N904" s="43"/>
      <c r="O904" s="74"/>
      <c r="P904" s="74"/>
      <c r="R904" s="7"/>
      <c r="S904" s="7"/>
      <c r="T904" s="7"/>
      <c r="U904" s="7"/>
      <c r="V904" s="7"/>
      <c r="W904" s="7"/>
      <c r="X904" s="7"/>
      <c r="Y904" s="7"/>
      <c r="Z904" s="7"/>
    </row>
    <row r="905" spans="13:26" x14ac:dyDescent="0.2">
      <c r="M905" s="74"/>
      <c r="N905" s="43"/>
      <c r="O905" s="74"/>
      <c r="P905" s="74"/>
      <c r="R905" s="7"/>
      <c r="S905" s="7"/>
      <c r="T905" s="7"/>
      <c r="U905" s="7"/>
      <c r="V905" s="7"/>
      <c r="W905" s="7"/>
      <c r="X905" s="7"/>
      <c r="Y905" s="7"/>
      <c r="Z905" s="7"/>
    </row>
    <row r="906" spans="13:26" x14ac:dyDescent="0.2">
      <c r="M906" s="74"/>
      <c r="N906" s="43"/>
      <c r="O906" s="74"/>
      <c r="P906" s="74"/>
      <c r="R906" s="7"/>
      <c r="S906" s="7"/>
      <c r="T906" s="7"/>
      <c r="U906" s="7"/>
      <c r="V906" s="7"/>
      <c r="W906" s="7"/>
      <c r="X906" s="7"/>
      <c r="Y906" s="7"/>
      <c r="Z906" s="7"/>
    </row>
    <row r="907" spans="13:26" x14ac:dyDescent="0.2">
      <c r="M907" s="74"/>
      <c r="N907" s="43"/>
      <c r="O907" s="74"/>
      <c r="P907" s="74"/>
      <c r="R907" s="7"/>
      <c r="S907" s="7"/>
      <c r="T907" s="7"/>
      <c r="U907" s="7"/>
      <c r="V907" s="7"/>
      <c r="W907" s="7"/>
      <c r="X907" s="7"/>
      <c r="Y907" s="7"/>
      <c r="Z907" s="7"/>
    </row>
    <row r="908" spans="13:26" x14ac:dyDescent="0.2">
      <c r="M908" s="74"/>
      <c r="N908" s="43"/>
      <c r="O908" s="74"/>
      <c r="P908" s="74"/>
      <c r="R908" s="7"/>
      <c r="S908" s="7"/>
      <c r="T908" s="7"/>
      <c r="U908" s="7"/>
      <c r="V908" s="7"/>
      <c r="W908" s="7"/>
      <c r="X908" s="7"/>
      <c r="Y908" s="7"/>
      <c r="Z908" s="7"/>
    </row>
    <row r="909" spans="13:26" x14ac:dyDescent="0.2">
      <c r="M909" s="74"/>
      <c r="N909" s="43"/>
      <c r="O909" s="74"/>
      <c r="P909" s="74"/>
      <c r="R909" s="7"/>
      <c r="S909" s="7"/>
      <c r="T909" s="7"/>
      <c r="U909" s="7"/>
      <c r="V909" s="7"/>
      <c r="W909" s="7"/>
      <c r="X909" s="7"/>
      <c r="Y909" s="7"/>
      <c r="Z909" s="7"/>
    </row>
    <row r="910" spans="13:26" x14ac:dyDescent="0.2">
      <c r="M910" s="74"/>
      <c r="N910" s="43"/>
      <c r="O910" s="74"/>
      <c r="P910" s="74"/>
      <c r="R910" s="7"/>
      <c r="S910" s="7"/>
      <c r="T910" s="7"/>
      <c r="U910" s="7"/>
      <c r="V910" s="7"/>
      <c r="W910" s="7"/>
      <c r="X910" s="7"/>
      <c r="Y910" s="7"/>
      <c r="Z910" s="7"/>
    </row>
    <row r="911" spans="13:26" x14ac:dyDescent="0.2">
      <c r="M911" s="74"/>
      <c r="N911" s="43"/>
      <c r="O911" s="74"/>
      <c r="P911" s="74"/>
      <c r="R911" s="7"/>
      <c r="S911" s="7"/>
      <c r="T911" s="7"/>
      <c r="U911" s="7"/>
      <c r="V911" s="7"/>
      <c r="W911" s="7"/>
      <c r="X911" s="7"/>
      <c r="Y911" s="7"/>
      <c r="Z911" s="7"/>
    </row>
    <row r="912" spans="13:26" x14ac:dyDescent="0.2">
      <c r="M912" s="74"/>
      <c r="N912" s="43"/>
      <c r="O912" s="74"/>
      <c r="P912" s="74"/>
      <c r="R912" s="7"/>
      <c r="S912" s="7"/>
      <c r="T912" s="7"/>
      <c r="U912" s="7"/>
      <c r="V912" s="7"/>
      <c r="W912" s="7"/>
      <c r="X912" s="7"/>
      <c r="Y912" s="7"/>
      <c r="Z912" s="7"/>
    </row>
    <row r="913" spans="13:26" x14ac:dyDescent="0.2">
      <c r="M913" s="74"/>
      <c r="N913" s="43"/>
      <c r="O913" s="74"/>
      <c r="P913" s="74"/>
      <c r="R913" s="7"/>
      <c r="S913" s="7"/>
      <c r="T913" s="7"/>
      <c r="U913" s="7"/>
      <c r="V913" s="7"/>
      <c r="W913" s="7"/>
      <c r="X913" s="7"/>
      <c r="Y913" s="7"/>
      <c r="Z913" s="7"/>
    </row>
    <row r="914" spans="13:26" x14ac:dyDescent="0.2">
      <c r="M914" s="74"/>
      <c r="N914" s="43"/>
      <c r="O914" s="74"/>
      <c r="P914" s="74"/>
      <c r="R914" s="7"/>
      <c r="S914" s="7"/>
      <c r="T914" s="7"/>
      <c r="U914" s="7"/>
      <c r="V914" s="7"/>
      <c r="W914" s="7"/>
      <c r="X914" s="7"/>
      <c r="Y914" s="7"/>
      <c r="Z914" s="7"/>
    </row>
    <row r="915" spans="13:26" x14ac:dyDescent="0.2">
      <c r="M915" s="74"/>
      <c r="N915" s="43"/>
      <c r="O915" s="74"/>
      <c r="P915" s="74"/>
      <c r="R915" s="7"/>
      <c r="S915" s="7"/>
      <c r="T915" s="7"/>
      <c r="U915" s="7"/>
      <c r="V915" s="7"/>
      <c r="W915" s="7"/>
      <c r="X915" s="7"/>
      <c r="Y915" s="7"/>
      <c r="Z915" s="7"/>
    </row>
    <row r="916" spans="13:26" x14ac:dyDescent="0.2">
      <c r="M916" s="74"/>
      <c r="N916" s="43"/>
      <c r="O916" s="74"/>
      <c r="P916" s="74"/>
      <c r="R916" s="7"/>
      <c r="S916" s="7"/>
      <c r="T916" s="7"/>
      <c r="U916" s="7"/>
      <c r="V916" s="7"/>
      <c r="W916" s="7"/>
      <c r="X916" s="7"/>
      <c r="Y916" s="7"/>
      <c r="Z916" s="7"/>
    </row>
    <row r="917" spans="13:26" x14ac:dyDescent="0.2">
      <c r="M917" s="74"/>
      <c r="N917" s="43"/>
      <c r="O917" s="74"/>
      <c r="P917" s="74"/>
      <c r="R917" s="7"/>
      <c r="S917" s="7"/>
      <c r="T917" s="7"/>
      <c r="U917" s="7"/>
      <c r="V917" s="7"/>
      <c r="W917" s="7"/>
      <c r="X917" s="7"/>
      <c r="Y917" s="7"/>
      <c r="Z917" s="7"/>
    </row>
    <row r="918" spans="13:26" x14ac:dyDescent="0.2">
      <c r="M918" s="74"/>
      <c r="N918" s="43"/>
      <c r="O918" s="74"/>
      <c r="P918" s="74"/>
      <c r="R918" s="7"/>
      <c r="S918" s="7"/>
      <c r="T918" s="7"/>
      <c r="U918" s="7"/>
      <c r="V918" s="7"/>
      <c r="W918" s="7"/>
      <c r="X918" s="7"/>
      <c r="Y918" s="7"/>
      <c r="Z918" s="7"/>
    </row>
    <row r="919" spans="13:26" x14ac:dyDescent="0.2">
      <c r="M919" s="74"/>
      <c r="N919" s="43"/>
      <c r="O919" s="74"/>
      <c r="P919" s="74"/>
      <c r="R919" s="7"/>
      <c r="S919" s="7"/>
      <c r="T919" s="7"/>
      <c r="U919" s="7"/>
      <c r="V919" s="7"/>
      <c r="W919" s="7"/>
      <c r="X919" s="7"/>
      <c r="Y919" s="7"/>
      <c r="Z919" s="7"/>
    </row>
    <row r="920" spans="13:26" x14ac:dyDescent="0.2">
      <c r="M920" s="74"/>
      <c r="N920" s="43"/>
      <c r="O920" s="74"/>
      <c r="P920" s="74"/>
      <c r="R920" s="7"/>
      <c r="S920" s="7"/>
      <c r="T920" s="7"/>
      <c r="U920" s="7"/>
      <c r="V920" s="7"/>
      <c r="W920" s="7"/>
      <c r="X920" s="7"/>
      <c r="Y920" s="7"/>
      <c r="Z920" s="7"/>
    </row>
    <row r="921" spans="13:26" x14ac:dyDescent="0.2">
      <c r="M921" s="74"/>
      <c r="N921" s="43"/>
      <c r="O921" s="74"/>
      <c r="P921" s="74"/>
      <c r="R921" s="7"/>
      <c r="S921" s="7"/>
      <c r="T921" s="7"/>
      <c r="U921" s="7"/>
      <c r="V921" s="7"/>
      <c r="W921" s="7"/>
      <c r="X921" s="7"/>
      <c r="Y921" s="7"/>
      <c r="Z921" s="7"/>
    </row>
    <row r="922" spans="13:26" x14ac:dyDescent="0.2">
      <c r="M922" s="74"/>
      <c r="N922" s="43"/>
      <c r="O922" s="74"/>
      <c r="P922" s="74"/>
      <c r="R922" s="7"/>
      <c r="S922" s="7"/>
      <c r="T922" s="7"/>
      <c r="U922" s="7"/>
      <c r="V922" s="7"/>
      <c r="W922" s="7"/>
      <c r="X922" s="7"/>
      <c r="Y922" s="7"/>
      <c r="Z922" s="7"/>
    </row>
    <row r="923" spans="13:26" x14ac:dyDescent="0.2">
      <c r="M923" s="74"/>
      <c r="N923" s="43"/>
      <c r="O923" s="74"/>
      <c r="P923" s="74"/>
      <c r="R923" s="7"/>
      <c r="S923" s="7"/>
      <c r="T923" s="7"/>
      <c r="U923" s="7"/>
      <c r="V923" s="7"/>
      <c r="W923" s="7"/>
      <c r="X923" s="7"/>
      <c r="Y923" s="7"/>
      <c r="Z923" s="7"/>
    </row>
    <row r="924" spans="13:26" x14ac:dyDescent="0.2">
      <c r="M924" s="74"/>
      <c r="N924" s="43"/>
      <c r="O924" s="74"/>
      <c r="P924" s="74"/>
      <c r="R924" s="7"/>
      <c r="S924" s="7"/>
      <c r="T924" s="7"/>
      <c r="U924" s="7"/>
      <c r="V924" s="7"/>
      <c r="W924" s="7"/>
      <c r="X924" s="7"/>
      <c r="Y924" s="7"/>
      <c r="Z924" s="7"/>
    </row>
    <row r="925" spans="13:26" x14ac:dyDescent="0.2">
      <c r="M925" s="74"/>
      <c r="N925" s="43"/>
      <c r="O925" s="74"/>
      <c r="P925" s="74"/>
      <c r="R925" s="7"/>
      <c r="S925" s="7"/>
      <c r="T925" s="7"/>
      <c r="U925" s="7"/>
      <c r="V925" s="7"/>
      <c r="W925" s="7"/>
      <c r="X925" s="7"/>
      <c r="Y925" s="7"/>
      <c r="Z925" s="7"/>
    </row>
    <row r="926" spans="13:26" x14ac:dyDescent="0.2">
      <c r="M926" s="74"/>
      <c r="N926" s="43"/>
      <c r="O926" s="74"/>
      <c r="P926" s="74"/>
      <c r="R926" s="7"/>
      <c r="S926" s="7"/>
      <c r="T926" s="7"/>
      <c r="U926" s="7"/>
      <c r="V926" s="7"/>
      <c r="W926" s="7"/>
      <c r="X926" s="7"/>
      <c r="Y926" s="7"/>
      <c r="Z926" s="7"/>
    </row>
    <row r="927" spans="13:26" x14ac:dyDescent="0.2">
      <c r="M927" s="74"/>
      <c r="N927" s="43"/>
      <c r="O927" s="74"/>
      <c r="P927" s="74"/>
      <c r="R927" s="7"/>
      <c r="S927" s="7"/>
      <c r="T927" s="7"/>
      <c r="U927" s="7"/>
      <c r="V927" s="7"/>
      <c r="W927" s="7"/>
      <c r="X927" s="7"/>
      <c r="Y927" s="7"/>
      <c r="Z927" s="7"/>
    </row>
    <row r="928" spans="13:26" x14ac:dyDescent="0.2">
      <c r="M928" s="74"/>
      <c r="N928" s="43"/>
      <c r="O928" s="74"/>
      <c r="P928" s="74"/>
      <c r="R928" s="7"/>
      <c r="S928" s="7"/>
      <c r="T928" s="7"/>
      <c r="U928" s="7"/>
      <c r="V928" s="7"/>
      <c r="W928" s="7"/>
      <c r="X928" s="7"/>
      <c r="Y928" s="7"/>
      <c r="Z928" s="7"/>
    </row>
    <row r="929" spans="13:26" x14ac:dyDescent="0.2">
      <c r="M929" s="74"/>
      <c r="N929" s="43"/>
      <c r="O929" s="74"/>
      <c r="P929" s="74"/>
      <c r="R929" s="7"/>
      <c r="S929" s="7"/>
      <c r="T929" s="7"/>
      <c r="U929" s="7"/>
      <c r="V929" s="7"/>
      <c r="W929" s="7"/>
      <c r="X929" s="7"/>
      <c r="Y929" s="7"/>
      <c r="Z929" s="7"/>
    </row>
    <row r="930" spans="13:26" x14ac:dyDescent="0.2">
      <c r="M930" s="74"/>
      <c r="N930" s="43"/>
      <c r="O930" s="74"/>
      <c r="P930" s="74"/>
      <c r="R930" s="7"/>
      <c r="S930" s="7"/>
      <c r="T930" s="7"/>
      <c r="U930" s="7"/>
      <c r="V930" s="7"/>
      <c r="W930" s="7"/>
      <c r="X930" s="7"/>
      <c r="Y930" s="7"/>
      <c r="Z930" s="7"/>
    </row>
    <row r="931" spans="13:26" x14ac:dyDescent="0.2">
      <c r="M931" s="74"/>
      <c r="N931" s="43"/>
      <c r="O931" s="74"/>
      <c r="P931" s="74"/>
      <c r="R931" s="7"/>
      <c r="S931" s="7"/>
      <c r="T931" s="7"/>
      <c r="U931" s="7"/>
      <c r="V931" s="7"/>
      <c r="W931" s="7"/>
      <c r="X931" s="7"/>
      <c r="Y931" s="7"/>
      <c r="Z931" s="7"/>
    </row>
    <row r="932" spans="13:26" x14ac:dyDescent="0.2">
      <c r="M932" s="74"/>
      <c r="N932" s="43"/>
      <c r="O932" s="74"/>
      <c r="P932" s="74"/>
      <c r="R932" s="7"/>
      <c r="S932" s="7"/>
      <c r="T932" s="7"/>
      <c r="U932" s="7"/>
      <c r="V932" s="7"/>
      <c r="W932" s="7"/>
      <c r="X932" s="7"/>
      <c r="Y932" s="7"/>
      <c r="Z932" s="7"/>
    </row>
    <row r="933" spans="13:26" x14ac:dyDescent="0.2">
      <c r="M933" s="74"/>
      <c r="N933" s="43"/>
      <c r="O933" s="74"/>
      <c r="P933" s="74"/>
      <c r="R933" s="7"/>
      <c r="S933" s="7"/>
      <c r="T933" s="7"/>
      <c r="U933" s="7"/>
      <c r="V933" s="7"/>
      <c r="W933" s="7"/>
      <c r="X933" s="7"/>
      <c r="Y933" s="7"/>
      <c r="Z933" s="7"/>
    </row>
    <row r="934" spans="13:26" x14ac:dyDescent="0.2">
      <c r="M934" s="74"/>
      <c r="N934" s="43"/>
      <c r="O934" s="74"/>
      <c r="P934" s="74"/>
      <c r="R934" s="7"/>
      <c r="S934" s="7"/>
      <c r="T934" s="7"/>
      <c r="U934" s="7"/>
      <c r="V934" s="7"/>
      <c r="W934" s="7"/>
      <c r="X934" s="7"/>
      <c r="Y934" s="7"/>
      <c r="Z934" s="7"/>
    </row>
    <row r="935" spans="13:26" x14ac:dyDescent="0.2">
      <c r="M935" s="74"/>
      <c r="N935" s="43"/>
      <c r="O935" s="74"/>
      <c r="P935" s="74"/>
      <c r="R935" s="7"/>
      <c r="S935" s="7"/>
      <c r="T935" s="7"/>
      <c r="U935" s="7"/>
      <c r="V935" s="7"/>
      <c r="W935" s="7"/>
      <c r="X935" s="7"/>
      <c r="Y935" s="7"/>
      <c r="Z935" s="7"/>
    </row>
    <row r="936" spans="13:26" x14ac:dyDescent="0.2">
      <c r="M936" s="74"/>
      <c r="N936" s="43"/>
      <c r="O936" s="74"/>
      <c r="P936" s="74"/>
      <c r="R936" s="7"/>
      <c r="S936" s="7"/>
      <c r="T936" s="7"/>
      <c r="U936" s="7"/>
      <c r="V936" s="7"/>
      <c r="W936" s="7"/>
      <c r="X936" s="7"/>
      <c r="Y936" s="7"/>
      <c r="Z936" s="7"/>
    </row>
    <row r="937" spans="13:26" x14ac:dyDescent="0.2">
      <c r="M937" s="74"/>
      <c r="N937" s="43"/>
      <c r="O937" s="74"/>
      <c r="P937" s="74"/>
      <c r="R937" s="7"/>
      <c r="S937" s="7"/>
      <c r="T937" s="7"/>
      <c r="U937" s="7"/>
      <c r="V937" s="7"/>
      <c r="W937" s="7"/>
      <c r="X937" s="7"/>
      <c r="Y937" s="7"/>
      <c r="Z937" s="7"/>
    </row>
    <row r="938" spans="13:26" x14ac:dyDescent="0.2">
      <c r="M938" s="74"/>
      <c r="N938" s="43"/>
      <c r="O938" s="74"/>
      <c r="P938" s="74"/>
      <c r="R938" s="7"/>
      <c r="S938" s="7"/>
      <c r="T938" s="7"/>
      <c r="U938" s="7"/>
      <c r="V938" s="7"/>
      <c r="W938" s="7"/>
      <c r="X938" s="7"/>
      <c r="Y938" s="7"/>
      <c r="Z938" s="7"/>
    </row>
    <row r="939" spans="13:26" x14ac:dyDescent="0.2">
      <c r="M939" s="74"/>
      <c r="N939" s="43"/>
      <c r="O939" s="74"/>
      <c r="P939" s="74"/>
      <c r="R939" s="7"/>
      <c r="S939" s="7"/>
      <c r="T939" s="7"/>
      <c r="U939" s="7"/>
      <c r="V939" s="7"/>
      <c r="W939" s="7"/>
      <c r="X939" s="7"/>
      <c r="Y939" s="7"/>
      <c r="Z939" s="7"/>
    </row>
    <row r="940" spans="13:26" x14ac:dyDescent="0.2">
      <c r="M940" s="74"/>
      <c r="N940" s="43"/>
      <c r="O940" s="74"/>
      <c r="P940" s="74"/>
      <c r="R940" s="7"/>
      <c r="S940" s="7"/>
      <c r="T940" s="7"/>
      <c r="U940" s="7"/>
      <c r="V940" s="7"/>
      <c r="W940" s="7"/>
      <c r="X940" s="7"/>
      <c r="Y940" s="7"/>
      <c r="Z940" s="7"/>
    </row>
    <row r="941" spans="13:26" x14ac:dyDescent="0.2">
      <c r="M941" s="74"/>
      <c r="N941" s="43"/>
      <c r="O941" s="74"/>
      <c r="P941" s="74"/>
      <c r="R941" s="7"/>
      <c r="S941" s="7"/>
      <c r="T941" s="7"/>
      <c r="U941" s="7"/>
      <c r="V941" s="7"/>
      <c r="W941" s="7"/>
      <c r="X941" s="7"/>
      <c r="Y941" s="7"/>
      <c r="Z941" s="7"/>
    </row>
    <row r="942" spans="13:26" x14ac:dyDescent="0.2">
      <c r="M942" s="74"/>
      <c r="N942" s="43"/>
      <c r="O942" s="74"/>
      <c r="P942" s="74"/>
      <c r="R942" s="7"/>
      <c r="S942" s="7"/>
      <c r="T942" s="7"/>
      <c r="U942" s="7"/>
      <c r="V942" s="7"/>
      <c r="W942" s="7"/>
      <c r="X942" s="7"/>
      <c r="Y942" s="7"/>
      <c r="Z942" s="7"/>
    </row>
    <row r="943" spans="13:26" x14ac:dyDescent="0.2">
      <c r="M943" s="74"/>
      <c r="N943" s="43"/>
      <c r="O943" s="74"/>
      <c r="P943" s="74"/>
      <c r="R943" s="7"/>
      <c r="S943" s="7"/>
      <c r="T943" s="7"/>
      <c r="U943" s="7"/>
      <c r="V943" s="7"/>
      <c r="W943" s="7"/>
      <c r="X943" s="7"/>
      <c r="Y943" s="7"/>
      <c r="Z943" s="7"/>
    </row>
    <row r="944" spans="13:26" x14ac:dyDescent="0.2">
      <c r="M944" s="74"/>
      <c r="N944" s="43"/>
      <c r="O944" s="74"/>
      <c r="P944" s="74"/>
      <c r="R944" s="7"/>
      <c r="S944" s="7"/>
      <c r="T944" s="7"/>
      <c r="U944" s="7"/>
      <c r="V944" s="7"/>
      <c r="W944" s="7"/>
      <c r="X944" s="7"/>
      <c r="Y944" s="7"/>
      <c r="Z944" s="7"/>
    </row>
    <row r="945" spans="13:26" x14ac:dyDescent="0.2">
      <c r="M945" s="74"/>
      <c r="N945" s="43"/>
      <c r="O945" s="74"/>
      <c r="P945" s="74"/>
      <c r="R945" s="7"/>
      <c r="S945" s="7"/>
      <c r="T945" s="7"/>
      <c r="U945" s="7"/>
      <c r="V945" s="7"/>
      <c r="W945" s="7"/>
      <c r="X945" s="7"/>
      <c r="Y945" s="7"/>
      <c r="Z945" s="7"/>
    </row>
    <row r="946" spans="13:26" x14ac:dyDescent="0.2">
      <c r="M946" s="74"/>
      <c r="N946" s="43"/>
      <c r="O946" s="74"/>
      <c r="P946" s="74"/>
      <c r="R946" s="7"/>
      <c r="S946" s="7"/>
      <c r="T946" s="7"/>
      <c r="U946" s="7"/>
      <c r="V946" s="7"/>
      <c r="W946" s="7"/>
      <c r="X946" s="7"/>
      <c r="Y946" s="7"/>
      <c r="Z946" s="7"/>
    </row>
    <row r="947" spans="13:26" x14ac:dyDescent="0.2">
      <c r="M947" s="74"/>
      <c r="N947" s="43"/>
      <c r="O947" s="74"/>
      <c r="P947" s="74"/>
      <c r="R947" s="7"/>
      <c r="S947" s="7"/>
      <c r="T947" s="7"/>
      <c r="U947" s="7"/>
      <c r="V947" s="7"/>
      <c r="W947" s="7"/>
      <c r="X947" s="7"/>
      <c r="Y947" s="7"/>
      <c r="Z947" s="7"/>
    </row>
    <row r="948" spans="13:26" x14ac:dyDescent="0.2">
      <c r="M948" s="74"/>
      <c r="N948" s="43"/>
      <c r="O948" s="74"/>
      <c r="P948" s="74"/>
      <c r="R948" s="7"/>
      <c r="S948" s="7"/>
      <c r="T948" s="7"/>
      <c r="U948" s="7"/>
      <c r="V948" s="7"/>
      <c r="W948" s="7"/>
      <c r="X948" s="7"/>
      <c r="Y948" s="7"/>
      <c r="Z948" s="7"/>
    </row>
    <row r="949" spans="13:26" x14ac:dyDescent="0.2">
      <c r="M949" s="74"/>
      <c r="N949" s="43"/>
      <c r="O949" s="74"/>
      <c r="P949" s="74"/>
      <c r="R949" s="7"/>
      <c r="S949" s="7"/>
      <c r="T949" s="7"/>
      <c r="U949" s="7"/>
      <c r="V949" s="7"/>
      <c r="W949" s="7"/>
      <c r="X949" s="7"/>
      <c r="Y949" s="7"/>
      <c r="Z949" s="7"/>
    </row>
    <row r="950" spans="13:26" x14ac:dyDescent="0.2">
      <c r="M950" s="74"/>
      <c r="N950" s="43"/>
      <c r="O950" s="74"/>
      <c r="P950" s="74"/>
      <c r="R950" s="7"/>
      <c r="S950" s="7"/>
      <c r="T950" s="7"/>
      <c r="U950" s="7"/>
      <c r="V950" s="7"/>
      <c r="W950" s="7"/>
      <c r="X950" s="7"/>
      <c r="Y950" s="7"/>
      <c r="Z950" s="7"/>
    </row>
    <row r="951" spans="13:26" x14ac:dyDescent="0.2">
      <c r="M951" s="74"/>
      <c r="N951" s="43"/>
      <c r="O951" s="74"/>
      <c r="P951" s="74"/>
      <c r="R951" s="7"/>
      <c r="S951" s="7"/>
      <c r="T951" s="7"/>
      <c r="U951" s="7"/>
      <c r="V951" s="7"/>
      <c r="W951" s="7"/>
      <c r="X951" s="7"/>
      <c r="Y951" s="7"/>
      <c r="Z951" s="7"/>
    </row>
    <row r="952" spans="13:26" x14ac:dyDescent="0.2">
      <c r="M952" s="74"/>
      <c r="N952" s="43"/>
      <c r="O952" s="74"/>
      <c r="P952" s="74"/>
      <c r="R952" s="7"/>
      <c r="S952" s="7"/>
      <c r="T952" s="7"/>
      <c r="U952" s="7"/>
      <c r="V952" s="7"/>
      <c r="W952" s="7"/>
      <c r="X952" s="7"/>
      <c r="Y952" s="7"/>
      <c r="Z952" s="7"/>
    </row>
    <row r="953" spans="13:26" x14ac:dyDescent="0.2">
      <c r="M953" s="74"/>
      <c r="N953" s="43"/>
      <c r="O953" s="74"/>
      <c r="P953" s="74"/>
      <c r="R953" s="7"/>
      <c r="S953" s="7"/>
      <c r="T953" s="7"/>
      <c r="U953" s="7"/>
      <c r="V953" s="7"/>
      <c r="W953" s="7"/>
      <c r="X953" s="7"/>
      <c r="Y953" s="7"/>
      <c r="Z953" s="7"/>
    </row>
    <row r="954" spans="13:26" x14ac:dyDescent="0.2">
      <c r="M954" s="74"/>
      <c r="N954" s="43"/>
      <c r="O954" s="74"/>
      <c r="P954" s="74"/>
      <c r="R954" s="7"/>
      <c r="S954" s="7"/>
      <c r="T954" s="7"/>
      <c r="U954" s="7"/>
      <c r="V954" s="7"/>
      <c r="W954" s="7"/>
      <c r="X954" s="7"/>
      <c r="Y954" s="7"/>
      <c r="Z954" s="7"/>
    </row>
    <row r="955" spans="13:26" x14ac:dyDescent="0.2">
      <c r="M955" s="74"/>
      <c r="N955" s="43"/>
      <c r="O955" s="74"/>
      <c r="P955" s="74"/>
      <c r="R955" s="7"/>
      <c r="S955" s="7"/>
      <c r="T955" s="7"/>
      <c r="U955" s="7"/>
      <c r="V955" s="7"/>
      <c r="W955" s="7"/>
      <c r="X955" s="7"/>
      <c r="Y955" s="7"/>
      <c r="Z955" s="7"/>
    </row>
    <row r="956" spans="13:26" x14ac:dyDescent="0.2">
      <c r="M956" s="74"/>
      <c r="N956" s="43"/>
      <c r="O956" s="74"/>
      <c r="P956" s="74"/>
      <c r="R956" s="7"/>
      <c r="S956" s="7"/>
      <c r="T956" s="7"/>
      <c r="U956" s="7"/>
      <c r="V956" s="7"/>
      <c r="W956" s="7"/>
      <c r="X956" s="7"/>
      <c r="Y956" s="7"/>
      <c r="Z956" s="7"/>
    </row>
    <row r="957" spans="13:26" x14ac:dyDescent="0.2">
      <c r="M957" s="74"/>
      <c r="N957" s="43"/>
      <c r="O957" s="74"/>
      <c r="P957" s="74"/>
      <c r="R957" s="7"/>
      <c r="S957" s="7"/>
      <c r="T957" s="7"/>
      <c r="U957" s="7"/>
      <c r="V957" s="7"/>
      <c r="W957" s="7"/>
      <c r="X957" s="7"/>
      <c r="Y957" s="7"/>
      <c r="Z957" s="7"/>
    </row>
    <row r="958" spans="13:26" x14ac:dyDescent="0.2">
      <c r="M958" s="74"/>
      <c r="N958" s="43"/>
      <c r="O958" s="74"/>
      <c r="P958" s="74"/>
      <c r="R958" s="7"/>
      <c r="S958" s="7"/>
      <c r="T958" s="7"/>
      <c r="U958" s="7"/>
      <c r="V958" s="7"/>
      <c r="W958" s="7"/>
      <c r="X958" s="7"/>
      <c r="Y958" s="7"/>
      <c r="Z958" s="7"/>
    </row>
    <row r="959" spans="13:26" x14ac:dyDescent="0.2">
      <c r="M959" s="74"/>
      <c r="N959" s="43"/>
      <c r="O959" s="74"/>
      <c r="P959" s="74"/>
      <c r="R959" s="7"/>
      <c r="S959" s="7"/>
      <c r="T959" s="7"/>
      <c r="U959" s="7"/>
      <c r="V959" s="7"/>
      <c r="W959" s="7"/>
      <c r="X959" s="7"/>
      <c r="Y959" s="7"/>
      <c r="Z959" s="7"/>
    </row>
    <row r="960" spans="13:26" x14ac:dyDescent="0.2">
      <c r="M960" s="74"/>
      <c r="N960" s="43"/>
      <c r="O960" s="74"/>
      <c r="P960" s="74"/>
      <c r="R960" s="7"/>
      <c r="S960" s="7"/>
      <c r="T960" s="7"/>
      <c r="U960" s="7"/>
      <c r="V960" s="7"/>
      <c r="W960" s="7"/>
      <c r="X960" s="7"/>
      <c r="Y960" s="7"/>
      <c r="Z960" s="7"/>
    </row>
    <row r="961" spans="13:26" x14ac:dyDescent="0.2">
      <c r="M961" s="74"/>
      <c r="N961" s="43"/>
      <c r="O961" s="74"/>
      <c r="P961" s="74"/>
      <c r="R961" s="7"/>
      <c r="S961" s="7"/>
      <c r="T961" s="7"/>
      <c r="U961" s="7"/>
      <c r="V961" s="7"/>
      <c r="W961" s="7"/>
      <c r="X961" s="7"/>
      <c r="Y961" s="7"/>
      <c r="Z961" s="7"/>
    </row>
    <row r="962" spans="13:26" x14ac:dyDescent="0.2">
      <c r="M962" s="74"/>
      <c r="N962" s="43"/>
      <c r="O962" s="74"/>
      <c r="P962" s="74"/>
      <c r="R962" s="7"/>
      <c r="S962" s="7"/>
      <c r="T962" s="7"/>
      <c r="U962" s="7"/>
      <c r="V962" s="7"/>
      <c r="W962" s="7"/>
      <c r="X962" s="7"/>
      <c r="Y962" s="7"/>
      <c r="Z962" s="7"/>
    </row>
    <row r="963" spans="13:26" x14ac:dyDescent="0.2">
      <c r="M963" s="74"/>
      <c r="N963" s="43"/>
      <c r="O963" s="74"/>
      <c r="P963" s="74"/>
      <c r="R963" s="7"/>
      <c r="S963" s="7"/>
      <c r="T963" s="7"/>
      <c r="U963" s="7"/>
      <c r="V963" s="7"/>
      <c r="W963" s="7"/>
      <c r="X963" s="7"/>
      <c r="Y963" s="7"/>
      <c r="Z963" s="7"/>
    </row>
  </sheetData>
  <mergeCells count="26">
    <mergeCell ref="L509:M509"/>
    <mergeCell ref="A510:F510"/>
    <mergeCell ref="I510:K510"/>
    <mergeCell ref="L510:M510"/>
    <mergeCell ref="A259:F259"/>
    <mergeCell ref="A392:F392"/>
    <mergeCell ref="A459:F459"/>
    <mergeCell ref="J499:K499"/>
    <mergeCell ref="A509:F509"/>
    <mergeCell ref="I509:K509"/>
    <mergeCell ref="P6:P7"/>
    <mergeCell ref="Q6:Q7"/>
    <mergeCell ref="A55:F55"/>
    <mergeCell ref="A70:F70"/>
    <mergeCell ref="A98:F98"/>
    <mergeCell ref="A173:F173"/>
    <mergeCell ref="G3:L3"/>
    <mergeCell ref="A6:A7"/>
    <mergeCell ref="B6:B7"/>
    <mergeCell ref="C6:C7"/>
    <mergeCell ref="D6:D7"/>
    <mergeCell ref="E6:E7"/>
    <mergeCell ref="F6:F7"/>
    <mergeCell ref="G6:G7"/>
    <mergeCell ref="H6:K6"/>
    <mergeCell ref="L6:O6"/>
  </mergeCells>
  <printOptions horizontalCentered="1" verticalCentered="1"/>
  <pageMargins left="0.39370078740157499" right="0.196850393700787" top="0.7" bottom="0.7" header="0" footer="0"/>
  <pageSetup paperSize="9" scale="61" fitToHeight="15" orientation="landscape" r:id="rId1"/>
  <headerFooter alignWithMargins="0">
    <oddFooter>&amp;C&amp;P/&amp;N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C963"/>
  <sheetViews>
    <sheetView zoomScale="80" zoomScaleNormal="8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M16" sqref="M16"/>
    </sheetView>
  </sheetViews>
  <sheetFormatPr defaultColWidth="9.6640625" defaultRowHeight="16.5" x14ac:dyDescent="0.2"/>
  <cols>
    <col min="1" max="1" width="4.5546875" style="24" customWidth="1"/>
    <col min="2" max="2" width="3.33203125" style="24" bestFit="1" customWidth="1"/>
    <col min="3" max="3" width="3.6640625" style="24" bestFit="1" customWidth="1"/>
    <col min="4" max="4" width="3.21875" style="24" bestFit="1" customWidth="1"/>
    <col min="5" max="5" width="2.88671875" style="24" bestFit="1" customWidth="1"/>
    <col min="6" max="6" width="3.44140625" style="24" bestFit="1" customWidth="1"/>
    <col min="7" max="7" width="36.21875" style="56" customWidth="1"/>
    <col min="8" max="8" width="14.44140625" style="56" customWidth="1"/>
    <col min="9" max="9" width="12.21875" style="56" bestFit="1" customWidth="1"/>
    <col min="10" max="10" width="12" style="56" bestFit="1" customWidth="1"/>
    <col min="11" max="11" width="8.77734375" style="107" customWidth="1"/>
    <col min="12" max="12" width="13.109375" style="72" customWidth="1"/>
    <col min="13" max="13" width="12" style="72" bestFit="1" customWidth="1"/>
    <col min="14" max="14" width="12.44140625" style="37" customWidth="1"/>
    <col min="15" max="15" width="12" style="72" bestFit="1" customWidth="1"/>
    <col min="16" max="16" width="12.77734375" style="72" customWidth="1"/>
    <col min="17" max="17" width="9.5546875" style="51" bestFit="1" customWidth="1"/>
    <col min="18" max="18" width="9.77734375" style="5" bestFit="1" customWidth="1"/>
    <col min="19" max="19" width="12.88671875" style="5" customWidth="1"/>
    <col min="20" max="20" width="9.88671875" style="5" bestFit="1" customWidth="1"/>
    <col min="21" max="16384" width="9.6640625" style="5"/>
  </cols>
  <sheetData>
    <row r="1" spans="1:159" ht="18" x14ac:dyDescent="0.2">
      <c r="A1" s="88" t="s">
        <v>411</v>
      </c>
      <c r="C1" s="23"/>
      <c r="D1" s="23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</row>
    <row r="2" spans="1:159" ht="18" x14ac:dyDescent="0.2">
      <c r="A2" s="89" t="s">
        <v>413</v>
      </c>
      <c r="B2" s="86"/>
      <c r="C2" s="25"/>
      <c r="D2" s="25"/>
      <c r="E2" s="25"/>
      <c r="F2" s="25"/>
      <c r="H2" s="67"/>
      <c r="I2" s="67"/>
      <c r="J2" s="67"/>
      <c r="K2" s="108"/>
      <c r="L2" s="352"/>
      <c r="M2" s="75"/>
      <c r="N2" s="29"/>
      <c r="O2" s="357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</row>
    <row r="3" spans="1:159" ht="18" x14ac:dyDescent="0.2">
      <c r="A3" s="25"/>
      <c r="B3" s="25"/>
      <c r="C3" s="25"/>
      <c r="D3" s="25"/>
      <c r="E3" s="25"/>
      <c r="F3" s="25"/>
      <c r="G3" s="403" t="s">
        <v>438</v>
      </c>
      <c r="H3" s="403"/>
      <c r="I3" s="403"/>
      <c r="J3" s="403"/>
      <c r="K3" s="403"/>
      <c r="L3" s="403"/>
      <c r="M3" s="250"/>
      <c r="N3" s="140"/>
      <c r="O3" s="75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</row>
    <row r="4" spans="1:159" ht="15.75" x14ac:dyDescent="0.2">
      <c r="A4" s="25"/>
      <c r="B4" s="25"/>
      <c r="C4" s="25"/>
      <c r="D4" s="25"/>
      <c r="E4" s="25"/>
      <c r="F4" s="25"/>
      <c r="G4" s="87"/>
      <c r="H4" s="87"/>
      <c r="I4" s="87"/>
      <c r="J4" s="87"/>
      <c r="K4" s="109"/>
      <c r="L4" s="251"/>
      <c r="M4" s="251"/>
      <c r="N4" s="29"/>
      <c r="O4" s="75"/>
      <c r="Q4" s="51" t="s">
        <v>404</v>
      </c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</row>
    <row r="5" spans="1:159" thickBot="1" x14ac:dyDescent="0.25">
      <c r="A5" s="25"/>
      <c r="B5" s="25"/>
      <c r="C5" s="25"/>
      <c r="D5" s="25"/>
      <c r="E5" s="25"/>
      <c r="F5" s="25"/>
      <c r="G5" s="87"/>
      <c r="H5" s="87"/>
      <c r="I5" s="87"/>
      <c r="J5" s="87"/>
      <c r="K5" s="109"/>
      <c r="L5" s="251"/>
      <c r="M5" s="251"/>
      <c r="N5" s="29"/>
      <c r="O5" s="75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</row>
    <row r="6" spans="1:159" ht="15.75" x14ac:dyDescent="0.2">
      <c r="A6" s="415" t="s">
        <v>0</v>
      </c>
      <c r="B6" s="417" t="s">
        <v>290</v>
      </c>
      <c r="C6" s="417" t="s">
        <v>1</v>
      </c>
      <c r="D6" s="417" t="s">
        <v>291</v>
      </c>
      <c r="E6" s="417" t="s">
        <v>2</v>
      </c>
      <c r="F6" s="417" t="s">
        <v>3</v>
      </c>
      <c r="G6" s="419" t="s">
        <v>4</v>
      </c>
      <c r="H6" s="421" t="s">
        <v>384</v>
      </c>
      <c r="I6" s="421"/>
      <c r="J6" s="421"/>
      <c r="K6" s="421"/>
      <c r="L6" s="421" t="s">
        <v>385</v>
      </c>
      <c r="M6" s="421"/>
      <c r="N6" s="421"/>
      <c r="O6" s="421"/>
      <c r="P6" s="422" t="s">
        <v>288</v>
      </c>
      <c r="Q6" s="424" t="s">
        <v>289</v>
      </c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</row>
    <row r="7" spans="1:159" s="50" customFormat="1" ht="78.75" x14ac:dyDescent="0.25">
      <c r="A7" s="416"/>
      <c r="B7" s="418"/>
      <c r="C7" s="418"/>
      <c r="D7" s="418"/>
      <c r="E7" s="418"/>
      <c r="F7" s="418"/>
      <c r="G7" s="420"/>
      <c r="H7" s="371" t="s">
        <v>381</v>
      </c>
      <c r="I7" s="371" t="s">
        <v>382</v>
      </c>
      <c r="J7" s="371" t="s">
        <v>383</v>
      </c>
      <c r="K7" s="271" t="s">
        <v>394</v>
      </c>
      <c r="L7" s="371" t="s">
        <v>379</v>
      </c>
      <c r="M7" s="371" t="s">
        <v>380</v>
      </c>
      <c r="N7" s="371" t="s">
        <v>287</v>
      </c>
      <c r="O7" s="371" t="s">
        <v>5</v>
      </c>
      <c r="P7" s="423"/>
      <c r="Q7" s="425"/>
      <c r="R7" s="272" t="s">
        <v>414</v>
      </c>
      <c r="S7" s="272" t="s">
        <v>415</v>
      </c>
      <c r="T7" s="272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</row>
    <row r="8" spans="1:159" ht="30" x14ac:dyDescent="0.2">
      <c r="A8" s="273"/>
      <c r="B8" s="274"/>
      <c r="C8" s="274"/>
      <c r="D8" s="274"/>
      <c r="E8" s="274"/>
      <c r="F8" s="274"/>
      <c r="G8" s="274">
        <v>1</v>
      </c>
      <c r="H8" s="275">
        <v>2</v>
      </c>
      <c r="I8" s="275">
        <v>3</v>
      </c>
      <c r="J8" s="275">
        <v>4</v>
      </c>
      <c r="K8" s="276" t="s">
        <v>403</v>
      </c>
      <c r="L8" s="277">
        <v>6</v>
      </c>
      <c r="M8" s="277">
        <v>7</v>
      </c>
      <c r="N8" s="277">
        <v>8</v>
      </c>
      <c r="O8" s="277" t="s">
        <v>386</v>
      </c>
      <c r="P8" s="277" t="s">
        <v>387</v>
      </c>
      <c r="Q8" s="278" t="s">
        <v>388</v>
      </c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</row>
    <row r="9" spans="1:159" ht="18" x14ac:dyDescent="0.2">
      <c r="A9" s="372" t="s">
        <v>6</v>
      </c>
      <c r="B9" s="373" t="s">
        <v>7</v>
      </c>
      <c r="C9" s="373"/>
      <c r="D9" s="373"/>
      <c r="E9" s="373"/>
      <c r="F9" s="373"/>
      <c r="G9" s="150" t="s">
        <v>8</v>
      </c>
      <c r="H9" s="281">
        <f>H10+H38</f>
        <v>21741000</v>
      </c>
      <c r="I9" s="281">
        <f>O9</f>
        <v>6048536.2600000007</v>
      </c>
      <c r="J9" s="282" t="s">
        <v>390</v>
      </c>
      <c r="K9" s="283" t="s">
        <v>390</v>
      </c>
      <c r="L9" s="252">
        <f>+L10+L38</f>
        <v>3967000</v>
      </c>
      <c r="M9" s="252">
        <f>+M10+M38</f>
        <v>4787878</v>
      </c>
      <c r="N9" s="252">
        <f>+N10+N38</f>
        <v>1260658.26</v>
      </c>
      <c r="O9" s="252">
        <f>+O10+O38+O45</f>
        <v>6048536.2600000007</v>
      </c>
      <c r="P9" s="252">
        <f>+P10+P38</f>
        <v>-495.28</v>
      </c>
      <c r="Q9" s="197">
        <f t="shared" ref="Q9:Q10" si="0">ROUND(O9/L9*100,2)</f>
        <v>152.47</v>
      </c>
      <c r="R9" s="6"/>
      <c r="S9" s="6"/>
      <c r="T9" s="44" t="e">
        <f>+U9='02.2021'!M9R9+S9</f>
        <v>#NAME?</v>
      </c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</row>
    <row r="10" spans="1:159" ht="18" x14ac:dyDescent="0.2">
      <c r="A10" s="284" t="s">
        <v>9</v>
      </c>
      <c r="B10" s="285"/>
      <c r="C10" s="285"/>
      <c r="D10" s="285"/>
      <c r="E10" s="285"/>
      <c r="F10" s="285"/>
      <c r="G10" s="286" t="s">
        <v>10</v>
      </c>
      <c r="H10" s="281">
        <f>H13+H27+H11</f>
        <v>21741000</v>
      </c>
      <c r="I10" s="281">
        <f>O10</f>
        <v>6048536.2600000007</v>
      </c>
      <c r="J10" s="282" t="s">
        <v>390</v>
      </c>
      <c r="K10" s="283" t="s">
        <v>390</v>
      </c>
      <c r="L10" s="70">
        <f>+L13+L27+L11</f>
        <v>3967000</v>
      </c>
      <c r="M10" s="70">
        <f>+M13+M27+M11</f>
        <v>4787878</v>
      </c>
      <c r="N10" s="70">
        <f>+N13+N27+N11</f>
        <v>1260658.26</v>
      </c>
      <c r="O10" s="70">
        <f>+O13+O27+O11</f>
        <v>6048536.2600000007</v>
      </c>
      <c r="P10" s="70">
        <f>+P13+P27+P11</f>
        <v>-495.28</v>
      </c>
      <c r="Q10" s="198">
        <f t="shared" si="0"/>
        <v>152.47</v>
      </c>
      <c r="R10" s="6"/>
      <c r="S10" s="6"/>
      <c r="T10" s="44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</row>
    <row r="11" spans="1:159" ht="45" x14ac:dyDescent="0.2">
      <c r="A11" s="284">
        <v>1604</v>
      </c>
      <c r="B11" s="285"/>
      <c r="C11" s="285"/>
      <c r="D11" s="285"/>
      <c r="E11" s="285"/>
      <c r="F11" s="285"/>
      <c r="G11" s="287" t="s">
        <v>11</v>
      </c>
      <c r="H11" s="281">
        <v>0</v>
      </c>
      <c r="I11" s="281">
        <v>0</v>
      </c>
      <c r="J11" s="282" t="s">
        <v>390</v>
      </c>
      <c r="K11" s="283" t="s">
        <v>390</v>
      </c>
      <c r="L11" s="70">
        <f>L12</f>
        <v>0</v>
      </c>
      <c r="M11" s="70">
        <f>M12</f>
        <v>0</v>
      </c>
      <c r="N11" s="70">
        <f t="shared" ref="N11:O11" si="1">N12</f>
        <v>0</v>
      </c>
      <c r="O11" s="70">
        <f t="shared" si="1"/>
        <v>0</v>
      </c>
      <c r="P11" s="70">
        <f>P12</f>
        <v>0</v>
      </c>
      <c r="Q11" s="198"/>
      <c r="R11" s="6"/>
      <c r="S11" s="6"/>
      <c r="T11" s="30">
        <f t="shared" ref="T11" si="2">+T12</f>
        <v>73</v>
      </c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</row>
    <row r="12" spans="1:159" ht="28.5" x14ac:dyDescent="0.2">
      <c r="A12" s="284"/>
      <c r="B12" s="288" t="s">
        <v>12</v>
      </c>
      <c r="C12" s="285"/>
      <c r="D12" s="285"/>
      <c r="E12" s="285"/>
      <c r="F12" s="285"/>
      <c r="G12" s="289" t="s">
        <v>13</v>
      </c>
      <c r="H12" s="281">
        <v>0</v>
      </c>
      <c r="I12" s="281">
        <v>0</v>
      </c>
      <c r="J12" s="282" t="s">
        <v>390</v>
      </c>
      <c r="K12" s="283" t="s">
        <v>390</v>
      </c>
      <c r="L12" s="69">
        <v>0</v>
      </c>
      <c r="M12" s="69">
        <v>0</v>
      </c>
      <c r="N12" s="69">
        <v>0</v>
      </c>
      <c r="O12" s="69">
        <f>+M12+N12</f>
        <v>0</v>
      </c>
      <c r="P12" s="69">
        <f>L12-O12</f>
        <v>0</v>
      </c>
      <c r="Q12" s="199"/>
      <c r="R12" s="6"/>
      <c r="S12" s="6"/>
      <c r="T12" s="30">
        <f>+T13+T14+T15+T16</f>
        <v>73</v>
      </c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</row>
    <row r="13" spans="1:159" ht="18" x14ac:dyDescent="0.2">
      <c r="A13" s="284" t="s">
        <v>14</v>
      </c>
      <c r="B13" s="285"/>
      <c r="C13" s="285"/>
      <c r="D13" s="285"/>
      <c r="E13" s="285"/>
      <c r="F13" s="285"/>
      <c r="G13" s="286" t="s">
        <v>15</v>
      </c>
      <c r="H13" s="281">
        <f>H14+H21</f>
        <v>21732000</v>
      </c>
      <c r="I13" s="281">
        <f>O13</f>
        <v>6047691.9800000004</v>
      </c>
      <c r="J13" s="282" t="s">
        <v>390</v>
      </c>
      <c r="K13" s="283" t="s">
        <v>390</v>
      </c>
      <c r="L13" s="70">
        <f t="shared" ref="L13:P13" si="3">+L14+L21</f>
        <v>3966500</v>
      </c>
      <c r="M13" s="70">
        <f t="shared" si="3"/>
        <v>4787193</v>
      </c>
      <c r="N13" s="70">
        <f t="shared" si="3"/>
        <v>1260498.98</v>
      </c>
      <c r="O13" s="70">
        <f t="shared" si="3"/>
        <v>6047691.9800000004</v>
      </c>
      <c r="P13" s="70">
        <f t="shared" si="3"/>
        <v>-151</v>
      </c>
      <c r="Q13" s="198">
        <f t="shared" ref="Q13:Q15" si="4">ROUND(O13/L13*100,2)</f>
        <v>152.47</v>
      </c>
      <c r="R13" s="6"/>
      <c r="S13" s="6"/>
      <c r="T13" s="44">
        <f>+R13+S13</f>
        <v>0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</row>
    <row r="14" spans="1:159" ht="18" x14ac:dyDescent="0.2">
      <c r="A14" s="284" t="s">
        <v>16</v>
      </c>
      <c r="B14" s="285"/>
      <c r="C14" s="285"/>
      <c r="D14" s="285"/>
      <c r="E14" s="285"/>
      <c r="F14" s="285"/>
      <c r="G14" s="286" t="s">
        <v>17</v>
      </c>
      <c r="H14" s="281">
        <f>H15+H17+H18+H19</f>
        <v>21711600</v>
      </c>
      <c r="I14" s="281">
        <f t="shared" ref="I14:I24" si="5">O14</f>
        <v>6042001.9800000004</v>
      </c>
      <c r="J14" s="282" t="s">
        <v>390</v>
      </c>
      <c r="K14" s="283" t="s">
        <v>390</v>
      </c>
      <c r="L14" s="70">
        <f>+L15+L17+L18+L19</f>
        <v>3961400</v>
      </c>
      <c r="M14" s="70">
        <f t="shared" ref="M14:O14" si="6">+M15+M17+M18+M19</f>
        <v>4782296</v>
      </c>
      <c r="N14" s="70">
        <f t="shared" si="6"/>
        <v>1259705.98</v>
      </c>
      <c r="O14" s="70">
        <f t="shared" si="6"/>
        <v>6042001.9800000004</v>
      </c>
      <c r="P14" s="70">
        <f t="shared" ref="P14" si="7">+P15+P17</f>
        <v>439</v>
      </c>
      <c r="Q14" s="198">
        <f t="shared" si="4"/>
        <v>152.52000000000001</v>
      </c>
      <c r="R14" s="6"/>
      <c r="S14" s="6"/>
      <c r="T14" s="44">
        <f t="shared" ref="T14:T16" si="8">+R14+S14</f>
        <v>0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</row>
    <row r="15" spans="1:159" s="1" customFormat="1" ht="18" x14ac:dyDescent="0.25">
      <c r="A15" s="284"/>
      <c r="B15" s="285" t="s">
        <v>18</v>
      </c>
      <c r="C15" s="285"/>
      <c r="D15" s="285"/>
      <c r="E15" s="285"/>
      <c r="F15" s="285"/>
      <c r="G15" s="287" t="s">
        <v>19</v>
      </c>
      <c r="H15" s="281">
        <f>H16</f>
        <v>52000</v>
      </c>
      <c r="I15" s="281">
        <f t="shared" si="5"/>
        <v>12822</v>
      </c>
      <c r="J15" s="282" t="s">
        <v>390</v>
      </c>
      <c r="K15" s="283" t="s">
        <v>390</v>
      </c>
      <c r="L15" s="70">
        <f t="shared" ref="L15:P15" si="9">+L16</f>
        <v>13000</v>
      </c>
      <c r="M15" s="70">
        <f t="shared" si="9"/>
        <v>10985</v>
      </c>
      <c r="N15" s="70">
        <f t="shared" si="9"/>
        <v>1837</v>
      </c>
      <c r="O15" s="70">
        <f>+O16</f>
        <v>12822</v>
      </c>
      <c r="P15" s="70">
        <f t="shared" si="9"/>
        <v>178</v>
      </c>
      <c r="Q15" s="198">
        <f t="shared" si="4"/>
        <v>98.63</v>
      </c>
      <c r="R15" s="9"/>
      <c r="S15" s="9"/>
      <c r="T15" s="44">
        <f t="shared" si="8"/>
        <v>0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</row>
    <row r="16" spans="1:159" ht="18" x14ac:dyDescent="0.2">
      <c r="A16" s="290"/>
      <c r="B16" s="291"/>
      <c r="C16" s="291" t="s">
        <v>20</v>
      </c>
      <c r="D16" s="291"/>
      <c r="E16" s="291"/>
      <c r="F16" s="291"/>
      <c r="G16" s="289" t="s">
        <v>21</v>
      </c>
      <c r="H16" s="281">
        <v>52000</v>
      </c>
      <c r="I16" s="281">
        <f t="shared" si="5"/>
        <v>12822</v>
      </c>
      <c r="J16" s="282" t="s">
        <v>390</v>
      </c>
      <c r="K16" s="283" t="s">
        <v>390</v>
      </c>
      <c r="L16" s="71">
        <v>13000</v>
      </c>
      <c r="M16" s="71">
        <v>10985</v>
      </c>
      <c r="N16" s="71">
        <v>1837</v>
      </c>
      <c r="O16" s="69">
        <f>+M16+N16</f>
        <v>12822</v>
      </c>
      <c r="P16" s="69">
        <f t="shared" ref="P16:P19" si="10">L16-O16</f>
        <v>178</v>
      </c>
      <c r="Q16" s="199">
        <f>ROUND(O16/L16*100,2)</f>
        <v>98.63</v>
      </c>
      <c r="R16" s="6">
        <v>5529</v>
      </c>
      <c r="S16" s="9">
        <f>R16-M16</f>
        <v>-5456</v>
      </c>
      <c r="T16" s="44">
        <f t="shared" si="8"/>
        <v>73</v>
      </c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</row>
    <row r="17" spans="1:159" ht="28.5" x14ac:dyDescent="0.2">
      <c r="A17" s="290"/>
      <c r="B17" s="291" t="s">
        <v>22</v>
      </c>
      <c r="C17" s="291"/>
      <c r="D17" s="291"/>
      <c r="E17" s="291"/>
      <c r="F17" s="291"/>
      <c r="G17" s="289" t="s">
        <v>23</v>
      </c>
      <c r="H17" s="281">
        <v>28000</v>
      </c>
      <c r="I17" s="281">
        <f t="shared" si="5"/>
        <v>6739</v>
      </c>
      <c r="J17" s="282" t="s">
        <v>390</v>
      </c>
      <c r="K17" s="283" t="s">
        <v>390</v>
      </c>
      <c r="L17" s="71">
        <v>7000</v>
      </c>
      <c r="M17" s="71">
        <v>5865</v>
      </c>
      <c r="N17" s="71">
        <v>874</v>
      </c>
      <c r="O17" s="69">
        <f>+M17+N17</f>
        <v>6739</v>
      </c>
      <c r="P17" s="69">
        <f t="shared" si="10"/>
        <v>261</v>
      </c>
      <c r="Q17" s="199">
        <f>ROUND(O17/L17*100,2)</f>
        <v>96.27</v>
      </c>
      <c r="R17" s="6">
        <v>3500</v>
      </c>
      <c r="S17" s="9">
        <f>R17-M17</f>
        <v>-2365</v>
      </c>
      <c r="T17" s="30">
        <f t="shared" ref="T17" si="11">+T18+T22</f>
        <v>-5552</v>
      </c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</row>
    <row r="18" spans="1:159" ht="28.5" x14ac:dyDescent="0.2">
      <c r="A18" s="290"/>
      <c r="B18" s="291">
        <v>10</v>
      </c>
      <c r="C18" s="291"/>
      <c r="D18" s="291"/>
      <c r="E18" s="291"/>
      <c r="F18" s="291"/>
      <c r="G18" s="289" t="s">
        <v>367</v>
      </c>
      <c r="H18" s="281">
        <v>6821600</v>
      </c>
      <c r="I18" s="281">
        <f>O18</f>
        <v>2897691.61</v>
      </c>
      <c r="J18" s="282" t="s">
        <v>390</v>
      </c>
      <c r="K18" s="283" t="s">
        <v>390</v>
      </c>
      <c r="L18" s="71">
        <v>1772000</v>
      </c>
      <c r="M18" s="71">
        <v>2307434</v>
      </c>
      <c r="N18" s="71">
        <v>590257.61</v>
      </c>
      <c r="O18" s="69">
        <f t="shared" ref="O18" si="12">+M18+N18</f>
        <v>2897691.61</v>
      </c>
      <c r="P18" s="69">
        <f t="shared" si="10"/>
        <v>-1125691.6099999999</v>
      </c>
      <c r="Q18" s="199">
        <f t="shared" ref="Q18:Q19" si="13">ROUND(O18/L18*100,2)</f>
        <v>163.53</v>
      </c>
      <c r="R18" s="6">
        <v>1146723</v>
      </c>
      <c r="S18" s="9">
        <f t="shared" ref="S18:S81" si="14">R18-M18</f>
        <v>-1160711</v>
      </c>
      <c r="T18" s="30">
        <f t="shared" ref="T18" si="15">+T19</f>
        <v>-4897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</row>
    <row r="19" spans="1:159" ht="42.75" x14ac:dyDescent="0.2">
      <c r="A19" s="290"/>
      <c r="B19" s="291">
        <v>11</v>
      </c>
      <c r="C19" s="291"/>
      <c r="D19" s="291"/>
      <c r="E19" s="291"/>
      <c r="F19" s="291"/>
      <c r="G19" s="289" t="s">
        <v>368</v>
      </c>
      <c r="H19" s="281">
        <v>14810000</v>
      </c>
      <c r="I19" s="281">
        <f t="shared" si="5"/>
        <v>3124749.37</v>
      </c>
      <c r="J19" s="282" t="s">
        <v>390</v>
      </c>
      <c r="K19" s="283" t="s">
        <v>390</v>
      </c>
      <c r="L19" s="71">
        <v>2169400</v>
      </c>
      <c r="M19" s="71">
        <v>2458012</v>
      </c>
      <c r="N19" s="71">
        <v>666737.37</v>
      </c>
      <c r="O19" s="69">
        <f>+M19+N19</f>
        <v>3124749.37</v>
      </c>
      <c r="P19" s="69">
        <f t="shared" si="10"/>
        <v>-955349.37000000011</v>
      </c>
      <c r="Q19" s="199">
        <f t="shared" si="13"/>
        <v>144.04</v>
      </c>
      <c r="R19" s="6">
        <v>1176947</v>
      </c>
      <c r="S19" s="9">
        <f t="shared" si="14"/>
        <v>-1281065</v>
      </c>
      <c r="T19" s="30">
        <f t="shared" ref="T19" si="16">+T20+T21</f>
        <v>-4897</v>
      </c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</row>
    <row r="20" spans="1:159" ht="18" x14ac:dyDescent="0.2">
      <c r="A20" s="290"/>
      <c r="B20" s="291"/>
      <c r="C20" s="291"/>
      <c r="D20" s="291"/>
      <c r="E20" s="291"/>
      <c r="F20" s="291"/>
      <c r="G20" s="292"/>
      <c r="H20" s="281" t="s">
        <v>390</v>
      </c>
      <c r="I20" s="281">
        <f>O20</f>
        <v>0</v>
      </c>
      <c r="J20" s="282" t="s">
        <v>390</v>
      </c>
      <c r="K20" s="283" t="s">
        <v>390</v>
      </c>
      <c r="L20" s="69"/>
      <c r="M20" s="69"/>
      <c r="N20" s="69"/>
      <c r="O20" s="69"/>
      <c r="P20" s="69"/>
      <c r="Q20" s="199"/>
      <c r="R20" s="6"/>
      <c r="S20" s="9">
        <f t="shared" si="14"/>
        <v>0</v>
      </c>
      <c r="T20" s="44">
        <f t="shared" ref="T20:T21" si="17">+R20+S20</f>
        <v>0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</row>
    <row r="21" spans="1:159" ht="18" x14ac:dyDescent="0.2">
      <c r="A21" s="284" t="s">
        <v>24</v>
      </c>
      <c r="B21" s="285"/>
      <c r="C21" s="285"/>
      <c r="D21" s="285"/>
      <c r="E21" s="285"/>
      <c r="F21" s="285"/>
      <c r="G21" s="293" t="s">
        <v>25</v>
      </c>
      <c r="H21" s="281">
        <f>H22</f>
        <v>20400</v>
      </c>
      <c r="I21" s="281">
        <f t="shared" si="5"/>
        <v>5690</v>
      </c>
      <c r="J21" s="282" t="s">
        <v>390</v>
      </c>
      <c r="K21" s="283" t="s">
        <v>390</v>
      </c>
      <c r="L21" s="70">
        <f t="shared" ref="L21:P21" si="18">+L22</f>
        <v>5100</v>
      </c>
      <c r="M21" s="70">
        <f>+M22</f>
        <v>4897</v>
      </c>
      <c r="N21" s="70">
        <f t="shared" si="18"/>
        <v>793</v>
      </c>
      <c r="O21" s="70">
        <f t="shared" si="18"/>
        <v>5690</v>
      </c>
      <c r="P21" s="70">
        <f t="shared" si="18"/>
        <v>-590</v>
      </c>
      <c r="Q21" s="198">
        <f t="shared" ref="Q21:Q22" si="19">ROUND(O21/L21*100,2)</f>
        <v>111.57</v>
      </c>
      <c r="R21" s="6"/>
      <c r="S21" s="9">
        <f t="shared" si="14"/>
        <v>-4897</v>
      </c>
      <c r="T21" s="44">
        <f t="shared" si="17"/>
        <v>-4897</v>
      </c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</row>
    <row r="22" spans="1:159" s="1" customFormat="1" ht="18" x14ac:dyDescent="0.25">
      <c r="A22" s="284"/>
      <c r="B22" s="285" t="s">
        <v>18</v>
      </c>
      <c r="C22" s="285"/>
      <c r="D22" s="285"/>
      <c r="E22" s="285"/>
      <c r="F22" s="285"/>
      <c r="G22" s="286" t="s">
        <v>26</v>
      </c>
      <c r="H22" s="294">
        <f>H23+H24+H25+H26</f>
        <v>20400</v>
      </c>
      <c r="I22" s="281">
        <f t="shared" si="5"/>
        <v>5690</v>
      </c>
      <c r="J22" s="282" t="s">
        <v>390</v>
      </c>
      <c r="K22" s="283" t="s">
        <v>390</v>
      </c>
      <c r="L22" s="70">
        <f>+L23+L24+L25+L26</f>
        <v>5100</v>
      </c>
      <c r="M22" s="70">
        <f>+M23+M24+M25+M26</f>
        <v>4897</v>
      </c>
      <c r="N22" s="70">
        <f>+N23+N24+N25+N26</f>
        <v>793</v>
      </c>
      <c r="O22" s="70">
        <f>+O23+O24+O25+O26</f>
        <v>5690</v>
      </c>
      <c r="P22" s="70">
        <f>+P23+P24+P25+P26</f>
        <v>-590</v>
      </c>
      <c r="Q22" s="198">
        <f t="shared" si="19"/>
        <v>111.57</v>
      </c>
      <c r="R22" s="9"/>
      <c r="S22" s="9">
        <f t="shared" si="14"/>
        <v>-4897</v>
      </c>
      <c r="T22" s="30">
        <f t="shared" ref="T22" si="20">+T23</f>
        <v>-655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</row>
    <row r="23" spans="1:159" ht="18" x14ac:dyDescent="0.2">
      <c r="A23" s="290"/>
      <c r="B23" s="291"/>
      <c r="C23" s="291" t="s">
        <v>20</v>
      </c>
      <c r="D23" s="291"/>
      <c r="E23" s="291"/>
      <c r="F23" s="291"/>
      <c r="G23" s="292" t="s">
        <v>27</v>
      </c>
      <c r="H23" s="281">
        <v>20000</v>
      </c>
      <c r="I23" s="281">
        <f t="shared" si="5"/>
        <v>5660</v>
      </c>
      <c r="J23" s="282" t="s">
        <v>390</v>
      </c>
      <c r="K23" s="283" t="s">
        <v>390</v>
      </c>
      <c r="L23" s="69">
        <v>5000</v>
      </c>
      <c r="M23" s="69">
        <v>4867</v>
      </c>
      <c r="N23" s="69">
        <v>793</v>
      </c>
      <c r="O23" s="69">
        <f>+M23+N23</f>
        <v>5660</v>
      </c>
      <c r="P23" s="69">
        <f>L23-O23</f>
        <v>-660</v>
      </c>
      <c r="Q23" s="199">
        <f>ROUND(O23/L23*100,2)</f>
        <v>113.2</v>
      </c>
      <c r="R23" s="6">
        <v>1726</v>
      </c>
      <c r="S23" s="9">
        <f t="shared" si="14"/>
        <v>-3141</v>
      </c>
      <c r="T23" s="30">
        <f t="shared" ref="T23" si="21">+T24+T27+T25+T26</f>
        <v>-655</v>
      </c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</row>
    <row r="24" spans="1:159" ht="18" x14ac:dyDescent="0.2">
      <c r="A24" s="290"/>
      <c r="B24" s="291"/>
      <c r="C24" s="291" t="s">
        <v>18</v>
      </c>
      <c r="D24" s="291"/>
      <c r="E24" s="291"/>
      <c r="F24" s="291"/>
      <c r="G24" s="292" t="s">
        <v>28</v>
      </c>
      <c r="H24" s="281">
        <v>400</v>
      </c>
      <c r="I24" s="281">
        <f t="shared" si="5"/>
        <v>30</v>
      </c>
      <c r="J24" s="282" t="s">
        <v>390</v>
      </c>
      <c r="K24" s="283" t="s">
        <v>390</v>
      </c>
      <c r="L24" s="69">
        <v>100</v>
      </c>
      <c r="M24" s="69">
        <v>30</v>
      </c>
      <c r="N24" s="69">
        <f>S24</f>
        <v>0</v>
      </c>
      <c r="O24" s="69">
        <f t="shared" ref="O24:O26" si="22">+M24+N24</f>
        <v>30</v>
      </c>
      <c r="P24" s="69">
        <f t="shared" ref="P24:P26" si="23">L24-O24</f>
        <v>70</v>
      </c>
      <c r="Q24" s="198"/>
      <c r="R24" s="6">
        <v>30</v>
      </c>
      <c r="S24" s="9">
        <f t="shared" si="14"/>
        <v>0</v>
      </c>
      <c r="T24" s="44">
        <f t="shared" ref="T24:T27" si="24">+R24+S24</f>
        <v>30</v>
      </c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</row>
    <row r="25" spans="1:159" ht="57" x14ac:dyDescent="0.2">
      <c r="A25" s="290"/>
      <c r="B25" s="291"/>
      <c r="C25" s="285" t="s">
        <v>111</v>
      </c>
      <c r="D25" s="291"/>
      <c r="E25" s="291"/>
      <c r="F25" s="291"/>
      <c r="G25" s="289" t="s">
        <v>292</v>
      </c>
      <c r="H25" s="281">
        <v>0</v>
      </c>
      <c r="I25" s="281" t="s">
        <v>390</v>
      </c>
      <c r="J25" s="282" t="s">
        <v>390</v>
      </c>
      <c r="K25" s="283" t="s">
        <v>390</v>
      </c>
      <c r="L25" s="69">
        <v>0</v>
      </c>
      <c r="M25" s="69">
        <v>0</v>
      </c>
      <c r="N25" s="69">
        <v>0</v>
      </c>
      <c r="O25" s="69">
        <f t="shared" si="22"/>
        <v>0</v>
      </c>
      <c r="P25" s="69">
        <f t="shared" si="23"/>
        <v>0</v>
      </c>
      <c r="Q25" s="199"/>
      <c r="R25" s="6"/>
      <c r="S25" s="9">
        <f t="shared" si="14"/>
        <v>0</v>
      </c>
      <c r="T25" s="44">
        <f t="shared" si="24"/>
        <v>0</v>
      </c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</row>
    <row r="26" spans="1:159" ht="57" x14ac:dyDescent="0.2">
      <c r="A26" s="290"/>
      <c r="B26" s="291"/>
      <c r="C26" s="285">
        <v>10</v>
      </c>
      <c r="D26" s="291"/>
      <c r="E26" s="291"/>
      <c r="F26" s="291"/>
      <c r="G26" s="289" t="s">
        <v>293</v>
      </c>
      <c r="H26" s="281">
        <v>0</v>
      </c>
      <c r="I26" s="281" t="s">
        <v>390</v>
      </c>
      <c r="J26" s="282" t="s">
        <v>390</v>
      </c>
      <c r="K26" s="283" t="s">
        <v>390</v>
      </c>
      <c r="L26" s="69">
        <v>0</v>
      </c>
      <c r="M26" s="69"/>
      <c r="N26" s="69"/>
      <c r="O26" s="69">
        <f t="shared" si="22"/>
        <v>0</v>
      </c>
      <c r="P26" s="69">
        <f t="shared" si="23"/>
        <v>0</v>
      </c>
      <c r="Q26" s="199"/>
      <c r="R26" s="6"/>
      <c r="S26" s="9">
        <f t="shared" si="14"/>
        <v>0</v>
      </c>
      <c r="T26" s="44">
        <f t="shared" si="24"/>
        <v>0</v>
      </c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</row>
    <row r="27" spans="1:159" ht="18" x14ac:dyDescent="0.2">
      <c r="A27" s="284" t="s">
        <v>29</v>
      </c>
      <c r="B27" s="285" t="s">
        <v>7</v>
      </c>
      <c r="C27" s="285"/>
      <c r="D27" s="285"/>
      <c r="E27" s="285"/>
      <c r="F27" s="285"/>
      <c r="G27" s="286" t="s">
        <v>30</v>
      </c>
      <c r="H27" s="281">
        <f>H28+H32</f>
        <v>9000</v>
      </c>
      <c r="I27" s="281">
        <f>O27</f>
        <v>844.28</v>
      </c>
      <c r="J27" s="282" t="s">
        <v>390</v>
      </c>
      <c r="K27" s="283" t="s">
        <v>390</v>
      </c>
      <c r="L27" s="70">
        <f>L28+L33</f>
        <v>500</v>
      </c>
      <c r="M27" s="70">
        <f t="shared" ref="M27:P27" si="25">+M28+M32</f>
        <v>685</v>
      </c>
      <c r="N27" s="70">
        <f t="shared" si="25"/>
        <v>159.28</v>
      </c>
      <c r="O27" s="70">
        <f t="shared" si="25"/>
        <v>844.28</v>
      </c>
      <c r="P27" s="70">
        <f t="shared" si="25"/>
        <v>-344.28</v>
      </c>
      <c r="Q27" s="198">
        <f t="shared" ref="Q27" si="26">ROUND(O27/L27*100,2)</f>
        <v>168.86</v>
      </c>
      <c r="R27" s="6"/>
      <c r="S27" s="9">
        <f t="shared" si="14"/>
        <v>-685</v>
      </c>
      <c r="T27" s="44">
        <f t="shared" si="24"/>
        <v>-685</v>
      </c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</row>
    <row r="28" spans="1:159" ht="18" x14ac:dyDescent="0.2">
      <c r="A28" s="284" t="s">
        <v>31</v>
      </c>
      <c r="B28" s="285"/>
      <c r="C28" s="285"/>
      <c r="D28" s="285"/>
      <c r="E28" s="285"/>
      <c r="F28" s="285"/>
      <c r="G28" s="286" t="s">
        <v>32</v>
      </c>
      <c r="H28" s="281">
        <v>0</v>
      </c>
      <c r="I28" s="281" t="s">
        <v>390</v>
      </c>
      <c r="J28" s="282" t="s">
        <v>390</v>
      </c>
      <c r="K28" s="283" t="s">
        <v>390</v>
      </c>
      <c r="L28" s="70">
        <f t="shared" ref="L28:P28" si="27">+L29</f>
        <v>0</v>
      </c>
      <c r="M28" s="70">
        <f t="shared" si="27"/>
        <v>0</v>
      </c>
      <c r="N28" s="70">
        <f t="shared" si="27"/>
        <v>0</v>
      </c>
      <c r="O28" s="70">
        <f t="shared" si="27"/>
        <v>0</v>
      </c>
      <c r="P28" s="70">
        <f t="shared" si="27"/>
        <v>0</v>
      </c>
      <c r="Q28" s="198"/>
      <c r="R28" s="6"/>
      <c r="S28" s="9">
        <f t="shared" si="14"/>
        <v>0</v>
      </c>
      <c r="T28" s="30">
        <f t="shared" ref="T28" si="28">+T29</f>
        <v>0</v>
      </c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</row>
    <row r="29" spans="1:159" ht="18" x14ac:dyDescent="0.2">
      <c r="A29" s="284" t="s">
        <v>33</v>
      </c>
      <c r="B29" s="285"/>
      <c r="C29" s="285"/>
      <c r="D29" s="285"/>
      <c r="E29" s="285"/>
      <c r="F29" s="285"/>
      <c r="G29" s="286" t="s">
        <v>34</v>
      </c>
      <c r="H29" s="281">
        <v>0</v>
      </c>
      <c r="I29" s="281" t="s">
        <v>390</v>
      </c>
      <c r="J29" s="282" t="s">
        <v>390</v>
      </c>
      <c r="K29" s="283" t="s">
        <v>390</v>
      </c>
      <c r="L29" s="70">
        <f t="shared" ref="L29:P29" si="29">+L30+L31</f>
        <v>0</v>
      </c>
      <c r="M29" s="70">
        <f t="shared" si="29"/>
        <v>0</v>
      </c>
      <c r="N29" s="70">
        <f t="shared" si="29"/>
        <v>0</v>
      </c>
      <c r="O29" s="70">
        <f t="shared" si="29"/>
        <v>0</v>
      </c>
      <c r="P29" s="70">
        <f t="shared" si="29"/>
        <v>0</v>
      </c>
      <c r="Q29" s="198"/>
      <c r="R29" s="6"/>
      <c r="S29" s="9">
        <f t="shared" si="14"/>
        <v>0</v>
      </c>
      <c r="T29" s="44">
        <f t="shared" ref="T29:T34" si="30">+R29+S29</f>
        <v>0</v>
      </c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</row>
    <row r="30" spans="1:159" ht="18" x14ac:dyDescent="0.2">
      <c r="A30" s="290"/>
      <c r="B30" s="291" t="s">
        <v>35</v>
      </c>
      <c r="C30" s="291"/>
      <c r="D30" s="291"/>
      <c r="E30" s="291"/>
      <c r="F30" s="291"/>
      <c r="G30" s="289" t="s">
        <v>36</v>
      </c>
      <c r="H30" s="281">
        <v>0</v>
      </c>
      <c r="I30" s="281" t="s">
        <v>390</v>
      </c>
      <c r="J30" s="282" t="s">
        <v>390</v>
      </c>
      <c r="K30" s="283" t="s">
        <v>390</v>
      </c>
      <c r="L30" s="71">
        <v>0</v>
      </c>
      <c r="M30" s="71">
        <v>0</v>
      </c>
      <c r="N30" s="71">
        <v>0</v>
      </c>
      <c r="O30" s="69">
        <f t="shared" ref="O30:O31" si="31">+M30+N30</f>
        <v>0</v>
      </c>
      <c r="P30" s="69">
        <f t="shared" ref="P30:P31" si="32">L30-O30</f>
        <v>0</v>
      </c>
      <c r="Q30" s="199"/>
      <c r="R30" s="6"/>
      <c r="S30" s="9">
        <f t="shared" si="14"/>
        <v>0</v>
      </c>
      <c r="T30" s="44">
        <f t="shared" si="30"/>
        <v>0</v>
      </c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</row>
    <row r="31" spans="1:159" ht="28.5" x14ac:dyDescent="0.2">
      <c r="A31" s="290"/>
      <c r="B31" s="291" t="s">
        <v>7</v>
      </c>
      <c r="C31" s="291"/>
      <c r="D31" s="291"/>
      <c r="E31" s="291"/>
      <c r="F31" s="291"/>
      <c r="G31" s="289" t="s">
        <v>37</v>
      </c>
      <c r="H31" s="281">
        <v>0</v>
      </c>
      <c r="I31" s="281" t="s">
        <v>390</v>
      </c>
      <c r="J31" s="282" t="s">
        <v>390</v>
      </c>
      <c r="K31" s="283" t="s">
        <v>390</v>
      </c>
      <c r="L31" s="71">
        <v>0</v>
      </c>
      <c r="M31" s="71">
        <v>0</v>
      </c>
      <c r="N31" s="71">
        <v>0</v>
      </c>
      <c r="O31" s="69">
        <f t="shared" si="31"/>
        <v>0</v>
      </c>
      <c r="P31" s="69">
        <f t="shared" si="32"/>
        <v>0</v>
      </c>
      <c r="Q31" s="199"/>
      <c r="R31" s="6"/>
      <c r="S31" s="9">
        <f t="shared" si="14"/>
        <v>0</v>
      </c>
      <c r="T31" s="44">
        <f t="shared" si="30"/>
        <v>0</v>
      </c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</row>
    <row r="32" spans="1:159" ht="18" x14ac:dyDescent="0.2">
      <c r="A32" s="284" t="s">
        <v>38</v>
      </c>
      <c r="B32" s="285"/>
      <c r="C32" s="285"/>
      <c r="D32" s="285"/>
      <c r="E32" s="285"/>
      <c r="F32" s="285"/>
      <c r="G32" s="293" t="s">
        <v>39</v>
      </c>
      <c r="H32" s="281">
        <f>H33</f>
        <v>9000</v>
      </c>
      <c r="I32" s="281">
        <f>O32</f>
        <v>844.28</v>
      </c>
      <c r="J32" s="282" t="s">
        <v>390</v>
      </c>
      <c r="K32" s="283" t="s">
        <v>390</v>
      </c>
      <c r="L32" s="70">
        <f t="shared" ref="L32:P32" si="33">+L33</f>
        <v>500</v>
      </c>
      <c r="M32" s="70">
        <f t="shared" si="33"/>
        <v>685</v>
      </c>
      <c r="N32" s="70">
        <f t="shared" si="33"/>
        <v>159.28</v>
      </c>
      <c r="O32" s="70">
        <f t="shared" si="33"/>
        <v>844.28</v>
      </c>
      <c r="P32" s="70">
        <f t="shared" si="33"/>
        <v>-344.28</v>
      </c>
      <c r="Q32" s="198">
        <f t="shared" ref="Q32:Q33" si="34">ROUND(O32/L32*100,2)</f>
        <v>168.86</v>
      </c>
      <c r="R32" s="6"/>
      <c r="S32" s="9">
        <f t="shared" si="14"/>
        <v>-685</v>
      </c>
      <c r="T32" s="44">
        <f t="shared" si="30"/>
        <v>-685</v>
      </c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</row>
    <row r="33" spans="1:159" ht="18" x14ac:dyDescent="0.2">
      <c r="A33" s="284" t="s">
        <v>40</v>
      </c>
      <c r="B33" s="285"/>
      <c r="C33" s="285"/>
      <c r="D33" s="285"/>
      <c r="E33" s="285"/>
      <c r="F33" s="285"/>
      <c r="G33" s="293" t="s">
        <v>41</v>
      </c>
      <c r="H33" s="281">
        <f>H34+H35+H36+H37</f>
        <v>9000</v>
      </c>
      <c r="I33" s="281">
        <f>O33</f>
        <v>844.28</v>
      </c>
      <c r="J33" s="282" t="s">
        <v>390</v>
      </c>
      <c r="K33" s="283" t="s">
        <v>390</v>
      </c>
      <c r="L33" s="70">
        <f>+L34+L37+L35+L36</f>
        <v>500</v>
      </c>
      <c r="M33" s="70">
        <f>+M34+M37+M35+M36</f>
        <v>685</v>
      </c>
      <c r="N33" s="70">
        <f t="shared" ref="N33:O33" si="35">+N34+N37+N35+N36</f>
        <v>159.28</v>
      </c>
      <c r="O33" s="70">
        <f t="shared" si="35"/>
        <v>844.28</v>
      </c>
      <c r="P33" s="70">
        <f>+P34+P37+P35+P36</f>
        <v>-344.28</v>
      </c>
      <c r="Q33" s="198">
        <f t="shared" si="34"/>
        <v>168.86</v>
      </c>
      <c r="R33" s="6"/>
      <c r="S33" s="9">
        <f t="shared" si="14"/>
        <v>-685</v>
      </c>
      <c r="T33" s="44">
        <f t="shared" si="30"/>
        <v>-685</v>
      </c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</row>
    <row r="34" spans="1:159" ht="18" x14ac:dyDescent="0.2">
      <c r="A34" s="290"/>
      <c r="B34" s="291">
        <v>12</v>
      </c>
      <c r="C34" s="291"/>
      <c r="D34" s="291"/>
      <c r="E34" s="291"/>
      <c r="F34" s="291"/>
      <c r="G34" s="295" t="s">
        <v>42</v>
      </c>
      <c r="H34" s="281">
        <v>0</v>
      </c>
      <c r="I34" s="281" t="s">
        <v>390</v>
      </c>
      <c r="J34" s="282" t="s">
        <v>390</v>
      </c>
      <c r="K34" s="283" t="s">
        <v>390</v>
      </c>
      <c r="L34" s="71">
        <v>0</v>
      </c>
      <c r="M34" s="71">
        <v>0</v>
      </c>
      <c r="N34" s="71">
        <v>0</v>
      </c>
      <c r="O34" s="69">
        <f t="shared" ref="O34:O37" si="36">+M34+N34</f>
        <v>0</v>
      </c>
      <c r="P34" s="69">
        <f t="shared" ref="P34:P37" si="37">L34-O34</f>
        <v>0</v>
      </c>
      <c r="Q34" s="199"/>
      <c r="R34" s="6"/>
      <c r="S34" s="9">
        <f t="shared" si="14"/>
        <v>0</v>
      </c>
      <c r="T34" s="44">
        <f t="shared" si="30"/>
        <v>0</v>
      </c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</row>
    <row r="35" spans="1:159" ht="28.5" x14ac:dyDescent="0.2">
      <c r="A35" s="290"/>
      <c r="B35" s="291">
        <v>24</v>
      </c>
      <c r="C35" s="291"/>
      <c r="D35" s="291"/>
      <c r="E35" s="291"/>
      <c r="F35" s="291"/>
      <c r="G35" s="295" t="s">
        <v>43</v>
      </c>
      <c r="H35" s="281">
        <v>0</v>
      </c>
      <c r="I35" s="281" t="s">
        <v>390</v>
      </c>
      <c r="J35" s="282" t="s">
        <v>390</v>
      </c>
      <c r="K35" s="283" t="s">
        <v>390</v>
      </c>
      <c r="L35" s="71">
        <v>0</v>
      </c>
      <c r="M35" s="71">
        <v>0</v>
      </c>
      <c r="N35" s="71">
        <v>0</v>
      </c>
      <c r="O35" s="69">
        <f t="shared" si="36"/>
        <v>0</v>
      </c>
      <c r="P35" s="69">
        <f t="shared" si="37"/>
        <v>0</v>
      </c>
      <c r="Q35" s="199"/>
      <c r="R35" s="6"/>
      <c r="S35" s="9">
        <f t="shared" si="14"/>
        <v>0</v>
      </c>
      <c r="T35" s="30">
        <f>T36+T37</f>
        <v>-111</v>
      </c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</row>
    <row r="36" spans="1:159" ht="18" x14ac:dyDescent="0.2">
      <c r="A36" s="290"/>
      <c r="B36" s="291">
        <v>32</v>
      </c>
      <c r="C36" s="291"/>
      <c r="D36" s="291"/>
      <c r="E36" s="291"/>
      <c r="F36" s="291"/>
      <c r="G36" s="295" t="s">
        <v>44</v>
      </c>
      <c r="H36" s="281">
        <v>0</v>
      </c>
      <c r="I36" s="281" t="s">
        <v>390</v>
      </c>
      <c r="J36" s="282" t="s">
        <v>390</v>
      </c>
      <c r="K36" s="283" t="s">
        <v>390</v>
      </c>
      <c r="L36" s="71">
        <v>0</v>
      </c>
      <c r="M36" s="71">
        <v>0</v>
      </c>
      <c r="N36" s="71">
        <v>0</v>
      </c>
      <c r="O36" s="69">
        <f t="shared" si="36"/>
        <v>0</v>
      </c>
      <c r="P36" s="69">
        <f t="shared" si="37"/>
        <v>0</v>
      </c>
      <c r="Q36" s="199"/>
      <c r="R36" s="6"/>
      <c r="S36" s="9">
        <f t="shared" si="14"/>
        <v>0</v>
      </c>
      <c r="T36" s="44">
        <f t="shared" ref="T36:T37" si="38">+R36+S36</f>
        <v>0</v>
      </c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</row>
    <row r="37" spans="1:159" ht="18" x14ac:dyDescent="0.2">
      <c r="A37" s="290"/>
      <c r="B37" s="291" t="s">
        <v>45</v>
      </c>
      <c r="C37" s="291"/>
      <c r="D37" s="291"/>
      <c r="E37" s="291"/>
      <c r="F37" s="291"/>
      <c r="G37" s="295" t="s">
        <v>46</v>
      </c>
      <c r="H37" s="281">
        <v>9000</v>
      </c>
      <c r="I37" s="281">
        <f>O37</f>
        <v>844.28</v>
      </c>
      <c r="J37" s="282" t="s">
        <v>390</v>
      </c>
      <c r="K37" s="283" t="s">
        <v>390</v>
      </c>
      <c r="L37" s="71">
        <v>500</v>
      </c>
      <c r="M37" s="71">
        <v>685</v>
      </c>
      <c r="N37" s="71">
        <v>159.28</v>
      </c>
      <c r="O37" s="69">
        <f t="shared" si="36"/>
        <v>844.28</v>
      </c>
      <c r="P37" s="69">
        <f t="shared" si="37"/>
        <v>-344.28</v>
      </c>
      <c r="Q37" s="199">
        <f>ROUND(O37/L37*100,2)</f>
        <v>168.86</v>
      </c>
      <c r="R37" s="6">
        <v>287</v>
      </c>
      <c r="S37" s="9">
        <f t="shared" si="14"/>
        <v>-398</v>
      </c>
      <c r="T37" s="44">
        <f t="shared" si="38"/>
        <v>-111</v>
      </c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</row>
    <row r="38" spans="1:159" ht="30" x14ac:dyDescent="0.2">
      <c r="A38" s="284" t="s">
        <v>47</v>
      </c>
      <c r="B38" s="285"/>
      <c r="C38" s="285"/>
      <c r="D38" s="285"/>
      <c r="E38" s="285"/>
      <c r="F38" s="285"/>
      <c r="G38" s="293" t="s">
        <v>48</v>
      </c>
      <c r="H38" s="281">
        <v>0</v>
      </c>
      <c r="I38" s="281">
        <v>0</v>
      </c>
      <c r="J38" s="282" t="s">
        <v>390</v>
      </c>
      <c r="K38" s="283" t="s">
        <v>390</v>
      </c>
      <c r="L38" s="70">
        <f t="shared" ref="L38:P38" si="39">+L39</f>
        <v>0</v>
      </c>
      <c r="M38" s="70">
        <f t="shared" si="39"/>
        <v>0</v>
      </c>
      <c r="N38" s="70">
        <f t="shared" si="39"/>
        <v>0</v>
      </c>
      <c r="O38" s="70">
        <f t="shared" si="39"/>
        <v>0</v>
      </c>
      <c r="P38" s="70">
        <f t="shared" si="39"/>
        <v>0</v>
      </c>
      <c r="Q38" s="198"/>
      <c r="R38" s="6"/>
      <c r="S38" s="9">
        <f t="shared" si="14"/>
        <v>0</v>
      </c>
      <c r="T38" s="90">
        <f>+T6+T11+T20+T27+T29</f>
        <v>-612</v>
      </c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</row>
    <row r="39" spans="1:159" ht="28.5" x14ac:dyDescent="0.2">
      <c r="A39" s="290"/>
      <c r="B39" s="291" t="s">
        <v>35</v>
      </c>
      <c r="C39" s="291"/>
      <c r="D39" s="291"/>
      <c r="E39" s="291"/>
      <c r="F39" s="291"/>
      <c r="G39" s="295" t="s">
        <v>49</v>
      </c>
      <c r="H39" s="281">
        <v>0</v>
      </c>
      <c r="I39" s="281">
        <v>0</v>
      </c>
      <c r="J39" s="282" t="s">
        <v>390</v>
      </c>
      <c r="K39" s="283" t="s">
        <v>390</v>
      </c>
      <c r="L39" s="71">
        <v>0</v>
      </c>
      <c r="M39" s="71">
        <v>0</v>
      </c>
      <c r="N39" s="71">
        <v>0</v>
      </c>
      <c r="O39" s="69">
        <f t="shared" ref="O39:O44" si="40">+M39+N39</f>
        <v>0</v>
      </c>
      <c r="P39" s="69">
        <f t="shared" ref="P39:P44" si="41">L39-O39</f>
        <v>0</v>
      </c>
      <c r="Q39" s="199"/>
      <c r="R39" s="6"/>
      <c r="S39" s="9">
        <f t="shared" si="14"/>
        <v>0</v>
      </c>
      <c r="T39" s="90">
        <f>+T7+T21+T24</f>
        <v>-4867</v>
      </c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</row>
    <row r="40" spans="1:159" ht="18" x14ac:dyDescent="0.2">
      <c r="A40" s="290">
        <v>4104</v>
      </c>
      <c r="B40" s="291"/>
      <c r="C40" s="291"/>
      <c r="D40" s="291"/>
      <c r="E40" s="291"/>
      <c r="F40" s="291"/>
      <c r="G40" s="295" t="s">
        <v>50</v>
      </c>
      <c r="H40" s="281">
        <v>0</v>
      </c>
      <c r="I40" s="281">
        <v>0</v>
      </c>
      <c r="J40" s="282" t="s">
        <v>390</v>
      </c>
      <c r="K40" s="283" t="s">
        <v>390</v>
      </c>
      <c r="L40" s="71">
        <v>0</v>
      </c>
      <c r="M40" s="71">
        <v>0</v>
      </c>
      <c r="N40" s="71">
        <v>0</v>
      </c>
      <c r="O40" s="69">
        <f t="shared" si="40"/>
        <v>0</v>
      </c>
      <c r="P40" s="69">
        <f t="shared" si="41"/>
        <v>0</v>
      </c>
      <c r="Q40" s="199"/>
      <c r="R40" s="6"/>
      <c r="S40" s="9">
        <f t="shared" si="14"/>
        <v>0</v>
      </c>
      <c r="T40" s="44">
        <f t="shared" ref="T40:T41" si="42">+T41</f>
        <v>0</v>
      </c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</row>
    <row r="41" spans="1:159" ht="18" x14ac:dyDescent="0.2">
      <c r="A41" s="290"/>
      <c r="B41" s="291"/>
      <c r="C41" s="291"/>
      <c r="D41" s="291"/>
      <c r="E41" s="291"/>
      <c r="F41" s="291"/>
      <c r="G41" s="295" t="s">
        <v>51</v>
      </c>
      <c r="H41" s="281">
        <v>0</v>
      </c>
      <c r="I41" s="281">
        <v>0</v>
      </c>
      <c r="J41" s="282" t="s">
        <v>390</v>
      </c>
      <c r="K41" s="283" t="s">
        <v>390</v>
      </c>
      <c r="L41" s="71">
        <v>0</v>
      </c>
      <c r="M41" s="71">
        <v>0</v>
      </c>
      <c r="N41" s="71">
        <v>0</v>
      </c>
      <c r="O41" s="69">
        <f t="shared" si="40"/>
        <v>0</v>
      </c>
      <c r="P41" s="69">
        <f t="shared" si="41"/>
        <v>0</v>
      </c>
      <c r="Q41" s="199"/>
      <c r="R41" s="6"/>
      <c r="S41" s="9">
        <f t="shared" si="14"/>
        <v>0</v>
      </c>
      <c r="T41" s="44">
        <f t="shared" si="42"/>
        <v>0</v>
      </c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</row>
    <row r="42" spans="1:159" ht="18" x14ac:dyDescent="0.2">
      <c r="A42" s="290">
        <v>4204</v>
      </c>
      <c r="B42" s="291"/>
      <c r="C42" s="291"/>
      <c r="D42" s="291"/>
      <c r="E42" s="291"/>
      <c r="F42" s="291"/>
      <c r="G42" s="295" t="s">
        <v>52</v>
      </c>
      <c r="H42" s="281">
        <v>0</v>
      </c>
      <c r="I42" s="281">
        <v>0</v>
      </c>
      <c r="J42" s="282" t="s">
        <v>390</v>
      </c>
      <c r="K42" s="283" t="s">
        <v>390</v>
      </c>
      <c r="L42" s="71">
        <v>0</v>
      </c>
      <c r="M42" s="71">
        <v>0</v>
      </c>
      <c r="N42" s="71">
        <v>0</v>
      </c>
      <c r="O42" s="69">
        <f t="shared" si="40"/>
        <v>0</v>
      </c>
      <c r="P42" s="69">
        <f t="shared" si="41"/>
        <v>0</v>
      </c>
      <c r="Q42" s="199"/>
      <c r="R42" s="6"/>
      <c r="S42" s="9">
        <f t="shared" si="14"/>
        <v>0</v>
      </c>
      <c r="T42" s="44">
        <f t="shared" ref="T42:T43" si="43">+R42+S42</f>
        <v>0</v>
      </c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</row>
    <row r="43" spans="1:159" ht="18" x14ac:dyDescent="0.2">
      <c r="A43" s="290"/>
      <c r="B43" s="291"/>
      <c r="C43" s="291"/>
      <c r="D43" s="291"/>
      <c r="E43" s="291"/>
      <c r="F43" s="291"/>
      <c r="G43" s="295" t="s">
        <v>53</v>
      </c>
      <c r="H43" s="281">
        <v>0</v>
      </c>
      <c r="I43" s="281">
        <v>0</v>
      </c>
      <c r="J43" s="282" t="s">
        <v>390</v>
      </c>
      <c r="K43" s="283" t="s">
        <v>390</v>
      </c>
      <c r="L43" s="71">
        <v>0</v>
      </c>
      <c r="M43" s="71">
        <v>0</v>
      </c>
      <c r="N43" s="71">
        <v>0</v>
      </c>
      <c r="O43" s="69">
        <f t="shared" si="40"/>
        <v>0</v>
      </c>
      <c r="P43" s="69">
        <f t="shared" si="41"/>
        <v>0</v>
      </c>
      <c r="Q43" s="199"/>
      <c r="R43" s="6"/>
      <c r="S43" s="9">
        <f t="shared" si="14"/>
        <v>0</v>
      </c>
      <c r="T43" s="44">
        <f t="shared" si="43"/>
        <v>0</v>
      </c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</row>
    <row r="44" spans="1:159" ht="28.5" x14ac:dyDescent="0.2">
      <c r="A44" s="290"/>
      <c r="B44" s="291">
        <v>25</v>
      </c>
      <c r="C44" s="291"/>
      <c r="D44" s="291"/>
      <c r="E44" s="291"/>
      <c r="F44" s="291"/>
      <c r="G44" s="295" t="s">
        <v>54</v>
      </c>
      <c r="H44" s="281">
        <v>0</v>
      </c>
      <c r="I44" s="281">
        <v>0</v>
      </c>
      <c r="J44" s="282" t="s">
        <v>390</v>
      </c>
      <c r="K44" s="283" t="s">
        <v>390</v>
      </c>
      <c r="L44" s="71">
        <v>0</v>
      </c>
      <c r="M44" s="71">
        <v>0</v>
      </c>
      <c r="N44" s="71">
        <v>0</v>
      </c>
      <c r="O44" s="69">
        <f t="shared" si="40"/>
        <v>0</v>
      </c>
      <c r="P44" s="69">
        <f t="shared" si="41"/>
        <v>0</v>
      </c>
      <c r="Q44" s="199"/>
      <c r="R44" s="6"/>
      <c r="S44" s="9">
        <f t="shared" si="14"/>
        <v>0</v>
      </c>
      <c r="T44" s="114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</row>
    <row r="45" spans="1:159" s="1" customFormat="1" ht="30" x14ac:dyDescent="0.25">
      <c r="A45" s="284">
        <v>4504</v>
      </c>
      <c r="B45" s="285"/>
      <c r="C45" s="285"/>
      <c r="D45" s="285"/>
      <c r="E45" s="285"/>
      <c r="F45" s="285"/>
      <c r="G45" s="293" t="s">
        <v>55</v>
      </c>
      <c r="H45" s="281">
        <v>0</v>
      </c>
      <c r="I45" s="281">
        <v>0</v>
      </c>
      <c r="J45" s="282" t="s">
        <v>390</v>
      </c>
      <c r="K45" s="283" t="s">
        <v>390</v>
      </c>
      <c r="L45" s="70">
        <f>+L46+L47</f>
        <v>0</v>
      </c>
      <c r="M45" s="70">
        <f>+M46+M47</f>
        <v>0</v>
      </c>
      <c r="N45" s="70">
        <f>+N46+N47</f>
        <v>0</v>
      </c>
      <c r="O45" s="70">
        <f>O46+O47</f>
        <v>0</v>
      </c>
      <c r="P45" s="70">
        <f>+P46+P47</f>
        <v>0</v>
      </c>
      <c r="Q45" s="198"/>
      <c r="R45" s="9"/>
      <c r="S45" s="9">
        <f t="shared" si="14"/>
        <v>0</v>
      </c>
      <c r="T45" s="91" t="e">
        <f>+T46+T57+T59</f>
        <v>#VALUE!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</row>
    <row r="46" spans="1:159" ht="18" x14ac:dyDescent="0.2">
      <c r="A46" s="290"/>
      <c r="B46" s="296" t="s">
        <v>56</v>
      </c>
      <c r="C46" s="291"/>
      <c r="D46" s="291"/>
      <c r="E46" s="291"/>
      <c r="F46" s="291"/>
      <c r="G46" s="295" t="s">
        <v>57</v>
      </c>
      <c r="H46" s="281">
        <v>0</v>
      </c>
      <c r="I46" s="281">
        <v>0</v>
      </c>
      <c r="J46" s="282" t="s">
        <v>390</v>
      </c>
      <c r="K46" s="283" t="s">
        <v>390</v>
      </c>
      <c r="L46" s="71">
        <v>0</v>
      </c>
      <c r="M46" s="71">
        <v>0</v>
      </c>
      <c r="N46" s="71">
        <v>0</v>
      </c>
      <c r="O46" s="69">
        <f t="shared" ref="O46:O47" si="44">+M46+N46</f>
        <v>0</v>
      </c>
      <c r="P46" s="69">
        <f t="shared" ref="P46:P47" si="45">L46-O46</f>
        <v>0</v>
      </c>
      <c r="Q46" s="199"/>
      <c r="R46" s="6"/>
      <c r="S46" s="9">
        <f t="shared" si="14"/>
        <v>0</v>
      </c>
      <c r="T46" s="33" t="e">
        <f>+T47+T48+T49+T50+T51+T52+T53+T54+T55+T56</f>
        <v>#VALUE!</v>
      </c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</row>
    <row r="47" spans="1:159" ht="18" x14ac:dyDescent="0.2">
      <c r="A47" s="290"/>
      <c r="B47" s="296" t="s">
        <v>58</v>
      </c>
      <c r="C47" s="291"/>
      <c r="D47" s="291"/>
      <c r="E47" s="291"/>
      <c r="F47" s="291"/>
      <c r="G47" s="295" t="s">
        <v>59</v>
      </c>
      <c r="H47" s="281">
        <v>0</v>
      </c>
      <c r="I47" s="281">
        <v>0</v>
      </c>
      <c r="J47" s="282" t="s">
        <v>390</v>
      </c>
      <c r="K47" s="283" t="s">
        <v>390</v>
      </c>
      <c r="L47" s="71">
        <v>0</v>
      </c>
      <c r="M47" s="71">
        <v>0</v>
      </c>
      <c r="N47" s="71">
        <v>0</v>
      </c>
      <c r="O47" s="69">
        <f t="shared" si="44"/>
        <v>0</v>
      </c>
      <c r="P47" s="69">
        <f t="shared" si="45"/>
        <v>0</v>
      </c>
      <c r="Q47" s="199"/>
      <c r="R47" s="6"/>
      <c r="S47" s="9">
        <f t="shared" si="14"/>
        <v>0</v>
      </c>
      <c r="T47" s="33">
        <f t="shared" ref="T47:T48" si="46">+T62+T455</f>
        <v>-17629573</v>
      </c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</row>
    <row r="48" spans="1:159" ht="18" x14ac:dyDescent="0.2">
      <c r="A48" s="369" t="s">
        <v>60</v>
      </c>
      <c r="B48" s="370" t="s">
        <v>20</v>
      </c>
      <c r="C48" s="370"/>
      <c r="D48" s="370"/>
      <c r="E48" s="370"/>
      <c r="F48" s="370"/>
      <c r="G48" s="299" t="s">
        <v>61</v>
      </c>
      <c r="H48" s="281">
        <v>0</v>
      </c>
      <c r="I48" s="281">
        <f>O48</f>
        <v>19356.28</v>
      </c>
      <c r="J48" s="282" t="s">
        <v>390</v>
      </c>
      <c r="K48" s="283" t="s">
        <v>390</v>
      </c>
      <c r="L48" s="70">
        <f>+L16+L21+L30+L37+L39</f>
        <v>18600</v>
      </c>
      <c r="M48" s="70">
        <f>+M16+M21+M30+M37+M39</f>
        <v>16567</v>
      </c>
      <c r="N48" s="70">
        <f>+N16+N21+N30+N37+N39</f>
        <v>2789.28</v>
      </c>
      <c r="O48" s="70">
        <f>+O16+O21+O30+O37+O39</f>
        <v>19356.28</v>
      </c>
      <c r="P48" s="70">
        <f>+P16+P21+P30+P37+P39</f>
        <v>-756.28</v>
      </c>
      <c r="Q48" s="200">
        <f t="shared" ref="Q48:Q49" si="47">ROUND(O48/L48*100,2)</f>
        <v>104.07</v>
      </c>
      <c r="R48" s="6"/>
      <c r="S48" s="9">
        <f t="shared" si="14"/>
        <v>-16567</v>
      </c>
      <c r="T48" s="33">
        <f t="shared" si="46"/>
        <v>-556890.22</v>
      </c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</row>
    <row r="49" spans="1:159" ht="18" x14ac:dyDescent="0.2">
      <c r="A49" s="369"/>
      <c r="B49" s="370" t="s">
        <v>18</v>
      </c>
      <c r="C49" s="370"/>
      <c r="D49" s="370"/>
      <c r="E49" s="370"/>
      <c r="F49" s="370"/>
      <c r="G49" s="299" t="s">
        <v>62</v>
      </c>
      <c r="H49" s="281">
        <v>0</v>
      </c>
      <c r="I49" s="281">
        <f>O49</f>
        <v>6739</v>
      </c>
      <c r="J49" s="282" t="s">
        <v>390</v>
      </c>
      <c r="K49" s="283" t="s">
        <v>390</v>
      </c>
      <c r="L49" s="70">
        <f>+L17+L31+L34</f>
        <v>7000</v>
      </c>
      <c r="M49" s="70">
        <f>+M17+M31+M34</f>
        <v>5865</v>
      </c>
      <c r="N49" s="70">
        <f>+N17+N31+N34</f>
        <v>874</v>
      </c>
      <c r="O49" s="70">
        <f>+O17+O31+O34</f>
        <v>6739</v>
      </c>
      <c r="P49" s="70">
        <f>+P17+P31+P34</f>
        <v>261</v>
      </c>
      <c r="Q49" s="200">
        <f t="shared" si="47"/>
        <v>96.27</v>
      </c>
      <c r="R49" s="6"/>
      <c r="S49" s="9">
        <f t="shared" si="14"/>
        <v>-5865</v>
      </c>
      <c r="T49" s="33">
        <f t="shared" ref="T49:T51" si="48">+T64</f>
        <v>80</v>
      </c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</row>
    <row r="50" spans="1:159" ht="18" x14ac:dyDescent="0.2">
      <c r="A50" s="290"/>
      <c r="B50" s="288" t="s">
        <v>63</v>
      </c>
      <c r="C50" s="285"/>
      <c r="D50" s="285"/>
      <c r="E50" s="285"/>
      <c r="F50" s="285"/>
      <c r="G50" s="300" t="s">
        <v>64</v>
      </c>
      <c r="H50" s="281">
        <v>0</v>
      </c>
      <c r="I50" s="281">
        <v>0</v>
      </c>
      <c r="J50" s="282" t="s">
        <v>390</v>
      </c>
      <c r="K50" s="283" t="s">
        <v>390</v>
      </c>
      <c r="L50" s="69">
        <v>0</v>
      </c>
      <c r="M50" s="69">
        <v>0</v>
      </c>
      <c r="N50" s="69">
        <v>0</v>
      </c>
      <c r="O50" s="69">
        <f t="shared" ref="O50:P51" si="49">+O51</f>
        <v>0</v>
      </c>
      <c r="P50" s="69">
        <f t="shared" si="49"/>
        <v>0</v>
      </c>
      <c r="Q50" s="199"/>
      <c r="R50" s="6"/>
      <c r="S50" s="9">
        <f t="shared" si="14"/>
        <v>0</v>
      </c>
      <c r="T50" s="33">
        <f t="shared" si="48"/>
        <v>-2653873</v>
      </c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</row>
    <row r="51" spans="1:159" ht="18" x14ac:dyDescent="0.2">
      <c r="A51" s="290"/>
      <c r="B51" s="291"/>
      <c r="C51" s="291"/>
      <c r="D51" s="291"/>
      <c r="E51" s="291"/>
      <c r="F51" s="291"/>
      <c r="G51" s="300" t="s">
        <v>8</v>
      </c>
      <c r="H51" s="281">
        <v>0</v>
      </c>
      <c r="I51" s="281">
        <v>0</v>
      </c>
      <c r="J51" s="282" t="s">
        <v>390</v>
      </c>
      <c r="K51" s="283" t="s">
        <v>390</v>
      </c>
      <c r="L51" s="69">
        <v>0</v>
      </c>
      <c r="M51" s="69">
        <v>0</v>
      </c>
      <c r="N51" s="69">
        <v>0</v>
      </c>
      <c r="O51" s="69">
        <f t="shared" si="49"/>
        <v>0</v>
      </c>
      <c r="P51" s="69">
        <f t="shared" si="49"/>
        <v>0</v>
      </c>
      <c r="Q51" s="199"/>
      <c r="R51" s="6"/>
      <c r="S51" s="9">
        <f t="shared" si="14"/>
        <v>0</v>
      </c>
      <c r="T51" s="33">
        <f t="shared" si="48"/>
        <v>-6461535.5599999996</v>
      </c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</row>
    <row r="52" spans="1:159" ht="45" x14ac:dyDescent="0.2">
      <c r="A52" s="284">
        <v>4808</v>
      </c>
      <c r="B52" s="291"/>
      <c r="C52" s="291"/>
      <c r="D52" s="291"/>
      <c r="E52" s="291"/>
      <c r="F52" s="291"/>
      <c r="G52" s="293" t="s">
        <v>65</v>
      </c>
      <c r="H52" s="281">
        <v>0</v>
      </c>
      <c r="I52" s="281">
        <v>0</v>
      </c>
      <c r="J52" s="282" t="s">
        <v>390</v>
      </c>
      <c r="K52" s="283" t="s">
        <v>390</v>
      </c>
      <c r="L52" s="69">
        <v>0</v>
      </c>
      <c r="M52" s="69">
        <v>0</v>
      </c>
      <c r="N52" s="69">
        <v>0</v>
      </c>
      <c r="O52" s="69">
        <f t="shared" ref="O52:O53" si="50">+M52+N52</f>
        <v>0</v>
      </c>
      <c r="P52" s="69">
        <f t="shared" ref="P52:P53" si="51">L52-O52</f>
        <v>0</v>
      </c>
      <c r="Q52" s="199"/>
      <c r="R52" s="6"/>
      <c r="S52" s="9">
        <f t="shared" si="14"/>
        <v>0</v>
      </c>
      <c r="T52" s="33">
        <f t="shared" ref="T52:T54" si="52">+T73</f>
        <v>0</v>
      </c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</row>
    <row r="53" spans="1:159" ht="18" x14ac:dyDescent="0.2">
      <c r="A53" s="290"/>
      <c r="B53" s="291">
        <v>15</v>
      </c>
      <c r="C53" s="291"/>
      <c r="D53" s="291"/>
      <c r="E53" s="291"/>
      <c r="F53" s="291"/>
      <c r="G53" s="301" t="s">
        <v>66</v>
      </c>
      <c r="H53" s="281">
        <v>0</v>
      </c>
      <c r="I53" s="281">
        <v>0</v>
      </c>
      <c r="J53" s="282" t="s">
        <v>390</v>
      </c>
      <c r="K53" s="283" t="s">
        <v>390</v>
      </c>
      <c r="L53" s="69">
        <v>0</v>
      </c>
      <c r="M53" s="69">
        <v>0</v>
      </c>
      <c r="N53" s="69">
        <v>0</v>
      </c>
      <c r="O53" s="69">
        <f t="shared" si="50"/>
        <v>0</v>
      </c>
      <c r="P53" s="69">
        <f t="shared" si="51"/>
        <v>0</v>
      </c>
      <c r="Q53" s="199"/>
      <c r="R53" s="6"/>
      <c r="S53" s="9">
        <f t="shared" si="14"/>
        <v>0</v>
      </c>
      <c r="T53" s="33">
        <f t="shared" si="52"/>
        <v>0</v>
      </c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</row>
    <row r="54" spans="1:159" ht="9" customHeight="1" x14ac:dyDescent="0.2">
      <c r="A54" s="302"/>
      <c r="B54" s="303"/>
      <c r="C54" s="303"/>
      <c r="D54" s="303"/>
      <c r="E54" s="303"/>
      <c r="F54" s="303"/>
      <c r="G54" s="304"/>
      <c r="H54" s="281"/>
      <c r="I54" s="69"/>
      <c r="J54" s="69"/>
      <c r="K54" s="260"/>
      <c r="L54" s="69"/>
      <c r="M54" s="69"/>
      <c r="N54" s="69"/>
      <c r="O54" s="69"/>
      <c r="P54" s="69"/>
      <c r="Q54" s="201"/>
      <c r="R54" s="6"/>
      <c r="S54" s="9">
        <f t="shared" si="14"/>
        <v>0</v>
      </c>
      <c r="T54" s="33" t="e">
        <f t="shared" si="52"/>
        <v>#VALUE!</v>
      </c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</row>
    <row r="55" spans="1:159" ht="18" x14ac:dyDescent="0.2">
      <c r="A55" s="426" t="s">
        <v>67</v>
      </c>
      <c r="B55" s="427"/>
      <c r="C55" s="427"/>
      <c r="D55" s="427"/>
      <c r="E55" s="427"/>
      <c r="F55" s="427"/>
      <c r="G55" s="150" t="s">
        <v>68</v>
      </c>
      <c r="H55" s="253">
        <f t="shared" ref="H55:J55" si="53">+H56+H67+H69</f>
        <v>33380600</v>
      </c>
      <c r="I55" s="253">
        <f>O55</f>
        <v>18780588.560000002</v>
      </c>
      <c r="J55" s="253">
        <f t="shared" si="53"/>
        <v>18457573.379999999</v>
      </c>
      <c r="K55" s="165">
        <f>ROUND(I55/H55*100,2)</f>
        <v>56.26</v>
      </c>
      <c r="L55" s="253">
        <f>+L56+L67+L69</f>
        <v>15569414</v>
      </c>
      <c r="M55" s="253">
        <f>+M56+M67+M69</f>
        <v>15168531.4</v>
      </c>
      <c r="N55" s="253">
        <f>+N56+N67+N69</f>
        <v>3614307.16</v>
      </c>
      <c r="O55" s="253">
        <f>+O56+O67+O69</f>
        <v>18780588.560000002</v>
      </c>
      <c r="P55" s="253">
        <f>L55-O55</f>
        <v>-3211174.5600000024</v>
      </c>
      <c r="Q55" s="202">
        <f t="shared" ref="Q55:Q89" si="54">ROUND(O55/L55*100,2)</f>
        <v>120.62</v>
      </c>
      <c r="R55" s="12"/>
      <c r="S55" s="9">
        <f t="shared" si="14"/>
        <v>-15168531.4</v>
      </c>
      <c r="T55" s="33">
        <f t="shared" ref="T55:T56" si="55">+T80</f>
        <v>0</v>
      </c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</row>
    <row r="56" spans="1:159" ht="18" x14ac:dyDescent="0.2">
      <c r="A56" s="284"/>
      <c r="B56" s="285"/>
      <c r="C56" s="285"/>
      <c r="D56" s="288" t="s">
        <v>56</v>
      </c>
      <c r="E56" s="285"/>
      <c r="F56" s="285"/>
      <c r="G56" s="293" t="s">
        <v>153</v>
      </c>
      <c r="H56" s="73">
        <f t="shared" ref="H56" si="56">+H57+H58+H59+H60+H61+H62+H63+H64+H65+H66</f>
        <v>33380600</v>
      </c>
      <c r="I56" s="253">
        <f>O56</f>
        <v>18860167.620000001</v>
      </c>
      <c r="J56" s="73">
        <f>+J57+J58+J59+J60+J61+J62+J63+J64+J65+J66</f>
        <v>18457573.379999999</v>
      </c>
      <c r="K56" s="165">
        <f t="shared" ref="K56:K99" si="57">ROUND(I56/H56*100,2)</f>
        <v>56.5</v>
      </c>
      <c r="L56" s="73">
        <f>+L57+L58+L59+L60+L61+L62+L63+L64+L65+L66</f>
        <v>15569414</v>
      </c>
      <c r="M56" s="73">
        <f>+M57+M58+M59+M60+M61+M62+M63+M64+M65+M66</f>
        <v>15235819</v>
      </c>
      <c r="N56" s="73">
        <f t="shared" ref="N56" si="58">+N57+N58+N59+N60+N61+N62+N63+N64+N65+N66</f>
        <v>3626598.62</v>
      </c>
      <c r="O56" s="73">
        <f>+O57+O58+O59+O60+O61+O62+O63+O64+O65+O66</f>
        <v>18860167.620000001</v>
      </c>
      <c r="P56" s="73">
        <f t="shared" ref="P56:Q68" si="59">L56-O56</f>
        <v>-3290753.620000001</v>
      </c>
      <c r="Q56" s="198">
        <f t="shared" si="54"/>
        <v>121.14</v>
      </c>
      <c r="R56" s="12"/>
      <c r="S56" s="9">
        <f t="shared" si="14"/>
        <v>-15235819</v>
      </c>
      <c r="T56" s="33">
        <f t="shared" si="55"/>
        <v>0</v>
      </c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</row>
    <row r="57" spans="1:159" ht="18" x14ac:dyDescent="0.2">
      <c r="A57" s="284"/>
      <c r="B57" s="285"/>
      <c r="C57" s="285"/>
      <c r="D57" s="288" t="s">
        <v>69</v>
      </c>
      <c r="E57" s="285"/>
      <c r="F57" s="285"/>
      <c r="G57" s="293" t="s">
        <v>273</v>
      </c>
      <c r="H57" s="73">
        <f t="shared" ref="H57:J58" si="60">+H72+H465</f>
        <v>2730000</v>
      </c>
      <c r="I57" s="73">
        <f>O57</f>
        <v>1141955</v>
      </c>
      <c r="J57" s="73">
        <f t="shared" si="60"/>
        <v>1595661</v>
      </c>
      <c r="K57" s="165">
        <f t="shared" si="57"/>
        <v>41.83</v>
      </c>
      <c r="L57" s="73">
        <v>711715</v>
      </c>
      <c r="M57" s="73">
        <f t="shared" ref="M57:O58" si="61">+M72+M465</f>
        <v>916133</v>
      </c>
      <c r="N57" s="73">
        <f t="shared" si="61"/>
        <v>225822</v>
      </c>
      <c r="O57" s="73">
        <f t="shared" si="61"/>
        <v>1141955</v>
      </c>
      <c r="P57" s="73">
        <f t="shared" si="59"/>
        <v>-430240</v>
      </c>
      <c r="Q57" s="198">
        <f t="shared" si="54"/>
        <v>160.44999999999999</v>
      </c>
      <c r="R57" s="12"/>
      <c r="S57" s="9">
        <f t="shared" si="14"/>
        <v>-916133</v>
      </c>
      <c r="T57" s="33">
        <f t="shared" ref="T57" si="62">+T58</f>
        <v>82328278</v>
      </c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</row>
    <row r="58" spans="1:159" ht="18" x14ac:dyDescent="0.2">
      <c r="A58" s="284"/>
      <c r="B58" s="285"/>
      <c r="C58" s="285"/>
      <c r="D58" s="288" t="s">
        <v>71</v>
      </c>
      <c r="E58" s="285"/>
      <c r="F58" s="285"/>
      <c r="G58" s="293" t="s">
        <v>274</v>
      </c>
      <c r="H58" s="73">
        <f t="shared" si="60"/>
        <v>594600</v>
      </c>
      <c r="I58" s="73">
        <f t="shared" ref="I58:I66" si="63">O58</f>
        <v>185663.56</v>
      </c>
      <c r="J58" s="73">
        <f t="shared" si="60"/>
        <v>408936.44</v>
      </c>
      <c r="K58" s="165">
        <f t="shared" si="57"/>
        <v>31.22</v>
      </c>
      <c r="L58" s="73">
        <v>136260</v>
      </c>
      <c r="M58" s="73">
        <f t="shared" si="61"/>
        <v>139228</v>
      </c>
      <c r="N58" s="73">
        <f t="shared" si="61"/>
        <v>46435.56</v>
      </c>
      <c r="O58" s="73">
        <f t="shared" si="61"/>
        <v>185663.56</v>
      </c>
      <c r="P58" s="73">
        <f t="shared" si="59"/>
        <v>-49403.56</v>
      </c>
      <c r="Q58" s="198">
        <f t="shared" si="54"/>
        <v>136.26</v>
      </c>
      <c r="R58" s="12"/>
      <c r="S58" s="9">
        <f t="shared" si="14"/>
        <v>-139228</v>
      </c>
      <c r="T58" s="33">
        <f>+T83+T457</f>
        <v>82328278</v>
      </c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</row>
    <row r="59" spans="1:159" ht="15.75" x14ac:dyDescent="0.2">
      <c r="A59" s="284"/>
      <c r="B59" s="285"/>
      <c r="C59" s="285"/>
      <c r="D59" s="288" t="s">
        <v>73</v>
      </c>
      <c r="E59" s="285"/>
      <c r="F59" s="285"/>
      <c r="G59" s="293" t="s">
        <v>391</v>
      </c>
      <c r="H59" s="73">
        <f t="shared" ref="H59:J61" si="64">+H74</f>
        <v>0</v>
      </c>
      <c r="I59" s="73">
        <f t="shared" si="63"/>
        <v>0</v>
      </c>
      <c r="J59" s="73">
        <f t="shared" si="64"/>
        <v>0</v>
      </c>
      <c r="K59" s="73">
        <v>0</v>
      </c>
      <c r="L59" s="73">
        <f t="shared" ref="L59:O61" si="65">+L74</f>
        <v>0</v>
      </c>
      <c r="M59" s="73">
        <f t="shared" si="65"/>
        <v>0</v>
      </c>
      <c r="N59" s="73">
        <f t="shared" si="65"/>
        <v>0</v>
      </c>
      <c r="O59" s="73">
        <f t="shared" si="65"/>
        <v>0</v>
      </c>
      <c r="P59" s="73">
        <f t="shared" si="59"/>
        <v>0</v>
      </c>
      <c r="Q59" s="198"/>
      <c r="R59" s="12"/>
      <c r="S59" s="9">
        <f t="shared" si="14"/>
        <v>0</v>
      </c>
      <c r="T59" s="33">
        <f t="shared" ref="T59" si="66">+T87</f>
        <v>0</v>
      </c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</row>
    <row r="60" spans="1:159" ht="15.75" x14ac:dyDescent="0.2">
      <c r="A60" s="284"/>
      <c r="B60" s="285"/>
      <c r="C60" s="285"/>
      <c r="D60" s="288" t="s">
        <v>75</v>
      </c>
      <c r="E60" s="285"/>
      <c r="F60" s="285"/>
      <c r="G60" s="293" t="s">
        <v>356</v>
      </c>
      <c r="H60" s="73">
        <f t="shared" si="64"/>
        <v>0</v>
      </c>
      <c r="I60" s="73">
        <f t="shared" si="63"/>
        <v>0</v>
      </c>
      <c r="J60" s="73">
        <f t="shared" si="64"/>
        <v>0</v>
      </c>
      <c r="K60" s="73">
        <v>0</v>
      </c>
      <c r="L60" s="73">
        <f t="shared" si="65"/>
        <v>0</v>
      </c>
      <c r="M60" s="73">
        <f t="shared" si="65"/>
        <v>0</v>
      </c>
      <c r="N60" s="73">
        <f t="shared" si="65"/>
        <v>0</v>
      </c>
      <c r="O60" s="73">
        <f t="shared" si="65"/>
        <v>0</v>
      </c>
      <c r="P60" s="73">
        <f t="shared" si="59"/>
        <v>0</v>
      </c>
      <c r="Q60" s="198"/>
      <c r="R60" s="12"/>
      <c r="S60" s="9">
        <f t="shared" si="14"/>
        <v>0</v>
      </c>
      <c r="T60" s="90" t="e">
        <f>+T61+T82+T84+T87</f>
        <v>#VALUE!</v>
      </c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</row>
    <row r="61" spans="1:159" ht="30" x14ac:dyDescent="0.2">
      <c r="A61" s="284"/>
      <c r="B61" s="285"/>
      <c r="C61" s="285"/>
      <c r="D61" s="288" t="s">
        <v>76</v>
      </c>
      <c r="E61" s="285"/>
      <c r="F61" s="285"/>
      <c r="G61" s="293" t="s">
        <v>342</v>
      </c>
      <c r="H61" s="73">
        <f t="shared" si="64"/>
        <v>2114000</v>
      </c>
      <c r="I61" s="73">
        <f t="shared" si="63"/>
        <v>1060658</v>
      </c>
      <c r="J61" s="73">
        <f t="shared" si="64"/>
        <v>1053342</v>
      </c>
      <c r="K61" s="165">
        <f t="shared" si="57"/>
        <v>50.17</v>
      </c>
      <c r="L61" s="73">
        <f t="shared" si="65"/>
        <v>1400000</v>
      </c>
      <c r="M61" s="73">
        <f t="shared" si="65"/>
        <v>850341</v>
      </c>
      <c r="N61" s="73">
        <f t="shared" si="65"/>
        <v>210317</v>
      </c>
      <c r="O61" s="73">
        <f t="shared" si="65"/>
        <v>1060658</v>
      </c>
      <c r="P61" s="73">
        <f t="shared" si="59"/>
        <v>339342</v>
      </c>
      <c r="Q61" s="198">
        <f t="shared" si="54"/>
        <v>75.760000000000005</v>
      </c>
      <c r="R61" s="12"/>
      <c r="S61" s="9">
        <f t="shared" si="14"/>
        <v>-850341</v>
      </c>
      <c r="T61" s="55" t="e">
        <f t="shared" ref="T61" si="67">T62+T63+T64+T65+T66+T73+T74+T75+T81+T80</f>
        <v>#VALUE!</v>
      </c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</row>
    <row r="62" spans="1:159" ht="18" x14ac:dyDescent="0.2">
      <c r="A62" s="284"/>
      <c r="B62" s="285"/>
      <c r="C62" s="285"/>
      <c r="D62" s="288" t="s">
        <v>78</v>
      </c>
      <c r="E62" s="285"/>
      <c r="F62" s="285"/>
      <c r="G62" s="293" t="s">
        <v>392</v>
      </c>
      <c r="H62" s="73">
        <f t="shared" ref="H62:K64" si="68">+H83</f>
        <v>0</v>
      </c>
      <c r="I62" s="73">
        <f>O62</f>
        <v>0</v>
      </c>
      <c r="J62" s="73">
        <f t="shared" si="68"/>
        <v>4017884</v>
      </c>
      <c r="K62" s="165">
        <v>0</v>
      </c>
      <c r="L62" s="73">
        <f t="shared" ref="L62:O64" si="69">+L83</f>
        <v>0</v>
      </c>
      <c r="M62" s="73">
        <f t="shared" si="69"/>
        <v>0</v>
      </c>
      <c r="N62" s="73">
        <f t="shared" si="69"/>
        <v>0</v>
      </c>
      <c r="O62" s="73">
        <f t="shared" si="69"/>
        <v>0</v>
      </c>
      <c r="P62" s="73">
        <f t="shared" si="59"/>
        <v>0</v>
      </c>
      <c r="Q62" s="198"/>
      <c r="R62" s="12"/>
      <c r="S62" s="9">
        <f t="shared" si="14"/>
        <v>0</v>
      </c>
      <c r="T62" s="33">
        <f t="shared" ref="T62" si="70">T90+T165+T251</f>
        <v>-17629573</v>
      </c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</row>
    <row r="63" spans="1:159" ht="30" x14ac:dyDescent="0.2">
      <c r="A63" s="284"/>
      <c r="B63" s="285"/>
      <c r="C63" s="285"/>
      <c r="D63" s="288" t="s">
        <v>79</v>
      </c>
      <c r="E63" s="285"/>
      <c r="F63" s="285"/>
      <c r="G63" s="293" t="s">
        <v>395</v>
      </c>
      <c r="H63" s="73">
        <f t="shared" si="68"/>
        <v>0</v>
      </c>
      <c r="I63" s="73">
        <f t="shared" si="63"/>
        <v>0</v>
      </c>
      <c r="J63" s="73">
        <f t="shared" si="68"/>
        <v>0</v>
      </c>
      <c r="K63" s="73">
        <f t="shared" si="68"/>
        <v>0</v>
      </c>
      <c r="L63" s="73">
        <f t="shared" si="69"/>
        <v>0</v>
      </c>
      <c r="M63" s="73">
        <f t="shared" si="69"/>
        <v>0</v>
      </c>
      <c r="N63" s="73">
        <f t="shared" si="69"/>
        <v>0</v>
      </c>
      <c r="O63" s="73">
        <f t="shared" si="69"/>
        <v>0</v>
      </c>
      <c r="P63" s="73">
        <f t="shared" si="59"/>
        <v>0</v>
      </c>
      <c r="Q63" s="198"/>
      <c r="R63" s="12"/>
      <c r="S63" s="9">
        <f t="shared" si="14"/>
        <v>0</v>
      </c>
      <c r="T63" s="33">
        <f>T119+T191+T288+T384</f>
        <v>-556890.22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</row>
    <row r="64" spans="1:159" ht="18" x14ac:dyDescent="0.2">
      <c r="A64" s="284"/>
      <c r="B64" s="285"/>
      <c r="C64" s="285"/>
      <c r="D64" s="288" t="s">
        <v>81</v>
      </c>
      <c r="E64" s="285"/>
      <c r="F64" s="285"/>
      <c r="G64" s="293" t="s">
        <v>316</v>
      </c>
      <c r="H64" s="73">
        <f t="shared" si="68"/>
        <v>16267000</v>
      </c>
      <c r="I64" s="73">
        <f t="shared" si="63"/>
        <v>11466624</v>
      </c>
      <c r="J64" s="73">
        <f t="shared" si="68"/>
        <v>5302191</v>
      </c>
      <c r="K64" s="165">
        <f t="shared" si="57"/>
        <v>70.489999999999995</v>
      </c>
      <c r="L64" s="73">
        <f t="shared" si="69"/>
        <v>11373000</v>
      </c>
      <c r="M64" s="73">
        <f t="shared" si="69"/>
        <v>9299870</v>
      </c>
      <c r="N64" s="73">
        <f t="shared" si="69"/>
        <v>2169004</v>
      </c>
      <c r="O64" s="73">
        <f t="shared" si="69"/>
        <v>11466624</v>
      </c>
      <c r="P64" s="73">
        <f t="shared" si="59"/>
        <v>-93624</v>
      </c>
      <c r="Q64" s="198">
        <f t="shared" si="54"/>
        <v>100.82</v>
      </c>
      <c r="R64" s="12"/>
      <c r="S64" s="9">
        <f t="shared" si="14"/>
        <v>-9299870</v>
      </c>
      <c r="T64" s="33">
        <f t="shared" ref="T64" si="71">T325</f>
        <v>80</v>
      </c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</row>
    <row r="65" spans="1:159" ht="45" x14ac:dyDescent="0.2">
      <c r="A65" s="284"/>
      <c r="B65" s="285"/>
      <c r="C65" s="285"/>
      <c r="D65" s="288" t="s">
        <v>82</v>
      </c>
      <c r="E65" s="285"/>
      <c r="F65" s="285"/>
      <c r="G65" s="293" t="s">
        <v>83</v>
      </c>
      <c r="H65" s="73">
        <f t="shared" ref="H65:J66" si="72">+H90</f>
        <v>10254000</v>
      </c>
      <c r="I65" s="73">
        <f t="shared" si="63"/>
        <v>4174441.06</v>
      </c>
      <c r="J65" s="73">
        <f t="shared" si="72"/>
        <v>6079558.9400000004</v>
      </c>
      <c r="K65" s="165">
        <f t="shared" si="57"/>
        <v>40.71</v>
      </c>
      <c r="L65" s="73">
        <v>1806439</v>
      </c>
      <c r="M65" s="73">
        <f>+M90</f>
        <v>3216588</v>
      </c>
      <c r="N65" s="73">
        <f t="shared" ref="N65:O66" si="73">+N90</f>
        <v>957853.06</v>
      </c>
      <c r="O65" s="73">
        <f t="shared" si="73"/>
        <v>4174441.06</v>
      </c>
      <c r="P65" s="73">
        <f t="shared" si="59"/>
        <v>-2368002.06</v>
      </c>
      <c r="Q65" s="198"/>
      <c r="R65" s="12"/>
      <c r="S65" s="9">
        <f t="shared" si="14"/>
        <v>-3216588</v>
      </c>
      <c r="T65" s="33">
        <f>T221+T387</f>
        <v>-2653873</v>
      </c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</row>
    <row r="66" spans="1:159" ht="18" x14ac:dyDescent="0.2">
      <c r="A66" s="284"/>
      <c r="B66" s="285"/>
      <c r="C66" s="285"/>
      <c r="D66" s="288" t="s">
        <v>84</v>
      </c>
      <c r="E66" s="285"/>
      <c r="F66" s="285"/>
      <c r="G66" s="293" t="s">
        <v>161</v>
      </c>
      <c r="H66" s="73">
        <f t="shared" si="72"/>
        <v>1421000</v>
      </c>
      <c r="I66" s="73">
        <f t="shared" si="63"/>
        <v>830826</v>
      </c>
      <c r="J66" s="73">
        <f t="shared" si="72"/>
        <v>0</v>
      </c>
      <c r="K66" s="165">
        <f t="shared" si="57"/>
        <v>58.47</v>
      </c>
      <c r="L66" s="73">
        <v>142000</v>
      </c>
      <c r="M66" s="73">
        <f>+M91</f>
        <v>813659</v>
      </c>
      <c r="N66" s="73">
        <f t="shared" si="73"/>
        <v>17167</v>
      </c>
      <c r="O66" s="73">
        <f t="shared" si="73"/>
        <v>830826</v>
      </c>
      <c r="P66" s="73">
        <f t="shared" si="59"/>
        <v>-688826</v>
      </c>
      <c r="Q66" s="198"/>
      <c r="R66" s="12"/>
      <c r="S66" s="9">
        <f t="shared" si="14"/>
        <v>-813659</v>
      </c>
      <c r="T66" s="33">
        <f>T223+T326+T390</f>
        <v>-6461535.5599999996</v>
      </c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</row>
    <row r="67" spans="1:159" ht="15.75" x14ac:dyDescent="0.2">
      <c r="A67" s="284"/>
      <c r="B67" s="285"/>
      <c r="C67" s="285"/>
      <c r="D67" s="288" t="s">
        <v>85</v>
      </c>
      <c r="E67" s="285"/>
      <c r="F67" s="285"/>
      <c r="G67" s="293" t="s">
        <v>162</v>
      </c>
      <c r="H67" s="73">
        <f>+H68</f>
        <v>0</v>
      </c>
      <c r="I67" s="73">
        <f t="shared" ref="I67:K67" si="74">+I68</f>
        <v>0</v>
      </c>
      <c r="J67" s="73">
        <f t="shared" si="74"/>
        <v>0</v>
      </c>
      <c r="K67" s="73">
        <f t="shared" si="74"/>
        <v>0</v>
      </c>
      <c r="L67" s="73">
        <f>+L68</f>
        <v>0</v>
      </c>
      <c r="M67" s="73">
        <f>+M68</f>
        <v>0</v>
      </c>
      <c r="N67" s="73">
        <f t="shared" ref="N67:O67" si="75">+N68</f>
        <v>0</v>
      </c>
      <c r="O67" s="73">
        <f t="shared" si="75"/>
        <v>0</v>
      </c>
      <c r="P67" s="73">
        <f t="shared" si="59"/>
        <v>0</v>
      </c>
      <c r="Q67" s="73">
        <f t="shared" si="59"/>
        <v>0</v>
      </c>
      <c r="R67" s="12"/>
      <c r="S67" s="9">
        <f t="shared" si="14"/>
        <v>0</v>
      </c>
      <c r="T67" s="33">
        <f t="shared" ref="T67" si="76">T68+T69+T70+T71+T72</f>
        <v>-6461535.5600000005</v>
      </c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</row>
    <row r="68" spans="1:159" ht="15.75" x14ac:dyDescent="0.2">
      <c r="A68" s="284"/>
      <c r="B68" s="285"/>
      <c r="C68" s="285"/>
      <c r="D68" s="288" t="s">
        <v>86</v>
      </c>
      <c r="E68" s="285"/>
      <c r="F68" s="285"/>
      <c r="G68" s="293" t="s">
        <v>393</v>
      </c>
      <c r="H68" s="73">
        <f>+H93+H467</f>
        <v>0</v>
      </c>
      <c r="I68" s="73">
        <f>+I93+I467</f>
        <v>0</v>
      </c>
      <c r="J68" s="73">
        <f>+J93+J467</f>
        <v>0</v>
      </c>
      <c r="K68" s="73">
        <v>0</v>
      </c>
      <c r="L68" s="73">
        <f>+L93+L467</f>
        <v>0</v>
      </c>
      <c r="M68" s="73">
        <f>+M93+M467</f>
        <v>0</v>
      </c>
      <c r="N68" s="73">
        <f>+N93+N467</f>
        <v>0</v>
      </c>
      <c r="O68" s="73">
        <f>+O93+O467</f>
        <v>0</v>
      </c>
      <c r="P68" s="73">
        <f t="shared" si="59"/>
        <v>0</v>
      </c>
      <c r="Q68" s="73">
        <f t="shared" si="59"/>
        <v>0</v>
      </c>
      <c r="R68" s="12"/>
      <c r="S68" s="9">
        <f t="shared" si="14"/>
        <v>0</v>
      </c>
      <c r="T68" s="33">
        <f t="shared" ref="T68" si="77">T223</f>
        <v>0</v>
      </c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</row>
    <row r="69" spans="1:159" ht="15.75" x14ac:dyDescent="0.2">
      <c r="A69" s="284"/>
      <c r="B69" s="285"/>
      <c r="C69" s="285"/>
      <c r="D69" s="285">
        <v>85</v>
      </c>
      <c r="E69" s="285"/>
      <c r="F69" s="285"/>
      <c r="G69" s="293" t="s">
        <v>87</v>
      </c>
      <c r="H69" s="73">
        <f t="shared" ref="H69:J69" si="78">+H97</f>
        <v>0</v>
      </c>
      <c r="I69" s="73">
        <f t="shared" si="78"/>
        <v>-79579.06</v>
      </c>
      <c r="J69" s="73">
        <f t="shared" si="78"/>
        <v>0</v>
      </c>
      <c r="K69" s="73">
        <v>0</v>
      </c>
      <c r="L69" s="73">
        <f>+L97</f>
        <v>0</v>
      </c>
      <c r="M69" s="73">
        <f>+M97</f>
        <v>-67287.600000000006</v>
      </c>
      <c r="N69" s="73">
        <f t="shared" ref="N69:O69" si="79">+N97</f>
        <v>-12291.46</v>
      </c>
      <c r="O69" s="73">
        <f t="shared" si="79"/>
        <v>-79579.06</v>
      </c>
      <c r="P69" s="73"/>
      <c r="Q69" s="198"/>
      <c r="R69" s="12"/>
      <c r="S69" s="9">
        <f t="shared" si="14"/>
        <v>67287.600000000006</v>
      </c>
      <c r="T69" s="33">
        <f t="shared" ref="T69" si="80">T328</f>
        <v>0</v>
      </c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</row>
    <row r="70" spans="1:159" ht="18" x14ac:dyDescent="0.2">
      <c r="A70" s="428">
        <v>5004</v>
      </c>
      <c r="B70" s="429"/>
      <c r="C70" s="429"/>
      <c r="D70" s="429"/>
      <c r="E70" s="429"/>
      <c r="F70" s="429"/>
      <c r="G70" s="166" t="s">
        <v>88</v>
      </c>
      <c r="H70" s="70">
        <f t="shared" ref="H70:J70" si="81">+H71+H92+H94+H97</f>
        <v>33380600</v>
      </c>
      <c r="I70" s="70">
        <f>O70</f>
        <v>18780588.560000002</v>
      </c>
      <c r="J70" s="70">
        <f t="shared" si="81"/>
        <v>18457573.379999999</v>
      </c>
      <c r="K70" s="165">
        <f t="shared" si="57"/>
        <v>56.26</v>
      </c>
      <c r="L70" s="70">
        <f>+L71+L92+L94+L97</f>
        <v>16464640</v>
      </c>
      <c r="M70" s="70">
        <f>+M71+M92+M94+M97</f>
        <v>15168531.4</v>
      </c>
      <c r="N70" s="70">
        <f t="shared" ref="N70" si="82">+N71+N92+N94+N97</f>
        <v>3614307.16</v>
      </c>
      <c r="O70" s="70">
        <f>+O71+O92+O94+O97</f>
        <v>18780588.560000002</v>
      </c>
      <c r="P70" s="73">
        <f>L70-O70</f>
        <v>-2315948.5600000024</v>
      </c>
      <c r="Q70" s="200">
        <f t="shared" si="54"/>
        <v>114.07</v>
      </c>
      <c r="R70" s="6"/>
      <c r="S70" s="9">
        <f t="shared" si="14"/>
        <v>-15168531.4</v>
      </c>
      <c r="T70" s="33">
        <f t="shared" ref="T70" si="83">T392</f>
        <v>-6627897</v>
      </c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</row>
    <row r="71" spans="1:159" ht="18" x14ac:dyDescent="0.2">
      <c r="A71" s="369"/>
      <c r="B71" s="370"/>
      <c r="C71" s="370"/>
      <c r="D71" s="370" t="s">
        <v>20</v>
      </c>
      <c r="E71" s="370"/>
      <c r="F71" s="370"/>
      <c r="G71" s="299" t="s">
        <v>153</v>
      </c>
      <c r="H71" s="73">
        <f t="shared" ref="H71" si="84">H72+H73+H74+H75+H76+H83+H84+H85+H91+H90</f>
        <v>33380600</v>
      </c>
      <c r="I71" s="70">
        <f t="shared" ref="I71:I73" si="85">O71</f>
        <v>18860167.620000001</v>
      </c>
      <c r="J71" s="73">
        <f>J72+J73+J74+J75+J76+J83+J84+J85+J91+J90</f>
        <v>18457573.379999999</v>
      </c>
      <c r="K71" s="165">
        <f t="shared" si="57"/>
        <v>56.5</v>
      </c>
      <c r="L71" s="73">
        <f>L72+L73+L74+L75+L76+L83+L84+L85+L91+L90</f>
        <v>16464640</v>
      </c>
      <c r="M71" s="73">
        <f>M72+M73+M74+M75+M76+M83+M84+M85+M91+M90</f>
        <v>15235819</v>
      </c>
      <c r="N71" s="73">
        <f t="shared" ref="N71:O71" si="86">N72+N73+N74+N75+N76+N83+N84+N85+N91+N90</f>
        <v>3626598.62</v>
      </c>
      <c r="O71" s="73">
        <f t="shared" si="86"/>
        <v>18860167.620000001</v>
      </c>
      <c r="P71" s="73">
        <f t="shared" ref="P71:Q96" si="87">L71-O71</f>
        <v>-2395527.620000001</v>
      </c>
      <c r="Q71" s="200">
        <f t="shared" si="54"/>
        <v>114.55</v>
      </c>
      <c r="R71" s="6"/>
      <c r="S71" s="9">
        <f t="shared" si="14"/>
        <v>-15235819</v>
      </c>
      <c r="T71" s="33">
        <f t="shared" ref="T71:T72" si="88">T329</f>
        <v>47739.519999999997</v>
      </c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</row>
    <row r="72" spans="1:159" ht="15.75" x14ac:dyDescent="0.2">
      <c r="A72" s="284"/>
      <c r="B72" s="285"/>
      <c r="C72" s="285"/>
      <c r="D72" s="285" t="s">
        <v>89</v>
      </c>
      <c r="E72" s="285"/>
      <c r="F72" s="285"/>
      <c r="G72" s="293" t="s">
        <v>273</v>
      </c>
      <c r="H72" s="73">
        <f t="shared" ref="H72:J72" si="89">H100+H175+H261</f>
        <v>2730000</v>
      </c>
      <c r="I72" s="70">
        <f t="shared" si="85"/>
        <v>1141955</v>
      </c>
      <c r="J72" s="73">
        <f t="shared" si="89"/>
        <v>1595661</v>
      </c>
      <c r="K72" s="305"/>
      <c r="L72" s="73">
        <f t="shared" ref="L72:O72" si="90">L100+L175+L261</f>
        <v>1436000</v>
      </c>
      <c r="M72" s="73">
        <f t="shared" si="90"/>
        <v>916133</v>
      </c>
      <c r="N72" s="73">
        <f t="shared" si="90"/>
        <v>225822</v>
      </c>
      <c r="O72" s="73">
        <f t="shared" si="90"/>
        <v>1141955</v>
      </c>
      <c r="P72" s="73">
        <f t="shared" si="87"/>
        <v>294045</v>
      </c>
      <c r="Q72" s="198">
        <f t="shared" si="54"/>
        <v>79.52</v>
      </c>
      <c r="R72" s="6"/>
      <c r="S72" s="9">
        <f t="shared" si="14"/>
        <v>-916133</v>
      </c>
      <c r="T72" s="33">
        <f t="shared" si="88"/>
        <v>118621.92000000001</v>
      </c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</row>
    <row r="73" spans="1:159" ht="18" x14ac:dyDescent="0.2">
      <c r="A73" s="284"/>
      <c r="B73" s="285"/>
      <c r="C73" s="285"/>
      <c r="D73" s="285" t="s">
        <v>90</v>
      </c>
      <c r="E73" s="285"/>
      <c r="F73" s="285"/>
      <c r="G73" s="293" t="s">
        <v>274</v>
      </c>
      <c r="H73" s="73">
        <f>H129+H201+H298+H394</f>
        <v>594600</v>
      </c>
      <c r="I73" s="70">
        <f t="shared" si="85"/>
        <v>185663.56</v>
      </c>
      <c r="J73" s="73">
        <f>J129+J201+J298+J394</f>
        <v>408936.44</v>
      </c>
      <c r="K73" s="165">
        <f>ROUND(I72/H72*100,2)</f>
        <v>41.83</v>
      </c>
      <c r="L73" s="73">
        <f>L129+L201+L298+L394</f>
        <v>307200</v>
      </c>
      <c r="M73" s="73">
        <f>M129+M201+M298+M394</f>
        <v>139228</v>
      </c>
      <c r="N73" s="73">
        <f>N129+N201+N298+N394</f>
        <v>46435.56</v>
      </c>
      <c r="O73" s="73">
        <f>O129+O201+O298+O394</f>
        <v>185663.56</v>
      </c>
      <c r="P73" s="73">
        <f t="shared" si="87"/>
        <v>121536.44</v>
      </c>
      <c r="Q73" s="198">
        <f t="shared" si="54"/>
        <v>60.44</v>
      </c>
      <c r="R73" s="6"/>
      <c r="S73" s="9">
        <f t="shared" si="14"/>
        <v>-139228</v>
      </c>
      <c r="T73" s="33">
        <f t="shared" ref="T73" si="91">T393</f>
        <v>0</v>
      </c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</row>
    <row r="74" spans="1:159" ht="18" x14ac:dyDescent="0.2">
      <c r="A74" s="284"/>
      <c r="B74" s="285"/>
      <c r="C74" s="285"/>
      <c r="D74" s="285" t="s">
        <v>91</v>
      </c>
      <c r="E74" s="285"/>
      <c r="F74" s="285"/>
      <c r="G74" s="293" t="s">
        <v>391</v>
      </c>
      <c r="H74" s="73">
        <f t="shared" ref="H74:J74" si="92">H335</f>
        <v>0</v>
      </c>
      <c r="I74" s="73">
        <f t="shared" si="92"/>
        <v>0</v>
      </c>
      <c r="J74" s="73">
        <f t="shared" si="92"/>
        <v>0</v>
      </c>
      <c r="K74" s="165">
        <f>ROUND(I73/H73*100,2)</f>
        <v>31.22</v>
      </c>
      <c r="L74" s="73">
        <f t="shared" ref="L74:O74" si="93">L335</f>
        <v>0</v>
      </c>
      <c r="M74" s="73">
        <f t="shared" si="93"/>
        <v>0</v>
      </c>
      <c r="N74" s="73">
        <f t="shared" si="93"/>
        <v>0</v>
      </c>
      <c r="O74" s="73">
        <f t="shared" si="93"/>
        <v>0</v>
      </c>
      <c r="P74" s="73">
        <f t="shared" si="87"/>
        <v>0</v>
      </c>
      <c r="Q74" s="198"/>
      <c r="R74" s="6"/>
      <c r="S74" s="9">
        <f t="shared" si="14"/>
        <v>0</v>
      </c>
      <c r="T74" s="33">
        <f t="shared" ref="T74" si="94">+T399</f>
        <v>0</v>
      </c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</row>
    <row r="75" spans="1:159" ht="18" x14ac:dyDescent="0.2">
      <c r="A75" s="284"/>
      <c r="B75" s="285"/>
      <c r="C75" s="285"/>
      <c r="D75" s="285" t="s">
        <v>92</v>
      </c>
      <c r="E75" s="285"/>
      <c r="F75" s="285"/>
      <c r="G75" s="293" t="s">
        <v>356</v>
      </c>
      <c r="H75" s="73">
        <f>H231+H397</f>
        <v>0</v>
      </c>
      <c r="I75" s="73">
        <f>I231+I397</f>
        <v>0</v>
      </c>
      <c r="J75" s="73">
        <f>J231+J397</f>
        <v>0</v>
      </c>
      <c r="K75" s="165"/>
      <c r="L75" s="73">
        <f>L231+L397</f>
        <v>0</v>
      </c>
      <c r="M75" s="73">
        <f>M231+M397</f>
        <v>0</v>
      </c>
      <c r="N75" s="73">
        <f>N231+N397</f>
        <v>0</v>
      </c>
      <c r="O75" s="73">
        <f>O231+O397</f>
        <v>0</v>
      </c>
      <c r="P75" s="73">
        <f t="shared" si="87"/>
        <v>0</v>
      </c>
      <c r="Q75" s="198"/>
      <c r="R75" s="6"/>
      <c r="S75" s="9">
        <f t="shared" si="14"/>
        <v>0</v>
      </c>
      <c r="T75" s="33" t="e">
        <f>T228+T331+T406</f>
        <v>#VALUE!</v>
      </c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</row>
    <row r="76" spans="1:159" ht="30" x14ac:dyDescent="0.2">
      <c r="A76" s="284"/>
      <c r="B76" s="285"/>
      <c r="C76" s="285"/>
      <c r="D76" s="285">
        <v>51</v>
      </c>
      <c r="E76" s="285"/>
      <c r="F76" s="285"/>
      <c r="G76" s="293" t="s">
        <v>342</v>
      </c>
      <c r="H76" s="73">
        <f>H233+H336+H400</f>
        <v>2114000</v>
      </c>
      <c r="I76" s="73">
        <f>I233+I336+I400</f>
        <v>1060658</v>
      </c>
      <c r="J76" s="73">
        <f>J233+J336+J400</f>
        <v>1053342</v>
      </c>
      <c r="K76" s="165">
        <f>ROUND(I76/H76*100,2)</f>
        <v>50.17</v>
      </c>
      <c r="L76" s="73">
        <f>L233+L336+L400</f>
        <v>1400000</v>
      </c>
      <c r="M76" s="73">
        <f>M233+M336+M400</f>
        <v>850341</v>
      </c>
      <c r="N76" s="73">
        <f>N233+N336+N400</f>
        <v>210317</v>
      </c>
      <c r="O76" s="73">
        <f>O233+O336+O400</f>
        <v>1060658</v>
      </c>
      <c r="P76" s="73">
        <f t="shared" si="87"/>
        <v>339342</v>
      </c>
      <c r="Q76" s="198">
        <f t="shared" si="54"/>
        <v>75.760000000000005</v>
      </c>
      <c r="R76" s="6"/>
      <c r="S76" s="9">
        <f t="shared" si="14"/>
        <v>-850341</v>
      </c>
      <c r="T76" s="33">
        <f>T229+T332</f>
        <v>34110.94</v>
      </c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</row>
    <row r="77" spans="1:159" ht="18" x14ac:dyDescent="0.2">
      <c r="A77" s="284"/>
      <c r="B77" s="285"/>
      <c r="C77" s="285"/>
      <c r="D77" s="285"/>
      <c r="E77" s="285" t="s">
        <v>20</v>
      </c>
      <c r="F77" s="285"/>
      <c r="G77" s="293" t="s">
        <v>343</v>
      </c>
      <c r="H77" s="73">
        <f t="shared" ref="H77:J77" si="95">H78+H79+H80+H81+H82</f>
        <v>2114000</v>
      </c>
      <c r="I77" s="73">
        <f t="shared" si="95"/>
        <v>1060658</v>
      </c>
      <c r="J77" s="73">
        <f t="shared" si="95"/>
        <v>1053342</v>
      </c>
      <c r="K77" s="165">
        <f>ROUND(I76/H76*100,2)</f>
        <v>50.17</v>
      </c>
      <c r="L77" s="73">
        <f t="shared" ref="L77:O77" si="96">L78+L79+L80+L81+L82</f>
        <v>1400000</v>
      </c>
      <c r="M77" s="73">
        <f t="shared" si="96"/>
        <v>850341</v>
      </c>
      <c r="N77" s="73">
        <f t="shared" si="96"/>
        <v>220247</v>
      </c>
      <c r="O77" s="73">
        <f t="shared" si="96"/>
        <v>1060658</v>
      </c>
      <c r="P77" s="73">
        <f t="shared" si="87"/>
        <v>339342</v>
      </c>
      <c r="Q77" s="198">
        <f t="shared" si="54"/>
        <v>75.760000000000005</v>
      </c>
      <c r="R77" s="6"/>
      <c r="S77" s="9">
        <f t="shared" si="14"/>
        <v>-850341</v>
      </c>
      <c r="T77" s="33">
        <f t="shared" ref="T77" si="97">T78+T79</f>
        <v>0</v>
      </c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</row>
    <row r="78" spans="1:159" ht="18" x14ac:dyDescent="0.2">
      <c r="A78" s="284"/>
      <c r="B78" s="285"/>
      <c r="C78" s="285"/>
      <c r="D78" s="285"/>
      <c r="E78" s="285"/>
      <c r="F78" s="285" t="s">
        <v>20</v>
      </c>
      <c r="G78" s="293" t="s">
        <v>396</v>
      </c>
      <c r="H78" s="73">
        <f t="shared" ref="H78:J78" si="98">H233</f>
        <v>0</v>
      </c>
      <c r="I78" s="73">
        <f t="shared" si="98"/>
        <v>0</v>
      </c>
      <c r="J78" s="73">
        <f t="shared" si="98"/>
        <v>0</v>
      </c>
      <c r="K78" s="165">
        <f>ROUND(I77/H77*100,2)</f>
        <v>50.17</v>
      </c>
      <c r="L78" s="73">
        <f t="shared" ref="L78:O78" si="99">L233</f>
        <v>0</v>
      </c>
      <c r="M78" s="73">
        <f t="shared" si="99"/>
        <v>0</v>
      </c>
      <c r="N78" s="73">
        <f t="shared" si="99"/>
        <v>0</v>
      </c>
      <c r="O78" s="73">
        <f t="shared" si="99"/>
        <v>0</v>
      </c>
      <c r="P78" s="73">
        <f t="shared" si="87"/>
        <v>0</v>
      </c>
      <c r="Q78" s="198"/>
      <c r="R78" s="6"/>
      <c r="S78" s="9">
        <f t="shared" si="14"/>
        <v>0</v>
      </c>
      <c r="T78" s="33">
        <f>T231+T350+T408</f>
        <v>0</v>
      </c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</row>
    <row r="79" spans="1:159" ht="45" x14ac:dyDescent="0.2">
      <c r="A79" s="284"/>
      <c r="B79" s="285"/>
      <c r="C79" s="285"/>
      <c r="D79" s="285"/>
      <c r="E79" s="285"/>
      <c r="F79" s="285">
        <v>17</v>
      </c>
      <c r="G79" s="293" t="s">
        <v>344</v>
      </c>
      <c r="H79" s="73">
        <f t="shared" ref="H79:J79" si="100">H338</f>
        <v>2114000</v>
      </c>
      <c r="I79" s="73">
        <f t="shared" si="100"/>
        <v>1060658</v>
      </c>
      <c r="J79" s="73">
        <f t="shared" si="100"/>
        <v>1053342</v>
      </c>
      <c r="K79" s="165"/>
      <c r="L79" s="73">
        <f t="shared" ref="L79:O79" si="101">L338</f>
        <v>1400000</v>
      </c>
      <c r="M79" s="73">
        <f t="shared" si="101"/>
        <v>850341</v>
      </c>
      <c r="N79" s="73">
        <v>220247</v>
      </c>
      <c r="O79" s="73">
        <f t="shared" si="101"/>
        <v>1060658</v>
      </c>
      <c r="P79" s="73">
        <f t="shared" si="87"/>
        <v>339342</v>
      </c>
      <c r="Q79" s="198">
        <f t="shared" si="54"/>
        <v>75.760000000000005</v>
      </c>
      <c r="R79" s="6"/>
      <c r="S79" s="9">
        <f t="shared" si="14"/>
        <v>-850341</v>
      </c>
      <c r="T79" s="33">
        <f t="shared" ref="T79" si="102">T232</f>
        <v>0</v>
      </c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</row>
    <row r="80" spans="1:159" ht="60" x14ac:dyDescent="0.2">
      <c r="A80" s="284"/>
      <c r="B80" s="285"/>
      <c r="C80" s="285"/>
      <c r="D80" s="285"/>
      <c r="E80" s="285"/>
      <c r="F80" s="285">
        <v>18</v>
      </c>
      <c r="G80" s="293" t="s">
        <v>357</v>
      </c>
      <c r="H80" s="73">
        <f t="shared" ref="H80:J80" si="103">H402</f>
        <v>0</v>
      </c>
      <c r="I80" s="73">
        <f t="shared" si="103"/>
        <v>0</v>
      </c>
      <c r="J80" s="73">
        <f t="shared" si="103"/>
        <v>0</v>
      </c>
      <c r="K80" s="165">
        <f>ROUND(I79/H79*100,2)</f>
        <v>50.17</v>
      </c>
      <c r="L80" s="73">
        <f t="shared" ref="L80:O80" si="104">L402</f>
        <v>0</v>
      </c>
      <c r="M80" s="73">
        <f t="shared" si="104"/>
        <v>0</v>
      </c>
      <c r="N80" s="73">
        <f t="shared" si="104"/>
        <v>0</v>
      </c>
      <c r="O80" s="73">
        <f t="shared" si="104"/>
        <v>0</v>
      </c>
      <c r="P80" s="73">
        <f t="shared" si="87"/>
        <v>0</v>
      </c>
      <c r="Q80" s="198"/>
      <c r="R80" s="6"/>
      <c r="S80" s="9">
        <f t="shared" si="14"/>
        <v>0</v>
      </c>
      <c r="T80" s="33">
        <f>+T233+T434</f>
        <v>0</v>
      </c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</row>
    <row r="81" spans="1:159" ht="45" x14ac:dyDescent="0.2">
      <c r="A81" s="284"/>
      <c r="B81" s="285"/>
      <c r="C81" s="285"/>
      <c r="D81" s="285"/>
      <c r="E81" s="285"/>
      <c r="F81" s="285">
        <v>19</v>
      </c>
      <c r="G81" s="293" t="s">
        <v>345</v>
      </c>
      <c r="H81" s="73">
        <f t="shared" ref="H81:O83" si="105">H339</f>
        <v>0</v>
      </c>
      <c r="I81" s="73">
        <f t="shared" si="105"/>
        <v>0</v>
      </c>
      <c r="J81" s="73">
        <f t="shared" si="105"/>
        <v>0</v>
      </c>
      <c r="K81" s="73">
        <f t="shared" si="105"/>
        <v>0</v>
      </c>
      <c r="L81" s="73">
        <f t="shared" si="105"/>
        <v>0</v>
      </c>
      <c r="M81" s="73">
        <f t="shared" si="105"/>
        <v>0</v>
      </c>
      <c r="N81" s="73">
        <f t="shared" si="105"/>
        <v>0</v>
      </c>
      <c r="O81" s="73">
        <f t="shared" si="105"/>
        <v>0</v>
      </c>
      <c r="P81" s="73">
        <f t="shared" si="87"/>
        <v>0</v>
      </c>
      <c r="Q81" s="73">
        <f t="shared" si="87"/>
        <v>0</v>
      </c>
      <c r="R81" s="6"/>
      <c r="S81" s="9">
        <f t="shared" si="14"/>
        <v>0</v>
      </c>
      <c r="T81" s="33">
        <f>T137+T359</f>
        <v>0</v>
      </c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</row>
    <row r="82" spans="1:159" ht="75" x14ac:dyDescent="0.2">
      <c r="A82" s="284"/>
      <c r="B82" s="285"/>
      <c r="C82" s="285"/>
      <c r="D82" s="285"/>
      <c r="E82" s="285"/>
      <c r="F82" s="285" t="s">
        <v>90</v>
      </c>
      <c r="G82" s="293" t="s">
        <v>346</v>
      </c>
      <c r="H82" s="73">
        <f t="shared" si="105"/>
        <v>0</v>
      </c>
      <c r="I82" s="73">
        <f t="shared" si="105"/>
        <v>0</v>
      </c>
      <c r="J82" s="73">
        <f t="shared" si="105"/>
        <v>0</v>
      </c>
      <c r="K82" s="73">
        <f t="shared" si="105"/>
        <v>0</v>
      </c>
      <c r="L82" s="73">
        <f t="shared" si="105"/>
        <v>0</v>
      </c>
      <c r="M82" s="73">
        <f t="shared" si="105"/>
        <v>0</v>
      </c>
      <c r="N82" s="73">
        <f t="shared" si="105"/>
        <v>0</v>
      </c>
      <c r="O82" s="73">
        <f t="shared" si="105"/>
        <v>0</v>
      </c>
      <c r="P82" s="73">
        <f t="shared" si="87"/>
        <v>0</v>
      </c>
      <c r="Q82" s="73">
        <f t="shared" si="87"/>
        <v>0</v>
      </c>
      <c r="R82" s="6"/>
      <c r="S82" s="9">
        <f t="shared" ref="S82:S145" si="106">R82-M82</f>
        <v>0</v>
      </c>
      <c r="T82" s="33">
        <f t="shared" ref="T82" si="107">T83</f>
        <v>82328278</v>
      </c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</row>
    <row r="83" spans="1:159" ht="15.75" x14ac:dyDescent="0.2">
      <c r="A83" s="284"/>
      <c r="B83" s="285"/>
      <c r="C83" s="285"/>
      <c r="D83" s="285">
        <v>55</v>
      </c>
      <c r="E83" s="285"/>
      <c r="F83" s="285"/>
      <c r="G83" s="293" t="s">
        <v>392</v>
      </c>
      <c r="H83" s="73">
        <f t="shared" ref="H83:I83" si="108">H403</f>
        <v>0</v>
      </c>
      <c r="I83" s="73">
        <f t="shared" si="108"/>
        <v>0</v>
      </c>
      <c r="J83" s="73">
        <f t="shared" si="105"/>
        <v>4017884</v>
      </c>
      <c r="K83" s="73">
        <f t="shared" si="105"/>
        <v>66.81</v>
      </c>
      <c r="L83" s="73">
        <f t="shared" ref="L83:O83" si="109">L403</f>
        <v>0</v>
      </c>
      <c r="M83" s="73">
        <f t="shared" si="109"/>
        <v>0</v>
      </c>
      <c r="N83" s="73">
        <f t="shared" si="109"/>
        <v>0</v>
      </c>
      <c r="O83" s="73">
        <f t="shared" si="109"/>
        <v>0</v>
      </c>
      <c r="P83" s="73">
        <f t="shared" si="87"/>
        <v>0</v>
      </c>
      <c r="Q83" s="198"/>
      <c r="R83" s="6"/>
      <c r="S83" s="9">
        <f t="shared" si="106"/>
        <v>0</v>
      </c>
      <c r="T83" s="33">
        <f>T236+T362</f>
        <v>82328278</v>
      </c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</row>
    <row r="84" spans="1:159" ht="30" x14ac:dyDescent="0.2">
      <c r="A84" s="284"/>
      <c r="B84" s="285"/>
      <c r="C84" s="285"/>
      <c r="D84" s="285">
        <v>56</v>
      </c>
      <c r="E84" s="285"/>
      <c r="F84" s="285"/>
      <c r="G84" s="293" t="s">
        <v>80</v>
      </c>
      <c r="H84" s="73">
        <f t="shared" ref="H84:J84" si="110">+H409</f>
        <v>0</v>
      </c>
      <c r="I84" s="73">
        <f t="shared" si="110"/>
        <v>0</v>
      </c>
      <c r="J84" s="73">
        <f t="shared" si="110"/>
        <v>0</v>
      </c>
      <c r="K84" s="165"/>
      <c r="L84" s="73">
        <f t="shared" ref="L84:O84" si="111">+L409</f>
        <v>0</v>
      </c>
      <c r="M84" s="73">
        <f t="shared" si="111"/>
        <v>0</v>
      </c>
      <c r="N84" s="73">
        <f t="shared" si="111"/>
        <v>0</v>
      </c>
      <c r="O84" s="73">
        <f t="shared" si="111"/>
        <v>0</v>
      </c>
      <c r="P84" s="73">
        <f t="shared" si="87"/>
        <v>0</v>
      </c>
      <c r="Q84" s="198"/>
      <c r="R84" s="6"/>
      <c r="S84" s="9">
        <f t="shared" si="106"/>
        <v>0</v>
      </c>
      <c r="T84" s="33">
        <f t="shared" ref="T84" si="112">T85+T86</f>
        <v>-130034</v>
      </c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</row>
    <row r="85" spans="1:159" ht="18" x14ac:dyDescent="0.2">
      <c r="A85" s="284"/>
      <c r="B85" s="285"/>
      <c r="C85" s="285"/>
      <c r="D85" s="285">
        <v>57</v>
      </c>
      <c r="E85" s="285"/>
      <c r="F85" s="285"/>
      <c r="G85" s="293" t="s">
        <v>316</v>
      </c>
      <c r="H85" s="73">
        <f>H238+H341+H416</f>
        <v>16267000</v>
      </c>
      <c r="I85" s="73">
        <f>O85</f>
        <v>11466624</v>
      </c>
      <c r="J85" s="73">
        <f>J238+J341+J416</f>
        <v>5302191</v>
      </c>
      <c r="K85" s="165"/>
      <c r="L85" s="73">
        <f>L238+L341+L416</f>
        <v>11373000</v>
      </c>
      <c r="M85" s="73">
        <f>M238+M341+M416</f>
        <v>9299870</v>
      </c>
      <c r="N85" s="73">
        <f>N238+N341+N416</f>
        <v>2169004</v>
      </c>
      <c r="O85" s="73">
        <f>O238+O341+O416</f>
        <v>11466624</v>
      </c>
      <c r="P85" s="73">
        <f t="shared" si="87"/>
        <v>-93624</v>
      </c>
      <c r="Q85" s="198">
        <f t="shared" si="54"/>
        <v>100.82</v>
      </c>
      <c r="R85" s="6"/>
      <c r="S85" s="9">
        <f t="shared" si="106"/>
        <v>-9299870</v>
      </c>
      <c r="T85" s="33">
        <f t="shared" ref="T85" si="113">T438</f>
        <v>-130034</v>
      </c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</row>
    <row r="86" spans="1:159" ht="18" x14ac:dyDescent="0.2">
      <c r="A86" s="284"/>
      <c r="B86" s="285"/>
      <c r="C86" s="285"/>
      <c r="D86" s="285"/>
      <c r="E86" s="285" t="s">
        <v>20</v>
      </c>
      <c r="F86" s="285"/>
      <c r="G86" s="293" t="s">
        <v>347</v>
      </c>
      <c r="H86" s="73">
        <f>H239+H342</f>
        <v>7598000</v>
      </c>
      <c r="I86" s="73">
        <f>I239+I342</f>
        <v>4351686</v>
      </c>
      <c r="J86" s="73">
        <f>J239+J342</f>
        <v>3698633</v>
      </c>
      <c r="K86" s="165">
        <f t="shared" ref="K86:K92" si="114">ROUND(I85/H85*100,2)</f>
        <v>70.489999999999995</v>
      </c>
      <c r="L86" s="73">
        <f>L239+L342</f>
        <v>5800000</v>
      </c>
      <c r="M86" s="73">
        <f>M239+M342</f>
        <v>3503434</v>
      </c>
      <c r="N86" s="73">
        <f>N239+N342</f>
        <v>897748</v>
      </c>
      <c r="O86" s="73">
        <f>O239+O342</f>
        <v>4351686</v>
      </c>
      <c r="P86" s="73">
        <f t="shared" si="87"/>
        <v>1448314</v>
      </c>
      <c r="Q86" s="198">
        <f t="shared" si="54"/>
        <v>75.03</v>
      </c>
      <c r="R86" s="6"/>
      <c r="S86" s="9">
        <f t="shared" si="106"/>
        <v>-3503434</v>
      </c>
      <c r="T86" s="33">
        <f t="shared" ref="T86" si="115">T372</f>
        <v>0</v>
      </c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</row>
    <row r="87" spans="1:159" ht="18" x14ac:dyDescent="0.2">
      <c r="A87" s="284"/>
      <c r="B87" s="285"/>
      <c r="C87" s="285"/>
      <c r="D87" s="285"/>
      <c r="E87" s="285" t="s">
        <v>18</v>
      </c>
      <c r="F87" s="285"/>
      <c r="G87" s="293" t="s">
        <v>317</v>
      </c>
      <c r="H87" s="73">
        <f t="shared" ref="H87:J87" si="116">H88+H89</f>
        <v>5798000</v>
      </c>
      <c r="I87" s="73">
        <f t="shared" ref="I87" si="117">O87</f>
        <v>4822112</v>
      </c>
      <c r="J87" s="73">
        <f t="shared" si="116"/>
        <v>979664</v>
      </c>
      <c r="K87" s="165">
        <f t="shared" si="114"/>
        <v>57.27</v>
      </c>
      <c r="L87" s="73">
        <f t="shared" ref="L87:O87" si="118">L88+L89</f>
        <v>3002000</v>
      </c>
      <c r="M87" s="73">
        <f t="shared" si="118"/>
        <v>3921589</v>
      </c>
      <c r="N87" s="73">
        <f t="shared" si="118"/>
        <v>900523</v>
      </c>
      <c r="O87" s="73">
        <f t="shared" si="118"/>
        <v>4822112</v>
      </c>
      <c r="P87" s="73">
        <f t="shared" si="87"/>
        <v>-1820112</v>
      </c>
      <c r="Q87" s="198">
        <f t="shared" si="54"/>
        <v>160.63</v>
      </c>
      <c r="R87" s="6"/>
      <c r="S87" s="9">
        <f t="shared" si="106"/>
        <v>-3921589</v>
      </c>
      <c r="T87" s="92">
        <f>+T243+T373+T441</f>
        <v>0</v>
      </c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</row>
    <row r="88" spans="1:159" ht="18" x14ac:dyDescent="0.2">
      <c r="A88" s="284"/>
      <c r="B88" s="285"/>
      <c r="C88" s="285"/>
      <c r="D88" s="285"/>
      <c r="E88" s="285"/>
      <c r="F88" s="285" t="s">
        <v>20</v>
      </c>
      <c r="G88" s="293" t="s">
        <v>350</v>
      </c>
      <c r="H88" s="73">
        <f>H241+H360+H418</f>
        <v>5796000</v>
      </c>
      <c r="I88" s="73">
        <f t="shared" ref="I88" si="119">I241+I344</f>
        <v>4132599</v>
      </c>
      <c r="J88" s="73">
        <f>J242+J360+J418</f>
        <v>978138</v>
      </c>
      <c r="K88" s="165">
        <f t="shared" si="114"/>
        <v>83.17</v>
      </c>
      <c r="L88" s="73">
        <f>L241+L360+L418</f>
        <v>3000000</v>
      </c>
      <c r="M88" s="73">
        <f>M241+M360+M418</f>
        <v>3921115</v>
      </c>
      <c r="N88" s="73">
        <f>N241+N360+N418</f>
        <v>900523</v>
      </c>
      <c r="O88" s="73">
        <f>O241+O360+O418</f>
        <v>4821638</v>
      </c>
      <c r="P88" s="73">
        <f t="shared" si="87"/>
        <v>-1821638</v>
      </c>
      <c r="Q88" s="198">
        <f t="shared" si="54"/>
        <v>160.72</v>
      </c>
      <c r="R88" s="6"/>
      <c r="S88" s="9">
        <f t="shared" si="106"/>
        <v>-3921115</v>
      </c>
      <c r="T88" s="55">
        <f t="shared" ref="T88" si="120">T89+T142</f>
        <v>-1560030.4</v>
      </c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</row>
    <row r="89" spans="1:159" ht="18" x14ac:dyDescent="0.2">
      <c r="A89" s="284"/>
      <c r="B89" s="285"/>
      <c r="C89" s="285"/>
      <c r="D89" s="285"/>
      <c r="E89" s="285"/>
      <c r="F89" s="285" t="s">
        <v>18</v>
      </c>
      <c r="G89" s="293" t="s">
        <v>318</v>
      </c>
      <c r="H89" s="73">
        <f t="shared" ref="H89:J89" si="121">H242</f>
        <v>2000</v>
      </c>
      <c r="I89" s="73">
        <f t="shared" ref="I89" si="122">O89</f>
        <v>474</v>
      </c>
      <c r="J89" s="73">
        <f t="shared" si="121"/>
        <v>1526</v>
      </c>
      <c r="K89" s="165">
        <f t="shared" si="114"/>
        <v>71.3</v>
      </c>
      <c r="L89" s="73">
        <f>L242</f>
        <v>2000</v>
      </c>
      <c r="M89" s="73">
        <f>M242</f>
        <v>474</v>
      </c>
      <c r="N89" s="73">
        <f t="shared" ref="N89:O89" si="123">N242</f>
        <v>0</v>
      </c>
      <c r="O89" s="73">
        <f t="shared" si="123"/>
        <v>474</v>
      </c>
      <c r="P89" s="73">
        <f t="shared" si="87"/>
        <v>1526</v>
      </c>
      <c r="Q89" s="198">
        <f t="shared" si="54"/>
        <v>23.7</v>
      </c>
      <c r="R89" s="6"/>
      <c r="S89" s="9">
        <f t="shared" si="106"/>
        <v>-474</v>
      </c>
      <c r="T89" s="33">
        <f t="shared" ref="T89" si="124">T90+T119+T137</f>
        <v>-1560030.4</v>
      </c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</row>
    <row r="90" spans="1:159" ht="45" x14ac:dyDescent="0.2">
      <c r="A90" s="284"/>
      <c r="B90" s="285"/>
      <c r="C90" s="285"/>
      <c r="D90" s="285">
        <v>58</v>
      </c>
      <c r="E90" s="285"/>
      <c r="F90" s="285"/>
      <c r="G90" s="293" t="s">
        <v>83</v>
      </c>
      <c r="H90" s="73">
        <f>+H243+H444</f>
        <v>10254000</v>
      </c>
      <c r="I90" s="73">
        <f t="shared" ref="I90" si="125">I243+I346</f>
        <v>0</v>
      </c>
      <c r="J90" s="73">
        <f>+J243+J444</f>
        <v>6079558.9400000004</v>
      </c>
      <c r="K90" s="165">
        <f t="shared" si="114"/>
        <v>23.7</v>
      </c>
      <c r="L90" s="73">
        <v>1806440</v>
      </c>
      <c r="M90" s="73">
        <f>+M243+M444</f>
        <v>3216588</v>
      </c>
      <c r="N90" s="73">
        <f>+N243+N444</f>
        <v>957853.06</v>
      </c>
      <c r="O90" s="73">
        <f>+O243+O444</f>
        <v>4174441.06</v>
      </c>
      <c r="P90" s="73">
        <f t="shared" si="87"/>
        <v>-2368001.06</v>
      </c>
      <c r="Q90" s="198"/>
      <c r="R90" s="6"/>
      <c r="S90" s="9">
        <f t="shared" si="106"/>
        <v>-3216588</v>
      </c>
      <c r="T90" s="33">
        <f t="shared" ref="T90" si="126">T91+T112+T110</f>
        <v>-1560030.4</v>
      </c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</row>
    <row r="91" spans="1:159" ht="18" x14ac:dyDescent="0.2">
      <c r="A91" s="284"/>
      <c r="B91" s="285"/>
      <c r="C91" s="285"/>
      <c r="D91" s="285">
        <v>59</v>
      </c>
      <c r="E91" s="285"/>
      <c r="F91" s="285"/>
      <c r="G91" s="293" t="s">
        <v>161</v>
      </c>
      <c r="H91" s="73">
        <f>H147+H369</f>
        <v>1421000</v>
      </c>
      <c r="I91" s="73">
        <f t="shared" ref="I91" si="127">O91</f>
        <v>830826</v>
      </c>
      <c r="J91" s="73">
        <f>J147+J369</f>
        <v>0</v>
      </c>
      <c r="K91" s="165">
        <f t="shared" si="114"/>
        <v>0</v>
      </c>
      <c r="L91" s="73">
        <v>142000</v>
      </c>
      <c r="M91" s="73">
        <f>M147+M369</f>
        <v>813659</v>
      </c>
      <c r="N91" s="73">
        <f>N147+N369</f>
        <v>17167</v>
      </c>
      <c r="O91" s="73">
        <f>O147+O369</f>
        <v>830826</v>
      </c>
      <c r="P91" s="73">
        <f>P147+P369</f>
        <v>90174</v>
      </c>
      <c r="Q91" s="198"/>
      <c r="R91" s="6"/>
      <c r="S91" s="9">
        <f t="shared" si="106"/>
        <v>-813659</v>
      </c>
      <c r="T91" s="33">
        <f t="shared" ref="T91" si="128">SUM(T92:T109)</f>
        <v>-1560030.4</v>
      </c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</row>
    <row r="92" spans="1:159" ht="18" x14ac:dyDescent="0.2">
      <c r="A92" s="284"/>
      <c r="B92" s="285"/>
      <c r="C92" s="285"/>
      <c r="D92" s="285" t="s">
        <v>97</v>
      </c>
      <c r="E92" s="285"/>
      <c r="F92" s="285"/>
      <c r="G92" s="293" t="s">
        <v>162</v>
      </c>
      <c r="H92" s="73">
        <f t="shared" ref="H92:J92" si="129">H93</f>
        <v>0</v>
      </c>
      <c r="I92" s="73">
        <f t="shared" ref="I92" si="130">I245+I348</f>
        <v>0</v>
      </c>
      <c r="J92" s="73">
        <f t="shared" si="129"/>
        <v>0</v>
      </c>
      <c r="K92" s="165">
        <f t="shared" si="114"/>
        <v>58.47</v>
      </c>
      <c r="L92" s="73">
        <f>L93</f>
        <v>0</v>
      </c>
      <c r="M92" s="73">
        <f t="shared" ref="M92:O92" si="131">M93</f>
        <v>0</v>
      </c>
      <c r="N92" s="73">
        <f t="shared" si="131"/>
        <v>0</v>
      </c>
      <c r="O92" s="73">
        <f t="shared" si="131"/>
        <v>0</v>
      </c>
      <c r="P92" s="73">
        <f t="shared" si="87"/>
        <v>0</v>
      </c>
      <c r="Q92" s="73">
        <f t="shared" si="87"/>
        <v>0</v>
      </c>
      <c r="R92" s="6"/>
      <c r="S92" s="9">
        <f t="shared" si="106"/>
        <v>0</v>
      </c>
      <c r="T92" s="44">
        <f t="shared" ref="T92:T109" si="132">+R92+S92</f>
        <v>0</v>
      </c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</row>
    <row r="93" spans="1:159" ht="15.75" x14ac:dyDescent="0.2">
      <c r="A93" s="284"/>
      <c r="B93" s="285"/>
      <c r="C93" s="285"/>
      <c r="D93" s="285">
        <v>71</v>
      </c>
      <c r="E93" s="285"/>
      <c r="F93" s="285"/>
      <c r="G93" s="293" t="s">
        <v>393</v>
      </c>
      <c r="H93" s="73">
        <f>H246+H372</f>
        <v>0</v>
      </c>
      <c r="I93" s="73">
        <f t="shared" ref="I93" si="133">O93</f>
        <v>0</v>
      </c>
      <c r="J93" s="73">
        <f t="shared" ref="J93:O93" si="134">J246+J372</f>
        <v>0</v>
      </c>
      <c r="K93" s="73">
        <f t="shared" si="134"/>
        <v>0</v>
      </c>
      <c r="L93" s="73">
        <f t="shared" si="134"/>
        <v>0</v>
      </c>
      <c r="M93" s="73">
        <f t="shared" si="134"/>
        <v>0</v>
      </c>
      <c r="N93" s="73">
        <f t="shared" si="134"/>
        <v>0</v>
      </c>
      <c r="O93" s="73">
        <f t="shared" si="134"/>
        <v>0</v>
      </c>
      <c r="P93" s="73">
        <f t="shared" si="87"/>
        <v>0</v>
      </c>
      <c r="Q93" s="73">
        <f t="shared" si="87"/>
        <v>0</v>
      </c>
      <c r="R93" s="6"/>
      <c r="S93" s="9">
        <f t="shared" si="106"/>
        <v>0</v>
      </c>
      <c r="T93" s="172">
        <v>0</v>
      </c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</row>
    <row r="94" spans="1:159" ht="15.75" x14ac:dyDescent="0.2">
      <c r="A94" s="284"/>
      <c r="B94" s="285"/>
      <c r="C94" s="285"/>
      <c r="D94" s="285">
        <v>79</v>
      </c>
      <c r="E94" s="285"/>
      <c r="F94" s="285"/>
      <c r="G94" s="293" t="s">
        <v>164</v>
      </c>
      <c r="H94" s="73">
        <f t="shared" ref="H94" si="135">H95+H96</f>
        <v>0</v>
      </c>
      <c r="I94" s="73">
        <f t="shared" ref="I94" si="136">I247+I350</f>
        <v>0</v>
      </c>
      <c r="J94" s="73">
        <f>J247+J373</f>
        <v>0</v>
      </c>
      <c r="K94" s="73">
        <f>K247+K373</f>
        <v>0</v>
      </c>
      <c r="L94" s="73">
        <f t="shared" ref="L94:O94" si="137">L95+L96</f>
        <v>0</v>
      </c>
      <c r="M94" s="73">
        <f t="shared" si="137"/>
        <v>0</v>
      </c>
      <c r="N94" s="73">
        <f t="shared" si="137"/>
        <v>0</v>
      </c>
      <c r="O94" s="73">
        <f t="shared" si="137"/>
        <v>0</v>
      </c>
      <c r="P94" s="73">
        <f t="shared" si="87"/>
        <v>0</v>
      </c>
      <c r="Q94" s="198"/>
      <c r="R94" s="6"/>
      <c r="S94" s="9">
        <f t="shared" si="106"/>
        <v>0</v>
      </c>
      <c r="T94" s="44">
        <f t="shared" si="132"/>
        <v>0</v>
      </c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</row>
    <row r="95" spans="1:159" ht="18" x14ac:dyDescent="0.2">
      <c r="A95" s="284"/>
      <c r="B95" s="285"/>
      <c r="C95" s="285"/>
      <c r="D95" s="285" t="s">
        <v>98</v>
      </c>
      <c r="E95" s="285"/>
      <c r="F95" s="285"/>
      <c r="G95" s="293" t="s">
        <v>398</v>
      </c>
      <c r="H95" s="73">
        <f t="shared" ref="H95:J95" si="138">H448</f>
        <v>0</v>
      </c>
      <c r="I95" s="73">
        <f t="shared" ref="I95" si="139">O95</f>
        <v>0</v>
      </c>
      <c r="J95" s="73">
        <f t="shared" si="138"/>
        <v>0</v>
      </c>
      <c r="K95" s="165"/>
      <c r="L95" s="73">
        <f t="shared" ref="L95:O95" si="140">L448</f>
        <v>0</v>
      </c>
      <c r="M95" s="73">
        <f t="shared" si="140"/>
        <v>0</v>
      </c>
      <c r="N95" s="73">
        <f t="shared" si="140"/>
        <v>0</v>
      </c>
      <c r="O95" s="73">
        <f t="shared" si="140"/>
        <v>0</v>
      </c>
      <c r="P95" s="73">
        <f t="shared" si="87"/>
        <v>0</v>
      </c>
      <c r="Q95" s="198"/>
      <c r="R95" s="6"/>
      <c r="S95" s="9">
        <f t="shared" si="106"/>
        <v>0</v>
      </c>
      <c r="T95" s="44">
        <f t="shared" si="132"/>
        <v>0</v>
      </c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</row>
    <row r="96" spans="1:159" ht="18" x14ac:dyDescent="0.2">
      <c r="A96" s="284"/>
      <c r="B96" s="285"/>
      <c r="C96" s="285"/>
      <c r="D96" s="285">
        <v>81</v>
      </c>
      <c r="E96" s="285"/>
      <c r="F96" s="285"/>
      <c r="G96" s="293" t="s">
        <v>399</v>
      </c>
      <c r="H96" s="73">
        <f t="shared" ref="H96:J96" si="141">H382</f>
        <v>0</v>
      </c>
      <c r="I96" s="73">
        <f t="shared" ref="I96" si="142">I249+I352</f>
        <v>0</v>
      </c>
      <c r="J96" s="73">
        <f t="shared" si="141"/>
        <v>0</v>
      </c>
      <c r="K96" s="165"/>
      <c r="L96" s="73">
        <f t="shared" ref="L96:O96" si="143">L382</f>
        <v>0</v>
      </c>
      <c r="M96" s="73">
        <f t="shared" si="143"/>
        <v>0</v>
      </c>
      <c r="N96" s="73">
        <f t="shared" si="143"/>
        <v>0</v>
      </c>
      <c r="O96" s="73">
        <f t="shared" si="143"/>
        <v>0</v>
      </c>
      <c r="P96" s="73">
        <f t="shared" si="87"/>
        <v>0</v>
      </c>
      <c r="Q96" s="198"/>
      <c r="R96" s="6"/>
      <c r="S96" s="9">
        <f t="shared" si="106"/>
        <v>0</v>
      </c>
      <c r="T96" s="44">
        <f t="shared" si="132"/>
        <v>0</v>
      </c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</row>
    <row r="97" spans="1:159" ht="18" x14ac:dyDescent="0.2">
      <c r="A97" s="306"/>
      <c r="B97" s="307"/>
      <c r="C97" s="307"/>
      <c r="D97" s="307">
        <v>85</v>
      </c>
      <c r="E97" s="307"/>
      <c r="F97" s="307"/>
      <c r="G97" s="308" t="s">
        <v>87</v>
      </c>
      <c r="H97" s="73">
        <f>+H253+H383+H451</f>
        <v>0</v>
      </c>
      <c r="I97" s="73">
        <f t="shared" ref="I97" si="144">O97</f>
        <v>-79579.06</v>
      </c>
      <c r="J97" s="73">
        <f>+J253+J383+J451</f>
        <v>0</v>
      </c>
      <c r="K97" s="165"/>
      <c r="L97" s="73">
        <f>+L253+L383+L451</f>
        <v>0</v>
      </c>
      <c r="M97" s="73">
        <f>+M253+M383+M451</f>
        <v>-67287.600000000006</v>
      </c>
      <c r="N97" s="73">
        <f>+N253+N383+N451</f>
        <v>-12291.46</v>
      </c>
      <c r="O97" s="73">
        <f>+O253+O383+O451</f>
        <v>-79579.06</v>
      </c>
      <c r="P97" s="73"/>
      <c r="Q97" s="203"/>
      <c r="R97" s="6"/>
      <c r="S97" s="9">
        <f t="shared" si="106"/>
        <v>67287.600000000006</v>
      </c>
      <c r="T97" s="44">
        <f t="shared" si="132"/>
        <v>67287.600000000006</v>
      </c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</row>
    <row r="98" spans="1:159" ht="45" x14ac:dyDescent="0.2">
      <c r="A98" s="413" t="s">
        <v>99</v>
      </c>
      <c r="B98" s="414"/>
      <c r="C98" s="414"/>
      <c r="D98" s="414"/>
      <c r="E98" s="414"/>
      <c r="F98" s="414"/>
      <c r="G98" s="299" t="s">
        <v>100</v>
      </c>
      <c r="H98" s="73">
        <f t="shared" ref="H98:J98" si="145">H99+H152</f>
        <v>1420000</v>
      </c>
      <c r="I98" s="73">
        <f>O98</f>
        <v>829826</v>
      </c>
      <c r="J98" s="73">
        <f t="shared" si="145"/>
        <v>0</v>
      </c>
      <c r="K98" s="165">
        <f t="shared" si="57"/>
        <v>58.44</v>
      </c>
      <c r="L98" s="73">
        <v>720000</v>
      </c>
      <c r="M98" s="73">
        <f>M99+M152</f>
        <v>813659</v>
      </c>
      <c r="N98" s="73">
        <f t="shared" ref="N98:O98" si="146">N99+N152</f>
        <v>16167</v>
      </c>
      <c r="O98" s="73">
        <f t="shared" si="146"/>
        <v>829826</v>
      </c>
      <c r="P98" s="73">
        <f>L98-O98</f>
        <v>-109826</v>
      </c>
      <c r="Q98" s="200">
        <f t="shared" ref="Q98:Q149" si="147">ROUND(O98/L98*100,2)</f>
        <v>115.25</v>
      </c>
      <c r="R98" s="6"/>
      <c r="S98" s="9">
        <f t="shared" si="106"/>
        <v>-813659</v>
      </c>
      <c r="T98" s="44">
        <f t="shared" si="132"/>
        <v>-813659</v>
      </c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</row>
    <row r="99" spans="1:159" ht="18" x14ac:dyDescent="0.2">
      <c r="A99" s="284"/>
      <c r="B99" s="285"/>
      <c r="C99" s="285"/>
      <c r="D99" s="285" t="s">
        <v>20</v>
      </c>
      <c r="E99" s="285"/>
      <c r="F99" s="285"/>
      <c r="G99" s="309" t="s">
        <v>153</v>
      </c>
      <c r="H99" s="73">
        <f>H100+H129+H147</f>
        <v>1420000</v>
      </c>
      <c r="I99" s="73">
        <f>O99</f>
        <v>829826</v>
      </c>
      <c r="J99" s="73">
        <f t="shared" ref="J99" si="148">J100+J129+J147</f>
        <v>0</v>
      </c>
      <c r="K99" s="165">
        <f t="shared" si="57"/>
        <v>58.44</v>
      </c>
      <c r="L99" s="73">
        <v>720000</v>
      </c>
      <c r="M99" s="73">
        <f t="shared" ref="M99:O99" si="149">M100+M129+M147</f>
        <v>813659</v>
      </c>
      <c r="N99" s="73">
        <f t="shared" si="149"/>
        <v>16167</v>
      </c>
      <c r="O99" s="73">
        <f t="shared" si="149"/>
        <v>829826</v>
      </c>
      <c r="P99" s="73">
        <f>L99-O99</f>
        <v>-109826</v>
      </c>
      <c r="Q99" s="198">
        <f t="shared" si="147"/>
        <v>115.25</v>
      </c>
      <c r="R99" s="6"/>
      <c r="S99" s="9">
        <f t="shared" si="106"/>
        <v>-813659</v>
      </c>
      <c r="T99" s="44">
        <f t="shared" si="132"/>
        <v>-813659</v>
      </c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</row>
    <row r="100" spans="1:159" ht="15.75" x14ac:dyDescent="0.2">
      <c r="A100" s="284"/>
      <c r="B100" s="285"/>
      <c r="C100" s="285"/>
      <c r="D100" s="285" t="s">
        <v>89</v>
      </c>
      <c r="E100" s="285"/>
      <c r="F100" s="285"/>
      <c r="G100" s="309" t="s">
        <v>273</v>
      </c>
      <c r="H100" s="73">
        <f t="shared" ref="H100:J100" si="150">H101+H122+H120</f>
        <v>0</v>
      </c>
      <c r="I100" s="73">
        <f t="shared" si="150"/>
        <v>0</v>
      </c>
      <c r="J100" s="73">
        <f t="shared" si="150"/>
        <v>0</v>
      </c>
      <c r="K100" s="73">
        <v>0</v>
      </c>
      <c r="L100" s="73">
        <f>L101+L122+L120</f>
        <v>0</v>
      </c>
      <c r="M100" s="73">
        <f t="shared" ref="M100:P100" si="151">M101+M122+M120</f>
        <v>0</v>
      </c>
      <c r="N100" s="73">
        <f t="shared" si="151"/>
        <v>0</v>
      </c>
      <c r="O100" s="73">
        <f t="shared" si="151"/>
        <v>0</v>
      </c>
      <c r="P100" s="73">
        <f t="shared" si="151"/>
        <v>0</v>
      </c>
      <c r="Q100" s="73">
        <v>0</v>
      </c>
      <c r="R100" s="6"/>
      <c r="S100" s="9">
        <f t="shared" si="106"/>
        <v>0</v>
      </c>
      <c r="T100" s="44">
        <f t="shared" si="132"/>
        <v>0</v>
      </c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</row>
    <row r="101" spans="1:159" ht="15.75" x14ac:dyDescent="0.2">
      <c r="A101" s="284"/>
      <c r="B101" s="285"/>
      <c r="C101" s="285"/>
      <c r="D101" s="285"/>
      <c r="E101" s="285" t="s">
        <v>20</v>
      </c>
      <c r="F101" s="285"/>
      <c r="G101" s="293" t="s">
        <v>294</v>
      </c>
      <c r="H101" s="73">
        <f t="shared" ref="H101:J101" si="152">SUM(H102:H119)</f>
        <v>0</v>
      </c>
      <c r="I101" s="73">
        <f t="shared" si="152"/>
        <v>0</v>
      </c>
      <c r="J101" s="73">
        <f t="shared" si="152"/>
        <v>0</v>
      </c>
      <c r="K101" s="73">
        <v>0</v>
      </c>
      <c r="L101" s="73">
        <f t="shared" ref="L101:O101" si="153">SUM(L102:L119)</f>
        <v>0</v>
      </c>
      <c r="M101" s="73">
        <f t="shared" si="153"/>
        <v>0</v>
      </c>
      <c r="N101" s="73">
        <f t="shared" si="153"/>
        <v>0</v>
      </c>
      <c r="O101" s="73">
        <f t="shared" si="153"/>
        <v>0</v>
      </c>
      <c r="P101" s="73">
        <f t="shared" ref="P101:Q156" si="154">L101-O101</f>
        <v>0</v>
      </c>
      <c r="Q101" s="73">
        <v>0</v>
      </c>
      <c r="R101" s="6"/>
      <c r="S101" s="9">
        <f t="shared" si="106"/>
        <v>0</v>
      </c>
      <c r="T101" s="44">
        <f t="shared" si="132"/>
        <v>0</v>
      </c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</row>
    <row r="102" spans="1:159" ht="15.75" x14ac:dyDescent="0.2">
      <c r="A102" s="290"/>
      <c r="B102" s="291"/>
      <c r="C102" s="291"/>
      <c r="D102" s="291"/>
      <c r="E102" s="291"/>
      <c r="F102" s="291" t="s">
        <v>20</v>
      </c>
      <c r="G102" s="295" t="s">
        <v>295</v>
      </c>
      <c r="H102" s="71"/>
      <c r="I102" s="71"/>
      <c r="J102" s="71">
        <f>H102-I102</f>
        <v>0</v>
      </c>
      <c r="K102" s="73">
        <v>0</v>
      </c>
      <c r="L102" s="71"/>
      <c r="M102" s="71"/>
      <c r="N102" s="71"/>
      <c r="O102" s="69">
        <f t="shared" ref="O102:O119" si="155">+M102+N102</f>
        <v>0</v>
      </c>
      <c r="P102" s="71">
        <f t="shared" si="154"/>
        <v>0</v>
      </c>
      <c r="Q102" s="73">
        <v>0</v>
      </c>
      <c r="R102" s="6"/>
      <c r="S102" s="9">
        <f t="shared" si="106"/>
        <v>0</v>
      </c>
      <c r="T102" s="44">
        <f t="shared" si="132"/>
        <v>0</v>
      </c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</row>
    <row r="103" spans="1:159" s="85" customFormat="1" ht="18" x14ac:dyDescent="0.2">
      <c r="A103" s="310"/>
      <c r="B103" s="311"/>
      <c r="C103" s="311"/>
      <c r="D103" s="311"/>
      <c r="E103" s="311"/>
      <c r="F103" s="311"/>
      <c r="G103" s="312" t="s">
        <v>376</v>
      </c>
      <c r="H103" s="173">
        <v>0</v>
      </c>
      <c r="I103" s="173">
        <v>0</v>
      </c>
      <c r="J103" s="173">
        <f t="shared" ref="J103:J128" si="156">H103-I103</f>
        <v>0</v>
      </c>
      <c r="K103" s="171"/>
      <c r="L103" s="173">
        <v>0</v>
      </c>
      <c r="M103" s="173">
        <v>0</v>
      </c>
      <c r="N103" s="173">
        <v>0</v>
      </c>
      <c r="O103" s="181">
        <v>0</v>
      </c>
      <c r="P103" s="173"/>
      <c r="Q103" s="204"/>
      <c r="R103" s="82"/>
      <c r="S103" s="9">
        <f t="shared" si="106"/>
        <v>0</v>
      </c>
      <c r="T103" s="44">
        <f t="shared" si="132"/>
        <v>0</v>
      </c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  <c r="DC103" s="83"/>
      <c r="DD103" s="83"/>
      <c r="DE103" s="83"/>
      <c r="DF103" s="83"/>
      <c r="DG103" s="83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</row>
    <row r="104" spans="1:159" ht="18" x14ac:dyDescent="0.2">
      <c r="A104" s="290"/>
      <c r="B104" s="291"/>
      <c r="C104" s="291"/>
      <c r="D104" s="291"/>
      <c r="E104" s="291"/>
      <c r="F104" s="291" t="s">
        <v>18</v>
      </c>
      <c r="G104" s="295" t="s">
        <v>103</v>
      </c>
      <c r="H104" s="71"/>
      <c r="I104" s="71"/>
      <c r="J104" s="71">
        <f t="shared" si="156"/>
        <v>0</v>
      </c>
      <c r="K104" s="165"/>
      <c r="L104" s="71"/>
      <c r="M104" s="71"/>
      <c r="N104" s="71"/>
      <c r="O104" s="69">
        <f t="shared" si="155"/>
        <v>0</v>
      </c>
      <c r="P104" s="73">
        <f t="shared" si="154"/>
        <v>0</v>
      </c>
      <c r="Q104" s="198"/>
      <c r="R104" s="6"/>
      <c r="S104" s="9">
        <f t="shared" si="106"/>
        <v>0</v>
      </c>
      <c r="T104" s="44">
        <f t="shared" si="132"/>
        <v>0</v>
      </c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</row>
    <row r="105" spans="1:159" ht="18" x14ac:dyDescent="0.2">
      <c r="A105" s="290"/>
      <c r="B105" s="291"/>
      <c r="C105" s="291"/>
      <c r="D105" s="291"/>
      <c r="E105" s="291"/>
      <c r="F105" s="291"/>
      <c r="G105" s="295" t="s">
        <v>104</v>
      </c>
      <c r="H105" s="71"/>
      <c r="I105" s="71"/>
      <c r="J105" s="71">
        <f t="shared" si="156"/>
        <v>0</v>
      </c>
      <c r="K105" s="165"/>
      <c r="L105" s="71"/>
      <c r="M105" s="71"/>
      <c r="N105" s="71"/>
      <c r="O105" s="69">
        <f t="shared" si="155"/>
        <v>0</v>
      </c>
      <c r="P105" s="73">
        <f t="shared" si="154"/>
        <v>0</v>
      </c>
      <c r="Q105" s="198"/>
      <c r="R105" s="6"/>
      <c r="S105" s="9">
        <f t="shared" si="106"/>
        <v>0</v>
      </c>
      <c r="T105" s="44">
        <f t="shared" si="132"/>
        <v>0</v>
      </c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</row>
    <row r="106" spans="1:159" ht="18" x14ac:dyDescent="0.2">
      <c r="A106" s="290"/>
      <c r="B106" s="291"/>
      <c r="C106" s="291"/>
      <c r="D106" s="291"/>
      <c r="E106" s="291"/>
      <c r="F106" s="291" t="s">
        <v>7</v>
      </c>
      <c r="G106" s="295" t="s">
        <v>105</v>
      </c>
      <c r="H106" s="71"/>
      <c r="I106" s="71"/>
      <c r="J106" s="71">
        <f t="shared" si="156"/>
        <v>0</v>
      </c>
      <c r="K106" s="165"/>
      <c r="L106" s="71"/>
      <c r="M106" s="71"/>
      <c r="N106" s="71"/>
      <c r="O106" s="69">
        <f t="shared" si="155"/>
        <v>0</v>
      </c>
      <c r="P106" s="73">
        <f t="shared" si="154"/>
        <v>0</v>
      </c>
      <c r="Q106" s="198"/>
      <c r="R106" s="6"/>
      <c r="S106" s="9">
        <f t="shared" si="106"/>
        <v>0</v>
      </c>
      <c r="T106" s="44">
        <f t="shared" si="132"/>
        <v>0</v>
      </c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</row>
    <row r="107" spans="1:159" ht="28.5" x14ac:dyDescent="0.2">
      <c r="A107" s="290"/>
      <c r="B107" s="291"/>
      <c r="C107" s="291"/>
      <c r="D107" s="291"/>
      <c r="E107" s="291"/>
      <c r="F107" s="291"/>
      <c r="G107" s="295" t="s">
        <v>106</v>
      </c>
      <c r="H107" s="71"/>
      <c r="I107" s="71"/>
      <c r="J107" s="71">
        <f t="shared" si="156"/>
        <v>0</v>
      </c>
      <c r="K107" s="165"/>
      <c r="L107" s="71"/>
      <c r="M107" s="71"/>
      <c r="N107" s="71"/>
      <c r="O107" s="69">
        <f t="shared" si="155"/>
        <v>0</v>
      </c>
      <c r="P107" s="73">
        <f t="shared" si="154"/>
        <v>0</v>
      </c>
      <c r="Q107" s="198"/>
      <c r="R107" s="6"/>
      <c r="S107" s="9">
        <f t="shared" si="106"/>
        <v>0</v>
      </c>
      <c r="T107" s="44">
        <f t="shared" si="132"/>
        <v>0</v>
      </c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</row>
    <row r="108" spans="1:159" ht="18" x14ac:dyDescent="0.2">
      <c r="A108" s="290"/>
      <c r="B108" s="291"/>
      <c r="C108" s="291"/>
      <c r="D108" s="291"/>
      <c r="E108" s="291"/>
      <c r="F108" s="291"/>
      <c r="G108" s="295" t="s">
        <v>107</v>
      </c>
      <c r="H108" s="71"/>
      <c r="I108" s="71"/>
      <c r="J108" s="71">
        <f t="shared" si="156"/>
        <v>0</v>
      </c>
      <c r="K108" s="165"/>
      <c r="L108" s="71"/>
      <c r="M108" s="71"/>
      <c r="N108" s="71"/>
      <c r="O108" s="69">
        <f t="shared" si="155"/>
        <v>0</v>
      </c>
      <c r="P108" s="73">
        <f t="shared" si="154"/>
        <v>0</v>
      </c>
      <c r="Q108" s="198"/>
      <c r="R108" s="6"/>
      <c r="S108" s="9">
        <f t="shared" si="106"/>
        <v>0</v>
      </c>
      <c r="T108" s="44">
        <f t="shared" si="132"/>
        <v>0</v>
      </c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</row>
    <row r="109" spans="1:159" ht="18" x14ac:dyDescent="0.2">
      <c r="A109" s="290"/>
      <c r="B109" s="291"/>
      <c r="C109" s="291"/>
      <c r="D109" s="291"/>
      <c r="E109" s="291"/>
      <c r="F109" s="291"/>
      <c r="G109" s="295" t="s">
        <v>108</v>
      </c>
      <c r="H109" s="71"/>
      <c r="I109" s="71"/>
      <c r="J109" s="71">
        <f t="shared" si="156"/>
        <v>0</v>
      </c>
      <c r="K109" s="165"/>
      <c r="L109" s="71"/>
      <c r="M109" s="71"/>
      <c r="N109" s="71"/>
      <c r="O109" s="69">
        <f t="shared" si="155"/>
        <v>0</v>
      </c>
      <c r="P109" s="73">
        <f t="shared" si="154"/>
        <v>0</v>
      </c>
      <c r="Q109" s="198"/>
      <c r="R109" s="6"/>
      <c r="S109" s="9">
        <f t="shared" si="106"/>
        <v>0</v>
      </c>
      <c r="T109" s="44">
        <f t="shared" si="132"/>
        <v>0</v>
      </c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</row>
    <row r="110" spans="1:159" ht="18" x14ac:dyDescent="0.2">
      <c r="A110" s="290"/>
      <c r="B110" s="291"/>
      <c r="C110" s="291"/>
      <c r="D110" s="291"/>
      <c r="E110" s="291"/>
      <c r="F110" s="291" t="s">
        <v>109</v>
      </c>
      <c r="G110" s="295" t="s">
        <v>110</v>
      </c>
      <c r="H110" s="71"/>
      <c r="I110" s="71"/>
      <c r="J110" s="71">
        <f t="shared" si="156"/>
        <v>0</v>
      </c>
      <c r="K110" s="165"/>
      <c r="L110" s="71"/>
      <c r="M110" s="71"/>
      <c r="N110" s="71"/>
      <c r="O110" s="69">
        <f t="shared" si="155"/>
        <v>0</v>
      </c>
      <c r="P110" s="73">
        <f t="shared" si="154"/>
        <v>0</v>
      </c>
      <c r="Q110" s="198"/>
      <c r="R110" s="6"/>
      <c r="S110" s="9">
        <f t="shared" si="106"/>
        <v>0</v>
      </c>
      <c r="T110" s="34">
        <f t="shared" ref="T110" si="157">T111</f>
        <v>0</v>
      </c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</row>
    <row r="111" spans="1:159" ht="18" x14ac:dyDescent="0.2">
      <c r="A111" s="290"/>
      <c r="B111" s="291"/>
      <c r="C111" s="291"/>
      <c r="D111" s="291"/>
      <c r="E111" s="291"/>
      <c r="F111" s="291" t="s">
        <v>111</v>
      </c>
      <c r="G111" s="295" t="s">
        <v>112</v>
      </c>
      <c r="H111" s="71"/>
      <c r="I111" s="71"/>
      <c r="J111" s="71">
        <f t="shared" si="156"/>
        <v>0</v>
      </c>
      <c r="K111" s="165"/>
      <c r="L111" s="71"/>
      <c r="M111" s="71"/>
      <c r="N111" s="71"/>
      <c r="O111" s="69">
        <f t="shared" si="155"/>
        <v>0</v>
      </c>
      <c r="P111" s="73">
        <f t="shared" si="154"/>
        <v>0</v>
      </c>
      <c r="Q111" s="198"/>
      <c r="R111" s="6"/>
      <c r="S111" s="9">
        <f t="shared" si="106"/>
        <v>0</v>
      </c>
      <c r="T111" s="44">
        <v>0</v>
      </c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</row>
    <row r="112" spans="1:159" ht="28.5" x14ac:dyDescent="0.2">
      <c r="A112" s="290"/>
      <c r="B112" s="291"/>
      <c r="C112" s="291"/>
      <c r="D112" s="291"/>
      <c r="E112" s="291"/>
      <c r="F112" s="291"/>
      <c r="G112" s="295" t="s">
        <v>113</v>
      </c>
      <c r="H112" s="71"/>
      <c r="I112" s="71"/>
      <c r="J112" s="71">
        <f t="shared" si="156"/>
        <v>0</v>
      </c>
      <c r="K112" s="165"/>
      <c r="L112" s="71"/>
      <c r="M112" s="71"/>
      <c r="N112" s="71"/>
      <c r="O112" s="69">
        <f t="shared" si="155"/>
        <v>0</v>
      </c>
      <c r="P112" s="73">
        <f t="shared" si="154"/>
        <v>0</v>
      </c>
      <c r="Q112" s="198"/>
      <c r="R112" s="6"/>
      <c r="S112" s="9">
        <f t="shared" si="106"/>
        <v>0</v>
      </c>
      <c r="T112" s="33">
        <f t="shared" ref="T112" si="158">T113+T114+T115+T116+T117+T118</f>
        <v>0</v>
      </c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</row>
    <row r="113" spans="1:159" ht="18" x14ac:dyDescent="0.2">
      <c r="A113" s="290"/>
      <c r="B113" s="291"/>
      <c r="C113" s="291"/>
      <c r="D113" s="291"/>
      <c r="E113" s="291"/>
      <c r="F113" s="291"/>
      <c r="G113" s="295" t="s">
        <v>114</v>
      </c>
      <c r="H113" s="71"/>
      <c r="I113" s="71"/>
      <c r="J113" s="71">
        <f t="shared" si="156"/>
        <v>0</v>
      </c>
      <c r="K113" s="165"/>
      <c r="L113" s="71"/>
      <c r="M113" s="71"/>
      <c r="N113" s="71"/>
      <c r="O113" s="69">
        <f t="shared" si="155"/>
        <v>0</v>
      </c>
      <c r="P113" s="73">
        <f t="shared" si="154"/>
        <v>0</v>
      </c>
      <c r="Q113" s="198"/>
      <c r="R113" s="6"/>
      <c r="S113" s="9">
        <f t="shared" si="106"/>
        <v>0</v>
      </c>
      <c r="T113" s="44">
        <f t="shared" ref="T113:T118" si="159">+R113+S113</f>
        <v>0</v>
      </c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</row>
    <row r="114" spans="1:159" ht="28.5" x14ac:dyDescent="0.2">
      <c r="A114" s="290"/>
      <c r="B114" s="291"/>
      <c r="C114" s="291"/>
      <c r="D114" s="291"/>
      <c r="E114" s="291"/>
      <c r="F114" s="291"/>
      <c r="G114" s="295" t="s">
        <v>115</v>
      </c>
      <c r="H114" s="71"/>
      <c r="I114" s="71"/>
      <c r="J114" s="71">
        <f t="shared" si="156"/>
        <v>0</v>
      </c>
      <c r="K114" s="165"/>
      <c r="L114" s="71"/>
      <c r="M114" s="71"/>
      <c r="N114" s="71"/>
      <c r="O114" s="69">
        <f t="shared" si="155"/>
        <v>0</v>
      </c>
      <c r="P114" s="73">
        <f t="shared" si="154"/>
        <v>0</v>
      </c>
      <c r="Q114" s="198"/>
      <c r="R114" s="6"/>
      <c r="S114" s="9">
        <f t="shared" si="106"/>
        <v>0</v>
      </c>
      <c r="T114" s="44">
        <f t="shared" si="159"/>
        <v>0</v>
      </c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</row>
    <row r="115" spans="1:159" ht="18" x14ac:dyDescent="0.2">
      <c r="A115" s="290"/>
      <c r="B115" s="291"/>
      <c r="C115" s="291"/>
      <c r="D115" s="291"/>
      <c r="E115" s="291"/>
      <c r="F115" s="291">
        <v>13</v>
      </c>
      <c r="G115" s="295" t="s">
        <v>116</v>
      </c>
      <c r="H115" s="71"/>
      <c r="I115" s="71"/>
      <c r="J115" s="71">
        <f t="shared" si="156"/>
        <v>0</v>
      </c>
      <c r="K115" s="165"/>
      <c r="L115" s="71"/>
      <c r="M115" s="71"/>
      <c r="N115" s="71"/>
      <c r="O115" s="69">
        <f t="shared" si="155"/>
        <v>0</v>
      </c>
      <c r="P115" s="73">
        <f t="shared" si="154"/>
        <v>0</v>
      </c>
      <c r="Q115" s="198"/>
      <c r="R115" s="6"/>
      <c r="S115" s="9">
        <f t="shared" si="106"/>
        <v>0</v>
      </c>
      <c r="T115" s="44">
        <f t="shared" si="159"/>
        <v>0</v>
      </c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</row>
    <row r="116" spans="1:159" ht="18" x14ac:dyDescent="0.2">
      <c r="A116" s="290"/>
      <c r="B116" s="291"/>
      <c r="C116" s="291"/>
      <c r="D116" s="291"/>
      <c r="E116" s="291"/>
      <c r="F116" s="291"/>
      <c r="G116" s="295" t="s">
        <v>117</v>
      </c>
      <c r="H116" s="71"/>
      <c r="I116" s="71"/>
      <c r="J116" s="71">
        <f t="shared" si="156"/>
        <v>0</v>
      </c>
      <c r="K116" s="165"/>
      <c r="L116" s="71"/>
      <c r="M116" s="71"/>
      <c r="N116" s="71"/>
      <c r="O116" s="69">
        <f t="shared" si="155"/>
        <v>0</v>
      </c>
      <c r="P116" s="73">
        <f t="shared" si="154"/>
        <v>0</v>
      </c>
      <c r="Q116" s="198"/>
      <c r="R116" s="6"/>
      <c r="S116" s="9">
        <f t="shared" si="106"/>
        <v>0</v>
      </c>
      <c r="T116" s="44">
        <f t="shared" si="159"/>
        <v>0</v>
      </c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</row>
    <row r="117" spans="1:159" ht="28.5" x14ac:dyDescent="0.2">
      <c r="A117" s="290"/>
      <c r="B117" s="291"/>
      <c r="C117" s="291"/>
      <c r="D117" s="291"/>
      <c r="E117" s="291"/>
      <c r="F117" s="291"/>
      <c r="G117" s="295" t="s">
        <v>118</v>
      </c>
      <c r="H117" s="71"/>
      <c r="I117" s="71"/>
      <c r="J117" s="71">
        <f t="shared" si="156"/>
        <v>0</v>
      </c>
      <c r="K117" s="165"/>
      <c r="L117" s="71"/>
      <c r="M117" s="71"/>
      <c r="N117" s="71"/>
      <c r="O117" s="69">
        <f t="shared" si="155"/>
        <v>0</v>
      </c>
      <c r="P117" s="73">
        <f t="shared" si="154"/>
        <v>0</v>
      </c>
      <c r="Q117" s="198"/>
      <c r="R117" s="6"/>
      <c r="S117" s="9">
        <f t="shared" si="106"/>
        <v>0</v>
      </c>
      <c r="T117" s="44">
        <f t="shared" si="159"/>
        <v>0</v>
      </c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</row>
    <row r="118" spans="1:159" ht="18" x14ac:dyDescent="0.2">
      <c r="A118" s="290"/>
      <c r="B118" s="291"/>
      <c r="C118" s="291"/>
      <c r="D118" s="291"/>
      <c r="E118" s="291"/>
      <c r="F118" s="291"/>
      <c r="G118" s="295" t="s">
        <v>119</v>
      </c>
      <c r="H118" s="71"/>
      <c r="I118" s="71"/>
      <c r="J118" s="71">
        <f t="shared" si="156"/>
        <v>0</v>
      </c>
      <c r="K118" s="165"/>
      <c r="L118" s="71"/>
      <c r="M118" s="71"/>
      <c r="N118" s="71"/>
      <c r="O118" s="69">
        <f t="shared" si="155"/>
        <v>0</v>
      </c>
      <c r="P118" s="73">
        <f t="shared" si="154"/>
        <v>0</v>
      </c>
      <c r="Q118" s="198"/>
      <c r="R118" s="6"/>
      <c r="S118" s="9">
        <f t="shared" si="106"/>
        <v>0</v>
      </c>
      <c r="T118" s="44">
        <f t="shared" si="159"/>
        <v>0</v>
      </c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</row>
    <row r="119" spans="1:159" ht="18" x14ac:dyDescent="0.2">
      <c r="A119" s="290"/>
      <c r="B119" s="291"/>
      <c r="C119" s="291"/>
      <c r="D119" s="291"/>
      <c r="E119" s="291"/>
      <c r="F119" s="291" t="s">
        <v>91</v>
      </c>
      <c r="G119" s="295" t="s">
        <v>120</v>
      </c>
      <c r="H119" s="71"/>
      <c r="I119" s="71"/>
      <c r="J119" s="71">
        <f t="shared" si="156"/>
        <v>0</v>
      </c>
      <c r="K119" s="165"/>
      <c r="L119" s="71"/>
      <c r="M119" s="71"/>
      <c r="N119" s="71"/>
      <c r="O119" s="69">
        <f t="shared" si="155"/>
        <v>0</v>
      </c>
      <c r="P119" s="73">
        <f t="shared" si="154"/>
        <v>0</v>
      </c>
      <c r="Q119" s="198"/>
      <c r="R119" s="6"/>
      <c r="S119" s="9">
        <f t="shared" si="106"/>
        <v>0</v>
      </c>
      <c r="T119" s="33">
        <f t="shared" ref="T119" si="160">T120+T127+T131+T132</f>
        <v>0</v>
      </c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</row>
    <row r="120" spans="1:159" ht="15.75" x14ac:dyDescent="0.2">
      <c r="A120" s="290"/>
      <c r="B120" s="291"/>
      <c r="C120" s="291"/>
      <c r="D120" s="291"/>
      <c r="E120" s="313" t="s">
        <v>58</v>
      </c>
      <c r="F120" s="285"/>
      <c r="G120" s="293" t="s">
        <v>370</v>
      </c>
      <c r="H120" s="73">
        <f t="shared" ref="H120:J120" si="161">H121</f>
        <v>0</v>
      </c>
      <c r="I120" s="73">
        <f t="shared" si="161"/>
        <v>0</v>
      </c>
      <c r="J120" s="73">
        <f t="shared" si="161"/>
        <v>0</v>
      </c>
      <c r="K120" s="73">
        <v>0</v>
      </c>
      <c r="L120" s="73">
        <f>L121</f>
        <v>0</v>
      </c>
      <c r="M120" s="73">
        <f t="shared" ref="M120:P120" si="162">M121</f>
        <v>0</v>
      </c>
      <c r="N120" s="73">
        <f t="shared" si="162"/>
        <v>0</v>
      </c>
      <c r="O120" s="73">
        <f t="shared" si="162"/>
        <v>0</v>
      </c>
      <c r="P120" s="73">
        <f t="shared" si="162"/>
        <v>0</v>
      </c>
      <c r="Q120" s="73">
        <v>0</v>
      </c>
      <c r="R120" s="6"/>
      <c r="S120" s="9">
        <f t="shared" si="106"/>
        <v>0</v>
      </c>
      <c r="T120" s="33">
        <f t="shared" ref="T120" si="163">SUM(T121:T126)</f>
        <v>0</v>
      </c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</row>
    <row r="121" spans="1:159" ht="15.75" x14ac:dyDescent="0.2">
      <c r="A121" s="290"/>
      <c r="B121" s="291"/>
      <c r="C121" s="291"/>
      <c r="D121" s="291"/>
      <c r="E121" s="291"/>
      <c r="F121" s="314" t="s">
        <v>369</v>
      </c>
      <c r="G121" s="295" t="s">
        <v>371</v>
      </c>
      <c r="H121" s="71"/>
      <c r="I121" s="71"/>
      <c r="J121" s="71">
        <f t="shared" si="156"/>
        <v>0</v>
      </c>
      <c r="K121" s="73">
        <v>0</v>
      </c>
      <c r="L121" s="71"/>
      <c r="M121" s="71"/>
      <c r="N121" s="71"/>
      <c r="O121" s="69">
        <v>0</v>
      </c>
      <c r="P121" s="71">
        <f t="shared" si="154"/>
        <v>0</v>
      </c>
      <c r="Q121" s="73">
        <v>0</v>
      </c>
      <c r="R121" s="6"/>
      <c r="S121" s="9">
        <f t="shared" si="106"/>
        <v>0</v>
      </c>
      <c r="T121" s="44">
        <f t="shared" ref="T121:T126" si="164">+R121+S121</f>
        <v>0</v>
      </c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</row>
    <row r="122" spans="1:159" ht="15.75" x14ac:dyDescent="0.2">
      <c r="A122" s="284"/>
      <c r="B122" s="285"/>
      <c r="C122" s="285"/>
      <c r="D122" s="285"/>
      <c r="E122" s="285" t="s">
        <v>35</v>
      </c>
      <c r="F122" s="285"/>
      <c r="G122" s="293" t="s">
        <v>296</v>
      </c>
      <c r="H122" s="73">
        <f t="shared" ref="H122:J122" si="165">H123+H124+H125+H126+H127+H128</f>
        <v>0</v>
      </c>
      <c r="I122" s="73">
        <f t="shared" si="165"/>
        <v>0</v>
      </c>
      <c r="J122" s="73">
        <f t="shared" si="165"/>
        <v>0</v>
      </c>
      <c r="K122" s="73">
        <v>0</v>
      </c>
      <c r="L122" s="73">
        <f t="shared" ref="L122:O122" si="166">L123+L124+L125+L126+L127+L128</f>
        <v>0</v>
      </c>
      <c r="M122" s="73">
        <f t="shared" si="166"/>
        <v>0</v>
      </c>
      <c r="N122" s="73">
        <f t="shared" si="166"/>
        <v>0</v>
      </c>
      <c r="O122" s="73">
        <f t="shared" si="166"/>
        <v>0</v>
      </c>
      <c r="P122" s="73">
        <f t="shared" si="154"/>
        <v>0</v>
      </c>
      <c r="Q122" s="73">
        <v>0</v>
      </c>
      <c r="R122" s="6"/>
      <c r="S122" s="9">
        <f t="shared" si="106"/>
        <v>0</v>
      </c>
      <c r="T122" s="44">
        <f t="shared" si="164"/>
        <v>0</v>
      </c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</row>
    <row r="123" spans="1:159" ht="15.75" x14ac:dyDescent="0.2">
      <c r="A123" s="290"/>
      <c r="B123" s="291"/>
      <c r="C123" s="291"/>
      <c r="D123" s="291"/>
      <c r="E123" s="291"/>
      <c r="F123" s="291" t="s">
        <v>20</v>
      </c>
      <c r="G123" s="295" t="s">
        <v>297</v>
      </c>
      <c r="H123" s="71"/>
      <c r="I123" s="71"/>
      <c r="J123" s="71">
        <f t="shared" si="156"/>
        <v>0</v>
      </c>
      <c r="K123" s="73">
        <v>0</v>
      </c>
      <c r="L123" s="71"/>
      <c r="M123" s="71"/>
      <c r="N123" s="71"/>
      <c r="O123" s="69">
        <f t="shared" ref="O123:O128" si="167">+M123+N123</f>
        <v>0</v>
      </c>
      <c r="P123" s="71">
        <f t="shared" si="154"/>
        <v>0</v>
      </c>
      <c r="Q123" s="73">
        <v>0</v>
      </c>
      <c r="R123" s="6"/>
      <c r="S123" s="9">
        <f t="shared" si="106"/>
        <v>0</v>
      </c>
      <c r="T123" s="44">
        <f t="shared" si="164"/>
        <v>0</v>
      </c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</row>
    <row r="124" spans="1:159" ht="15.75" x14ac:dyDescent="0.2">
      <c r="A124" s="290"/>
      <c r="B124" s="291"/>
      <c r="C124" s="291"/>
      <c r="D124" s="291"/>
      <c r="E124" s="291"/>
      <c r="F124" s="291" t="s">
        <v>18</v>
      </c>
      <c r="G124" s="295" t="s">
        <v>298</v>
      </c>
      <c r="H124" s="71"/>
      <c r="I124" s="71"/>
      <c r="J124" s="71">
        <f t="shared" si="156"/>
        <v>0</v>
      </c>
      <c r="K124" s="73">
        <v>0</v>
      </c>
      <c r="L124" s="71"/>
      <c r="M124" s="71"/>
      <c r="N124" s="71"/>
      <c r="O124" s="69">
        <f t="shared" si="167"/>
        <v>0</v>
      </c>
      <c r="P124" s="71">
        <f t="shared" si="154"/>
        <v>0</v>
      </c>
      <c r="Q124" s="73">
        <v>0</v>
      </c>
      <c r="R124" s="6"/>
      <c r="S124" s="9">
        <f t="shared" si="106"/>
        <v>0</v>
      </c>
      <c r="T124" s="44">
        <f t="shared" si="164"/>
        <v>0</v>
      </c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</row>
    <row r="125" spans="1:159" ht="15.75" x14ac:dyDescent="0.2">
      <c r="A125" s="290"/>
      <c r="B125" s="291"/>
      <c r="C125" s="291"/>
      <c r="D125" s="291"/>
      <c r="E125" s="291"/>
      <c r="F125" s="291" t="s">
        <v>35</v>
      </c>
      <c r="G125" s="295" t="s">
        <v>299</v>
      </c>
      <c r="H125" s="71"/>
      <c r="I125" s="71"/>
      <c r="J125" s="71">
        <f t="shared" si="156"/>
        <v>0</v>
      </c>
      <c r="K125" s="73">
        <v>0</v>
      </c>
      <c r="L125" s="71"/>
      <c r="M125" s="71"/>
      <c r="N125" s="71"/>
      <c r="O125" s="69">
        <f t="shared" si="167"/>
        <v>0</v>
      </c>
      <c r="P125" s="71">
        <f t="shared" si="154"/>
        <v>0</v>
      </c>
      <c r="Q125" s="73">
        <v>0</v>
      </c>
      <c r="R125" s="6"/>
      <c r="S125" s="9">
        <f t="shared" si="106"/>
        <v>0</v>
      </c>
      <c r="T125" s="44">
        <f t="shared" si="164"/>
        <v>0</v>
      </c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</row>
    <row r="126" spans="1:159" ht="28.5" x14ac:dyDescent="0.2">
      <c r="A126" s="290"/>
      <c r="B126" s="291"/>
      <c r="C126" s="291"/>
      <c r="D126" s="291"/>
      <c r="E126" s="291"/>
      <c r="F126" s="291" t="s">
        <v>7</v>
      </c>
      <c r="G126" s="295" t="s">
        <v>300</v>
      </c>
      <c r="H126" s="71"/>
      <c r="I126" s="71"/>
      <c r="J126" s="71">
        <f t="shared" si="156"/>
        <v>0</v>
      </c>
      <c r="K126" s="73">
        <v>0</v>
      </c>
      <c r="L126" s="71"/>
      <c r="M126" s="71"/>
      <c r="N126" s="71"/>
      <c r="O126" s="69">
        <f t="shared" si="167"/>
        <v>0</v>
      </c>
      <c r="P126" s="71">
        <f t="shared" si="154"/>
        <v>0</v>
      </c>
      <c r="Q126" s="73">
        <v>0</v>
      </c>
      <c r="R126" s="6"/>
      <c r="S126" s="9">
        <f t="shared" si="106"/>
        <v>0</v>
      </c>
      <c r="T126" s="44">
        <f t="shared" si="164"/>
        <v>0</v>
      </c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</row>
    <row r="127" spans="1:159" ht="15.75" x14ac:dyDescent="0.2">
      <c r="A127" s="290"/>
      <c r="B127" s="291"/>
      <c r="C127" s="291"/>
      <c r="D127" s="291"/>
      <c r="E127" s="291"/>
      <c r="F127" s="291" t="s">
        <v>22</v>
      </c>
      <c r="G127" s="295" t="s">
        <v>301</v>
      </c>
      <c r="H127" s="71"/>
      <c r="I127" s="71"/>
      <c r="J127" s="71">
        <f t="shared" si="156"/>
        <v>0</v>
      </c>
      <c r="K127" s="73">
        <v>0</v>
      </c>
      <c r="L127" s="71"/>
      <c r="M127" s="71"/>
      <c r="N127" s="71"/>
      <c r="O127" s="69">
        <f t="shared" si="167"/>
        <v>0</v>
      </c>
      <c r="P127" s="71">
        <f t="shared" si="154"/>
        <v>0</v>
      </c>
      <c r="Q127" s="73">
        <v>0</v>
      </c>
      <c r="R127" s="6"/>
      <c r="S127" s="9">
        <f t="shared" si="106"/>
        <v>0</v>
      </c>
      <c r="T127" s="33">
        <f t="shared" ref="T127" si="168">T128+T129+T130</f>
        <v>0</v>
      </c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</row>
    <row r="128" spans="1:159" ht="15.75" x14ac:dyDescent="0.2">
      <c r="A128" s="290"/>
      <c r="B128" s="291"/>
      <c r="C128" s="291"/>
      <c r="D128" s="291"/>
      <c r="E128" s="291"/>
      <c r="F128" s="291" t="s">
        <v>127</v>
      </c>
      <c r="G128" s="295" t="s">
        <v>372</v>
      </c>
      <c r="H128" s="71"/>
      <c r="I128" s="71"/>
      <c r="J128" s="71">
        <f t="shared" si="156"/>
        <v>0</v>
      </c>
      <c r="K128" s="73">
        <v>0</v>
      </c>
      <c r="L128" s="71"/>
      <c r="M128" s="71"/>
      <c r="N128" s="71"/>
      <c r="O128" s="69">
        <f t="shared" si="167"/>
        <v>0</v>
      </c>
      <c r="P128" s="73">
        <f t="shared" si="154"/>
        <v>0</v>
      </c>
      <c r="Q128" s="73">
        <v>0</v>
      </c>
      <c r="R128" s="6"/>
      <c r="S128" s="9">
        <f t="shared" si="106"/>
        <v>0</v>
      </c>
      <c r="T128" s="44">
        <f t="shared" ref="T128:T131" si="169">+R128+S128</f>
        <v>0</v>
      </c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</row>
    <row r="129" spans="1:159" ht="15.75" x14ac:dyDescent="0.2">
      <c r="A129" s="284"/>
      <c r="B129" s="285"/>
      <c r="C129" s="285"/>
      <c r="D129" s="285" t="s">
        <v>90</v>
      </c>
      <c r="E129" s="285"/>
      <c r="F129" s="285"/>
      <c r="G129" s="309" t="s">
        <v>72</v>
      </c>
      <c r="H129" s="73">
        <f t="shared" ref="H129:J129" si="170">H130+H137+H141+H142</f>
        <v>0</v>
      </c>
      <c r="I129" s="73">
        <f t="shared" si="170"/>
        <v>0</v>
      </c>
      <c r="J129" s="73">
        <f t="shared" si="170"/>
        <v>0</v>
      </c>
      <c r="K129" s="73">
        <v>0</v>
      </c>
      <c r="L129" s="73">
        <f t="shared" ref="L129:O129" si="171">L130+L137+L141+L142</f>
        <v>0</v>
      </c>
      <c r="M129" s="73">
        <f t="shared" si="171"/>
        <v>0</v>
      </c>
      <c r="N129" s="73">
        <f t="shared" si="171"/>
        <v>0</v>
      </c>
      <c r="O129" s="73">
        <f t="shared" si="171"/>
        <v>0</v>
      </c>
      <c r="P129" s="73">
        <f t="shared" si="154"/>
        <v>0</v>
      </c>
      <c r="Q129" s="73">
        <v>0</v>
      </c>
      <c r="R129" s="6"/>
      <c r="S129" s="9">
        <f t="shared" si="106"/>
        <v>0</v>
      </c>
      <c r="T129" s="44">
        <f t="shared" si="169"/>
        <v>0</v>
      </c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</row>
    <row r="130" spans="1:159" ht="15.75" x14ac:dyDescent="0.2">
      <c r="A130" s="284"/>
      <c r="B130" s="285"/>
      <c r="C130" s="285"/>
      <c r="D130" s="285"/>
      <c r="E130" s="285" t="s">
        <v>20</v>
      </c>
      <c r="F130" s="285"/>
      <c r="G130" s="293" t="s">
        <v>129</v>
      </c>
      <c r="H130" s="73">
        <f t="shared" ref="H130:J130" si="172">SUM(H131:H136)</f>
        <v>0</v>
      </c>
      <c r="I130" s="73">
        <f t="shared" si="172"/>
        <v>0</v>
      </c>
      <c r="J130" s="73">
        <f t="shared" si="172"/>
        <v>0</v>
      </c>
      <c r="K130" s="73">
        <v>0</v>
      </c>
      <c r="L130" s="73">
        <f t="shared" ref="L130:O130" si="173">SUM(L131:L136)</f>
        <v>0</v>
      </c>
      <c r="M130" s="73">
        <f t="shared" si="173"/>
        <v>0</v>
      </c>
      <c r="N130" s="73">
        <f t="shared" si="173"/>
        <v>0</v>
      </c>
      <c r="O130" s="73">
        <f t="shared" si="173"/>
        <v>0</v>
      </c>
      <c r="P130" s="73">
        <f t="shared" si="154"/>
        <v>0</v>
      </c>
      <c r="Q130" s="73">
        <v>0</v>
      </c>
      <c r="R130" s="6"/>
      <c r="S130" s="9">
        <f t="shared" si="106"/>
        <v>0</v>
      </c>
      <c r="T130" s="44">
        <f t="shared" si="169"/>
        <v>0</v>
      </c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</row>
    <row r="131" spans="1:159" ht="18" x14ac:dyDescent="0.2">
      <c r="A131" s="290"/>
      <c r="B131" s="291"/>
      <c r="C131" s="291"/>
      <c r="D131" s="291"/>
      <c r="E131" s="291"/>
      <c r="F131" s="291" t="s">
        <v>20</v>
      </c>
      <c r="G131" s="295" t="s">
        <v>130</v>
      </c>
      <c r="H131" s="71"/>
      <c r="I131" s="71"/>
      <c r="J131" s="71">
        <f t="shared" ref="J131:K136" si="174">H131-I131</f>
        <v>0</v>
      </c>
      <c r="K131" s="165"/>
      <c r="L131" s="71"/>
      <c r="M131" s="71"/>
      <c r="N131" s="71"/>
      <c r="O131" s="69">
        <f t="shared" ref="O131:O136" si="175">+M131+N131</f>
        <v>0</v>
      </c>
      <c r="P131" s="73">
        <f t="shared" si="154"/>
        <v>0</v>
      </c>
      <c r="Q131" s="198"/>
      <c r="R131" s="6"/>
      <c r="S131" s="9">
        <f t="shared" si="106"/>
        <v>0</v>
      </c>
      <c r="T131" s="44">
        <f t="shared" si="169"/>
        <v>0</v>
      </c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</row>
    <row r="132" spans="1:159" ht="18" x14ac:dyDescent="0.2">
      <c r="A132" s="290"/>
      <c r="B132" s="291"/>
      <c r="C132" s="291"/>
      <c r="D132" s="291"/>
      <c r="E132" s="291"/>
      <c r="F132" s="291"/>
      <c r="G132" s="295" t="s">
        <v>131</v>
      </c>
      <c r="H132" s="71"/>
      <c r="I132" s="71"/>
      <c r="J132" s="71">
        <f t="shared" si="174"/>
        <v>0</v>
      </c>
      <c r="K132" s="165"/>
      <c r="L132" s="71"/>
      <c r="M132" s="71"/>
      <c r="N132" s="71"/>
      <c r="O132" s="69">
        <f t="shared" si="175"/>
        <v>0</v>
      </c>
      <c r="P132" s="73">
        <f t="shared" si="154"/>
        <v>0</v>
      </c>
      <c r="Q132" s="198"/>
      <c r="R132" s="6"/>
      <c r="S132" s="9">
        <f t="shared" si="106"/>
        <v>0</v>
      </c>
      <c r="T132" s="33">
        <f t="shared" ref="T132" si="176">T133+T134+T135+T136</f>
        <v>0</v>
      </c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</row>
    <row r="133" spans="1:159" ht="28.5" x14ac:dyDescent="0.2">
      <c r="A133" s="290"/>
      <c r="B133" s="291"/>
      <c r="C133" s="291"/>
      <c r="D133" s="291"/>
      <c r="E133" s="291"/>
      <c r="F133" s="291" t="s">
        <v>35</v>
      </c>
      <c r="G133" s="295" t="s">
        <v>132</v>
      </c>
      <c r="H133" s="71"/>
      <c r="I133" s="71"/>
      <c r="J133" s="71">
        <f t="shared" si="174"/>
        <v>0</v>
      </c>
      <c r="K133" s="165"/>
      <c r="L133" s="71"/>
      <c r="M133" s="71"/>
      <c r="N133" s="71"/>
      <c r="O133" s="69">
        <f t="shared" si="175"/>
        <v>0</v>
      </c>
      <c r="P133" s="73">
        <f t="shared" si="154"/>
        <v>0</v>
      </c>
      <c r="Q133" s="198"/>
      <c r="R133" s="6"/>
      <c r="S133" s="9">
        <f t="shared" si="106"/>
        <v>0</v>
      </c>
      <c r="T133" s="44">
        <f t="shared" ref="T133:T136" si="177">+R133+S133</f>
        <v>0</v>
      </c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</row>
    <row r="134" spans="1:159" ht="18" x14ac:dyDescent="0.2">
      <c r="A134" s="290"/>
      <c r="B134" s="291"/>
      <c r="C134" s="291"/>
      <c r="D134" s="291"/>
      <c r="E134" s="291"/>
      <c r="F134" s="291" t="s">
        <v>7</v>
      </c>
      <c r="G134" s="295" t="s">
        <v>133</v>
      </c>
      <c r="H134" s="71"/>
      <c r="I134" s="71"/>
      <c r="J134" s="71">
        <f t="shared" si="174"/>
        <v>0</v>
      </c>
      <c r="K134" s="165"/>
      <c r="L134" s="71"/>
      <c r="M134" s="71"/>
      <c r="N134" s="71"/>
      <c r="O134" s="69">
        <f t="shared" si="175"/>
        <v>0</v>
      </c>
      <c r="P134" s="73">
        <f t="shared" si="154"/>
        <v>0</v>
      </c>
      <c r="Q134" s="198"/>
      <c r="R134" s="6"/>
      <c r="S134" s="9">
        <f t="shared" si="106"/>
        <v>0</v>
      </c>
      <c r="T134" s="44">
        <f t="shared" si="177"/>
        <v>0</v>
      </c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</row>
    <row r="135" spans="1:159" ht="28.5" x14ac:dyDescent="0.2">
      <c r="A135" s="290"/>
      <c r="B135" s="291"/>
      <c r="C135" s="291"/>
      <c r="D135" s="291"/>
      <c r="E135" s="291"/>
      <c r="F135" s="291" t="s">
        <v>111</v>
      </c>
      <c r="G135" s="295" t="s">
        <v>134</v>
      </c>
      <c r="H135" s="71"/>
      <c r="I135" s="71"/>
      <c r="J135" s="71">
        <f t="shared" si="174"/>
        <v>0</v>
      </c>
      <c r="K135" s="71">
        <f t="shared" si="174"/>
        <v>0</v>
      </c>
      <c r="L135" s="71"/>
      <c r="M135" s="71"/>
      <c r="N135" s="71"/>
      <c r="O135" s="69">
        <f t="shared" si="175"/>
        <v>0</v>
      </c>
      <c r="P135" s="73">
        <f t="shared" si="154"/>
        <v>0</v>
      </c>
      <c r="Q135" s="73">
        <f t="shared" si="154"/>
        <v>0</v>
      </c>
      <c r="R135" s="6"/>
      <c r="S135" s="9">
        <f t="shared" si="106"/>
        <v>0</v>
      </c>
      <c r="T135" s="44">
        <f>+R135+S135</f>
        <v>0</v>
      </c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</row>
    <row r="136" spans="1:159" ht="28.5" x14ac:dyDescent="0.2">
      <c r="A136" s="290"/>
      <c r="B136" s="291"/>
      <c r="C136" s="291"/>
      <c r="D136" s="291"/>
      <c r="E136" s="291"/>
      <c r="F136" s="291" t="s">
        <v>91</v>
      </c>
      <c r="G136" s="295" t="s">
        <v>135</v>
      </c>
      <c r="H136" s="71"/>
      <c r="I136" s="71"/>
      <c r="J136" s="71">
        <f t="shared" si="174"/>
        <v>0</v>
      </c>
      <c r="K136" s="165"/>
      <c r="L136" s="71"/>
      <c r="M136" s="71"/>
      <c r="N136" s="71"/>
      <c r="O136" s="69">
        <f t="shared" si="175"/>
        <v>0</v>
      </c>
      <c r="P136" s="73">
        <f t="shared" si="154"/>
        <v>0</v>
      </c>
      <c r="Q136" s="198"/>
      <c r="R136" s="6"/>
      <c r="S136" s="9">
        <f t="shared" si="106"/>
        <v>0</v>
      </c>
      <c r="T136" s="44">
        <f t="shared" si="177"/>
        <v>0</v>
      </c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</row>
    <row r="137" spans="1:159" ht="28.5" x14ac:dyDescent="0.2">
      <c r="A137" s="284"/>
      <c r="B137" s="285"/>
      <c r="C137" s="285"/>
      <c r="D137" s="285"/>
      <c r="E137" s="285" t="s">
        <v>136</v>
      </c>
      <c r="F137" s="285"/>
      <c r="G137" s="309" t="s">
        <v>137</v>
      </c>
      <c r="H137" s="73">
        <f t="shared" ref="H137:J137" si="178">H138+H139+H140</f>
        <v>0</v>
      </c>
      <c r="I137" s="73">
        <f t="shared" si="178"/>
        <v>0</v>
      </c>
      <c r="J137" s="73">
        <f t="shared" si="178"/>
        <v>0</v>
      </c>
      <c r="K137" s="165"/>
      <c r="L137" s="73">
        <f t="shared" ref="L137:O137" si="179">L138+L139+L140</f>
        <v>0</v>
      </c>
      <c r="M137" s="73">
        <f t="shared" si="179"/>
        <v>0</v>
      </c>
      <c r="N137" s="73">
        <f t="shared" si="179"/>
        <v>0</v>
      </c>
      <c r="O137" s="73">
        <f t="shared" si="179"/>
        <v>0</v>
      </c>
      <c r="P137" s="73">
        <f t="shared" si="154"/>
        <v>0</v>
      </c>
      <c r="Q137" s="198"/>
      <c r="R137" s="6"/>
      <c r="S137" s="9">
        <f t="shared" si="106"/>
        <v>0</v>
      </c>
      <c r="T137" s="33">
        <f>+T138+T140+T141</f>
        <v>0</v>
      </c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</row>
    <row r="138" spans="1:159" ht="18" x14ac:dyDescent="0.2">
      <c r="A138" s="290"/>
      <c r="B138" s="291"/>
      <c r="C138" s="291"/>
      <c r="D138" s="291"/>
      <c r="E138" s="291"/>
      <c r="F138" s="291"/>
      <c r="G138" s="295" t="s">
        <v>138</v>
      </c>
      <c r="H138" s="71"/>
      <c r="I138" s="71"/>
      <c r="J138" s="71">
        <f t="shared" ref="J138:J141" si="180">H138-I138</f>
        <v>0</v>
      </c>
      <c r="K138" s="165"/>
      <c r="L138" s="71"/>
      <c r="M138" s="71"/>
      <c r="N138" s="71"/>
      <c r="O138" s="69">
        <f t="shared" ref="O138:O141" si="181">+M138+N138</f>
        <v>0</v>
      </c>
      <c r="P138" s="73">
        <f t="shared" si="154"/>
        <v>0</v>
      </c>
      <c r="Q138" s="198"/>
      <c r="R138" s="6"/>
      <c r="S138" s="9">
        <f t="shared" si="106"/>
        <v>0</v>
      </c>
      <c r="T138" s="44">
        <f t="shared" ref="T138" si="182">+R138+S138</f>
        <v>0</v>
      </c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</row>
    <row r="139" spans="1:159" ht="18" x14ac:dyDescent="0.2">
      <c r="A139" s="290"/>
      <c r="B139" s="291"/>
      <c r="C139" s="291"/>
      <c r="D139" s="291"/>
      <c r="E139" s="291"/>
      <c r="F139" s="291"/>
      <c r="G139" s="295" t="s">
        <v>139</v>
      </c>
      <c r="H139" s="71"/>
      <c r="I139" s="71"/>
      <c r="J139" s="71">
        <f t="shared" si="180"/>
        <v>0</v>
      </c>
      <c r="K139" s="165"/>
      <c r="L139" s="71"/>
      <c r="M139" s="71"/>
      <c r="N139" s="71"/>
      <c r="O139" s="69">
        <f t="shared" si="181"/>
        <v>0</v>
      </c>
      <c r="P139" s="73">
        <f t="shared" si="154"/>
        <v>0</v>
      </c>
      <c r="Q139" s="198"/>
      <c r="R139" s="6"/>
      <c r="S139" s="9">
        <f t="shared" si="106"/>
        <v>0</v>
      </c>
      <c r="T139" s="44">
        <f>+R139+S139</f>
        <v>0</v>
      </c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</row>
    <row r="140" spans="1:159" ht="18" x14ac:dyDescent="0.2">
      <c r="A140" s="290"/>
      <c r="B140" s="291"/>
      <c r="C140" s="291"/>
      <c r="D140" s="291"/>
      <c r="E140" s="291"/>
      <c r="F140" s="291" t="s">
        <v>91</v>
      </c>
      <c r="G140" s="295" t="s">
        <v>140</v>
      </c>
      <c r="H140" s="71"/>
      <c r="I140" s="71"/>
      <c r="J140" s="71">
        <f t="shared" si="180"/>
        <v>0</v>
      </c>
      <c r="K140" s="165"/>
      <c r="L140" s="71"/>
      <c r="M140" s="71"/>
      <c r="N140" s="71"/>
      <c r="O140" s="69">
        <f t="shared" si="181"/>
        <v>0</v>
      </c>
      <c r="P140" s="73">
        <f t="shared" si="154"/>
        <v>0</v>
      </c>
      <c r="Q140" s="198"/>
      <c r="R140" s="6"/>
      <c r="S140" s="9">
        <f t="shared" si="106"/>
        <v>0</v>
      </c>
      <c r="T140" s="44">
        <f>+R140+S140</f>
        <v>0</v>
      </c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</row>
    <row r="141" spans="1:159" ht="18" x14ac:dyDescent="0.2">
      <c r="A141" s="290"/>
      <c r="B141" s="291"/>
      <c r="C141" s="291"/>
      <c r="D141" s="291"/>
      <c r="E141" s="291">
        <v>13</v>
      </c>
      <c r="F141" s="291"/>
      <c r="G141" s="295" t="s">
        <v>141</v>
      </c>
      <c r="H141" s="71"/>
      <c r="I141" s="71"/>
      <c r="J141" s="71">
        <f t="shared" si="180"/>
        <v>0</v>
      </c>
      <c r="K141" s="165"/>
      <c r="L141" s="71"/>
      <c r="M141" s="71"/>
      <c r="N141" s="71"/>
      <c r="O141" s="69">
        <f t="shared" si="181"/>
        <v>0</v>
      </c>
      <c r="P141" s="73">
        <f t="shared" si="154"/>
        <v>0</v>
      </c>
      <c r="Q141" s="198"/>
      <c r="R141" s="6"/>
      <c r="S141" s="9">
        <f t="shared" si="106"/>
        <v>0</v>
      </c>
      <c r="T141" s="44">
        <f>+R141+S141</f>
        <v>0</v>
      </c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</row>
    <row r="142" spans="1:159" ht="15.75" x14ac:dyDescent="0.2">
      <c r="A142" s="284"/>
      <c r="B142" s="285"/>
      <c r="C142" s="285"/>
      <c r="D142" s="285"/>
      <c r="E142" s="285" t="s">
        <v>91</v>
      </c>
      <c r="F142" s="285"/>
      <c r="G142" s="309" t="s">
        <v>142</v>
      </c>
      <c r="H142" s="73">
        <f t="shared" ref="H142:O142" si="183">H143+H144+H145+H146</f>
        <v>0</v>
      </c>
      <c r="I142" s="73">
        <f t="shared" si="183"/>
        <v>0</v>
      </c>
      <c r="J142" s="73">
        <f t="shared" si="183"/>
        <v>0</v>
      </c>
      <c r="K142" s="73">
        <f t="shared" si="183"/>
        <v>0</v>
      </c>
      <c r="L142" s="73">
        <f t="shared" si="183"/>
        <v>0</v>
      </c>
      <c r="M142" s="73">
        <f t="shared" si="183"/>
        <v>0</v>
      </c>
      <c r="N142" s="73">
        <f t="shared" si="183"/>
        <v>0</v>
      </c>
      <c r="O142" s="73">
        <f t="shared" si="183"/>
        <v>0</v>
      </c>
      <c r="P142" s="73">
        <f t="shared" si="154"/>
        <v>0</v>
      </c>
      <c r="Q142" s="73">
        <f t="shared" si="154"/>
        <v>0</v>
      </c>
      <c r="R142" s="6"/>
      <c r="S142" s="9">
        <f t="shared" si="106"/>
        <v>0</v>
      </c>
      <c r="T142" s="175">
        <f>+R142+S142</f>
        <v>0</v>
      </c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</row>
    <row r="143" spans="1:159" ht="18" x14ac:dyDescent="0.2">
      <c r="A143" s="290"/>
      <c r="B143" s="291"/>
      <c r="C143" s="291"/>
      <c r="D143" s="291"/>
      <c r="E143" s="291"/>
      <c r="F143" s="291"/>
      <c r="G143" s="295" t="s">
        <v>143</v>
      </c>
      <c r="H143" s="71"/>
      <c r="I143" s="71"/>
      <c r="J143" s="71">
        <f t="shared" ref="J143:K146" si="184">H143-I143</f>
        <v>0</v>
      </c>
      <c r="K143" s="165"/>
      <c r="L143" s="71"/>
      <c r="M143" s="71">
        <v>0</v>
      </c>
      <c r="N143" s="71"/>
      <c r="O143" s="69">
        <f t="shared" ref="O143:O146" si="185">+M143+N143</f>
        <v>0</v>
      </c>
      <c r="P143" s="73">
        <f t="shared" si="154"/>
        <v>0</v>
      </c>
      <c r="Q143" s="198"/>
      <c r="R143" s="6"/>
      <c r="S143" s="9">
        <f t="shared" si="106"/>
        <v>0</v>
      </c>
      <c r="T143" s="55">
        <f t="shared" ref="T143" si="186">T137</f>
        <v>0</v>
      </c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</row>
    <row r="144" spans="1:159" ht="18" x14ac:dyDescent="0.2">
      <c r="A144" s="290"/>
      <c r="B144" s="291"/>
      <c r="C144" s="291"/>
      <c r="D144" s="291"/>
      <c r="E144" s="291"/>
      <c r="F144" s="291"/>
      <c r="G144" s="295" t="s">
        <v>144</v>
      </c>
      <c r="H144" s="71"/>
      <c r="I144" s="71"/>
      <c r="J144" s="71">
        <f t="shared" si="184"/>
        <v>0</v>
      </c>
      <c r="K144" s="165"/>
      <c r="L144" s="71"/>
      <c r="M144" s="71"/>
      <c r="N144" s="71"/>
      <c r="O144" s="69">
        <f t="shared" si="185"/>
        <v>0</v>
      </c>
      <c r="P144" s="73">
        <f t="shared" si="154"/>
        <v>0</v>
      </c>
      <c r="Q144" s="198"/>
      <c r="R144" s="6"/>
      <c r="S144" s="9">
        <f t="shared" si="106"/>
        <v>0</v>
      </c>
      <c r="T144" s="55">
        <f t="shared" ref="T144" si="187">T90+T119</f>
        <v>-1560030.4</v>
      </c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</row>
    <row r="145" spans="1:159" ht="28.5" x14ac:dyDescent="0.2">
      <c r="A145" s="290"/>
      <c r="B145" s="291"/>
      <c r="C145" s="291"/>
      <c r="D145" s="291"/>
      <c r="E145" s="291"/>
      <c r="F145" s="291" t="s">
        <v>22</v>
      </c>
      <c r="G145" s="295" t="s">
        <v>145</v>
      </c>
      <c r="H145" s="71">
        <v>0</v>
      </c>
      <c r="I145" s="71">
        <v>0</v>
      </c>
      <c r="J145" s="71">
        <f t="shared" si="184"/>
        <v>0</v>
      </c>
      <c r="K145" s="71">
        <f t="shared" si="184"/>
        <v>0</v>
      </c>
      <c r="L145" s="71">
        <v>0</v>
      </c>
      <c r="M145" s="71">
        <v>0</v>
      </c>
      <c r="N145" s="71">
        <v>0</v>
      </c>
      <c r="O145" s="69">
        <f>+M145+N145</f>
        <v>0</v>
      </c>
      <c r="P145" s="73">
        <f t="shared" si="154"/>
        <v>0</v>
      </c>
      <c r="Q145" s="198"/>
      <c r="R145" s="6"/>
      <c r="S145" s="9">
        <f t="shared" si="106"/>
        <v>0</v>
      </c>
      <c r="T145" s="55">
        <f t="shared" ref="T145" si="188">T135</f>
        <v>0</v>
      </c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</row>
    <row r="146" spans="1:159" ht="28.5" x14ac:dyDescent="0.2">
      <c r="A146" s="290"/>
      <c r="B146" s="291"/>
      <c r="C146" s="291"/>
      <c r="D146" s="291"/>
      <c r="E146" s="291"/>
      <c r="F146" s="291" t="s">
        <v>91</v>
      </c>
      <c r="G146" s="295" t="s">
        <v>146</v>
      </c>
      <c r="H146" s="71"/>
      <c r="I146" s="71"/>
      <c r="J146" s="71">
        <f t="shared" si="184"/>
        <v>0</v>
      </c>
      <c r="K146" s="165"/>
      <c r="L146" s="71"/>
      <c r="M146" s="71"/>
      <c r="N146" s="71"/>
      <c r="O146" s="69">
        <f t="shared" si="185"/>
        <v>0</v>
      </c>
      <c r="P146" s="73">
        <f t="shared" si="154"/>
        <v>0</v>
      </c>
      <c r="Q146" s="198"/>
      <c r="R146" s="6"/>
      <c r="S146" s="9">
        <f t="shared" ref="S146:S210" si="189">R146-M146</f>
        <v>0</v>
      </c>
      <c r="T146" s="55">
        <f t="shared" ref="T146" si="190">T144-T145</f>
        <v>-1560030.4</v>
      </c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</row>
    <row r="147" spans="1:159" ht="18" x14ac:dyDescent="0.2">
      <c r="A147" s="284"/>
      <c r="B147" s="285"/>
      <c r="C147" s="285"/>
      <c r="D147" s="285">
        <v>59</v>
      </c>
      <c r="E147" s="285"/>
      <c r="F147" s="285"/>
      <c r="G147" s="309" t="s">
        <v>147</v>
      </c>
      <c r="H147" s="73">
        <f>+H148+H150+H151</f>
        <v>1420000</v>
      </c>
      <c r="I147" s="73">
        <f t="shared" ref="I147:J147" si="191">+I148+I150+I151</f>
        <v>829826</v>
      </c>
      <c r="J147" s="73">
        <f t="shared" si="191"/>
        <v>0</v>
      </c>
      <c r="K147" s="165">
        <f t="shared" ref="K147:K174" si="192">ROUND(I147/H147*100,2)</f>
        <v>58.44</v>
      </c>
      <c r="L147" s="73">
        <f>+L148+L150+L151</f>
        <v>920000</v>
      </c>
      <c r="M147" s="73">
        <f t="shared" ref="M147:N147" si="193">+M148+M150+M151</f>
        <v>813659</v>
      </c>
      <c r="N147" s="73">
        <f t="shared" si="193"/>
        <v>16167</v>
      </c>
      <c r="O147" s="73">
        <f>+O148+O150+O151</f>
        <v>829826</v>
      </c>
      <c r="P147" s="73">
        <f>L147-O147</f>
        <v>90174</v>
      </c>
      <c r="Q147" s="198">
        <f t="shared" si="147"/>
        <v>90.2</v>
      </c>
      <c r="R147" s="6"/>
      <c r="S147" s="9">
        <f t="shared" si="189"/>
        <v>-813659</v>
      </c>
      <c r="T147" s="33">
        <f t="shared" ref="T147" si="194">+T148+T157+T159+T161</f>
        <v>66616124.819999993</v>
      </c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</row>
    <row r="148" spans="1:159" ht="15.75" x14ac:dyDescent="0.2">
      <c r="A148" s="290"/>
      <c r="B148" s="291"/>
      <c r="C148" s="291"/>
      <c r="D148" s="291"/>
      <c r="E148" s="291">
        <v>25</v>
      </c>
      <c r="F148" s="291"/>
      <c r="G148" s="295" t="s">
        <v>148</v>
      </c>
      <c r="H148" s="71"/>
      <c r="I148" s="71">
        <f>O148</f>
        <v>0</v>
      </c>
      <c r="J148" s="71">
        <f t="shared" ref="J148:K150" si="195">H148-I148</f>
        <v>0</v>
      </c>
      <c r="K148" s="71">
        <f t="shared" si="195"/>
        <v>0</v>
      </c>
      <c r="L148" s="71">
        <f>H148</f>
        <v>0</v>
      </c>
      <c r="M148" s="71"/>
      <c r="N148" s="71"/>
      <c r="O148" s="69">
        <f t="shared" ref="O148" si="196">+M148+N148</f>
        <v>0</v>
      </c>
      <c r="P148" s="73">
        <f t="shared" si="154"/>
        <v>0</v>
      </c>
      <c r="Q148" s="73">
        <f t="shared" si="154"/>
        <v>0</v>
      </c>
      <c r="R148" s="6">
        <v>31419</v>
      </c>
      <c r="S148" s="9">
        <f>R148-M148</f>
        <v>31419</v>
      </c>
      <c r="T148" s="33">
        <f t="shared" ref="T148" si="197">+T149+T150+T151+T152+T153+T155+T156</f>
        <v>-15705263.180000003</v>
      </c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</row>
    <row r="149" spans="1:159" ht="18" x14ac:dyDescent="0.2">
      <c r="A149" s="290"/>
      <c r="B149" s="291"/>
      <c r="C149" s="291"/>
      <c r="D149" s="291"/>
      <c r="E149" s="291">
        <v>42</v>
      </c>
      <c r="F149" s="291"/>
      <c r="G149" s="295" t="s">
        <v>149</v>
      </c>
      <c r="H149" s="71">
        <f>H150+H151</f>
        <v>1420000</v>
      </c>
      <c r="I149" s="71">
        <f>O149</f>
        <v>829826</v>
      </c>
      <c r="J149" s="71">
        <f>H149-I149</f>
        <v>590174</v>
      </c>
      <c r="K149" s="165">
        <f>ROUND(I149/H149*100,2)</f>
        <v>58.44</v>
      </c>
      <c r="L149" s="71">
        <f>L151</f>
        <v>920000</v>
      </c>
      <c r="M149" s="71">
        <f>M151</f>
        <v>813659</v>
      </c>
      <c r="N149" s="71">
        <f>N151</f>
        <v>16167</v>
      </c>
      <c r="O149" s="69">
        <f>+M149+N149</f>
        <v>829826</v>
      </c>
      <c r="P149" s="73">
        <f>L149-O149</f>
        <v>90174</v>
      </c>
      <c r="Q149" s="198">
        <f t="shared" si="147"/>
        <v>90.2</v>
      </c>
      <c r="R149" s="6"/>
      <c r="S149" s="9">
        <f t="shared" si="189"/>
        <v>-813659</v>
      </c>
      <c r="T149" s="33">
        <f t="shared" ref="T149" si="198">+T165+T251</f>
        <v>-16069542.600000001</v>
      </c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</row>
    <row r="150" spans="1:159" ht="45.75" customHeight="1" x14ac:dyDescent="0.2">
      <c r="A150" s="290"/>
      <c r="B150" s="291"/>
      <c r="C150" s="291"/>
      <c r="D150" s="291"/>
      <c r="E150" s="291"/>
      <c r="F150" s="291"/>
      <c r="G150" s="315" t="s">
        <v>416</v>
      </c>
      <c r="H150" s="71"/>
      <c r="I150" s="71">
        <f t="shared" ref="I150:I152" si="199">O150</f>
        <v>0</v>
      </c>
      <c r="J150" s="71">
        <f t="shared" si="195"/>
        <v>0</v>
      </c>
      <c r="K150" s="165"/>
      <c r="L150" s="71">
        <f>H150</f>
        <v>0</v>
      </c>
      <c r="M150" s="71"/>
      <c r="N150" s="71"/>
      <c r="O150" s="69">
        <f>+M150+N150</f>
        <v>0</v>
      </c>
      <c r="P150" s="73"/>
      <c r="Q150" s="198"/>
      <c r="R150" s="6">
        <v>1153965</v>
      </c>
      <c r="S150" s="9">
        <f t="shared" si="189"/>
        <v>1153965</v>
      </c>
      <c r="T150" s="33">
        <f>+T191+T288</f>
        <v>166048.77999999997</v>
      </c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</row>
    <row r="151" spans="1:159" ht="45.75" customHeight="1" x14ac:dyDescent="0.2">
      <c r="A151" s="290"/>
      <c r="B151" s="291"/>
      <c r="C151" s="291"/>
      <c r="D151" s="291"/>
      <c r="E151" s="291"/>
      <c r="F151" s="291"/>
      <c r="G151" s="315" t="s">
        <v>427</v>
      </c>
      <c r="H151" s="71">
        <v>1420000</v>
      </c>
      <c r="I151" s="71">
        <f t="shared" si="199"/>
        <v>829826</v>
      </c>
      <c r="J151" s="71"/>
      <c r="K151" s="165"/>
      <c r="L151" s="71">
        <v>920000</v>
      </c>
      <c r="M151" s="71">
        <v>813659</v>
      </c>
      <c r="N151" s="71">
        <v>16167</v>
      </c>
      <c r="O151" s="69">
        <f>+M151+N151</f>
        <v>829826</v>
      </c>
      <c r="P151" s="73"/>
      <c r="Q151" s="198"/>
      <c r="R151" s="6">
        <v>514715</v>
      </c>
      <c r="S151" s="9">
        <f t="shared" si="189"/>
        <v>-298944</v>
      </c>
      <c r="T151" s="33">
        <f t="shared" ref="T151" si="200">+T323</f>
        <v>80</v>
      </c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</row>
    <row r="152" spans="1:159" ht="28.5" x14ac:dyDescent="0.2">
      <c r="A152" s="316"/>
      <c r="B152" s="317"/>
      <c r="C152" s="317"/>
      <c r="D152" s="307">
        <v>85</v>
      </c>
      <c r="E152" s="317"/>
      <c r="F152" s="317"/>
      <c r="G152" s="318" t="s">
        <v>150</v>
      </c>
      <c r="H152" s="71"/>
      <c r="I152" s="71">
        <f t="shared" si="199"/>
        <v>0</v>
      </c>
      <c r="J152" s="71"/>
      <c r="K152" s="165"/>
      <c r="L152" s="71"/>
      <c r="M152" s="71"/>
      <c r="N152" s="71"/>
      <c r="O152" s="69">
        <f>+M152+N152</f>
        <v>0</v>
      </c>
      <c r="P152" s="69">
        <f t="shared" si="154"/>
        <v>0</v>
      </c>
      <c r="Q152" s="205"/>
      <c r="R152" s="6"/>
      <c r="S152" s="9">
        <f t="shared" si="189"/>
        <v>0</v>
      </c>
      <c r="T152" s="33">
        <f t="shared" ref="T152" si="201">+T221</f>
        <v>0</v>
      </c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</row>
    <row r="153" spans="1:159" ht="18" x14ac:dyDescent="0.2">
      <c r="A153" s="369" t="s">
        <v>99</v>
      </c>
      <c r="B153" s="370" t="s">
        <v>20</v>
      </c>
      <c r="C153" s="370"/>
      <c r="D153" s="370"/>
      <c r="E153" s="370"/>
      <c r="F153" s="370"/>
      <c r="G153" s="299" t="s">
        <v>302</v>
      </c>
      <c r="H153" s="73">
        <f t="shared" ref="H153:J153" si="202">H147</f>
        <v>1420000</v>
      </c>
      <c r="I153" s="73">
        <v>829826</v>
      </c>
      <c r="J153" s="73">
        <f t="shared" si="202"/>
        <v>0</v>
      </c>
      <c r="K153" s="165">
        <f t="shared" si="192"/>
        <v>58.44</v>
      </c>
      <c r="L153" s="73">
        <f t="shared" ref="L153:O153" si="203">L147</f>
        <v>920000</v>
      </c>
      <c r="M153" s="73">
        <f t="shared" si="203"/>
        <v>813659</v>
      </c>
      <c r="N153" s="73">
        <f t="shared" si="203"/>
        <v>16167</v>
      </c>
      <c r="O153" s="73">
        <f t="shared" si="203"/>
        <v>829826</v>
      </c>
      <c r="P153" s="73">
        <f t="shared" si="154"/>
        <v>90174</v>
      </c>
      <c r="Q153" s="200"/>
      <c r="R153" s="6"/>
      <c r="S153" s="9">
        <f t="shared" si="189"/>
        <v>-813659</v>
      </c>
      <c r="T153" s="33">
        <f>+T223+T326</f>
        <v>166361.44</v>
      </c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</row>
    <row r="154" spans="1:159" ht="30" x14ac:dyDescent="0.2">
      <c r="A154" s="369"/>
      <c r="B154" s="370" t="s">
        <v>18</v>
      </c>
      <c r="C154" s="370"/>
      <c r="D154" s="370"/>
      <c r="E154" s="370"/>
      <c r="F154" s="370"/>
      <c r="G154" s="299" t="s">
        <v>303</v>
      </c>
      <c r="H154" s="73">
        <f t="shared" ref="H154:J154" si="204">H100+H129</f>
        <v>0</v>
      </c>
      <c r="I154" s="73">
        <f t="shared" si="204"/>
        <v>0</v>
      </c>
      <c r="J154" s="73">
        <f t="shared" si="204"/>
        <v>0</v>
      </c>
      <c r="K154" s="73">
        <v>0</v>
      </c>
      <c r="L154" s="73">
        <f t="shared" ref="L154:O154" si="205">L100+L129</f>
        <v>0</v>
      </c>
      <c r="M154" s="73">
        <f t="shared" si="205"/>
        <v>0</v>
      </c>
      <c r="N154" s="73">
        <f t="shared" si="205"/>
        <v>0</v>
      </c>
      <c r="O154" s="73">
        <f t="shared" si="205"/>
        <v>0</v>
      </c>
      <c r="P154" s="73">
        <f t="shared" si="154"/>
        <v>0</v>
      </c>
      <c r="Q154" s="73">
        <f t="shared" si="154"/>
        <v>0</v>
      </c>
      <c r="R154" s="6"/>
      <c r="S154" s="9">
        <f t="shared" si="189"/>
        <v>0</v>
      </c>
      <c r="T154" s="33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</row>
    <row r="155" spans="1:159" ht="30" x14ac:dyDescent="0.2">
      <c r="A155" s="369"/>
      <c r="B155" s="370"/>
      <c r="C155" s="370" t="s">
        <v>20</v>
      </c>
      <c r="D155" s="370"/>
      <c r="E155" s="370"/>
      <c r="F155" s="370"/>
      <c r="G155" s="299" t="s">
        <v>304</v>
      </c>
      <c r="H155" s="73">
        <f t="shared" ref="H155:J155" si="206">H145</f>
        <v>0</v>
      </c>
      <c r="I155" s="73">
        <f t="shared" si="206"/>
        <v>0</v>
      </c>
      <c r="J155" s="73">
        <f t="shared" si="206"/>
        <v>0</v>
      </c>
      <c r="K155" s="73">
        <v>0</v>
      </c>
      <c r="L155" s="73">
        <f t="shared" ref="L155:O155" si="207">L145</f>
        <v>0</v>
      </c>
      <c r="M155" s="73">
        <f t="shared" si="207"/>
        <v>0</v>
      </c>
      <c r="N155" s="73">
        <f t="shared" si="207"/>
        <v>0</v>
      </c>
      <c r="O155" s="73">
        <f t="shared" si="207"/>
        <v>0</v>
      </c>
      <c r="P155" s="73">
        <f t="shared" si="154"/>
        <v>0</v>
      </c>
      <c r="Q155" s="200"/>
      <c r="R155" s="6"/>
      <c r="S155" s="9">
        <f t="shared" si="189"/>
        <v>0</v>
      </c>
      <c r="T155" s="33">
        <f>+T228+T331</f>
        <v>31789.200000000001</v>
      </c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</row>
    <row r="156" spans="1:159" ht="15.75" x14ac:dyDescent="0.2">
      <c r="A156" s="369"/>
      <c r="B156" s="370"/>
      <c r="C156" s="370" t="s">
        <v>18</v>
      </c>
      <c r="D156" s="370"/>
      <c r="E156" s="370"/>
      <c r="F156" s="370"/>
      <c r="G156" s="299" t="s">
        <v>305</v>
      </c>
      <c r="H156" s="73">
        <f t="shared" ref="H156:J156" si="208">H154-H155</f>
        <v>0</v>
      </c>
      <c r="I156" s="73">
        <f t="shared" si="208"/>
        <v>0</v>
      </c>
      <c r="J156" s="73">
        <f t="shared" si="208"/>
        <v>0</v>
      </c>
      <c r="K156" s="73">
        <v>0</v>
      </c>
      <c r="L156" s="73">
        <f t="shared" ref="L156:O156" si="209">L154-L155</f>
        <v>0</v>
      </c>
      <c r="M156" s="73">
        <f t="shared" si="209"/>
        <v>0</v>
      </c>
      <c r="N156" s="73">
        <f t="shared" si="209"/>
        <v>0</v>
      </c>
      <c r="O156" s="73">
        <f t="shared" si="209"/>
        <v>0</v>
      </c>
      <c r="P156" s="73">
        <f t="shared" si="154"/>
        <v>0</v>
      </c>
      <c r="Q156" s="73">
        <f t="shared" si="154"/>
        <v>0</v>
      </c>
      <c r="R156" s="6"/>
      <c r="S156" s="9">
        <f t="shared" si="189"/>
        <v>0</v>
      </c>
      <c r="T156" s="33">
        <f t="shared" ref="T156" si="210">+T359</f>
        <v>0</v>
      </c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</row>
    <row r="157" spans="1:159" ht="30" x14ac:dyDescent="0.2">
      <c r="A157" s="284" t="s">
        <v>151</v>
      </c>
      <c r="B157" s="285" t="s">
        <v>7</v>
      </c>
      <c r="C157" s="285"/>
      <c r="D157" s="285"/>
      <c r="E157" s="285"/>
      <c r="F157" s="285"/>
      <c r="G157" s="293" t="s">
        <v>152</v>
      </c>
      <c r="H157" s="73">
        <f t="shared" ref="H157:J157" si="211">+H158+H167+H169+H171</f>
        <v>16185600</v>
      </c>
      <c r="I157" s="73">
        <f>O157</f>
        <v>9544757.2300000004</v>
      </c>
      <c r="J157" s="73">
        <f t="shared" si="211"/>
        <v>7077349.4399999995</v>
      </c>
      <c r="K157" s="165">
        <f t="shared" si="192"/>
        <v>58.97</v>
      </c>
      <c r="L157" s="73">
        <f>+L158+L167+L169+L171</f>
        <v>7196257</v>
      </c>
      <c r="M157" s="73">
        <f>+M158+M167+M169+M171</f>
        <v>7726975.4000000004</v>
      </c>
      <c r="N157" s="73">
        <f t="shared" ref="N157:O157" si="212">+N158+N167+N169+N171</f>
        <v>1817781.83</v>
      </c>
      <c r="O157" s="73">
        <f t="shared" si="212"/>
        <v>9544757.2300000004</v>
      </c>
      <c r="P157" s="73">
        <f>+P158+P167+P169+P171</f>
        <v>2306302.64</v>
      </c>
      <c r="Q157" s="198">
        <f t="shared" ref="Q157:Q165" si="213">ROUND(O157/L157*100,2)</f>
        <v>132.63999999999999</v>
      </c>
      <c r="R157" s="6"/>
      <c r="S157" s="9">
        <f t="shared" si="189"/>
        <v>-7726975.4000000004</v>
      </c>
      <c r="T157" s="33">
        <f t="shared" ref="T157" si="214">+T158</f>
        <v>82321388</v>
      </c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</row>
    <row r="158" spans="1:159" ht="18" x14ac:dyDescent="0.2">
      <c r="A158" s="284"/>
      <c r="B158" s="285"/>
      <c r="C158" s="285"/>
      <c r="D158" s="285" t="s">
        <v>20</v>
      </c>
      <c r="E158" s="285"/>
      <c r="F158" s="285"/>
      <c r="G158" s="293" t="s">
        <v>153</v>
      </c>
      <c r="H158" s="73">
        <f t="shared" ref="H158:J158" si="215">+H159+H160+H161+H162+H163+H165+H166</f>
        <v>16185600</v>
      </c>
      <c r="I158" s="73">
        <f t="shared" ref="I158:I165" si="216">O158</f>
        <v>9617681.5600000005</v>
      </c>
      <c r="J158" s="73">
        <f t="shared" si="215"/>
        <v>7077349.4399999995</v>
      </c>
      <c r="K158" s="165">
        <f t="shared" si="192"/>
        <v>59.42</v>
      </c>
      <c r="L158" s="73">
        <f>+L159+L160+L161+L162+L163+L165+L166</f>
        <v>7196257</v>
      </c>
      <c r="M158" s="73">
        <f>+M159+M160+M161+M162+M163+M165+M166</f>
        <v>7791288</v>
      </c>
      <c r="N158" s="73">
        <f t="shared" ref="N158:O158" si="217">+N159+N160+N161+N162+N163+N165+N166</f>
        <v>1826393.56</v>
      </c>
      <c r="O158" s="73">
        <f t="shared" si="217"/>
        <v>9617681.5600000005</v>
      </c>
      <c r="P158" s="73">
        <f>+P159+P160+P161+P162+P163+P165+P166</f>
        <v>2299518.44</v>
      </c>
      <c r="Q158" s="198">
        <f t="shared" si="213"/>
        <v>133.65</v>
      </c>
      <c r="R158" s="6"/>
      <c r="S158" s="9">
        <f t="shared" si="189"/>
        <v>-7791288</v>
      </c>
      <c r="T158" s="33">
        <f>+T235+T361</f>
        <v>82321388</v>
      </c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</row>
    <row r="159" spans="1:159" ht="18" x14ac:dyDescent="0.2">
      <c r="A159" s="284"/>
      <c r="B159" s="285"/>
      <c r="C159" s="285"/>
      <c r="D159" s="285" t="s">
        <v>89</v>
      </c>
      <c r="E159" s="285"/>
      <c r="F159" s="285"/>
      <c r="G159" s="293" t="s">
        <v>154</v>
      </c>
      <c r="H159" s="73">
        <f t="shared" ref="H159:J159" si="218">+H175+H261</f>
        <v>2730000</v>
      </c>
      <c r="I159" s="73">
        <f t="shared" si="216"/>
        <v>1141955</v>
      </c>
      <c r="J159" s="73">
        <f t="shared" si="218"/>
        <v>1595661</v>
      </c>
      <c r="K159" s="165">
        <f t="shared" si="192"/>
        <v>41.83</v>
      </c>
      <c r="L159" s="73">
        <f t="shared" ref="L159:P159" si="219">+L175+L261</f>
        <v>1436000</v>
      </c>
      <c r="M159" s="73">
        <f t="shared" si="219"/>
        <v>916133</v>
      </c>
      <c r="N159" s="73">
        <f t="shared" si="219"/>
        <v>225822</v>
      </c>
      <c r="O159" s="73">
        <f t="shared" si="219"/>
        <v>1141955</v>
      </c>
      <c r="P159" s="73">
        <f t="shared" si="219"/>
        <v>294045</v>
      </c>
      <c r="Q159" s="198"/>
      <c r="R159" s="6"/>
      <c r="S159" s="9">
        <f t="shared" si="189"/>
        <v>-916133</v>
      </c>
      <c r="T159" s="33">
        <f t="shared" ref="T159" si="220">+T160</f>
        <v>0</v>
      </c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</row>
    <row r="160" spans="1:159" ht="18" x14ac:dyDescent="0.2">
      <c r="A160" s="284"/>
      <c r="B160" s="285"/>
      <c r="C160" s="285"/>
      <c r="D160" s="285" t="s">
        <v>90</v>
      </c>
      <c r="E160" s="285"/>
      <c r="F160" s="285"/>
      <c r="G160" s="293" t="s">
        <v>155</v>
      </c>
      <c r="H160" s="73">
        <f>+H201+H298</f>
        <v>594600</v>
      </c>
      <c r="I160" s="73">
        <f t="shared" si="216"/>
        <v>185663.56</v>
      </c>
      <c r="J160" s="73">
        <f>+J201+J298</f>
        <v>408936.44</v>
      </c>
      <c r="K160" s="165">
        <f t="shared" si="192"/>
        <v>31.22</v>
      </c>
      <c r="L160" s="73">
        <f>+L201+L298</f>
        <v>307200</v>
      </c>
      <c r="M160" s="73">
        <f>+M201+M298</f>
        <v>139228</v>
      </c>
      <c r="N160" s="73">
        <f>+N201+N298</f>
        <v>46435.56</v>
      </c>
      <c r="O160" s="73">
        <f>+O201+O298</f>
        <v>185663.56</v>
      </c>
      <c r="P160" s="73">
        <f>+P201+P298</f>
        <v>121536.44</v>
      </c>
      <c r="Q160" s="198">
        <f t="shared" si="213"/>
        <v>60.44</v>
      </c>
      <c r="R160" s="6"/>
      <c r="S160" s="9">
        <f t="shared" si="189"/>
        <v>-139228</v>
      </c>
      <c r="T160" s="33">
        <f t="shared" ref="T160" si="221">+T369</f>
        <v>0</v>
      </c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</row>
    <row r="161" spans="1:159" ht="18" x14ac:dyDescent="0.2">
      <c r="A161" s="284"/>
      <c r="B161" s="285"/>
      <c r="C161" s="285"/>
      <c r="D161" s="285" t="s">
        <v>91</v>
      </c>
      <c r="E161" s="285"/>
      <c r="F161" s="285"/>
      <c r="G161" s="293" t="s">
        <v>156</v>
      </c>
      <c r="H161" s="73">
        <f t="shared" ref="H161:J161" si="222">+H333</f>
        <v>0</v>
      </c>
      <c r="I161" s="73">
        <f t="shared" si="216"/>
        <v>0</v>
      </c>
      <c r="J161" s="73">
        <f t="shared" si="222"/>
        <v>0</v>
      </c>
      <c r="K161" s="165"/>
      <c r="L161" s="73">
        <f t="shared" ref="L161:P161" si="223">+L333</f>
        <v>0</v>
      </c>
      <c r="M161" s="73">
        <f t="shared" si="223"/>
        <v>0</v>
      </c>
      <c r="N161" s="73">
        <f t="shared" si="223"/>
        <v>0</v>
      </c>
      <c r="O161" s="73">
        <f t="shared" si="223"/>
        <v>0</v>
      </c>
      <c r="P161" s="73">
        <f t="shared" si="223"/>
        <v>0</v>
      </c>
      <c r="Q161" s="198"/>
      <c r="R161" s="6"/>
      <c r="S161" s="9">
        <f t="shared" si="189"/>
        <v>0</v>
      </c>
      <c r="T161" s="33">
        <f>T243+T373</f>
        <v>0</v>
      </c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</row>
    <row r="162" spans="1:159" ht="18" x14ac:dyDescent="0.2">
      <c r="A162" s="284"/>
      <c r="B162" s="285"/>
      <c r="C162" s="285"/>
      <c r="D162" s="285" t="s">
        <v>92</v>
      </c>
      <c r="E162" s="285"/>
      <c r="F162" s="285"/>
      <c r="G162" s="293" t="s">
        <v>157</v>
      </c>
      <c r="H162" s="73">
        <f t="shared" ref="H162:J162" si="224">+H231</f>
        <v>0</v>
      </c>
      <c r="I162" s="73">
        <f t="shared" si="216"/>
        <v>0</v>
      </c>
      <c r="J162" s="73">
        <f t="shared" si="224"/>
        <v>0</v>
      </c>
      <c r="K162" s="165" t="e">
        <f t="shared" si="192"/>
        <v>#DIV/0!</v>
      </c>
      <c r="L162" s="73">
        <f t="shared" ref="L162:P162" si="225">+L231</f>
        <v>0</v>
      </c>
      <c r="M162" s="73">
        <f t="shared" si="225"/>
        <v>0</v>
      </c>
      <c r="N162" s="73">
        <f t="shared" si="225"/>
        <v>0</v>
      </c>
      <c r="O162" s="73">
        <f t="shared" si="225"/>
        <v>0</v>
      </c>
      <c r="P162" s="73">
        <f t="shared" si="225"/>
        <v>0</v>
      </c>
      <c r="Q162" s="198"/>
      <c r="R162" s="6"/>
      <c r="S162" s="9">
        <f t="shared" si="189"/>
        <v>0</v>
      </c>
      <c r="T162" s="33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</row>
    <row r="163" spans="1:159" ht="30" x14ac:dyDescent="0.2">
      <c r="A163" s="284"/>
      <c r="B163" s="285"/>
      <c r="C163" s="285"/>
      <c r="D163" s="285">
        <v>51</v>
      </c>
      <c r="E163" s="285"/>
      <c r="F163" s="285"/>
      <c r="G163" s="293" t="s">
        <v>158</v>
      </c>
      <c r="H163" s="73">
        <f>+H233+H336</f>
        <v>2114000</v>
      </c>
      <c r="I163" s="73">
        <f t="shared" si="216"/>
        <v>1060658</v>
      </c>
      <c r="J163" s="73">
        <f>+J233+J336</f>
        <v>1053342</v>
      </c>
      <c r="K163" s="165">
        <f t="shared" si="192"/>
        <v>50.17</v>
      </c>
      <c r="L163" s="73">
        <f>+L233+L336</f>
        <v>1400000</v>
      </c>
      <c r="M163" s="73">
        <f>+M233+M336</f>
        <v>850341</v>
      </c>
      <c r="N163" s="73">
        <f>+N233+N336</f>
        <v>210317</v>
      </c>
      <c r="O163" s="73">
        <f>+O233+O336</f>
        <v>1060658</v>
      </c>
      <c r="P163" s="73">
        <f>+P233+P336</f>
        <v>339342</v>
      </c>
      <c r="Q163" s="198"/>
      <c r="R163" s="6"/>
      <c r="S163" s="9">
        <f t="shared" si="189"/>
        <v>-850341</v>
      </c>
      <c r="T163" s="55">
        <f t="shared" ref="T163" si="226">T164+T235+T243</f>
        <v>-99491.8</v>
      </c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</row>
    <row r="164" spans="1:159" ht="45" x14ac:dyDescent="0.2">
      <c r="A164" s="284"/>
      <c r="B164" s="285"/>
      <c r="C164" s="285"/>
      <c r="D164" s="285">
        <v>56</v>
      </c>
      <c r="E164" s="285"/>
      <c r="F164" s="285"/>
      <c r="G164" s="293" t="s">
        <v>397</v>
      </c>
      <c r="H164" s="73"/>
      <c r="I164" s="73">
        <f t="shared" si="216"/>
        <v>0</v>
      </c>
      <c r="J164" s="73"/>
      <c r="K164" s="165"/>
      <c r="L164" s="73"/>
      <c r="M164" s="73"/>
      <c r="N164" s="73"/>
      <c r="O164" s="73"/>
      <c r="P164" s="73"/>
      <c r="Q164" s="198"/>
      <c r="R164" s="6"/>
      <c r="S164" s="9">
        <f t="shared" si="189"/>
        <v>0</v>
      </c>
      <c r="T164" s="33">
        <f t="shared" ref="T164" si="227">T165+T191+T221+T223+T228+T233</f>
        <v>-99491.8</v>
      </c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</row>
    <row r="165" spans="1:159" ht="18" x14ac:dyDescent="0.2">
      <c r="A165" s="284"/>
      <c r="B165" s="285"/>
      <c r="C165" s="285"/>
      <c r="D165" s="285">
        <v>57</v>
      </c>
      <c r="E165" s="285"/>
      <c r="F165" s="285"/>
      <c r="G165" s="293" t="s">
        <v>160</v>
      </c>
      <c r="H165" s="73">
        <f>+H238+H341</f>
        <v>10746000</v>
      </c>
      <c r="I165" s="73">
        <f t="shared" si="216"/>
        <v>7228405</v>
      </c>
      <c r="J165" s="73">
        <f>+J238+J341</f>
        <v>4019410</v>
      </c>
      <c r="K165" s="165">
        <f t="shared" si="192"/>
        <v>67.27</v>
      </c>
      <c r="L165" s="73">
        <v>4052057</v>
      </c>
      <c r="M165" s="73">
        <f>+M238+M341</f>
        <v>5885586</v>
      </c>
      <c r="N165" s="73">
        <f>+N238+N341</f>
        <v>1342819</v>
      </c>
      <c r="O165" s="73">
        <f>+O238+O341</f>
        <v>7228405</v>
      </c>
      <c r="P165" s="73">
        <f>+P238+P341</f>
        <v>1544595</v>
      </c>
      <c r="Q165" s="198">
        <f t="shared" si="213"/>
        <v>178.39</v>
      </c>
      <c r="R165" s="6"/>
      <c r="S165" s="9">
        <f t="shared" si="189"/>
        <v>-5885586</v>
      </c>
      <c r="T165" s="33">
        <f t="shared" ref="T165" si="228">T166+T184</f>
        <v>2163.1999999999971</v>
      </c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</row>
    <row r="166" spans="1:159" ht="15.75" x14ac:dyDescent="0.2">
      <c r="A166" s="284"/>
      <c r="B166" s="285"/>
      <c r="C166" s="285"/>
      <c r="D166" s="285">
        <v>59</v>
      </c>
      <c r="E166" s="285"/>
      <c r="F166" s="285"/>
      <c r="G166" s="293" t="s">
        <v>161</v>
      </c>
      <c r="H166" s="73">
        <f t="shared" ref="H166:K168" si="229">+H369</f>
        <v>1000</v>
      </c>
      <c r="I166" s="73">
        <f t="shared" si="229"/>
        <v>1000</v>
      </c>
      <c r="J166" s="73">
        <f t="shared" si="229"/>
        <v>0</v>
      </c>
      <c r="K166" s="73">
        <f t="shared" si="229"/>
        <v>0</v>
      </c>
      <c r="L166" s="73">
        <f>+L369</f>
        <v>1000</v>
      </c>
      <c r="M166" s="73">
        <f>+M369</f>
        <v>0</v>
      </c>
      <c r="N166" s="73">
        <f t="shared" ref="N166:O166" si="230">+N369</f>
        <v>1000</v>
      </c>
      <c r="O166" s="73">
        <f t="shared" si="230"/>
        <v>1000</v>
      </c>
      <c r="P166" s="73">
        <f>+P369</f>
        <v>0</v>
      </c>
      <c r="Q166" s="198"/>
      <c r="R166" s="6"/>
      <c r="S166" s="9">
        <f t="shared" si="189"/>
        <v>0</v>
      </c>
      <c r="T166" s="33">
        <f t="shared" ref="T166" si="231">SUM(T167:T183)</f>
        <v>2163.1999999999971</v>
      </c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</row>
    <row r="167" spans="1:159" ht="15.75" x14ac:dyDescent="0.2">
      <c r="A167" s="284"/>
      <c r="B167" s="285"/>
      <c r="C167" s="285"/>
      <c r="D167" s="285" t="s">
        <v>97</v>
      </c>
      <c r="E167" s="285"/>
      <c r="F167" s="285"/>
      <c r="G167" s="293" t="s">
        <v>162</v>
      </c>
      <c r="H167" s="73">
        <f t="shared" ref="H167:I167" si="232">+H168</f>
        <v>0</v>
      </c>
      <c r="I167" s="73">
        <f t="shared" si="232"/>
        <v>0</v>
      </c>
      <c r="J167" s="73">
        <f t="shared" si="229"/>
        <v>0</v>
      </c>
      <c r="K167" s="73">
        <f t="shared" si="229"/>
        <v>0</v>
      </c>
      <c r="L167" s="73">
        <f t="shared" ref="L167:P167" si="233">+L168</f>
        <v>0</v>
      </c>
      <c r="M167" s="73">
        <f t="shared" si="233"/>
        <v>0</v>
      </c>
      <c r="N167" s="73">
        <f t="shared" si="233"/>
        <v>0</v>
      </c>
      <c r="O167" s="73">
        <f t="shared" si="233"/>
        <v>0</v>
      </c>
      <c r="P167" s="73">
        <f t="shared" si="233"/>
        <v>0</v>
      </c>
      <c r="Q167" s="73">
        <v>0</v>
      </c>
      <c r="R167" s="6"/>
      <c r="S167" s="9">
        <f t="shared" si="189"/>
        <v>0</v>
      </c>
      <c r="T167" s="44">
        <f t="shared" ref="T167:T183" si="234">+R167+S167</f>
        <v>0</v>
      </c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</row>
    <row r="168" spans="1:159" ht="15.75" x14ac:dyDescent="0.2">
      <c r="A168" s="284"/>
      <c r="B168" s="285"/>
      <c r="C168" s="285"/>
      <c r="D168" s="285">
        <v>71</v>
      </c>
      <c r="E168" s="285"/>
      <c r="F168" s="285"/>
      <c r="G168" s="293" t="s">
        <v>163</v>
      </c>
      <c r="H168" s="73">
        <f>+H245+H371</f>
        <v>0</v>
      </c>
      <c r="I168" s="73">
        <f>+I245+I371</f>
        <v>0</v>
      </c>
      <c r="J168" s="73">
        <f t="shared" si="229"/>
        <v>0</v>
      </c>
      <c r="K168" s="73">
        <f t="shared" si="229"/>
        <v>0</v>
      </c>
      <c r="L168" s="73">
        <f>+L245+L371</f>
        <v>0</v>
      </c>
      <c r="M168" s="73">
        <f>+M245+M371</f>
        <v>0</v>
      </c>
      <c r="N168" s="73">
        <f>+N245+N371</f>
        <v>0</v>
      </c>
      <c r="O168" s="73">
        <f>+O245+O371</f>
        <v>0</v>
      </c>
      <c r="P168" s="73">
        <f>+P245+P371</f>
        <v>0</v>
      </c>
      <c r="Q168" s="73">
        <v>0</v>
      </c>
      <c r="R168" s="6"/>
      <c r="S168" s="9">
        <f t="shared" si="189"/>
        <v>0</v>
      </c>
      <c r="T168" s="44">
        <f t="shared" si="234"/>
        <v>0</v>
      </c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</row>
    <row r="169" spans="1:159" ht="18" x14ac:dyDescent="0.2">
      <c r="A169" s="284"/>
      <c r="B169" s="285"/>
      <c r="C169" s="285"/>
      <c r="D169" s="285">
        <v>79</v>
      </c>
      <c r="E169" s="285"/>
      <c r="F169" s="285"/>
      <c r="G169" s="293" t="s">
        <v>164</v>
      </c>
      <c r="H169" s="73">
        <f t="shared" ref="H169:J169" si="235">+H170</f>
        <v>0</v>
      </c>
      <c r="I169" s="73">
        <f t="shared" si="235"/>
        <v>0</v>
      </c>
      <c r="J169" s="73">
        <f t="shared" si="235"/>
        <v>0</v>
      </c>
      <c r="K169" s="165"/>
      <c r="L169" s="73">
        <f t="shared" ref="L169:P169" si="236">+L170</f>
        <v>0</v>
      </c>
      <c r="M169" s="73">
        <f t="shared" si="236"/>
        <v>0</v>
      </c>
      <c r="N169" s="73">
        <f t="shared" si="236"/>
        <v>0</v>
      </c>
      <c r="O169" s="73">
        <f t="shared" si="236"/>
        <v>0</v>
      </c>
      <c r="P169" s="73">
        <f t="shared" si="236"/>
        <v>0</v>
      </c>
      <c r="Q169" s="198"/>
      <c r="R169" s="6"/>
      <c r="S169" s="9">
        <f t="shared" si="189"/>
        <v>0</v>
      </c>
      <c r="T169" s="44">
        <f t="shared" si="234"/>
        <v>0</v>
      </c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</row>
    <row r="170" spans="1:159" ht="18" x14ac:dyDescent="0.2">
      <c r="A170" s="284"/>
      <c r="B170" s="285"/>
      <c r="C170" s="285"/>
      <c r="D170" s="285">
        <v>81</v>
      </c>
      <c r="E170" s="285"/>
      <c r="F170" s="285"/>
      <c r="G170" s="293" t="s">
        <v>165</v>
      </c>
      <c r="H170" s="73">
        <f t="shared" ref="H170:J170" si="237">+H379</f>
        <v>0</v>
      </c>
      <c r="I170" s="73">
        <f t="shared" si="237"/>
        <v>0</v>
      </c>
      <c r="J170" s="73">
        <f t="shared" si="237"/>
        <v>0</v>
      </c>
      <c r="K170" s="165"/>
      <c r="L170" s="73">
        <f t="shared" ref="L170:P170" si="238">+L379</f>
        <v>0</v>
      </c>
      <c r="M170" s="73">
        <f t="shared" si="238"/>
        <v>0</v>
      </c>
      <c r="N170" s="73">
        <f t="shared" si="238"/>
        <v>0</v>
      </c>
      <c r="O170" s="73">
        <f t="shared" si="238"/>
        <v>0</v>
      </c>
      <c r="P170" s="73">
        <f t="shared" si="238"/>
        <v>0</v>
      </c>
      <c r="Q170" s="198"/>
      <c r="R170" s="6"/>
      <c r="S170" s="9">
        <f t="shared" si="189"/>
        <v>0</v>
      </c>
      <c r="T170" s="44">
        <f t="shared" si="234"/>
        <v>0</v>
      </c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</row>
    <row r="171" spans="1:159" ht="30" x14ac:dyDescent="0.2">
      <c r="A171" s="284"/>
      <c r="B171" s="285"/>
      <c r="C171" s="285"/>
      <c r="D171" s="285">
        <v>85</v>
      </c>
      <c r="E171" s="285"/>
      <c r="F171" s="285"/>
      <c r="G171" s="293" t="s">
        <v>166</v>
      </c>
      <c r="H171" s="73">
        <f>H253+H383</f>
        <v>0</v>
      </c>
      <c r="I171" s="73">
        <f>I253+I383</f>
        <v>-66140.13</v>
      </c>
      <c r="J171" s="73">
        <f>J253+J383</f>
        <v>0</v>
      </c>
      <c r="K171" s="165"/>
      <c r="L171" s="73">
        <f>L253+L383</f>
        <v>0</v>
      </c>
      <c r="M171" s="73">
        <f>M253+M383</f>
        <v>-64312.6</v>
      </c>
      <c r="N171" s="73">
        <f>N253+N383</f>
        <v>-8611.73</v>
      </c>
      <c r="O171" s="73">
        <f>O253+O383</f>
        <v>-72924.33</v>
      </c>
      <c r="P171" s="73">
        <f>P253+P383</f>
        <v>6784.2000000000007</v>
      </c>
      <c r="Q171" s="198"/>
      <c r="R171" s="6"/>
      <c r="S171" s="9">
        <f t="shared" si="189"/>
        <v>64312.6</v>
      </c>
      <c r="T171" s="44">
        <f t="shared" si="234"/>
        <v>64312.6</v>
      </c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</row>
    <row r="172" spans="1:159" ht="18" x14ac:dyDescent="0.2">
      <c r="A172" s="284"/>
      <c r="B172" s="285"/>
      <c r="C172" s="285"/>
      <c r="D172" s="285"/>
      <c r="E172" s="285"/>
      <c r="F172" s="285"/>
      <c r="G172" s="293"/>
      <c r="H172" s="73"/>
      <c r="I172" s="73"/>
      <c r="J172" s="73"/>
      <c r="K172" s="165"/>
      <c r="L172" s="73"/>
      <c r="M172" s="73"/>
      <c r="N172" s="73"/>
      <c r="O172" s="73"/>
      <c r="P172" s="73"/>
      <c r="Q172" s="198"/>
      <c r="R172" s="6"/>
      <c r="S172" s="9">
        <f t="shared" si="189"/>
        <v>0</v>
      </c>
      <c r="T172" s="44">
        <f t="shared" si="234"/>
        <v>0</v>
      </c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</row>
    <row r="173" spans="1:159" s="1" customFormat="1" ht="18" x14ac:dyDescent="0.25">
      <c r="A173" s="413" t="s">
        <v>167</v>
      </c>
      <c r="B173" s="414"/>
      <c r="C173" s="414"/>
      <c r="D173" s="414"/>
      <c r="E173" s="414"/>
      <c r="F173" s="414"/>
      <c r="G173" s="299" t="s">
        <v>168</v>
      </c>
      <c r="H173" s="73">
        <f t="shared" ref="H173:J173" si="239">H174+H245+H253</f>
        <v>132600</v>
      </c>
      <c r="I173" s="73">
        <f>O173</f>
        <v>31791.359999999997</v>
      </c>
      <c r="J173" s="73">
        <f t="shared" si="239"/>
        <v>94024.44</v>
      </c>
      <c r="K173" s="165">
        <f t="shared" si="192"/>
        <v>23.98</v>
      </c>
      <c r="L173" s="73">
        <f t="shared" ref="L173:O173" si="240">L174+L245+L253</f>
        <v>68300</v>
      </c>
      <c r="M173" s="73">
        <f t="shared" si="240"/>
        <v>27790.400000000001</v>
      </c>
      <c r="N173" s="73">
        <f>N174+N245+N253</f>
        <v>4000.9600000000005</v>
      </c>
      <c r="O173" s="73">
        <f t="shared" si="240"/>
        <v>31791.359999999997</v>
      </c>
      <c r="P173" s="73">
        <f>L173-O173</f>
        <v>36508.639999999999</v>
      </c>
      <c r="Q173" s="200">
        <f t="shared" ref="Q173:Q212" si="241">ROUND(O173/L173*100,2)</f>
        <v>46.55</v>
      </c>
      <c r="R173" s="13"/>
      <c r="S173" s="9">
        <f t="shared" si="189"/>
        <v>-27790.400000000001</v>
      </c>
      <c r="T173" s="44">
        <f t="shared" si="234"/>
        <v>-27790.400000000001</v>
      </c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</row>
    <row r="174" spans="1:159" ht="18" x14ac:dyDescent="0.2">
      <c r="A174" s="284"/>
      <c r="B174" s="285"/>
      <c r="C174" s="285"/>
      <c r="D174" s="285" t="s">
        <v>20</v>
      </c>
      <c r="E174" s="285"/>
      <c r="F174" s="285"/>
      <c r="G174" s="309" t="s">
        <v>153</v>
      </c>
      <c r="H174" s="73">
        <f t="shared" ref="H174:J174" si="242">H175+H201+H231+H233+H238+H243</f>
        <v>132600</v>
      </c>
      <c r="I174" s="73">
        <f>O174</f>
        <v>38575.56</v>
      </c>
      <c r="J174" s="73">
        <f t="shared" si="242"/>
        <v>94024.44</v>
      </c>
      <c r="K174" s="165">
        <f t="shared" si="192"/>
        <v>29.09</v>
      </c>
      <c r="L174" s="73">
        <f>L175+L201+L231+L233+L238+L243</f>
        <v>68300</v>
      </c>
      <c r="M174" s="73">
        <f>M175+M201+M231+M233+M238+M243</f>
        <v>34359</v>
      </c>
      <c r="N174" s="73">
        <f t="shared" ref="N174:O174" si="243">N175+N201+N231+N233+N238+N243</f>
        <v>4216.5600000000004</v>
      </c>
      <c r="O174" s="73">
        <f t="shared" si="243"/>
        <v>38575.56</v>
      </c>
      <c r="P174" s="73">
        <f>L174-O174</f>
        <v>29724.440000000002</v>
      </c>
      <c r="Q174" s="198">
        <f t="shared" si="241"/>
        <v>56.48</v>
      </c>
      <c r="R174" s="6"/>
      <c r="S174" s="9">
        <f t="shared" si="189"/>
        <v>-34359</v>
      </c>
      <c r="T174" s="44">
        <f t="shared" si="234"/>
        <v>-34359</v>
      </c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</row>
    <row r="175" spans="1:159" ht="15.75" x14ac:dyDescent="0.2">
      <c r="A175" s="284"/>
      <c r="B175" s="285"/>
      <c r="C175" s="285"/>
      <c r="D175" s="285" t="s">
        <v>89</v>
      </c>
      <c r="E175" s="285"/>
      <c r="F175" s="285"/>
      <c r="G175" s="309" t="s">
        <v>70</v>
      </c>
      <c r="H175" s="73">
        <f t="shared" ref="H175:J175" si="244">H176+H194</f>
        <v>0</v>
      </c>
      <c r="I175" s="73">
        <f t="shared" si="244"/>
        <v>0</v>
      </c>
      <c r="J175" s="73">
        <f t="shared" si="244"/>
        <v>0</v>
      </c>
      <c r="K175" s="73">
        <v>0</v>
      </c>
      <c r="L175" s="73">
        <f t="shared" ref="L175:P175" si="245">L176+L194</f>
        <v>0</v>
      </c>
      <c r="M175" s="73">
        <f t="shared" si="245"/>
        <v>0</v>
      </c>
      <c r="N175" s="73">
        <f t="shared" si="245"/>
        <v>0</v>
      </c>
      <c r="O175" s="73">
        <f t="shared" si="245"/>
        <v>0</v>
      </c>
      <c r="P175" s="73">
        <f t="shared" si="245"/>
        <v>0</v>
      </c>
      <c r="Q175" s="198"/>
      <c r="R175" s="6"/>
      <c r="S175" s="9">
        <f t="shared" si="189"/>
        <v>0</v>
      </c>
      <c r="T175" s="44">
        <f t="shared" si="234"/>
        <v>0</v>
      </c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</row>
    <row r="176" spans="1:159" ht="15.75" x14ac:dyDescent="0.2">
      <c r="A176" s="284"/>
      <c r="B176" s="285"/>
      <c r="C176" s="285"/>
      <c r="D176" s="285"/>
      <c r="E176" s="285" t="s">
        <v>20</v>
      </c>
      <c r="F176" s="285"/>
      <c r="G176" s="293" t="s">
        <v>101</v>
      </c>
      <c r="H176" s="73">
        <f t="shared" ref="H176:J176" si="246">SUM(H177:H193)</f>
        <v>0</v>
      </c>
      <c r="I176" s="73">
        <f t="shared" si="246"/>
        <v>0</v>
      </c>
      <c r="J176" s="73">
        <f t="shared" si="246"/>
        <v>0</v>
      </c>
      <c r="K176" s="73">
        <v>0</v>
      </c>
      <c r="L176" s="73">
        <f t="shared" ref="L176:P176" si="247">SUM(L177:L193)</f>
        <v>0</v>
      </c>
      <c r="M176" s="73">
        <f t="shared" si="247"/>
        <v>0</v>
      </c>
      <c r="N176" s="73">
        <f t="shared" si="247"/>
        <v>0</v>
      </c>
      <c r="O176" s="73">
        <f t="shared" si="247"/>
        <v>0</v>
      </c>
      <c r="P176" s="73">
        <f t="shared" si="247"/>
        <v>0</v>
      </c>
      <c r="Q176" s="198"/>
      <c r="R176" s="6"/>
      <c r="S176" s="9">
        <f t="shared" si="189"/>
        <v>0</v>
      </c>
      <c r="T176" s="44">
        <f t="shared" si="234"/>
        <v>0</v>
      </c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</row>
    <row r="177" spans="1:159" ht="18" x14ac:dyDescent="0.2">
      <c r="A177" s="290"/>
      <c r="B177" s="291"/>
      <c r="C177" s="291"/>
      <c r="D177" s="291"/>
      <c r="E177" s="291"/>
      <c r="F177" s="291" t="s">
        <v>20</v>
      </c>
      <c r="G177" s="295" t="s">
        <v>102</v>
      </c>
      <c r="H177" s="71"/>
      <c r="I177" s="71"/>
      <c r="J177" s="71">
        <f>H177-I177</f>
        <v>0</v>
      </c>
      <c r="K177" s="165"/>
      <c r="L177" s="71"/>
      <c r="M177" s="71"/>
      <c r="N177" s="71"/>
      <c r="O177" s="69">
        <f t="shared" ref="O177:O193" si="248">+M177+N177</f>
        <v>0</v>
      </c>
      <c r="P177" s="69">
        <f t="shared" ref="P177:P193" si="249">L177-O177</f>
        <v>0</v>
      </c>
      <c r="Q177" s="198"/>
      <c r="R177" s="6"/>
      <c r="S177" s="9">
        <f t="shared" si="189"/>
        <v>0</v>
      </c>
      <c r="T177" s="44">
        <f t="shared" si="234"/>
        <v>0</v>
      </c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</row>
    <row r="178" spans="1:159" ht="18" x14ac:dyDescent="0.2">
      <c r="A178" s="290"/>
      <c r="B178" s="291"/>
      <c r="C178" s="291"/>
      <c r="D178" s="291"/>
      <c r="E178" s="291"/>
      <c r="F178" s="291" t="s">
        <v>18</v>
      </c>
      <c r="G178" s="295" t="s">
        <v>103</v>
      </c>
      <c r="H178" s="71"/>
      <c r="I178" s="71"/>
      <c r="J178" s="71">
        <f t="shared" ref="J178:J193" si="250">H178-I178</f>
        <v>0</v>
      </c>
      <c r="K178" s="165"/>
      <c r="L178" s="71"/>
      <c r="M178" s="71"/>
      <c r="N178" s="71"/>
      <c r="O178" s="69">
        <f t="shared" si="248"/>
        <v>0</v>
      </c>
      <c r="P178" s="69">
        <f t="shared" si="249"/>
        <v>0</v>
      </c>
      <c r="Q178" s="198"/>
      <c r="R178" s="6"/>
      <c r="S178" s="9">
        <f t="shared" si="189"/>
        <v>0</v>
      </c>
      <c r="T178" s="44">
        <f t="shared" si="234"/>
        <v>0</v>
      </c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</row>
    <row r="179" spans="1:159" ht="18" x14ac:dyDescent="0.2">
      <c r="A179" s="290"/>
      <c r="B179" s="291"/>
      <c r="C179" s="291"/>
      <c r="D179" s="291"/>
      <c r="E179" s="291"/>
      <c r="F179" s="291" t="s">
        <v>35</v>
      </c>
      <c r="G179" s="295" t="s">
        <v>104</v>
      </c>
      <c r="H179" s="71"/>
      <c r="I179" s="71"/>
      <c r="J179" s="71">
        <f t="shared" si="250"/>
        <v>0</v>
      </c>
      <c r="K179" s="165"/>
      <c r="L179" s="71"/>
      <c r="M179" s="71"/>
      <c r="N179" s="71"/>
      <c r="O179" s="69">
        <f t="shared" si="248"/>
        <v>0</v>
      </c>
      <c r="P179" s="69">
        <f t="shared" si="249"/>
        <v>0</v>
      </c>
      <c r="Q179" s="198"/>
      <c r="R179" s="6"/>
      <c r="S179" s="9">
        <f t="shared" si="189"/>
        <v>0</v>
      </c>
      <c r="T179" s="44">
        <f t="shared" si="234"/>
        <v>0</v>
      </c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</row>
    <row r="180" spans="1:159" ht="18" x14ac:dyDescent="0.2">
      <c r="A180" s="290"/>
      <c r="B180" s="291"/>
      <c r="C180" s="291"/>
      <c r="D180" s="291"/>
      <c r="E180" s="291"/>
      <c r="F180" s="291" t="s">
        <v>7</v>
      </c>
      <c r="G180" s="295" t="s">
        <v>105</v>
      </c>
      <c r="H180" s="71"/>
      <c r="I180" s="71"/>
      <c r="J180" s="71">
        <f t="shared" si="250"/>
        <v>0</v>
      </c>
      <c r="K180" s="165"/>
      <c r="L180" s="71"/>
      <c r="M180" s="71"/>
      <c r="N180" s="71"/>
      <c r="O180" s="69">
        <f t="shared" si="248"/>
        <v>0</v>
      </c>
      <c r="P180" s="69">
        <f t="shared" si="249"/>
        <v>0</v>
      </c>
      <c r="Q180" s="198"/>
      <c r="R180" s="6"/>
      <c r="S180" s="9">
        <f t="shared" si="189"/>
        <v>0</v>
      </c>
      <c r="T180" s="44">
        <f t="shared" si="234"/>
        <v>0</v>
      </c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</row>
    <row r="181" spans="1:159" ht="28.5" x14ac:dyDescent="0.2">
      <c r="A181" s="290"/>
      <c r="B181" s="291"/>
      <c r="C181" s="291"/>
      <c r="D181" s="291"/>
      <c r="E181" s="291"/>
      <c r="F181" s="291"/>
      <c r="G181" s="295" t="s">
        <v>106</v>
      </c>
      <c r="H181" s="71"/>
      <c r="I181" s="71"/>
      <c r="J181" s="71">
        <f t="shared" si="250"/>
        <v>0</v>
      </c>
      <c r="K181" s="165"/>
      <c r="L181" s="71"/>
      <c r="M181" s="71"/>
      <c r="N181" s="71"/>
      <c r="O181" s="69">
        <f t="shared" si="248"/>
        <v>0</v>
      </c>
      <c r="P181" s="69">
        <f t="shared" si="249"/>
        <v>0</v>
      </c>
      <c r="Q181" s="198"/>
      <c r="R181" s="6"/>
      <c r="S181" s="9">
        <f t="shared" si="189"/>
        <v>0</v>
      </c>
      <c r="T181" s="44">
        <f t="shared" si="234"/>
        <v>0</v>
      </c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</row>
    <row r="182" spans="1:159" ht="18" x14ac:dyDescent="0.2">
      <c r="A182" s="290"/>
      <c r="B182" s="291"/>
      <c r="C182" s="291"/>
      <c r="D182" s="291"/>
      <c r="E182" s="291"/>
      <c r="F182" s="291" t="s">
        <v>22</v>
      </c>
      <c r="G182" s="295" t="s">
        <v>107</v>
      </c>
      <c r="H182" s="71"/>
      <c r="I182" s="71"/>
      <c r="J182" s="71">
        <f t="shared" si="250"/>
        <v>0</v>
      </c>
      <c r="K182" s="165"/>
      <c r="L182" s="71"/>
      <c r="M182" s="71"/>
      <c r="N182" s="71"/>
      <c r="O182" s="69">
        <f t="shared" si="248"/>
        <v>0</v>
      </c>
      <c r="P182" s="69">
        <f t="shared" si="249"/>
        <v>0</v>
      </c>
      <c r="Q182" s="198"/>
      <c r="R182" s="6"/>
      <c r="S182" s="9">
        <f t="shared" si="189"/>
        <v>0</v>
      </c>
      <c r="T182" s="44">
        <f t="shared" si="234"/>
        <v>0</v>
      </c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</row>
    <row r="183" spans="1:159" ht="18" x14ac:dyDescent="0.2">
      <c r="A183" s="290"/>
      <c r="B183" s="291"/>
      <c r="C183" s="291"/>
      <c r="D183" s="291"/>
      <c r="E183" s="291"/>
      <c r="F183" s="291" t="s">
        <v>127</v>
      </c>
      <c r="G183" s="295" t="s">
        <v>108</v>
      </c>
      <c r="H183" s="71"/>
      <c r="I183" s="71"/>
      <c r="J183" s="71">
        <f t="shared" si="250"/>
        <v>0</v>
      </c>
      <c r="K183" s="165"/>
      <c r="L183" s="71"/>
      <c r="M183" s="71"/>
      <c r="N183" s="71"/>
      <c r="O183" s="69">
        <f t="shared" si="248"/>
        <v>0</v>
      </c>
      <c r="P183" s="69">
        <f t="shared" si="249"/>
        <v>0</v>
      </c>
      <c r="Q183" s="198"/>
      <c r="R183" s="6"/>
      <c r="S183" s="9">
        <f t="shared" si="189"/>
        <v>0</v>
      </c>
      <c r="T183" s="44">
        <f t="shared" si="234"/>
        <v>0</v>
      </c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</row>
    <row r="184" spans="1:159" ht="18" x14ac:dyDescent="0.2">
      <c r="A184" s="290"/>
      <c r="B184" s="291"/>
      <c r="C184" s="291"/>
      <c r="D184" s="291"/>
      <c r="E184" s="291"/>
      <c r="F184" s="291" t="s">
        <v>109</v>
      </c>
      <c r="G184" s="295" t="s">
        <v>110</v>
      </c>
      <c r="H184" s="71"/>
      <c r="I184" s="71"/>
      <c r="J184" s="71">
        <f t="shared" si="250"/>
        <v>0</v>
      </c>
      <c r="K184" s="165"/>
      <c r="L184" s="71"/>
      <c r="M184" s="71"/>
      <c r="N184" s="71"/>
      <c r="O184" s="69">
        <f t="shared" si="248"/>
        <v>0</v>
      </c>
      <c r="P184" s="69">
        <f t="shared" si="249"/>
        <v>0</v>
      </c>
      <c r="Q184" s="198"/>
      <c r="R184" s="6"/>
      <c r="S184" s="9">
        <f t="shared" si="189"/>
        <v>0</v>
      </c>
      <c r="T184" s="33">
        <f t="shared" ref="T184" si="251">T185+T186+T187+T188+T189+T190</f>
        <v>0</v>
      </c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</row>
    <row r="185" spans="1:159" ht="18" x14ac:dyDescent="0.2">
      <c r="A185" s="290"/>
      <c r="B185" s="291"/>
      <c r="C185" s="291"/>
      <c r="D185" s="291"/>
      <c r="E185" s="291"/>
      <c r="F185" s="291" t="s">
        <v>111</v>
      </c>
      <c r="G185" s="295" t="s">
        <v>112</v>
      </c>
      <c r="H185" s="71"/>
      <c r="I185" s="71"/>
      <c r="J185" s="71">
        <f t="shared" si="250"/>
        <v>0</v>
      </c>
      <c r="K185" s="165"/>
      <c r="L185" s="71"/>
      <c r="M185" s="71"/>
      <c r="N185" s="71"/>
      <c r="O185" s="69">
        <f t="shared" si="248"/>
        <v>0</v>
      </c>
      <c r="P185" s="69">
        <f t="shared" si="249"/>
        <v>0</v>
      </c>
      <c r="Q185" s="198"/>
      <c r="R185" s="6"/>
      <c r="S185" s="9">
        <f t="shared" si="189"/>
        <v>0</v>
      </c>
      <c r="T185" s="44">
        <f t="shared" ref="T185:T190" si="252">+R185+S185</f>
        <v>0</v>
      </c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</row>
    <row r="186" spans="1:159" ht="28.5" x14ac:dyDescent="0.2">
      <c r="A186" s="290"/>
      <c r="B186" s="291"/>
      <c r="C186" s="291"/>
      <c r="D186" s="291"/>
      <c r="E186" s="291"/>
      <c r="F186" s="291"/>
      <c r="G186" s="295" t="s">
        <v>113</v>
      </c>
      <c r="H186" s="71"/>
      <c r="I186" s="71"/>
      <c r="J186" s="71">
        <f t="shared" si="250"/>
        <v>0</v>
      </c>
      <c r="K186" s="165"/>
      <c r="L186" s="71"/>
      <c r="M186" s="71"/>
      <c r="N186" s="71"/>
      <c r="O186" s="69">
        <f t="shared" si="248"/>
        <v>0</v>
      </c>
      <c r="P186" s="69">
        <f t="shared" si="249"/>
        <v>0</v>
      </c>
      <c r="Q186" s="198"/>
      <c r="R186" s="6"/>
      <c r="S186" s="9">
        <f t="shared" si="189"/>
        <v>0</v>
      </c>
      <c r="T186" s="44">
        <f t="shared" si="252"/>
        <v>0</v>
      </c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</row>
    <row r="187" spans="1:159" ht="18" x14ac:dyDescent="0.2">
      <c r="A187" s="290"/>
      <c r="B187" s="291"/>
      <c r="C187" s="291"/>
      <c r="D187" s="291"/>
      <c r="E187" s="291"/>
      <c r="F187" s="291"/>
      <c r="G187" s="295" t="s">
        <v>114</v>
      </c>
      <c r="H187" s="71"/>
      <c r="I187" s="71"/>
      <c r="J187" s="71">
        <f t="shared" si="250"/>
        <v>0</v>
      </c>
      <c r="K187" s="165"/>
      <c r="L187" s="71"/>
      <c r="M187" s="71"/>
      <c r="N187" s="71"/>
      <c r="O187" s="69">
        <f t="shared" si="248"/>
        <v>0</v>
      </c>
      <c r="P187" s="69">
        <f t="shared" si="249"/>
        <v>0</v>
      </c>
      <c r="Q187" s="198"/>
      <c r="R187" s="6"/>
      <c r="S187" s="9">
        <f t="shared" si="189"/>
        <v>0</v>
      </c>
      <c r="T187" s="44">
        <f t="shared" si="252"/>
        <v>0</v>
      </c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</row>
    <row r="188" spans="1:159" ht="28.5" x14ac:dyDescent="0.2">
      <c r="A188" s="290"/>
      <c r="B188" s="291"/>
      <c r="C188" s="291"/>
      <c r="D188" s="291"/>
      <c r="E188" s="291"/>
      <c r="F188" s="291">
        <v>12</v>
      </c>
      <c r="G188" s="295" t="s">
        <v>115</v>
      </c>
      <c r="H188" s="71"/>
      <c r="I188" s="71"/>
      <c r="J188" s="71">
        <f t="shared" si="250"/>
        <v>0</v>
      </c>
      <c r="K188" s="165"/>
      <c r="L188" s="71"/>
      <c r="M188" s="71"/>
      <c r="N188" s="71"/>
      <c r="O188" s="69">
        <f t="shared" si="248"/>
        <v>0</v>
      </c>
      <c r="P188" s="69">
        <f t="shared" si="249"/>
        <v>0</v>
      </c>
      <c r="Q188" s="198"/>
      <c r="R188" s="6"/>
      <c r="S188" s="9">
        <f t="shared" si="189"/>
        <v>0</v>
      </c>
      <c r="T188" s="44">
        <f t="shared" si="252"/>
        <v>0</v>
      </c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</row>
    <row r="189" spans="1:159" ht="18" x14ac:dyDescent="0.2">
      <c r="A189" s="290"/>
      <c r="B189" s="291"/>
      <c r="C189" s="291"/>
      <c r="D189" s="291"/>
      <c r="E189" s="291"/>
      <c r="F189" s="291">
        <v>13</v>
      </c>
      <c r="G189" s="295" t="s">
        <v>116</v>
      </c>
      <c r="H189" s="71"/>
      <c r="I189" s="71"/>
      <c r="J189" s="71">
        <f t="shared" si="250"/>
        <v>0</v>
      </c>
      <c r="K189" s="165"/>
      <c r="L189" s="71"/>
      <c r="M189" s="71"/>
      <c r="N189" s="71"/>
      <c r="O189" s="69">
        <f t="shared" si="248"/>
        <v>0</v>
      </c>
      <c r="P189" s="69">
        <f t="shared" si="249"/>
        <v>0</v>
      </c>
      <c r="Q189" s="198"/>
      <c r="R189" s="6"/>
      <c r="S189" s="9">
        <f t="shared" si="189"/>
        <v>0</v>
      </c>
      <c r="T189" s="44">
        <f t="shared" si="252"/>
        <v>0</v>
      </c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</row>
    <row r="190" spans="1:159" ht="18" x14ac:dyDescent="0.2">
      <c r="A190" s="290"/>
      <c r="B190" s="291"/>
      <c r="C190" s="291"/>
      <c r="D190" s="291"/>
      <c r="E190" s="291"/>
      <c r="F190" s="291"/>
      <c r="G190" s="295" t="s">
        <v>117</v>
      </c>
      <c r="H190" s="71"/>
      <c r="I190" s="71"/>
      <c r="J190" s="71">
        <f t="shared" si="250"/>
        <v>0</v>
      </c>
      <c r="K190" s="165"/>
      <c r="L190" s="71"/>
      <c r="M190" s="71"/>
      <c r="N190" s="71"/>
      <c r="O190" s="69">
        <f t="shared" si="248"/>
        <v>0</v>
      </c>
      <c r="P190" s="69">
        <f t="shared" si="249"/>
        <v>0</v>
      </c>
      <c r="Q190" s="198"/>
      <c r="R190" s="6"/>
      <c r="S190" s="9">
        <f t="shared" si="189"/>
        <v>0</v>
      </c>
      <c r="T190" s="44">
        <f t="shared" si="252"/>
        <v>0</v>
      </c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</row>
    <row r="191" spans="1:159" ht="28.5" x14ac:dyDescent="0.2">
      <c r="A191" s="290"/>
      <c r="B191" s="291"/>
      <c r="C191" s="291"/>
      <c r="D191" s="291"/>
      <c r="E191" s="291"/>
      <c r="F191" s="291"/>
      <c r="G191" s="295" t="s">
        <v>118</v>
      </c>
      <c r="H191" s="71"/>
      <c r="I191" s="71"/>
      <c r="J191" s="71">
        <f t="shared" si="250"/>
        <v>0</v>
      </c>
      <c r="K191" s="165"/>
      <c r="L191" s="71"/>
      <c r="M191" s="71"/>
      <c r="N191" s="71"/>
      <c r="O191" s="69">
        <f t="shared" si="248"/>
        <v>0</v>
      </c>
      <c r="P191" s="69">
        <f t="shared" si="249"/>
        <v>0</v>
      </c>
      <c r="Q191" s="198"/>
      <c r="R191" s="6"/>
      <c r="S191" s="9">
        <f t="shared" si="189"/>
        <v>0</v>
      </c>
      <c r="T191" s="33">
        <f t="shared" ref="T191" si="253">T192+T203+T204+T208+T211+T212+T213+T214+T216</f>
        <v>-101655</v>
      </c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</row>
    <row r="192" spans="1:159" ht="18" x14ac:dyDescent="0.2">
      <c r="A192" s="290"/>
      <c r="B192" s="291"/>
      <c r="C192" s="291"/>
      <c r="D192" s="291"/>
      <c r="E192" s="291"/>
      <c r="F192" s="291"/>
      <c r="G192" s="295" t="s">
        <v>119</v>
      </c>
      <c r="H192" s="71"/>
      <c r="I192" s="71"/>
      <c r="J192" s="71">
        <f t="shared" si="250"/>
        <v>0</v>
      </c>
      <c r="K192" s="165"/>
      <c r="L192" s="71"/>
      <c r="M192" s="71"/>
      <c r="N192" s="71"/>
      <c r="O192" s="69">
        <f t="shared" si="248"/>
        <v>0</v>
      </c>
      <c r="P192" s="69">
        <f t="shared" si="249"/>
        <v>0</v>
      </c>
      <c r="Q192" s="198"/>
      <c r="R192" s="6"/>
      <c r="S192" s="9">
        <f t="shared" si="189"/>
        <v>0</v>
      </c>
      <c r="T192" s="33">
        <f t="shared" ref="T192" si="254">SUM(T193:T202)</f>
        <v>-67770</v>
      </c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</row>
    <row r="193" spans="1:159" ht="18" x14ac:dyDescent="0.2">
      <c r="A193" s="290"/>
      <c r="B193" s="291"/>
      <c r="C193" s="291"/>
      <c r="D193" s="291"/>
      <c r="E193" s="291"/>
      <c r="F193" s="291" t="s">
        <v>91</v>
      </c>
      <c r="G193" s="295" t="s">
        <v>120</v>
      </c>
      <c r="H193" s="71"/>
      <c r="I193" s="71"/>
      <c r="J193" s="71">
        <f t="shared" si="250"/>
        <v>0</v>
      </c>
      <c r="K193" s="165"/>
      <c r="L193" s="71"/>
      <c r="M193" s="71"/>
      <c r="N193" s="71"/>
      <c r="O193" s="69">
        <f t="shared" si="248"/>
        <v>0</v>
      </c>
      <c r="P193" s="69">
        <f t="shared" si="249"/>
        <v>0</v>
      </c>
      <c r="Q193" s="198"/>
      <c r="R193" s="6"/>
      <c r="S193" s="9">
        <f t="shared" si="189"/>
        <v>0</v>
      </c>
      <c r="T193" s="44">
        <f t="shared" ref="T193:T203" si="255">+R193+S193</f>
        <v>0</v>
      </c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</row>
    <row r="194" spans="1:159" ht="15.75" x14ac:dyDescent="0.2">
      <c r="A194" s="284"/>
      <c r="B194" s="285"/>
      <c r="C194" s="285"/>
      <c r="D194" s="285"/>
      <c r="E194" s="285" t="s">
        <v>35</v>
      </c>
      <c r="F194" s="285"/>
      <c r="G194" s="293" t="s">
        <v>121</v>
      </c>
      <c r="H194" s="73">
        <f t="shared" ref="H194:P194" si="256">H195+H196+H197+H198+H199+H200</f>
        <v>0</v>
      </c>
      <c r="I194" s="73">
        <f t="shared" si="256"/>
        <v>0</v>
      </c>
      <c r="J194" s="73">
        <f t="shared" si="256"/>
        <v>0</v>
      </c>
      <c r="K194" s="73">
        <f t="shared" si="256"/>
        <v>0</v>
      </c>
      <c r="L194" s="73">
        <f t="shared" si="256"/>
        <v>0</v>
      </c>
      <c r="M194" s="73">
        <f t="shared" si="256"/>
        <v>0</v>
      </c>
      <c r="N194" s="73">
        <f t="shared" si="256"/>
        <v>0</v>
      </c>
      <c r="O194" s="73">
        <f t="shared" si="256"/>
        <v>0</v>
      </c>
      <c r="P194" s="73">
        <f t="shared" si="256"/>
        <v>0</v>
      </c>
      <c r="Q194" s="198"/>
      <c r="R194" s="6"/>
      <c r="S194" s="9">
        <f t="shared" si="189"/>
        <v>0</v>
      </c>
      <c r="T194" s="44">
        <f t="shared" si="255"/>
        <v>0</v>
      </c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</row>
    <row r="195" spans="1:159" ht="28.5" x14ac:dyDescent="0.2">
      <c r="A195" s="290"/>
      <c r="B195" s="291"/>
      <c r="C195" s="291"/>
      <c r="D195" s="291"/>
      <c r="E195" s="291"/>
      <c r="F195" s="291" t="s">
        <v>20</v>
      </c>
      <c r="G195" s="295" t="s">
        <v>122</v>
      </c>
      <c r="H195" s="71"/>
      <c r="I195" s="71"/>
      <c r="J195" s="71">
        <f t="shared" ref="J195:J200" si="257">H195-I195</f>
        <v>0</v>
      </c>
      <c r="K195" s="165"/>
      <c r="L195" s="71"/>
      <c r="M195" s="71"/>
      <c r="N195" s="71"/>
      <c r="O195" s="69">
        <f t="shared" ref="O195:O200" si="258">+M195+N195</f>
        <v>0</v>
      </c>
      <c r="P195" s="69">
        <f t="shared" ref="P195:P200" si="259">L195-O195</f>
        <v>0</v>
      </c>
      <c r="Q195" s="198"/>
      <c r="R195" s="6"/>
      <c r="S195" s="9">
        <f t="shared" si="189"/>
        <v>0</v>
      </c>
      <c r="T195" s="44">
        <f t="shared" si="255"/>
        <v>0</v>
      </c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</row>
    <row r="196" spans="1:159" ht="28.5" x14ac:dyDescent="0.2">
      <c r="A196" s="290"/>
      <c r="B196" s="291"/>
      <c r="C196" s="291"/>
      <c r="D196" s="291"/>
      <c r="E196" s="291"/>
      <c r="F196" s="291" t="s">
        <v>18</v>
      </c>
      <c r="G196" s="295" t="s">
        <v>123</v>
      </c>
      <c r="H196" s="71"/>
      <c r="I196" s="71"/>
      <c r="J196" s="71">
        <f t="shared" si="257"/>
        <v>0</v>
      </c>
      <c r="K196" s="165"/>
      <c r="L196" s="71"/>
      <c r="M196" s="71"/>
      <c r="N196" s="71"/>
      <c r="O196" s="69">
        <f t="shared" si="258"/>
        <v>0</v>
      </c>
      <c r="P196" s="69">
        <f t="shared" si="259"/>
        <v>0</v>
      </c>
      <c r="Q196" s="198"/>
      <c r="R196" s="6"/>
      <c r="S196" s="9">
        <f t="shared" si="189"/>
        <v>0</v>
      </c>
      <c r="T196" s="44">
        <f t="shared" si="255"/>
        <v>0</v>
      </c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</row>
    <row r="197" spans="1:159" ht="28.5" x14ac:dyDescent="0.2">
      <c r="A197" s="290"/>
      <c r="B197" s="291"/>
      <c r="C197" s="291"/>
      <c r="D197" s="291"/>
      <c r="E197" s="291"/>
      <c r="F197" s="291" t="s">
        <v>35</v>
      </c>
      <c r="G197" s="295" t="s">
        <v>124</v>
      </c>
      <c r="H197" s="71"/>
      <c r="I197" s="71"/>
      <c r="J197" s="71">
        <f t="shared" si="257"/>
        <v>0</v>
      </c>
      <c r="K197" s="165"/>
      <c r="L197" s="71"/>
      <c r="M197" s="71"/>
      <c r="N197" s="71"/>
      <c r="O197" s="69">
        <f t="shared" si="258"/>
        <v>0</v>
      </c>
      <c r="P197" s="69">
        <f t="shared" si="259"/>
        <v>0</v>
      </c>
      <c r="Q197" s="198"/>
      <c r="R197" s="6"/>
      <c r="S197" s="9">
        <f t="shared" si="189"/>
        <v>0</v>
      </c>
      <c r="T197" s="44">
        <f t="shared" si="255"/>
        <v>0</v>
      </c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</row>
    <row r="198" spans="1:159" ht="28.5" x14ac:dyDescent="0.2">
      <c r="A198" s="290"/>
      <c r="B198" s="291"/>
      <c r="C198" s="291"/>
      <c r="D198" s="291"/>
      <c r="E198" s="291"/>
      <c r="F198" s="291" t="s">
        <v>7</v>
      </c>
      <c r="G198" s="295" t="s">
        <v>125</v>
      </c>
      <c r="H198" s="71"/>
      <c r="I198" s="71"/>
      <c r="J198" s="71">
        <f t="shared" si="257"/>
        <v>0</v>
      </c>
      <c r="K198" s="165"/>
      <c r="L198" s="71"/>
      <c r="M198" s="71"/>
      <c r="N198" s="71"/>
      <c r="O198" s="69">
        <f t="shared" si="258"/>
        <v>0</v>
      </c>
      <c r="P198" s="69">
        <f t="shared" si="259"/>
        <v>0</v>
      </c>
      <c r="Q198" s="198"/>
      <c r="R198" s="6"/>
      <c r="S198" s="9">
        <f t="shared" si="189"/>
        <v>0</v>
      </c>
      <c r="T198" s="44">
        <f t="shared" si="255"/>
        <v>0</v>
      </c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</row>
    <row r="199" spans="1:159" ht="28.5" x14ac:dyDescent="0.2">
      <c r="A199" s="290"/>
      <c r="B199" s="291"/>
      <c r="C199" s="291"/>
      <c r="D199" s="291"/>
      <c r="E199" s="291"/>
      <c r="F199" s="291" t="s">
        <v>22</v>
      </c>
      <c r="G199" s="295" t="s">
        <v>126</v>
      </c>
      <c r="H199" s="71"/>
      <c r="I199" s="71"/>
      <c r="J199" s="71">
        <f t="shared" si="257"/>
        <v>0</v>
      </c>
      <c r="K199" s="165"/>
      <c r="L199" s="71"/>
      <c r="M199" s="71"/>
      <c r="N199" s="71"/>
      <c r="O199" s="69">
        <f t="shared" si="258"/>
        <v>0</v>
      </c>
      <c r="P199" s="69">
        <f t="shared" si="259"/>
        <v>0</v>
      </c>
      <c r="Q199" s="198"/>
      <c r="R199" s="6"/>
      <c r="S199" s="9">
        <f t="shared" si="189"/>
        <v>0</v>
      </c>
      <c r="T199" s="44">
        <f t="shared" si="255"/>
        <v>0</v>
      </c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</row>
    <row r="200" spans="1:159" ht="28.5" x14ac:dyDescent="0.2">
      <c r="A200" s="290"/>
      <c r="B200" s="291"/>
      <c r="C200" s="291"/>
      <c r="D200" s="291"/>
      <c r="E200" s="291"/>
      <c r="F200" s="291" t="s">
        <v>127</v>
      </c>
      <c r="G200" s="295" t="s">
        <v>128</v>
      </c>
      <c r="H200" s="71"/>
      <c r="I200" s="71"/>
      <c r="J200" s="71">
        <f t="shared" si="257"/>
        <v>0</v>
      </c>
      <c r="K200" s="165"/>
      <c r="L200" s="71"/>
      <c r="M200" s="71"/>
      <c r="N200" s="71"/>
      <c r="O200" s="69">
        <f t="shared" si="258"/>
        <v>0</v>
      </c>
      <c r="P200" s="69">
        <f t="shared" si="259"/>
        <v>0</v>
      </c>
      <c r="Q200" s="198"/>
      <c r="R200" s="6"/>
      <c r="S200" s="9">
        <f t="shared" si="189"/>
        <v>0</v>
      </c>
      <c r="T200" s="44">
        <f t="shared" si="255"/>
        <v>0</v>
      </c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</row>
    <row r="201" spans="1:159" ht="18" x14ac:dyDescent="0.2">
      <c r="A201" s="284"/>
      <c r="B201" s="285"/>
      <c r="C201" s="285"/>
      <c r="D201" s="285" t="s">
        <v>90</v>
      </c>
      <c r="E201" s="285"/>
      <c r="F201" s="285"/>
      <c r="G201" s="309" t="s">
        <v>274</v>
      </c>
      <c r="H201" s="73">
        <f t="shared" ref="H201:J201" si="260">H202+H213+H214+H218+H221+H222+H223+H224+H226</f>
        <v>130600</v>
      </c>
      <c r="I201" s="73">
        <f t="shared" si="260"/>
        <v>38101.56</v>
      </c>
      <c r="J201" s="73">
        <f t="shared" si="260"/>
        <v>92498.44</v>
      </c>
      <c r="K201" s="165">
        <f t="shared" ref="K201:K242" si="261">ROUND(I201/H201*100,2)</f>
        <v>29.17</v>
      </c>
      <c r="L201" s="73">
        <f t="shared" ref="L201:O201" si="262">L202+L213+L214+L218+L221+L222+L223+L224+L226</f>
        <v>66300</v>
      </c>
      <c r="M201" s="73">
        <f t="shared" si="262"/>
        <v>33885</v>
      </c>
      <c r="N201" s="73">
        <f t="shared" si="262"/>
        <v>4216.5600000000004</v>
      </c>
      <c r="O201" s="73">
        <f t="shared" si="262"/>
        <v>38101.56</v>
      </c>
      <c r="P201" s="73">
        <f>L201-O201</f>
        <v>28198.440000000002</v>
      </c>
      <c r="Q201" s="198">
        <f t="shared" si="241"/>
        <v>57.47</v>
      </c>
      <c r="R201" s="6"/>
      <c r="S201" s="9">
        <f t="shared" si="189"/>
        <v>-33885</v>
      </c>
      <c r="T201" s="44">
        <f>+R201+S201</f>
        <v>-33885</v>
      </c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</row>
    <row r="202" spans="1:159" ht="18" x14ac:dyDescent="0.2">
      <c r="A202" s="284"/>
      <c r="B202" s="285"/>
      <c r="C202" s="285"/>
      <c r="D202" s="285"/>
      <c r="E202" s="285" t="s">
        <v>20</v>
      </c>
      <c r="F202" s="285"/>
      <c r="G202" s="293" t="s">
        <v>306</v>
      </c>
      <c r="H202" s="73">
        <f t="shared" ref="H202:J202" si="263">SUM(H203:H212)</f>
        <v>128600</v>
      </c>
      <c r="I202" s="73">
        <f t="shared" si="263"/>
        <v>38101.56</v>
      </c>
      <c r="J202" s="73">
        <f t="shared" si="263"/>
        <v>90498.44</v>
      </c>
      <c r="K202" s="165">
        <f>ROUND(I202/H202*100,2)</f>
        <v>29.63</v>
      </c>
      <c r="L202" s="73">
        <f t="shared" ref="L202:O202" si="264">SUM(L203:L212)</f>
        <v>66300</v>
      </c>
      <c r="M202" s="73">
        <f t="shared" si="264"/>
        <v>33885</v>
      </c>
      <c r="N202" s="73">
        <f t="shared" si="264"/>
        <v>4216.5600000000004</v>
      </c>
      <c r="O202" s="73">
        <f t="shared" si="264"/>
        <v>38101.56</v>
      </c>
      <c r="P202" s="73">
        <f t="shared" ref="P202:Q253" si="265">L202-O202</f>
        <v>28198.440000000002</v>
      </c>
      <c r="Q202" s="198">
        <f t="shared" si="241"/>
        <v>57.47</v>
      </c>
      <c r="R202" s="6"/>
      <c r="S202" s="9">
        <f t="shared" si="189"/>
        <v>-33885</v>
      </c>
      <c r="T202" s="44">
        <f t="shared" si="255"/>
        <v>-33885</v>
      </c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</row>
    <row r="203" spans="1:159" ht="18" x14ac:dyDescent="0.2">
      <c r="A203" s="290"/>
      <c r="B203" s="291"/>
      <c r="C203" s="291"/>
      <c r="D203" s="291"/>
      <c r="E203" s="291"/>
      <c r="F203" s="291" t="s">
        <v>20</v>
      </c>
      <c r="G203" s="295" t="s">
        <v>130</v>
      </c>
      <c r="H203" s="71">
        <v>1100</v>
      </c>
      <c r="I203" s="71">
        <f>O203</f>
        <v>0</v>
      </c>
      <c r="J203" s="71">
        <f t="shared" ref="J203:J213" si="266">H203-I203</f>
        <v>1100</v>
      </c>
      <c r="K203" s="165"/>
      <c r="L203" s="71">
        <v>0</v>
      </c>
      <c r="M203" s="71"/>
      <c r="N203" s="71"/>
      <c r="O203" s="69">
        <f t="shared" ref="O203:O213" si="267">+M203+N203</f>
        <v>0</v>
      </c>
      <c r="P203" s="73">
        <f t="shared" si="265"/>
        <v>0</v>
      </c>
      <c r="Q203" s="73">
        <f t="shared" si="265"/>
        <v>0</v>
      </c>
      <c r="R203" s="6"/>
      <c r="S203" s="9">
        <f>R203-M203</f>
        <v>0</v>
      </c>
      <c r="T203" s="44">
        <f t="shared" si="255"/>
        <v>0</v>
      </c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</row>
    <row r="204" spans="1:159" ht="18" x14ac:dyDescent="0.2">
      <c r="A204" s="290"/>
      <c r="B204" s="291"/>
      <c r="C204" s="291"/>
      <c r="D204" s="291"/>
      <c r="E204" s="291"/>
      <c r="F204" s="291" t="s">
        <v>18</v>
      </c>
      <c r="G204" s="295" t="s">
        <v>131</v>
      </c>
      <c r="H204" s="71"/>
      <c r="I204" s="71">
        <f t="shared" ref="I204:I213" si="268">O204</f>
        <v>0</v>
      </c>
      <c r="J204" s="71">
        <f t="shared" si="266"/>
        <v>0</v>
      </c>
      <c r="K204" s="165"/>
      <c r="L204" s="71">
        <f t="shared" ref="L204:L209" si="269">H204</f>
        <v>0</v>
      </c>
      <c r="M204" s="71"/>
      <c r="N204" s="71"/>
      <c r="O204" s="69">
        <f t="shared" si="267"/>
        <v>0</v>
      </c>
      <c r="P204" s="73">
        <f t="shared" si="265"/>
        <v>0</v>
      </c>
      <c r="Q204" s="73">
        <f t="shared" si="265"/>
        <v>0</v>
      </c>
      <c r="R204" s="6"/>
      <c r="S204" s="9">
        <f t="shared" si="189"/>
        <v>0</v>
      </c>
      <c r="T204" s="33">
        <f t="shared" ref="T204" si="270">SUM(T205:T207)</f>
        <v>-17312</v>
      </c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</row>
    <row r="205" spans="1:159" ht="18" x14ac:dyDescent="0.2">
      <c r="A205" s="290"/>
      <c r="B205" s="291"/>
      <c r="C205" s="291"/>
      <c r="D205" s="291"/>
      <c r="E205" s="291"/>
      <c r="F205" s="291" t="s">
        <v>35</v>
      </c>
      <c r="G205" s="295" t="s">
        <v>307</v>
      </c>
      <c r="H205" s="71">
        <v>26000</v>
      </c>
      <c r="I205" s="71">
        <f t="shared" si="268"/>
        <v>17739.29</v>
      </c>
      <c r="J205" s="71">
        <f t="shared" si="266"/>
        <v>8260.7099999999991</v>
      </c>
      <c r="K205" s="165">
        <f>ROUND(I205/H205*100,2)</f>
        <v>68.23</v>
      </c>
      <c r="L205" s="71">
        <v>21000</v>
      </c>
      <c r="M205" s="71">
        <v>17312</v>
      </c>
      <c r="N205" s="71">
        <v>427.29</v>
      </c>
      <c r="O205" s="69">
        <f t="shared" si="267"/>
        <v>17739.29</v>
      </c>
      <c r="P205" s="71">
        <f t="shared" si="265"/>
        <v>3260.7099999999991</v>
      </c>
      <c r="Q205" s="199">
        <f t="shared" si="241"/>
        <v>84.47</v>
      </c>
      <c r="R205" s="6"/>
      <c r="S205" s="9">
        <f>R205-M205</f>
        <v>-17312</v>
      </c>
      <c r="T205" s="44">
        <f t="shared" ref="T205:T207" si="271">+R205+S205</f>
        <v>-17312</v>
      </c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</row>
    <row r="206" spans="1:159" ht="18" x14ac:dyDescent="0.2">
      <c r="A206" s="290"/>
      <c r="B206" s="291"/>
      <c r="C206" s="291"/>
      <c r="D206" s="291"/>
      <c r="E206" s="291"/>
      <c r="F206" s="291" t="s">
        <v>7</v>
      </c>
      <c r="G206" s="295" t="s">
        <v>308</v>
      </c>
      <c r="H206" s="71">
        <v>900</v>
      </c>
      <c r="I206" s="71">
        <f t="shared" si="268"/>
        <v>7.73</v>
      </c>
      <c r="J206" s="71">
        <f t="shared" si="266"/>
        <v>892.27</v>
      </c>
      <c r="K206" s="165">
        <f>ROUND(I206/H206*100,2)</f>
        <v>0.86</v>
      </c>
      <c r="L206" s="71">
        <v>700</v>
      </c>
      <c r="M206" s="71">
        <v>0</v>
      </c>
      <c r="N206" s="71">
        <v>7.73</v>
      </c>
      <c r="O206" s="69">
        <f t="shared" si="267"/>
        <v>7.73</v>
      </c>
      <c r="P206" s="71">
        <f t="shared" si="265"/>
        <v>692.27</v>
      </c>
      <c r="Q206" s="199"/>
      <c r="R206" s="6"/>
      <c r="S206" s="9">
        <f t="shared" si="189"/>
        <v>0</v>
      </c>
      <c r="T206" s="44">
        <f t="shared" si="271"/>
        <v>0</v>
      </c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</row>
    <row r="207" spans="1:159" ht="18" x14ac:dyDescent="0.2">
      <c r="A207" s="290"/>
      <c r="B207" s="291"/>
      <c r="C207" s="291"/>
      <c r="D207" s="291"/>
      <c r="E207" s="291"/>
      <c r="F207" s="291" t="s">
        <v>136</v>
      </c>
      <c r="G207" s="295" t="s">
        <v>169</v>
      </c>
      <c r="H207" s="71"/>
      <c r="I207" s="71">
        <f t="shared" si="268"/>
        <v>0</v>
      </c>
      <c r="J207" s="71">
        <f t="shared" si="266"/>
        <v>0</v>
      </c>
      <c r="K207" s="165"/>
      <c r="L207" s="71">
        <f t="shared" si="269"/>
        <v>0</v>
      </c>
      <c r="M207" s="71"/>
      <c r="N207" s="71"/>
      <c r="O207" s="69">
        <f t="shared" si="267"/>
        <v>0</v>
      </c>
      <c r="P207" s="71">
        <f t="shared" si="265"/>
        <v>0</v>
      </c>
      <c r="Q207" s="71">
        <f t="shared" si="265"/>
        <v>0</v>
      </c>
      <c r="R207" s="6"/>
      <c r="S207" s="9">
        <f t="shared" si="189"/>
        <v>0</v>
      </c>
      <c r="T207" s="44">
        <f t="shared" si="271"/>
        <v>0</v>
      </c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</row>
    <row r="208" spans="1:159" ht="18" x14ac:dyDescent="0.2">
      <c r="A208" s="290"/>
      <c r="B208" s="291"/>
      <c r="C208" s="291"/>
      <c r="D208" s="291"/>
      <c r="E208" s="291"/>
      <c r="F208" s="291" t="s">
        <v>22</v>
      </c>
      <c r="G208" s="295" t="s">
        <v>170</v>
      </c>
      <c r="H208" s="71"/>
      <c r="I208" s="71">
        <f t="shared" si="268"/>
        <v>0</v>
      </c>
      <c r="J208" s="71">
        <f t="shared" si="266"/>
        <v>0</v>
      </c>
      <c r="K208" s="165"/>
      <c r="L208" s="71">
        <f t="shared" si="269"/>
        <v>0</v>
      </c>
      <c r="M208" s="71"/>
      <c r="N208" s="71"/>
      <c r="O208" s="69">
        <f t="shared" si="267"/>
        <v>0</v>
      </c>
      <c r="P208" s="71">
        <f t="shared" si="265"/>
        <v>0</v>
      </c>
      <c r="Q208" s="71">
        <f t="shared" si="265"/>
        <v>0</v>
      </c>
      <c r="R208" s="6"/>
      <c r="S208" s="9">
        <f t="shared" si="189"/>
        <v>0</v>
      </c>
      <c r="T208" s="33">
        <f t="shared" ref="T208" si="272">T209+T210</f>
        <v>-87</v>
      </c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</row>
    <row r="209" spans="1:159" ht="18" x14ac:dyDescent="0.2">
      <c r="A209" s="290"/>
      <c r="B209" s="291"/>
      <c r="C209" s="291"/>
      <c r="D209" s="291"/>
      <c r="E209" s="291"/>
      <c r="F209" s="291"/>
      <c r="G209" s="295" t="s">
        <v>171</v>
      </c>
      <c r="H209" s="71"/>
      <c r="I209" s="71">
        <f t="shared" si="268"/>
        <v>0</v>
      </c>
      <c r="J209" s="71">
        <f t="shared" si="266"/>
        <v>0</v>
      </c>
      <c r="K209" s="165"/>
      <c r="L209" s="71">
        <f t="shared" si="269"/>
        <v>0</v>
      </c>
      <c r="M209" s="71"/>
      <c r="N209" s="71"/>
      <c r="O209" s="69">
        <f t="shared" si="267"/>
        <v>0</v>
      </c>
      <c r="P209" s="71">
        <f t="shared" si="265"/>
        <v>0</v>
      </c>
      <c r="Q209" s="71">
        <f t="shared" si="265"/>
        <v>0</v>
      </c>
      <c r="R209" s="6"/>
      <c r="S209" s="9">
        <f t="shared" si="189"/>
        <v>0</v>
      </c>
      <c r="T209" s="44">
        <f t="shared" ref="T209:T215" si="273">+R209+S209</f>
        <v>0</v>
      </c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</row>
    <row r="210" spans="1:159" ht="28.5" x14ac:dyDescent="0.2">
      <c r="A210" s="290"/>
      <c r="B210" s="291"/>
      <c r="C210" s="291"/>
      <c r="D210" s="291"/>
      <c r="E210" s="291"/>
      <c r="F210" s="291" t="s">
        <v>109</v>
      </c>
      <c r="G210" s="295" t="s">
        <v>172</v>
      </c>
      <c r="H210" s="71">
        <v>600</v>
      </c>
      <c r="I210" s="71">
        <f t="shared" si="268"/>
        <v>145.38999999999999</v>
      </c>
      <c r="J210" s="71">
        <f t="shared" si="266"/>
        <v>454.61</v>
      </c>
      <c r="K210" s="165">
        <f t="shared" ref="K210" si="274">ROUND(I210/H210*100,2)</f>
        <v>24.23</v>
      </c>
      <c r="L210" s="71">
        <v>600</v>
      </c>
      <c r="M210" s="71">
        <v>87</v>
      </c>
      <c r="N210" s="71">
        <v>58.39</v>
      </c>
      <c r="O210" s="69">
        <f t="shared" si="267"/>
        <v>145.38999999999999</v>
      </c>
      <c r="P210" s="71">
        <f t="shared" si="265"/>
        <v>454.61</v>
      </c>
      <c r="Q210" s="199">
        <f t="shared" si="241"/>
        <v>24.23</v>
      </c>
      <c r="R210" s="6"/>
      <c r="S210" s="9">
        <f t="shared" si="189"/>
        <v>-87</v>
      </c>
      <c r="T210" s="44">
        <f t="shared" si="273"/>
        <v>-87</v>
      </c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</row>
    <row r="211" spans="1:159" ht="28.5" x14ac:dyDescent="0.2">
      <c r="A211" s="290"/>
      <c r="B211" s="291"/>
      <c r="C211" s="291"/>
      <c r="D211" s="291"/>
      <c r="E211" s="291"/>
      <c r="F211" s="291" t="s">
        <v>111</v>
      </c>
      <c r="G211" s="295" t="s">
        <v>309</v>
      </c>
      <c r="H211" s="71">
        <v>43000</v>
      </c>
      <c r="I211" s="71">
        <f t="shared" si="268"/>
        <v>0</v>
      </c>
      <c r="J211" s="71">
        <f t="shared" si="266"/>
        <v>43000</v>
      </c>
      <c r="K211" s="165">
        <f t="shared" si="261"/>
        <v>0</v>
      </c>
      <c r="L211" s="71">
        <v>15000</v>
      </c>
      <c r="M211" s="71"/>
      <c r="N211" s="71"/>
      <c r="O211" s="69">
        <f>+M211+N211</f>
        <v>0</v>
      </c>
      <c r="P211" s="71">
        <f t="shared" si="265"/>
        <v>15000</v>
      </c>
      <c r="Q211" s="199">
        <f t="shared" si="241"/>
        <v>0</v>
      </c>
      <c r="R211" s="6"/>
      <c r="S211" s="9">
        <f t="shared" ref="S211:S274" si="275">R211-M211</f>
        <v>0</v>
      </c>
      <c r="T211" s="44">
        <f t="shared" si="273"/>
        <v>0</v>
      </c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</row>
    <row r="212" spans="1:159" ht="28.5" x14ac:dyDescent="0.2">
      <c r="A212" s="290"/>
      <c r="B212" s="291"/>
      <c r="C212" s="291"/>
      <c r="D212" s="291"/>
      <c r="E212" s="291"/>
      <c r="F212" s="291" t="s">
        <v>91</v>
      </c>
      <c r="G212" s="295" t="s">
        <v>333</v>
      </c>
      <c r="H212" s="71">
        <v>57000</v>
      </c>
      <c r="I212" s="71">
        <f t="shared" si="268"/>
        <v>20209.150000000001</v>
      </c>
      <c r="J212" s="71">
        <f t="shared" si="266"/>
        <v>36790.85</v>
      </c>
      <c r="K212" s="165">
        <f t="shared" si="261"/>
        <v>35.450000000000003</v>
      </c>
      <c r="L212" s="71">
        <v>29000</v>
      </c>
      <c r="M212" s="71">
        <v>16486</v>
      </c>
      <c r="N212" s="71">
        <v>3723.15</v>
      </c>
      <c r="O212" s="69">
        <f t="shared" si="267"/>
        <v>20209.150000000001</v>
      </c>
      <c r="P212" s="71">
        <f t="shared" si="265"/>
        <v>8790.8499999999985</v>
      </c>
      <c r="Q212" s="199">
        <f t="shared" si="241"/>
        <v>69.69</v>
      </c>
      <c r="R212" s="6"/>
      <c r="S212" s="9">
        <f t="shared" si="275"/>
        <v>-16486</v>
      </c>
      <c r="T212" s="44">
        <f t="shared" si="273"/>
        <v>-16486</v>
      </c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</row>
    <row r="213" spans="1:159" ht="18" x14ac:dyDescent="0.2">
      <c r="A213" s="290"/>
      <c r="B213" s="291"/>
      <c r="C213" s="291"/>
      <c r="D213" s="291"/>
      <c r="E213" s="291" t="s">
        <v>18</v>
      </c>
      <c r="F213" s="291"/>
      <c r="G213" s="295" t="s">
        <v>310</v>
      </c>
      <c r="H213" s="71">
        <v>0</v>
      </c>
      <c r="I213" s="71">
        <f t="shared" si="268"/>
        <v>0</v>
      </c>
      <c r="J213" s="71">
        <f t="shared" si="266"/>
        <v>0</v>
      </c>
      <c r="K213" s="165"/>
      <c r="L213" s="71">
        <v>0</v>
      </c>
      <c r="M213" s="71">
        <v>0</v>
      </c>
      <c r="N213" s="71">
        <v>0</v>
      </c>
      <c r="O213" s="69">
        <f t="shared" si="267"/>
        <v>0</v>
      </c>
      <c r="P213" s="71">
        <f t="shared" si="265"/>
        <v>0</v>
      </c>
      <c r="Q213" s="199"/>
      <c r="R213" s="6"/>
      <c r="S213" s="9">
        <f t="shared" si="275"/>
        <v>0</v>
      </c>
      <c r="T213" s="44">
        <f t="shared" si="273"/>
        <v>0</v>
      </c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</row>
    <row r="214" spans="1:159" ht="18" x14ac:dyDescent="0.2">
      <c r="A214" s="284"/>
      <c r="B214" s="285"/>
      <c r="C214" s="285"/>
      <c r="D214" s="285"/>
      <c r="E214" s="285" t="s">
        <v>136</v>
      </c>
      <c r="F214" s="285"/>
      <c r="G214" s="309" t="s">
        <v>311</v>
      </c>
      <c r="H214" s="73">
        <f t="shared" ref="H214:J214" si="276">SUM(H215:H217)</f>
        <v>2000</v>
      </c>
      <c r="I214" s="73">
        <f t="shared" si="276"/>
        <v>0</v>
      </c>
      <c r="J214" s="73">
        <f t="shared" si="276"/>
        <v>2000</v>
      </c>
      <c r="K214" s="165"/>
      <c r="L214" s="73">
        <f t="shared" ref="L214:O214" si="277">SUM(L215:L217)</f>
        <v>0</v>
      </c>
      <c r="M214" s="73">
        <f t="shared" si="277"/>
        <v>0</v>
      </c>
      <c r="N214" s="73">
        <f t="shared" si="277"/>
        <v>0</v>
      </c>
      <c r="O214" s="73">
        <f t="shared" si="277"/>
        <v>0</v>
      </c>
      <c r="P214" s="73">
        <f t="shared" si="265"/>
        <v>0</v>
      </c>
      <c r="Q214" s="198"/>
      <c r="R214" s="6"/>
      <c r="S214" s="9">
        <f t="shared" si="275"/>
        <v>0</v>
      </c>
      <c r="T214" s="44">
        <f t="shared" si="273"/>
        <v>0</v>
      </c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</row>
    <row r="215" spans="1:159" ht="18" x14ac:dyDescent="0.2">
      <c r="A215" s="290"/>
      <c r="B215" s="291"/>
      <c r="C215" s="291"/>
      <c r="D215" s="291"/>
      <c r="E215" s="291"/>
      <c r="F215" s="291"/>
      <c r="G215" s="295" t="s">
        <v>138</v>
      </c>
      <c r="H215" s="71"/>
      <c r="I215" s="71"/>
      <c r="J215" s="71">
        <f t="shared" ref="J215:J216" si="278">H215-I215</f>
        <v>0</v>
      </c>
      <c r="K215" s="165"/>
      <c r="L215" s="71"/>
      <c r="M215" s="71"/>
      <c r="N215" s="71"/>
      <c r="O215" s="69">
        <f t="shared" ref="O215:O217" si="279">+M215+N215</f>
        <v>0</v>
      </c>
      <c r="P215" s="73">
        <f t="shared" si="265"/>
        <v>0</v>
      </c>
      <c r="Q215" s="73">
        <f t="shared" si="265"/>
        <v>0</v>
      </c>
      <c r="R215" s="6"/>
      <c r="S215" s="9">
        <f t="shared" si="275"/>
        <v>0</v>
      </c>
      <c r="T215" s="44">
        <f t="shared" si="273"/>
        <v>0</v>
      </c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</row>
    <row r="216" spans="1:159" ht="18" x14ac:dyDescent="0.2">
      <c r="A216" s="290"/>
      <c r="B216" s="291"/>
      <c r="C216" s="291"/>
      <c r="D216" s="291"/>
      <c r="E216" s="291"/>
      <c r="F216" s="291"/>
      <c r="G216" s="295" t="s">
        <v>139</v>
      </c>
      <c r="H216" s="71"/>
      <c r="I216" s="71"/>
      <c r="J216" s="71">
        <f t="shared" si="278"/>
        <v>0</v>
      </c>
      <c r="K216" s="165"/>
      <c r="L216" s="71"/>
      <c r="M216" s="71"/>
      <c r="N216" s="71"/>
      <c r="O216" s="69">
        <f t="shared" si="279"/>
        <v>0</v>
      </c>
      <c r="P216" s="73">
        <f t="shared" si="265"/>
        <v>0</v>
      </c>
      <c r="Q216" s="73">
        <f t="shared" si="265"/>
        <v>0</v>
      </c>
      <c r="R216" s="6"/>
      <c r="S216" s="9">
        <f t="shared" si="275"/>
        <v>0</v>
      </c>
      <c r="T216" s="33">
        <f t="shared" ref="T216" si="280">T217+T218+T219+T220</f>
        <v>0</v>
      </c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</row>
    <row r="217" spans="1:159" ht="18" x14ac:dyDescent="0.2">
      <c r="A217" s="290"/>
      <c r="B217" s="291"/>
      <c r="C217" s="291"/>
      <c r="D217" s="291"/>
      <c r="E217" s="291"/>
      <c r="F217" s="291" t="s">
        <v>91</v>
      </c>
      <c r="G217" s="295" t="s">
        <v>312</v>
      </c>
      <c r="H217" s="71">
        <v>2000</v>
      </c>
      <c r="I217" s="71">
        <f>O217</f>
        <v>0</v>
      </c>
      <c r="J217" s="71">
        <f>H217-I217</f>
        <v>2000</v>
      </c>
      <c r="K217" s="165"/>
      <c r="L217" s="71">
        <v>0</v>
      </c>
      <c r="M217" s="71">
        <v>0</v>
      </c>
      <c r="N217" s="71">
        <v>0</v>
      </c>
      <c r="O217" s="69">
        <f t="shared" si="279"/>
        <v>0</v>
      </c>
      <c r="P217" s="73">
        <f t="shared" si="265"/>
        <v>0</v>
      </c>
      <c r="Q217" s="73">
        <f t="shared" si="265"/>
        <v>0</v>
      </c>
      <c r="R217" s="6"/>
      <c r="S217" s="9">
        <f t="shared" si="275"/>
        <v>0</v>
      </c>
      <c r="T217" s="44">
        <f t="shared" ref="T217:T220" si="281">+R217+S217</f>
        <v>0</v>
      </c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</row>
    <row r="218" spans="1:159" ht="18" x14ac:dyDescent="0.2">
      <c r="A218" s="284"/>
      <c r="B218" s="285"/>
      <c r="C218" s="285"/>
      <c r="D218" s="285"/>
      <c r="E218" s="285" t="s">
        <v>22</v>
      </c>
      <c r="F218" s="285"/>
      <c r="G218" s="309" t="s">
        <v>173</v>
      </c>
      <c r="H218" s="73">
        <f t="shared" ref="H218:J218" si="282">H219+H220</f>
        <v>0</v>
      </c>
      <c r="I218" s="73">
        <f t="shared" si="282"/>
        <v>0</v>
      </c>
      <c r="J218" s="73">
        <f t="shared" si="282"/>
        <v>0</v>
      </c>
      <c r="K218" s="165"/>
      <c r="L218" s="73">
        <f t="shared" ref="L218:O218" si="283">L219+L220</f>
        <v>0</v>
      </c>
      <c r="M218" s="73">
        <f t="shared" si="283"/>
        <v>0</v>
      </c>
      <c r="N218" s="73">
        <f t="shared" si="283"/>
        <v>0</v>
      </c>
      <c r="O218" s="73">
        <f t="shared" si="283"/>
        <v>0</v>
      </c>
      <c r="P218" s="73">
        <f t="shared" si="265"/>
        <v>0</v>
      </c>
      <c r="Q218" s="73">
        <f t="shared" si="265"/>
        <v>0</v>
      </c>
      <c r="R218" s="6"/>
      <c r="S218" s="9">
        <f t="shared" si="275"/>
        <v>0</v>
      </c>
      <c r="T218" s="44">
        <f t="shared" si="281"/>
        <v>0</v>
      </c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</row>
    <row r="219" spans="1:159" ht="28.5" x14ac:dyDescent="0.2">
      <c r="A219" s="290"/>
      <c r="B219" s="291"/>
      <c r="C219" s="291"/>
      <c r="D219" s="291"/>
      <c r="E219" s="291"/>
      <c r="F219" s="291" t="s">
        <v>20</v>
      </c>
      <c r="G219" s="295" t="s">
        <v>174</v>
      </c>
      <c r="H219" s="71"/>
      <c r="I219" s="71"/>
      <c r="J219" s="71">
        <f t="shared" ref="J219:J225" si="284">H219-I219</f>
        <v>0</v>
      </c>
      <c r="K219" s="165"/>
      <c r="L219" s="71"/>
      <c r="M219" s="71"/>
      <c r="N219" s="71"/>
      <c r="O219" s="69">
        <f t="shared" ref="O219:O225" si="285">+M219+N219</f>
        <v>0</v>
      </c>
      <c r="P219" s="73">
        <f t="shared" si="265"/>
        <v>0</v>
      </c>
      <c r="Q219" s="73">
        <f t="shared" si="265"/>
        <v>0</v>
      </c>
      <c r="R219" s="6"/>
      <c r="S219" s="9">
        <f t="shared" si="275"/>
        <v>0</v>
      </c>
      <c r="T219" s="44">
        <f t="shared" si="281"/>
        <v>0</v>
      </c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</row>
    <row r="220" spans="1:159" ht="18" x14ac:dyDescent="0.2">
      <c r="A220" s="290"/>
      <c r="B220" s="291"/>
      <c r="C220" s="291"/>
      <c r="D220" s="291"/>
      <c r="E220" s="291"/>
      <c r="F220" s="291"/>
      <c r="G220" s="295" t="s">
        <v>175</v>
      </c>
      <c r="H220" s="71"/>
      <c r="I220" s="71"/>
      <c r="J220" s="71">
        <f t="shared" si="284"/>
        <v>0</v>
      </c>
      <c r="K220" s="165"/>
      <c r="L220" s="71"/>
      <c r="M220" s="71"/>
      <c r="N220" s="71"/>
      <c r="O220" s="69">
        <f t="shared" si="285"/>
        <v>0</v>
      </c>
      <c r="P220" s="73">
        <f t="shared" si="265"/>
        <v>0</v>
      </c>
      <c r="Q220" s="73">
        <f t="shared" si="265"/>
        <v>0</v>
      </c>
      <c r="R220" s="6"/>
      <c r="S220" s="9">
        <f t="shared" si="275"/>
        <v>0</v>
      </c>
      <c r="T220" s="44">
        <f t="shared" si="281"/>
        <v>0</v>
      </c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</row>
    <row r="221" spans="1:159" ht="28.5" x14ac:dyDescent="0.2">
      <c r="A221" s="290"/>
      <c r="B221" s="291"/>
      <c r="C221" s="291"/>
      <c r="D221" s="291"/>
      <c r="E221" s="291">
        <v>11</v>
      </c>
      <c r="F221" s="291"/>
      <c r="G221" s="295" t="s">
        <v>176</v>
      </c>
      <c r="H221" s="71"/>
      <c r="I221" s="71"/>
      <c r="J221" s="71">
        <f t="shared" si="284"/>
        <v>0</v>
      </c>
      <c r="K221" s="165"/>
      <c r="L221" s="71"/>
      <c r="M221" s="71"/>
      <c r="N221" s="71"/>
      <c r="O221" s="69">
        <f t="shared" si="285"/>
        <v>0</v>
      </c>
      <c r="P221" s="73">
        <f t="shared" si="265"/>
        <v>0</v>
      </c>
      <c r="Q221" s="73">
        <f t="shared" si="265"/>
        <v>0</v>
      </c>
      <c r="R221" s="6"/>
      <c r="S221" s="9">
        <f t="shared" si="275"/>
        <v>0</v>
      </c>
      <c r="T221" s="33">
        <f t="shared" ref="T221" si="286">T222</f>
        <v>0</v>
      </c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</row>
    <row r="222" spans="1:159" ht="18" x14ac:dyDescent="0.2">
      <c r="A222" s="290"/>
      <c r="B222" s="291"/>
      <c r="C222" s="291"/>
      <c r="D222" s="291"/>
      <c r="E222" s="291">
        <v>13</v>
      </c>
      <c r="F222" s="291"/>
      <c r="G222" s="295" t="s">
        <v>141</v>
      </c>
      <c r="H222" s="71"/>
      <c r="I222" s="71"/>
      <c r="J222" s="71">
        <f t="shared" si="284"/>
        <v>0</v>
      </c>
      <c r="K222" s="165"/>
      <c r="L222" s="71"/>
      <c r="M222" s="71"/>
      <c r="N222" s="71"/>
      <c r="O222" s="69">
        <f t="shared" si="285"/>
        <v>0</v>
      </c>
      <c r="P222" s="73">
        <f t="shared" si="265"/>
        <v>0</v>
      </c>
      <c r="Q222" s="73">
        <f t="shared" si="265"/>
        <v>0</v>
      </c>
      <c r="R222" s="6"/>
      <c r="S222" s="9">
        <f t="shared" si="275"/>
        <v>0</v>
      </c>
      <c r="T222" s="44">
        <f t="shared" ref="T222" si="287">+R222+S222</f>
        <v>0</v>
      </c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</row>
    <row r="223" spans="1:159" ht="18" x14ac:dyDescent="0.2">
      <c r="A223" s="290"/>
      <c r="B223" s="291"/>
      <c r="C223" s="291"/>
      <c r="D223" s="291"/>
      <c r="E223" s="291">
        <v>14</v>
      </c>
      <c r="F223" s="291"/>
      <c r="G223" s="295" t="s">
        <v>177</v>
      </c>
      <c r="H223" s="71"/>
      <c r="I223" s="71"/>
      <c r="J223" s="71">
        <f t="shared" si="284"/>
        <v>0</v>
      </c>
      <c r="K223" s="165"/>
      <c r="L223" s="71"/>
      <c r="M223" s="71"/>
      <c r="N223" s="71"/>
      <c r="O223" s="69">
        <f t="shared" si="285"/>
        <v>0</v>
      </c>
      <c r="P223" s="73">
        <f t="shared" si="265"/>
        <v>0</v>
      </c>
      <c r="Q223" s="73">
        <f t="shared" si="265"/>
        <v>0</v>
      </c>
      <c r="R223" s="6"/>
      <c r="S223" s="9">
        <f t="shared" si="275"/>
        <v>0</v>
      </c>
      <c r="T223" s="33">
        <f t="shared" ref="T223:T224" si="288">T224</f>
        <v>0</v>
      </c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</row>
    <row r="224" spans="1:159" ht="28.5" x14ac:dyDescent="0.2">
      <c r="A224" s="290"/>
      <c r="B224" s="291"/>
      <c r="C224" s="291"/>
      <c r="D224" s="291"/>
      <c r="E224" s="291"/>
      <c r="F224" s="291"/>
      <c r="G224" s="295" t="s">
        <v>178</v>
      </c>
      <c r="H224" s="71"/>
      <c r="I224" s="71"/>
      <c r="J224" s="71">
        <f t="shared" si="284"/>
        <v>0</v>
      </c>
      <c r="K224" s="165"/>
      <c r="L224" s="71"/>
      <c r="M224" s="71"/>
      <c r="N224" s="71"/>
      <c r="O224" s="69">
        <f t="shared" si="285"/>
        <v>0</v>
      </c>
      <c r="P224" s="73">
        <f t="shared" si="265"/>
        <v>0</v>
      </c>
      <c r="Q224" s="73">
        <f t="shared" si="265"/>
        <v>0</v>
      </c>
      <c r="R224" s="6"/>
      <c r="S224" s="9">
        <f t="shared" si="275"/>
        <v>0</v>
      </c>
      <c r="T224" s="33">
        <f t="shared" si="288"/>
        <v>0</v>
      </c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</row>
    <row r="225" spans="1:159" ht="28.5" x14ac:dyDescent="0.2">
      <c r="A225" s="290"/>
      <c r="B225" s="291"/>
      <c r="C225" s="291"/>
      <c r="D225" s="291"/>
      <c r="E225" s="291"/>
      <c r="F225" s="291"/>
      <c r="G225" s="295" t="s">
        <v>179</v>
      </c>
      <c r="H225" s="71"/>
      <c r="I225" s="71"/>
      <c r="J225" s="71">
        <f t="shared" si="284"/>
        <v>0</v>
      </c>
      <c r="K225" s="165"/>
      <c r="L225" s="71"/>
      <c r="M225" s="71"/>
      <c r="N225" s="71"/>
      <c r="O225" s="69">
        <f t="shared" si="285"/>
        <v>0</v>
      </c>
      <c r="P225" s="73">
        <f t="shared" si="265"/>
        <v>0</v>
      </c>
      <c r="Q225" s="73">
        <f t="shared" si="265"/>
        <v>0</v>
      </c>
      <c r="R225" s="6"/>
      <c r="S225" s="9">
        <f t="shared" si="275"/>
        <v>0</v>
      </c>
      <c r="T225" s="44">
        <f t="shared" ref="T225" si="289">+R225+S225</f>
        <v>0</v>
      </c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</row>
    <row r="226" spans="1:159" ht="15.75" x14ac:dyDescent="0.2">
      <c r="A226" s="284"/>
      <c r="B226" s="285"/>
      <c r="C226" s="285"/>
      <c r="D226" s="285"/>
      <c r="E226" s="285" t="s">
        <v>91</v>
      </c>
      <c r="F226" s="285"/>
      <c r="G226" s="309" t="s">
        <v>313</v>
      </c>
      <c r="H226" s="73">
        <f t="shared" ref="H226:J226" si="290">H227+H228+H229+H230</f>
        <v>0</v>
      </c>
      <c r="I226" s="73">
        <f t="shared" si="290"/>
        <v>0</v>
      </c>
      <c r="J226" s="73">
        <f t="shared" si="290"/>
        <v>0</v>
      </c>
      <c r="K226" s="73">
        <v>0</v>
      </c>
      <c r="L226" s="73">
        <f t="shared" ref="L226:O226" si="291">L227+L228+L229+L230</f>
        <v>0</v>
      </c>
      <c r="M226" s="73">
        <f t="shared" si="291"/>
        <v>0</v>
      </c>
      <c r="N226" s="73">
        <f t="shared" si="291"/>
        <v>0</v>
      </c>
      <c r="O226" s="73">
        <f t="shared" si="291"/>
        <v>0</v>
      </c>
      <c r="P226" s="73">
        <f t="shared" si="265"/>
        <v>0</v>
      </c>
      <c r="Q226" s="73">
        <f t="shared" si="265"/>
        <v>0</v>
      </c>
      <c r="R226" s="6"/>
      <c r="S226" s="9">
        <f t="shared" si="275"/>
        <v>0</v>
      </c>
      <c r="T226" s="31">
        <f t="shared" ref="T226" si="292">+T227</f>
        <v>0</v>
      </c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</row>
    <row r="227" spans="1:159" ht="18" x14ac:dyDescent="0.2">
      <c r="A227" s="290"/>
      <c r="B227" s="291"/>
      <c r="C227" s="291"/>
      <c r="D227" s="291"/>
      <c r="E227" s="291"/>
      <c r="F227" s="291"/>
      <c r="G227" s="295" t="s">
        <v>143</v>
      </c>
      <c r="H227" s="71"/>
      <c r="I227" s="71"/>
      <c r="J227" s="71">
        <f t="shared" ref="J227:K230" si="293">H227-I227</f>
        <v>0</v>
      </c>
      <c r="K227" s="165"/>
      <c r="L227" s="71"/>
      <c r="M227" s="71"/>
      <c r="N227" s="71"/>
      <c r="O227" s="69">
        <f t="shared" ref="O227:O230" si="294">+M227+N227</f>
        <v>0</v>
      </c>
      <c r="P227" s="73">
        <f t="shared" si="265"/>
        <v>0</v>
      </c>
      <c r="Q227" s="73">
        <f t="shared" si="265"/>
        <v>0</v>
      </c>
      <c r="R227" s="6"/>
      <c r="S227" s="9">
        <f t="shared" si="275"/>
        <v>0</v>
      </c>
      <c r="T227" s="44">
        <f t="shared" ref="T227" si="295">+R227+S227</f>
        <v>0</v>
      </c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</row>
    <row r="228" spans="1:159" ht="15.75" x14ac:dyDescent="0.2">
      <c r="A228" s="290"/>
      <c r="B228" s="291"/>
      <c r="C228" s="291"/>
      <c r="D228" s="291"/>
      <c r="E228" s="291"/>
      <c r="F228" s="291" t="s">
        <v>7</v>
      </c>
      <c r="G228" s="295" t="s">
        <v>314</v>
      </c>
      <c r="H228" s="71"/>
      <c r="I228" s="71"/>
      <c r="J228" s="71">
        <f t="shared" si="293"/>
        <v>0</v>
      </c>
      <c r="K228" s="71">
        <f t="shared" si="293"/>
        <v>0</v>
      </c>
      <c r="L228" s="71"/>
      <c r="M228" s="71"/>
      <c r="N228" s="71"/>
      <c r="O228" s="69">
        <f t="shared" si="294"/>
        <v>0</v>
      </c>
      <c r="P228" s="71">
        <f t="shared" si="265"/>
        <v>0</v>
      </c>
      <c r="Q228" s="73">
        <f t="shared" si="265"/>
        <v>0</v>
      </c>
      <c r="R228" s="6"/>
      <c r="S228" s="9">
        <f t="shared" si="275"/>
        <v>0</v>
      </c>
      <c r="T228" s="33">
        <f t="shared" ref="T228" si="296">T230</f>
        <v>0</v>
      </c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</row>
    <row r="229" spans="1:159" ht="28.5" x14ac:dyDescent="0.2">
      <c r="A229" s="290"/>
      <c r="B229" s="291"/>
      <c r="C229" s="291"/>
      <c r="D229" s="291"/>
      <c r="E229" s="291"/>
      <c r="F229" s="291"/>
      <c r="G229" s="295" t="s">
        <v>145</v>
      </c>
      <c r="H229" s="71"/>
      <c r="I229" s="71"/>
      <c r="J229" s="71">
        <f t="shared" si="293"/>
        <v>0</v>
      </c>
      <c r="K229" s="165"/>
      <c r="L229" s="71"/>
      <c r="M229" s="71"/>
      <c r="N229" s="71"/>
      <c r="O229" s="69">
        <f t="shared" si="294"/>
        <v>0</v>
      </c>
      <c r="P229" s="71">
        <f t="shared" si="265"/>
        <v>0</v>
      </c>
      <c r="Q229" s="73">
        <f t="shared" si="265"/>
        <v>0</v>
      </c>
      <c r="R229" s="6"/>
      <c r="S229" s="9">
        <f t="shared" si="275"/>
        <v>0</v>
      </c>
      <c r="T229" s="44">
        <f t="shared" ref="T229" si="297">+R229+S229</f>
        <v>0</v>
      </c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</row>
    <row r="230" spans="1:159" ht="18" x14ac:dyDescent="0.2">
      <c r="A230" s="290"/>
      <c r="B230" s="291"/>
      <c r="C230" s="291"/>
      <c r="D230" s="291"/>
      <c r="E230" s="291"/>
      <c r="F230" s="291" t="s">
        <v>91</v>
      </c>
      <c r="G230" s="295" t="s">
        <v>315</v>
      </c>
      <c r="H230" s="71">
        <v>0</v>
      </c>
      <c r="I230" s="71">
        <v>0</v>
      </c>
      <c r="J230" s="71">
        <f t="shared" si="293"/>
        <v>0</v>
      </c>
      <c r="K230" s="165"/>
      <c r="L230" s="71">
        <v>0</v>
      </c>
      <c r="M230" s="71">
        <v>0</v>
      </c>
      <c r="N230" s="71">
        <v>0</v>
      </c>
      <c r="O230" s="69">
        <f t="shared" si="294"/>
        <v>0</v>
      </c>
      <c r="P230" s="71">
        <f t="shared" si="265"/>
        <v>0</v>
      </c>
      <c r="Q230" s="73">
        <f t="shared" si="265"/>
        <v>0</v>
      </c>
      <c r="R230" s="6"/>
      <c r="S230" s="9">
        <f t="shared" si="275"/>
        <v>0</v>
      </c>
      <c r="T230" s="33">
        <f t="shared" ref="T230" si="298">T232+T231</f>
        <v>0</v>
      </c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</row>
    <row r="231" spans="1:159" ht="15.75" x14ac:dyDescent="0.2">
      <c r="A231" s="284"/>
      <c r="B231" s="285"/>
      <c r="C231" s="285"/>
      <c r="D231" s="285" t="s">
        <v>92</v>
      </c>
      <c r="E231" s="285"/>
      <c r="F231" s="285"/>
      <c r="G231" s="309" t="s">
        <v>180</v>
      </c>
      <c r="H231" s="73">
        <f t="shared" ref="H231:O231" si="299">H232</f>
        <v>0</v>
      </c>
      <c r="I231" s="73">
        <f t="shared" si="299"/>
        <v>0</v>
      </c>
      <c r="J231" s="73">
        <f t="shared" si="299"/>
        <v>0</v>
      </c>
      <c r="K231" s="73">
        <f t="shared" si="299"/>
        <v>0</v>
      </c>
      <c r="L231" s="73">
        <f t="shared" si="299"/>
        <v>0</v>
      </c>
      <c r="M231" s="73">
        <f t="shared" si="299"/>
        <v>0</v>
      </c>
      <c r="N231" s="73">
        <f t="shared" si="299"/>
        <v>0</v>
      </c>
      <c r="O231" s="73">
        <f t="shared" si="299"/>
        <v>0</v>
      </c>
      <c r="P231" s="73">
        <f t="shared" si="265"/>
        <v>0</v>
      </c>
      <c r="Q231" s="73">
        <f t="shared" si="265"/>
        <v>0</v>
      </c>
      <c r="R231" s="6"/>
      <c r="S231" s="9">
        <f t="shared" si="275"/>
        <v>0</v>
      </c>
      <c r="T231" s="44">
        <f t="shared" ref="T231:T232" si="300">+R231+S231</f>
        <v>0</v>
      </c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</row>
    <row r="232" spans="1:159" ht="28.5" x14ac:dyDescent="0.2">
      <c r="A232" s="290"/>
      <c r="B232" s="291"/>
      <c r="C232" s="291"/>
      <c r="D232" s="291"/>
      <c r="E232" s="291" t="s">
        <v>111</v>
      </c>
      <c r="F232" s="291"/>
      <c r="G232" s="295" t="s">
        <v>181</v>
      </c>
      <c r="H232" s="71"/>
      <c r="I232" s="71"/>
      <c r="J232" s="71">
        <f>H232-I232</f>
        <v>0</v>
      </c>
      <c r="K232" s="71">
        <f>I232-J232</f>
        <v>0</v>
      </c>
      <c r="L232" s="71"/>
      <c r="M232" s="71"/>
      <c r="N232" s="71"/>
      <c r="O232" s="69">
        <f t="shared" ref="O232" si="301">+M232+N232</f>
        <v>0</v>
      </c>
      <c r="P232" s="73">
        <f t="shared" si="265"/>
        <v>0</v>
      </c>
      <c r="Q232" s="73">
        <f t="shared" si="265"/>
        <v>0</v>
      </c>
      <c r="R232" s="6"/>
      <c r="S232" s="9">
        <f t="shared" si="275"/>
        <v>0</v>
      </c>
      <c r="T232" s="44">
        <f t="shared" si="300"/>
        <v>0</v>
      </c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</row>
    <row r="233" spans="1:159" ht="28.5" x14ac:dyDescent="0.2">
      <c r="A233" s="284"/>
      <c r="B233" s="285"/>
      <c r="C233" s="285"/>
      <c r="D233" s="285">
        <v>51</v>
      </c>
      <c r="E233" s="285"/>
      <c r="F233" s="285"/>
      <c r="G233" s="309" t="s">
        <v>77</v>
      </c>
      <c r="H233" s="73">
        <f t="shared" ref="H233:J234" si="302">H234</f>
        <v>0</v>
      </c>
      <c r="I233" s="73">
        <f t="shared" si="302"/>
        <v>0</v>
      </c>
      <c r="J233" s="73">
        <f t="shared" si="302"/>
        <v>0</v>
      </c>
      <c r="K233" s="165"/>
      <c r="L233" s="73">
        <f t="shared" ref="L233:O234" si="303">L234</f>
        <v>0</v>
      </c>
      <c r="M233" s="73">
        <f t="shared" si="303"/>
        <v>0</v>
      </c>
      <c r="N233" s="73">
        <f t="shared" si="303"/>
        <v>0</v>
      </c>
      <c r="O233" s="73">
        <f t="shared" si="303"/>
        <v>0</v>
      </c>
      <c r="P233" s="73">
        <f t="shared" si="265"/>
        <v>0</v>
      </c>
      <c r="Q233" s="73">
        <f t="shared" si="265"/>
        <v>0</v>
      </c>
      <c r="R233" s="6"/>
      <c r="S233" s="9">
        <f t="shared" si="275"/>
        <v>0</v>
      </c>
      <c r="T233" s="34">
        <f t="shared" ref="T233" si="304">+T234</f>
        <v>0</v>
      </c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</row>
    <row r="234" spans="1:159" ht="18" x14ac:dyDescent="0.2">
      <c r="A234" s="284"/>
      <c r="B234" s="285"/>
      <c r="C234" s="285"/>
      <c r="D234" s="285"/>
      <c r="E234" s="285" t="s">
        <v>20</v>
      </c>
      <c r="F234" s="285"/>
      <c r="G234" s="293" t="s">
        <v>93</v>
      </c>
      <c r="H234" s="73">
        <f t="shared" si="302"/>
        <v>0</v>
      </c>
      <c r="I234" s="73">
        <f t="shared" si="302"/>
        <v>0</v>
      </c>
      <c r="J234" s="73">
        <f t="shared" si="302"/>
        <v>0</v>
      </c>
      <c r="K234" s="165"/>
      <c r="L234" s="73">
        <f t="shared" si="303"/>
        <v>0</v>
      </c>
      <c r="M234" s="73">
        <f t="shared" si="303"/>
        <v>0</v>
      </c>
      <c r="N234" s="73">
        <f t="shared" si="303"/>
        <v>0</v>
      </c>
      <c r="O234" s="73">
        <f t="shared" si="303"/>
        <v>0</v>
      </c>
      <c r="P234" s="73">
        <f t="shared" si="265"/>
        <v>0</v>
      </c>
      <c r="Q234" s="73">
        <f t="shared" si="265"/>
        <v>0</v>
      </c>
      <c r="R234" s="6"/>
      <c r="S234" s="9">
        <f t="shared" si="275"/>
        <v>0</v>
      </c>
      <c r="T234" s="44">
        <f t="shared" ref="T234" si="305">+R234+S234</f>
        <v>0</v>
      </c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</row>
    <row r="235" spans="1:159" ht="28.5" x14ac:dyDescent="0.2">
      <c r="A235" s="290"/>
      <c r="B235" s="291"/>
      <c r="C235" s="291"/>
      <c r="D235" s="291"/>
      <c r="E235" s="291"/>
      <c r="F235" s="291" t="s">
        <v>20</v>
      </c>
      <c r="G235" s="295" t="s">
        <v>94</v>
      </c>
      <c r="H235" s="71"/>
      <c r="I235" s="71"/>
      <c r="J235" s="71">
        <f>H235-I235</f>
        <v>0</v>
      </c>
      <c r="K235" s="165"/>
      <c r="L235" s="71"/>
      <c r="M235" s="71"/>
      <c r="N235" s="71"/>
      <c r="O235" s="69">
        <f t="shared" ref="O235" si="306">+M235+N235</f>
        <v>0</v>
      </c>
      <c r="P235" s="73">
        <f t="shared" si="265"/>
        <v>0</v>
      </c>
      <c r="Q235" s="73">
        <f t="shared" si="265"/>
        <v>0</v>
      </c>
      <c r="R235" s="6"/>
      <c r="S235" s="9">
        <f t="shared" si="275"/>
        <v>0</v>
      </c>
      <c r="T235" s="33">
        <f>R235+S235</f>
        <v>0</v>
      </c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</row>
    <row r="236" spans="1:159" ht="45" x14ac:dyDescent="0.2">
      <c r="A236" s="290"/>
      <c r="B236" s="291"/>
      <c r="C236" s="291"/>
      <c r="D236" s="285">
        <v>56</v>
      </c>
      <c r="E236" s="291"/>
      <c r="F236" s="291"/>
      <c r="G236" s="293" t="s">
        <v>159</v>
      </c>
      <c r="H236" s="71">
        <f t="shared" ref="H236:I236" si="307">+H237</f>
        <v>0</v>
      </c>
      <c r="I236" s="71">
        <f t="shared" si="307"/>
        <v>0</v>
      </c>
      <c r="J236" s="71">
        <f>H236-I236</f>
        <v>0</v>
      </c>
      <c r="K236" s="165"/>
      <c r="L236" s="71">
        <f>+L237</f>
        <v>0</v>
      </c>
      <c r="M236" s="71">
        <f>+M237</f>
        <v>0</v>
      </c>
      <c r="N236" s="71">
        <f t="shared" ref="N236:O236" si="308">+N237</f>
        <v>0</v>
      </c>
      <c r="O236" s="71">
        <f t="shared" si="308"/>
        <v>0</v>
      </c>
      <c r="P236" s="73">
        <f t="shared" si="265"/>
        <v>0</v>
      </c>
      <c r="Q236" s="73">
        <f t="shared" si="265"/>
        <v>0</v>
      </c>
      <c r="R236" s="6"/>
      <c r="S236" s="9">
        <f t="shared" si="275"/>
        <v>0</v>
      </c>
      <c r="T236" s="33">
        <f t="shared" ref="T236" si="309">T237+T242</f>
        <v>6890</v>
      </c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</row>
    <row r="237" spans="1:159" ht="18" x14ac:dyDescent="0.2">
      <c r="A237" s="290"/>
      <c r="B237" s="291"/>
      <c r="C237" s="291"/>
      <c r="D237" s="291"/>
      <c r="E237" s="296" t="s">
        <v>58</v>
      </c>
      <c r="F237" s="291"/>
      <c r="G237" s="295" t="s">
        <v>182</v>
      </c>
      <c r="H237" s="71"/>
      <c r="I237" s="71"/>
      <c r="J237" s="71"/>
      <c r="K237" s="165"/>
      <c r="L237" s="71"/>
      <c r="M237" s="71"/>
      <c r="N237" s="71"/>
      <c r="O237" s="69">
        <f t="shared" ref="O237" si="310">+M237+N237</f>
        <v>0</v>
      </c>
      <c r="P237" s="73">
        <f t="shared" si="265"/>
        <v>0</v>
      </c>
      <c r="Q237" s="73">
        <f t="shared" si="265"/>
        <v>0</v>
      </c>
      <c r="R237" s="6"/>
      <c r="S237" s="9">
        <f t="shared" si="275"/>
        <v>0</v>
      </c>
      <c r="T237" s="33">
        <f t="shared" ref="T237" si="311">T238+T239+T240+T241</f>
        <v>-948</v>
      </c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</row>
    <row r="238" spans="1:159" ht="18" x14ac:dyDescent="0.2">
      <c r="A238" s="284"/>
      <c r="B238" s="285"/>
      <c r="C238" s="285"/>
      <c r="D238" s="285">
        <v>57</v>
      </c>
      <c r="E238" s="285"/>
      <c r="F238" s="285"/>
      <c r="G238" s="309" t="s">
        <v>316</v>
      </c>
      <c r="H238" s="73">
        <f t="shared" ref="H238:J238" si="312">H240</f>
        <v>2000</v>
      </c>
      <c r="I238" s="73">
        <f t="shared" si="312"/>
        <v>474</v>
      </c>
      <c r="J238" s="73">
        <f t="shared" si="312"/>
        <v>1526</v>
      </c>
      <c r="K238" s="165">
        <f t="shared" si="261"/>
        <v>23.7</v>
      </c>
      <c r="L238" s="73">
        <f t="shared" ref="L238:O238" si="313">L240</f>
        <v>2000</v>
      </c>
      <c r="M238" s="73">
        <f t="shared" si="313"/>
        <v>474</v>
      </c>
      <c r="N238" s="73">
        <f t="shared" si="313"/>
        <v>0</v>
      </c>
      <c r="O238" s="73">
        <f t="shared" si="313"/>
        <v>474</v>
      </c>
      <c r="P238" s="73">
        <f t="shared" si="265"/>
        <v>1526</v>
      </c>
      <c r="Q238" s="198">
        <f t="shared" ref="Q238:Q242" si="314">ROUND(O238/L238*100,2)</f>
        <v>23.7</v>
      </c>
      <c r="R238" s="6"/>
      <c r="S238" s="9">
        <f t="shared" si="275"/>
        <v>-474</v>
      </c>
      <c r="T238" s="44">
        <f t="shared" ref="T238:T242" si="315">+R238+S238</f>
        <v>-474</v>
      </c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</row>
    <row r="239" spans="1:159" ht="18" x14ac:dyDescent="0.2">
      <c r="A239" s="284"/>
      <c r="B239" s="285"/>
      <c r="C239" s="285"/>
      <c r="D239" s="285"/>
      <c r="E239" s="285"/>
      <c r="F239" s="285"/>
      <c r="G239" s="293" t="s">
        <v>95</v>
      </c>
      <c r="H239" s="70"/>
      <c r="I239" s="70"/>
      <c r="J239" s="70"/>
      <c r="K239" s="165"/>
      <c r="L239" s="70"/>
      <c r="M239" s="70"/>
      <c r="N239" s="70"/>
      <c r="O239" s="69">
        <f t="shared" ref="O239" si="316">+M239+N239</f>
        <v>0</v>
      </c>
      <c r="P239" s="73">
        <f t="shared" si="265"/>
        <v>0</v>
      </c>
      <c r="Q239" s="73">
        <f t="shared" si="265"/>
        <v>0</v>
      </c>
      <c r="R239" s="6"/>
      <c r="S239" s="9">
        <f t="shared" si="275"/>
        <v>0</v>
      </c>
      <c r="T239" s="44">
        <f t="shared" si="315"/>
        <v>0</v>
      </c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</row>
    <row r="240" spans="1:159" ht="18" x14ac:dyDescent="0.2">
      <c r="A240" s="284"/>
      <c r="B240" s="285"/>
      <c r="C240" s="285"/>
      <c r="D240" s="285"/>
      <c r="E240" s="285" t="s">
        <v>18</v>
      </c>
      <c r="F240" s="285"/>
      <c r="G240" s="293" t="s">
        <v>317</v>
      </c>
      <c r="H240" s="73">
        <f t="shared" ref="H240:J240" si="317">H242+H241</f>
        <v>2000</v>
      </c>
      <c r="I240" s="73">
        <f t="shared" si="317"/>
        <v>474</v>
      </c>
      <c r="J240" s="73">
        <f t="shared" si="317"/>
        <v>1526</v>
      </c>
      <c r="K240" s="165">
        <f t="shared" si="261"/>
        <v>23.7</v>
      </c>
      <c r="L240" s="73">
        <f t="shared" ref="L240:O240" si="318">L242+L241</f>
        <v>2000</v>
      </c>
      <c r="M240" s="73">
        <f t="shared" si="318"/>
        <v>474</v>
      </c>
      <c r="N240" s="73">
        <f t="shared" si="318"/>
        <v>0</v>
      </c>
      <c r="O240" s="73">
        <f t="shared" si="318"/>
        <v>474</v>
      </c>
      <c r="P240" s="73">
        <f t="shared" si="265"/>
        <v>1526</v>
      </c>
      <c r="Q240" s="198">
        <f t="shared" si="314"/>
        <v>23.7</v>
      </c>
      <c r="R240" s="6"/>
      <c r="S240" s="9">
        <f t="shared" si="275"/>
        <v>-474</v>
      </c>
      <c r="T240" s="44">
        <f t="shared" si="315"/>
        <v>-474</v>
      </c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</row>
    <row r="241" spans="1:159" ht="18" x14ac:dyDescent="0.2">
      <c r="A241" s="290"/>
      <c r="B241" s="291"/>
      <c r="C241" s="291"/>
      <c r="D241" s="291"/>
      <c r="E241" s="291"/>
      <c r="F241" s="291"/>
      <c r="G241" s="295" t="s">
        <v>96</v>
      </c>
      <c r="H241" s="71"/>
      <c r="I241" s="71"/>
      <c r="J241" s="71"/>
      <c r="K241" s="165"/>
      <c r="L241" s="71"/>
      <c r="M241" s="71"/>
      <c r="N241" s="71"/>
      <c r="O241" s="69">
        <f t="shared" ref="O241:O242" si="319">+M241+N241</f>
        <v>0</v>
      </c>
      <c r="P241" s="73">
        <f t="shared" si="265"/>
        <v>0</v>
      </c>
      <c r="Q241" s="73">
        <f t="shared" si="265"/>
        <v>0</v>
      </c>
      <c r="R241" s="6"/>
      <c r="S241" s="9">
        <f t="shared" si="275"/>
        <v>0</v>
      </c>
      <c r="T241" s="69">
        <f t="shared" si="315"/>
        <v>0</v>
      </c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</row>
    <row r="242" spans="1:159" ht="18" x14ac:dyDescent="0.2">
      <c r="A242" s="290"/>
      <c r="B242" s="291"/>
      <c r="C242" s="291"/>
      <c r="D242" s="291"/>
      <c r="E242" s="291"/>
      <c r="F242" s="291" t="s">
        <v>18</v>
      </c>
      <c r="G242" s="295" t="s">
        <v>318</v>
      </c>
      <c r="H242" s="71">
        <v>2000</v>
      </c>
      <c r="I242" s="71">
        <f>O242</f>
        <v>474</v>
      </c>
      <c r="J242" s="71">
        <f>H242-I242</f>
        <v>1526</v>
      </c>
      <c r="K242" s="165">
        <f t="shared" si="261"/>
        <v>23.7</v>
      </c>
      <c r="L242" s="71">
        <v>2000</v>
      </c>
      <c r="M242" s="71">
        <v>474</v>
      </c>
      <c r="N242" s="71">
        <v>0</v>
      </c>
      <c r="O242" s="69">
        <f t="shared" si="319"/>
        <v>474</v>
      </c>
      <c r="P242" s="71">
        <f t="shared" si="265"/>
        <v>1526</v>
      </c>
      <c r="Q242" s="199">
        <f t="shared" si="314"/>
        <v>23.7</v>
      </c>
      <c r="R242" s="6">
        <v>4156</v>
      </c>
      <c r="S242" s="9">
        <f t="shared" si="275"/>
        <v>3682</v>
      </c>
      <c r="T242" s="69">
        <f t="shared" si="315"/>
        <v>7838</v>
      </c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</row>
    <row r="243" spans="1:159" ht="60" x14ac:dyDescent="0.2">
      <c r="A243" s="290"/>
      <c r="B243" s="291"/>
      <c r="C243" s="291"/>
      <c r="D243" s="285">
        <v>58</v>
      </c>
      <c r="E243" s="291"/>
      <c r="F243" s="291"/>
      <c r="G243" s="293" t="s">
        <v>183</v>
      </c>
      <c r="H243" s="73">
        <f t="shared" ref="H243:J243" si="320">+H244</f>
        <v>0</v>
      </c>
      <c r="I243" s="73">
        <f t="shared" si="320"/>
        <v>0</v>
      </c>
      <c r="J243" s="73">
        <f t="shared" si="320"/>
        <v>0</v>
      </c>
      <c r="K243" s="165"/>
      <c r="L243" s="73">
        <f>+L244</f>
        <v>0</v>
      </c>
      <c r="M243" s="73">
        <f>+M244</f>
        <v>0</v>
      </c>
      <c r="N243" s="73">
        <f t="shared" ref="N243:O243" si="321">+N244</f>
        <v>0</v>
      </c>
      <c r="O243" s="73">
        <f t="shared" si="321"/>
        <v>0</v>
      </c>
      <c r="P243" s="73">
        <f t="shared" si="265"/>
        <v>0</v>
      </c>
      <c r="Q243" s="73">
        <f t="shared" si="265"/>
        <v>0</v>
      </c>
      <c r="R243" s="6"/>
      <c r="S243" s="9">
        <f t="shared" si="275"/>
        <v>0</v>
      </c>
      <c r="T243" s="175">
        <f>+R243+S243</f>
        <v>0</v>
      </c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</row>
    <row r="244" spans="1:159" ht="18" x14ac:dyDescent="0.2">
      <c r="A244" s="290"/>
      <c r="B244" s="291"/>
      <c r="C244" s="291"/>
      <c r="D244" s="291"/>
      <c r="E244" s="296" t="s">
        <v>58</v>
      </c>
      <c r="F244" s="291"/>
      <c r="G244" s="295" t="s">
        <v>182</v>
      </c>
      <c r="H244" s="71"/>
      <c r="I244" s="71"/>
      <c r="J244" s="71"/>
      <c r="K244" s="165"/>
      <c r="L244" s="71"/>
      <c r="M244" s="71"/>
      <c r="N244" s="71"/>
      <c r="O244" s="69">
        <f t="shared" ref="O244" si="322">+M244+N244</f>
        <v>0</v>
      </c>
      <c r="P244" s="73">
        <f t="shared" si="265"/>
        <v>0</v>
      </c>
      <c r="Q244" s="73">
        <f t="shared" si="265"/>
        <v>0</v>
      </c>
      <c r="R244" s="6"/>
      <c r="S244" s="9">
        <f t="shared" si="275"/>
        <v>0</v>
      </c>
      <c r="T244" s="31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</row>
    <row r="245" spans="1:159" ht="15.75" x14ac:dyDescent="0.2">
      <c r="A245" s="284"/>
      <c r="B245" s="285"/>
      <c r="C245" s="285"/>
      <c r="D245" s="285" t="s">
        <v>97</v>
      </c>
      <c r="E245" s="285"/>
      <c r="F245" s="285"/>
      <c r="G245" s="309" t="s">
        <v>162</v>
      </c>
      <c r="H245" s="73">
        <f t="shared" ref="H245:J246" si="323">H246</f>
        <v>0</v>
      </c>
      <c r="I245" s="73">
        <f t="shared" si="323"/>
        <v>0</v>
      </c>
      <c r="J245" s="73">
        <f t="shared" si="323"/>
        <v>0</v>
      </c>
      <c r="K245" s="73">
        <v>0</v>
      </c>
      <c r="L245" s="73">
        <f>L246</f>
        <v>0</v>
      </c>
      <c r="M245" s="73">
        <f t="shared" ref="M245" si="324">M246</f>
        <v>0</v>
      </c>
      <c r="N245" s="73">
        <f>N246</f>
        <v>0</v>
      </c>
      <c r="O245" s="73">
        <f>M245+N245</f>
        <v>0</v>
      </c>
      <c r="P245" s="73">
        <f>P246</f>
        <v>0</v>
      </c>
      <c r="Q245" s="198"/>
      <c r="R245" s="6"/>
      <c r="S245" s="9">
        <f t="shared" si="275"/>
        <v>0</v>
      </c>
      <c r="T245" s="55">
        <f t="shared" ref="T245" si="325">T246</f>
        <v>0</v>
      </c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</row>
    <row r="246" spans="1:159" ht="15.75" x14ac:dyDescent="0.2">
      <c r="A246" s="284"/>
      <c r="B246" s="285"/>
      <c r="C246" s="285"/>
      <c r="D246" s="285">
        <v>71</v>
      </c>
      <c r="E246" s="285"/>
      <c r="F246" s="285"/>
      <c r="G246" s="309" t="s">
        <v>319</v>
      </c>
      <c r="H246" s="73">
        <f t="shared" si="323"/>
        <v>0</v>
      </c>
      <c r="I246" s="73">
        <f t="shared" si="323"/>
        <v>0</v>
      </c>
      <c r="J246" s="73">
        <f t="shared" si="323"/>
        <v>0</v>
      </c>
      <c r="K246" s="73">
        <v>0</v>
      </c>
      <c r="L246" s="73">
        <f>L247</f>
        <v>0</v>
      </c>
      <c r="M246" s="73">
        <f t="shared" ref="M246:O246" si="326">M247+M252</f>
        <v>0</v>
      </c>
      <c r="N246" s="73">
        <f t="shared" si="326"/>
        <v>0</v>
      </c>
      <c r="O246" s="73">
        <f t="shared" si="326"/>
        <v>0</v>
      </c>
      <c r="P246" s="73">
        <f t="shared" si="265"/>
        <v>0</v>
      </c>
      <c r="Q246" s="198"/>
      <c r="R246" s="6"/>
      <c r="S246" s="9">
        <f t="shared" si="275"/>
        <v>0</v>
      </c>
      <c r="T246" s="55">
        <f t="shared" ref="T246" si="327">T223</f>
        <v>0</v>
      </c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</row>
    <row r="247" spans="1:159" ht="15.75" x14ac:dyDescent="0.2">
      <c r="A247" s="284"/>
      <c r="B247" s="285"/>
      <c r="C247" s="285"/>
      <c r="D247" s="285"/>
      <c r="E247" s="285" t="s">
        <v>20</v>
      </c>
      <c r="F247" s="285"/>
      <c r="G247" s="293" t="s">
        <v>320</v>
      </c>
      <c r="H247" s="73">
        <f t="shared" ref="H247:J247" si="328">H248+H249+H250+H251</f>
        <v>0</v>
      </c>
      <c r="I247" s="73">
        <f t="shared" si="328"/>
        <v>0</v>
      </c>
      <c r="J247" s="73">
        <f t="shared" si="328"/>
        <v>0</v>
      </c>
      <c r="K247" s="73">
        <v>0</v>
      </c>
      <c r="L247" s="73">
        <f t="shared" ref="L247:O247" si="329">L248+L249+L250+L251</f>
        <v>0</v>
      </c>
      <c r="M247" s="73">
        <f t="shared" si="329"/>
        <v>0</v>
      </c>
      <c r="N247" s="73">
        <f t="shared" si="329"/>
        <v>0</v>
      </c>
      <c r="O247" s="73">
        <f t="shared" si="329"/>
        <v>0</v>
      </c>
      <c r="P247" s="73">
        <f t="shared" si="265"/>
        <v>0</v>
      </c>
      <c r="Q247" s="198"/>
      <c r="R247" s="6"/>
      <c r="S247" s="9">
        <f t="shared" si="275"/>
        <v>0</v>
      </c>
      <c r="T247" s="55">
        <f t="shared" ref="T247" si="330">T163-T246</f>
        <v>-99491.8</v>
      </c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</row>
    <row r="248" spans="1:159" ht="18" x14ac:dyDescent="0.2">
      <c r="A248" s="290"/>
      <c r="B248" s="291"/>
      <c r="C248" s="291"/>
      <c r="D248" s="291"/>
      <c r="E248" s="291"/>
      <c r="F248" s="291"/>
      <c r="G248" s="295" t="s">
        <v>186</v>
      </c>
      <c r="H248" s="71"/>
      <c r="I248" s="71"/>
      <c r="J248" s="71">
        <f t="shared" ref="J248:K252" si="331">H248-I248</f>
        <v>0</v>
      </c>
      <c r="K248" s="165"/>
      <c r="L248" s="71"/>
      <c r="M248" s="71"/>
      <c r="N248" s="71"/>
      <c r="O248" s="69">
        <f t="shared" ref="O248:O252" si="332">+M248+N248</f>
        <v>0</v>
      </c>
      <c r="P248" s="73">
        <f t="shared" si="265"/>
        <v>0</v>
      </c>
      <c r="Q248" s="198"/>
      <c r="R248" s="6"/>
      <c r="S248" s="9">
        <f t="shared" si="275"/>
        <v>0</v>
      </c>
      <c r="T248" s="33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</row>
    <row r="249" spans="1:159" ht="15.75" x14ac:dyDescent="0.2">
      <c r="A249" s="290"/>
      <c r="B249" s="291"/>
      <c r="C249" s="291"/>
      <c r="D249" s="291"/>
      <c r="E249" s="291"/>
      <c r="F249" s="291" t="s">
        <v>18</v>
      </c>
      <c r="G249" s="295" t="s">
        <v>373</v>
      </c>
      <c r="H249" s="71"/>
      <c r="I249" s="71"/>
      <c r="J249" s="71">
        <f t="shared" si="331"/>
        <v>0</v>
      </c>
      <c r="K249" s="71">
        <f t="shared" si="331"/>
        <v>0</v>
      </c>
      <c r="L249" s="71"/>
      <c r="M249" s="71"/>
      <c r="N249" s="71"/>
      <c r="O249" s="69">
        <f t="shared" si="332"/>
        <v>0</v>
      </c>
      <c r="P249" s="73">
        <f t="shared" si="265"/>
        <v>0</v>
      </c>
      <c r="Q249" s="198"/>
      <c r="R249" s="6"/>
      <c r="S249" s="9">
        <f t="shared" si="275"/>
        <v>0</v>
      </c>
      <c r="T249" s="55">
        <f>T250+T361+T369+T373</f>
        <v>66715616.619999997</v>
      </c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</row>
    <row r="250" spans="1:159" ht="28.5" x14ac:dyDescent="0.2">
      <c r="A250" s="290"/>
      <c r="B250" s="291"/>
      <c r="C250" s="291"/>
      <c r="D250" s="291"/>
      <c r="E250" s="291"/>
      <c r="F250" s="291" t="s">
        <v>35</v>
      </c>
      <c r="G250" s="295" t="s">
        <v>321</v>
      </c>
      <c r="H250" s="71"/>
      <c r="I250" s="71"/>
      <c r="J250" s="71">
        <f t="shared" si="331"/>
        <v>0</v>
      </c>
      <c r="K250" s="165"/>
      <c r="L250" s="71">
        <v>0</v>
      </c>
      <c r="M250" s="71">
        <v>0</v>
      </c>
      <c r="N250" s="71">
        <v>0</v>
      </c>
      <c r="O250" s="69">
        <f t="shared" si="332"/>
        <v>0</v>
      </c>
      <c r="P250" s="71">
        <f t="shared" si="265"/>
        <v>0</v>
      </c>
      <c r="Q250" s="199"/>
      <c r="R250" s="6"/>
      <c r="S250" s="9">
        <f t="shared" si="275"/>
        <v>0</v>
      </c>
      <c r="T250" s="33">
        <f>T251+T288+T323+T326+T331+T359</f>
        <v>-15605771.380000003</v>
      </c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</row>
    <row r="251" spans="1:159" s="80" customFormat="1" ht="18" x14ac:dyDescent="0.2">
      <c r="A251" s="319"/>
      <c r="B251" s="320"/>
      <c r="C251" s="320"/>
      <c r="D251" s="320"/>
      <c r="E251" s="320"/>
      <c r="F251" s="320" t="s">
        <v>91</v>
      </c>
      <c r="G251" s="321" t="s">
        <v>189</v>
      </c>
      <c r="H251" s="71"/>
      <c r="I251" s="71"/>
      <c r="J251" s="71">
        <f t="shared" si="331"/>
        <v>0</v>
      </c>
      <c r="K251" s="165"/>
      <c r="L251" s="71"/>
      <c r="M251" s="71"/>
      <c r="N251" s="71"/>
      <c r="O251" s="69">
        <f t="shared" si="332"/>
        <v>0</v>
      </c>
      <c r="P251" s="69">
        <f t="shared" si="265"/>
        <v>0</v>
      </c>
      <c r="Q251" s="206"/>
      <c r="R251" s="77"/>
      <c r="S251" s="9">
        <f t="shared" si="275"/>
        <v>0</v>
      </c>
      <c r="T251" s="33">
        <f>T252+T272+T281+T279</f>
        <v>-16071705.800000001</v>
      </c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  <c r="CU251" s="78"/>
      <c r="CV251" s="78"/>
      <c r="CW251" s="78"/>
      <c r="CX251" s="78"/>
      <c r="CY251" s="78"/>
      <c r="CZ251" s="78"/>
      <c r="DA251" s="78"/>
      <c r="DB251" s="78"/>
      <c r="DC251" s="78"/>
      <c r="DD251" s="78"/>
      <c r="DE251" s="78"/>
      <c r="DF251" s="78"/>
      <c r="DG251" s="78"/>
      <c r="DH251" s="79"/>
      <c r="DI251" s="79"/>
      <c r="DJ251" s="79"/>
      <c r="DK251" s="79"/>
      <c r="DL251" s="79"/>
      <c r="DM251" s="79"/>
      <c r="DN251" s="79"/>
      <c r="DO251" s="79"/>
      <c r="DP251" s="79"/>
      <c r="DQ251" s="79"/>
      <c r="DR251" s="79"/>
      <c r="DS251" s="79"/>
      <c r="DT251" s="79"/>
      <c r="DU251" s="79"/>
      <c r="DV251" s="79"/>
      <c r="DW251" s="79"/>
      <c r="DX251" s="79"/>
      <c r="DY251" s="79"/>
      <c r="DZ251" s="79"/>
      <c r="EA251" s="79"/>
      <c r="EB251" s="79"/>
      <c r="EC251" s="79"/>
      <c r="ED251" s="79"/>
      <c r="EE251" s="79"/>
      <c r="EF251" s="79"/>
      <c r="EG251" s="79"/>
      <c r="EH251" s="79"/>
      <c r="EI251" s="79"/>
      <c r="EJ251" s="79"/>
      <c r="EK251" s="79"/>
      <c r="EL251" s="79"/>
      <c r="EM251" s="79"/>
      <c r="EN251" s="79"/>
      <c r="EO251" s="79"/>
      <c r="EP251" s="79"/>
      <c r="EQ251" s="79"/>
      <c r="ER251" s="79"/>
      <c r="ES251" s="79"/>
      <c r="ET251" s="79"/>
      <c r="EU251" s="79"/>
      <c r="EV251" s="79"/>
      <c r="EW251" s="79"/>
      <c r="EX251" s="79"/>
      <c r="EY251" s="79"/>
      <c r="EZ251" s="79"/>
      <c r="FA251" s="79"/>
      <c r="FB251" s="79"/>
      <c r="FC251" s="79"/>
    </row>
    <row r="252" spans="1:159" s="80" customFormat="1" ht="28.5" x14ac:dyDescent="0.2">
      <c r="A252" s="319"/>
      <c r="B252" s="320"/>
      <c r="C252" s="320"/>
      <c r="D252" s="320"/>
      <c r="E252" s="320" t="s">
        <v>35</v>
      </c>
      <c r="F252" s="320"/>
      <c r="G252" s="321" t="s">
        <v>190</v>
      </c>
      <c r="H252" s="71"/>
      <c r="I252" s="71"/>
      <c r="J252" s="71">
        <f t="shared" si="331"/>
        <v>0</v>
      </c>
      <c r="K252" s="165"/>
      <c r="L252" s="71"/>
      <c r="M252" s="71"/>
      <c r="N252" s="71"/>
      <c r="O252" s="69">
        <f t="shared" si="332"/>
        <v>0</v>
      </c>
      <c r="P252" s="69">
        <f t="shared" si="265"/>
        <v>0</v>
      </c>
      <c r="Q252" s="206"/>
      <c r="R252" s="77"/>
      <c r="S252" s="9">
        <f t="shared" si="275"/>
        <v>0</v>
      </c>
      <c r="T252" s="33">
        <f>SUM(T253:T271)</f>
        <v>-16072265.800000001</v>
      </c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78"/>
      <c r="CQ252" s="78"/>
      <c r="CR252" s="78"/>
      <c r="CS252" s="78"/>
      <c r="CT252" s="78"/>
      <c r="CU252" s="78"/>
      <c r="CV252" s="78"/>
      <c r="CW252" s="78"/>
      <c r="CX252" s="78"/>
      <c r="CY252" s="78"/>
      <c r="CZ252" s="78"/>
      <c r="DA252" s="78"/>
      <c r="DB252" s="78"/>
      <c r="DC252" s="78"/>
      <c r="DD252" s="78"/>
      <c r="DE252" s="78"/>
      <c r="DF252" s="78"/>
      <c r="DG252" s="78"/>
      <c r="DH252" s="79"/>
      <c r="DI252" s="79"/>
      <c r="DJ252" s="79"/>
      <c r="DK252" s="79"/>
      <c r="DL252" s="79"/>
      <c r="DM252" s="79"/>
      <c r="DN252" s="79"/>
      <c r="DO252" s="79"/>
      <c r="DP252" s="79"/>
      <c r="DQ252" s="79"/>
      <c r="DR252" s="79"/>
      <c r="DS252" s="79"/>
      <c r="DT252" s="79"/>
      <c r="DU252" s="79"/>
      <c r="DV252" s="79"/>
      <c r="DW252" s="79"/>
      <c r="DX252" s="79"/>
      <c r="DY252" s="79"/>
      <c r="DZ252" s="79"/>
      <c r="EA252" s="79"/>
      <c r="EB252" s="79"/>
      <c r="EC252" s="79"/>
      <c r="ED252" s="79"/>
      <c r="EE252" s="79"/>
      <c r="EF252" s="79"/>
      <c r="EG252" s="79"/>
      <c r="EH252" s="79"/>
      <c r="EI252" s="79"/>
      <c r="EJ252" s="79"/>
      <c r="EK252" s="79"/>
      <c r="EL252" s="79"/>
      <c r="EM252" s="79"/>
      <c r="EN252" s="79"/>
      <c r="EO252" s="79"/>
      <c r="EP252" s="79"/>
      <c r="EQ252" s="79"/>
      <c r="ER252" s="79"/>
      <c r="ES252" s="79"/>
      <c r="ET252" s="79"/>
      <c r="EU252" s="79"/>
      <c r="EV252" s="79"/>
      <c r="EW252" s="79"/>
      <c r="EX252" s="79"/>
      <c r="EY252" s="79"/>
      <c r="EZ252" s="79"/>
      <c r="FA252" s="79"/>
      <c r="FB252" s="79"/>
      <c r="FC252" s="79"/>
    </row>
    <row r="253" spans="1:159" ht="18" x14ac:dyDescent="0.2">
      <c r="A253" s="316"/>
      <c r="B253" s="317"/>
      <c r="C253" s="317"/>
      <c r="D253" s="317">
        <v>85</v>
      </c>
      <c r="E253" s="317"/>
      <c r="F253" s="317"/>
      <c r="G253" s="318" t="s">
        <v>87</v>
      </c>
      <c r="H253" s="71"/>
      <c r="I253" s="71"/>
      <c r="J253" s="71"/>
      <c r="K253" s="165"/>
      <c r="L253" s="71"/>
      <c r="M253" s="71">
        <v>-6568.6</v>
      </c>
      <c r="N253" s="71">
        <v>-215.6</v>
      </c>
      <c r="O253" s="69">
        <f>+M253+N253</f>
        <v>-6784.2000000000007</v>
      </c>
      <c r="P253" s="69">
        <f t="shared" si="265"/>
        <v>6784.2000000000007</v>
      </c>
      <c r="Q253" s="205"/>
      <c r="R253" s="6"/>
      <c r="S253" s="9">
        <f t="shared" si="275"/>
        <v>6568.6</v>
      </c>
      <c r="T253" s="44">
        <f>+R253+S253</f>
        <v>6568.6</v>
      </c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</row>
    <row r="254" spans="1:159" ht="18" x14ac:dyDescent="0.2">
      <c r="A254" s="290"/>
      <c r="B254" s="291"/>
      <c r="C254" s="291"/>
      <c r="D254" s="291"/>
      <c r="E254" s="291"/>
      <c r="F254" s="291"/>
      <c r="G254" s="295" t="s">
        <v>191</v>
      </c>
      <c r="H254" s="71"/>
      <c r="I254" s="71"/>
      <c r="J254" s="71"/>
      <c r="K254" s="165"/>
      <c r="L254" s="71"/>
      <c r="M254" s="71"/>
      <c r="N254" s="71"/>
      <c r="O254" s="71"/>
      <c r="P254" s="71"/>
      <c r="Q254" s="207"/>
      <c r="R254" s="6"/>
      <c r="S254" s="9">
        <f t="shared" si="275"/>
        <v>0</v>
      </c>
      <c r="T254" s="172">
        <f>R254+S254</f>
        <v>0</v>
      </c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</row>
    <row r="255" spans="1:159" ht="15.75" x14ac:dyDescent="0.2">
      <c r="A255" s="369" t="s">
        <v>167</v>
      </c>
      <c r="B255" s="370" t="s">
        <v>127</v>
      </c>
      <c r="C255" s="370"/>
      <c r="D255" s="370"/>
      <c r="E255" s="370"/>
      <c r="F255" s="370"/>
      <c r="G255" s="322" t="s">
        <v>322</v>
      </c>
      <c r="H255" s="73">
        <f t="shared" ref="H255:I255" si="333">H256</f>
        <v>0</v>
      </c>
      <c r="I255" s="73">
        <f t="shared" si="333"/>
        <v>0</v>
      </c>
      <c r="J255" s="73">
        <f>H255-I255</f>
        <v>0</v>
      </c>
      <c r="K255" s="73">
        <f>I255-J255</f>
        <v>0</v>
      </c>
      <c r="L255" s="73">
        <f t="shared" ref="L255:P255" si="334">L256</f>
        <v>0</v>
      </c>
      <c r="M255" s="73">
        <f t="shared" si="334"/>
        <v>0</v>
      </c>
      <c r="N255" s="73">
        <f t="shared" si="334"/>
        <v>0</v>
      </c>
      <c r="O255" s="73">
        <f t="shared" si="334"/>
        <v>0</v>
      </c>
      <c r="P255" s="73">
        <f t="shared" si="334"/>
        <v>0</v>
      </c>
      <c r="Q255" s="208"/>
      <c r="R255" s="6"/>
      <c r="S255" s="9">
        <f t="shared" si="275"/>
        <v>0</v>
      </c>
      <c r="T255" s="44">
        <f t="shared" ref="T255:T271" si="335">+R255+S255</f>
        <v>0</v>
      </c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</row>
    <row r="256" spans="1:159" ht="28.5" x14ac:dyDescent="0.2">
      <c r="A256" s="369"/>
      <c r="B256" s="370"/>
      <c r="C256" s="370" t="s">
        <v>20</v>
      </c>
      <c r="D256" s="370"/>
      <c r="E256" s="370"/>
      <c r="F256" s="370"/>
      <c r="G256" s="322" t="s">
        <v>323</v>
      </c>
      <c r="H256" s="73">
        <f t="shared" ref="H256:I256" si="336">H233</f>
        <v>0</v>
      </c>
      <c r="I256" s="73">
        <f t="shared" si="336"/>
        <v>0</v>
      </c>
      <c r="J256" s="73">
        <f>H256-I256</f>
        <v>0</v>
      </c>
      <c r="K256" s="73">
        <f>I256-J256</f>
        <v>0</v>
      </c>
      <c r="L256" s="73">
        <f t="shared" ref="L256:P256" si="337">L233</f>
        <v>0</v>
      </c>
      <c r="M256" s="73">
        <f t="shared" si="337"/>
        <v>0</v>
      </c>
      <c r="N256" s="73">
        <f t="shared" si="337"/>
        <v>0</v>
      </c>
      <c r="O256" s="73">
        <f t="shared" si="337"/>
        <v>0</v>
      </c>
      <c r="P256" s="73">
        <f t="shared" si="337"/>
        <v>0</v>
      </c>
      <c r="Q256" s="208"/>
      <c r="R256" s="6"/>
      <c r="S256" s="9">
        <f t="shared" si="275"/>
        <v>0</v>
      </c>
      <c r="T256" s="44">
        <f t="shared" si="335"/>
        <v>0</v>
      </c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</row>
    <row r="257" spans="1:159" ht="18" x14ac:dyDescent="0.2">
      <c r="A257" s="369"/>
      <c r="B257" s="370" t="s">
        <v>45</v>
      </c>
      <c r="C257" s="370"/>
      <c r="D257" s="370"/>
      <c r="E257" s="370"/>
      <c r="F257" s="370"/>
      <c r="G257" s="322" t="s">
        <v>324</v>
      </c>
      <c r="H257" s="73">
        <f t="shared" ref="H257:I257" si="338">H173-H256</f>
        <v>132600</v>
      </c>
      <c r="I257" s="73">
        <f t="shared" si="338"/>
        <v>31791.359999999997</v>
      </c>
      <c r="J257" s="73">
        <f t="shared" ref="J257" si="339">H257-I257</f>
        <v>100808.64</v>
      </c>
      <c r="K257" s="165">
        <f t="shared" ref="K257:K318" si="340">ROUND(I257/H257*100,2)</f>
        <v>23.98</v>
      </c>
      <c r="L257" s="73">
        <f t="shared" ref="L257:O257" si="341">L173-L256</f>
        <v>68300</v>
      </c>
      <c r="M257" s="73">
        <f t="shared" si="341"/>
        <v>27790.400000000001</v>
      </c>
      <c r="N257" s="73">
        <f t="shared" si="341"/>
        <v>4000.9600000000005</v>
      </c>
      <c r="O257" s="73">
        <f t="shared" si="341"/>
        <v>31791.359999999997</v>
      </c>
      <c r="P257" s="73">
        <f t="shared" ref="P257" si="342">L257-O257</f>
        <v>36508.639999999999</v>
      </c>
      <c r="Q257" s="200">
        <f t="shared" ref="Q257:Q262" si="343">ROUND(O257/L257*100,2)</f>
        <v>46.55</v>
      </c>
      <c r="R257" s="6"/>
      <c r="S257" s="9">
        <f t="shared" si="275"/>
        <v>-27790.400000000001</v>
      </c>
      <c r="T257" s="44">
        <f t="shared" si="335"/>
        <v>-27790.400000000001</v>
      </c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</row>
    <row r="258" spans="1:159" ht="18" x14ac:dyDescent="0.2">
      <c r="A258" s="284"/>
      <c r="B258" s="285"/>
      <c r="C258" s="285"/>
      <c r="D258" s="285"/>
      <c r="E258" s="285"/>
      <c r="F258" s="285"/>
      <c r="G258" s="309"/>
      <c r="H258" s="73"/>
      <c r="I258" s="73"/>
      <c r="J258" s="73"/>
      <c r="K258" s="165"/>
      <c r="L258" s="73"/>
      <c r="M258" s="73"/>
      <c r="N258" s="73"/>
      <c r="O258" s="73"/>
      <c r="P258" s="73"/>
      <c r="Q258" s="209"/>
      <c r="R258" s="6"/>
      <c r="S258" s="9">
        <f t="shared" si="275"/>
        <v>0</v>
      </c>
      <c r="T258" s="44">
        <f t="shared" si="335"/>
        <v>0</v>
      </c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</row>
    <row r="259" spans="1:159" s="1" customFormat="1" ht="18" x14ac:dyDescent="0.25">
      <c r="A259" s="413" t="s">
        <v>192</v>
      </c>
      <c r="B259" s="414"/>
      <c r="C259" s="414"/>
      <c r="D259" s="414"/>
      <c r="E259" s="414"/>
      <c r="F259" s="414"/>
      <c r="G259" s="299" t="s">
        <v>193</v>
      </c>
      <c r="H259" s="73">
        <f>H260+H371+H379+H383</f>
        <v>16053000</v>
      </c>
      <c r="I259" s="73">
        <f>I260+I371+I379+I383</f>
        <v>9455853.8699999992</v>
      </c>
      <c r="J259" s="73">
        <f>J260+J371+J379+J383</f>
        <v>6983325</v>
      </c>
      <c r="K259" s="165">
        <f t="shared" si="340"/>
        <v>58.9</v>
      </c>
      <c r="L259" s="73">
        <f>L260+L371+L379+L383</f>
        <v>11848900</v>
      </c>
      <c r="M259" s="73">
        <f>M260+M371+M379+M383</f>
        <v>7699185</v>
      </c>
      <c r="N259" s="73">
        <f>N260+N371+N379+N383</f>
        <v>1813780.87</v>
      </c>
      <c r="O259" s="73">
        <f>O260+O371+O379+O383</f>
        <v>9512965.8699999992</v>
      </c>
      <c r="P259" s="73">
        <f>L259-O259</f>
        <v>2335934.1300000008</v>
      </c>
      <c r="Q259" s="200">
        <f t="shared" si="343"/>
        <v>80.290000000000006</v>
      </c>
      <c r="R259" s="13"/>
      <c r="S259" s="9">
        <f t="shared" si="275"/>
        <v>-7699185</v>
      </c>
      <c r="T259" s="44">
        <f t="shared" si="335"/>
        <v>-7699185</v>
      </c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</row>
    <row r="260" spans="1:159" s="1" customFormat="1" ht="18" x14ac:dyDescent="0.25">
      <c r="A260" s="284"/>
      <c r="B260" s="285"/>
      <c r="C260" s="285"/>
      <c r="D260" s="285" t="s">
        <v>20</v>
      </c>
      <c r="E260" s="285"/>
      <c r="F260" s="285"/>
      <c r="G260" s="309" t="s">
        <v>153</v>
      </c>
      <c r="H260" s="73">
        <f>H261+H298+H333+H336+H341+H369</f>
        <v>16053000</v>
      </c>
      <c r="I260" s="73">
        <f>I261+I298+I333+I336+I341+I369</f>
        <v>9521994</v>
      </c>
      <c r="J260" s="73">
        <f>J261+J298+J333+J336+J341+J369</f>
        <v>6983325</v>
      </c>
      <c r="K260" s="165">
        <f t="shared" si="340"/>
        <v>59.32</v>
      </c>
      <c r="L260" s="73">
        <f>L261+L298+L333+L336+L341+L369</f>
        <v>11848900</v>
      </c>
      <c r="M260" s="73">
        <f>M261+M298+M333+M336+M341+M369</f>
        <v>7756929</v>
      </c>
      <c r="N260" s="73">
        <f>N261+N298+N333+N336+N341+N369</f>
        <v>1822177</v>
      </c>
      <c r="O260" s="73">
        <f>O261+O298+O333+O336+O341+O369</f>
        <v>9579106</v>
      </c>
      <c r="P260" s="70">
        <f t="shared" ref="P260:P263" si="344">L260-O260</f>
        <v>2269794</v>
      </c>
      <c r="Q260" s="198">
        <f t="shared" si="343"/>
        <v>80.84</v>
      </c>
      <c r="R260" s="9"/>
      <c r="S260" s="9">
        <f t="shared" si="275"/>
        <v>-7756929</v>
      </c>
      <c r="T260" s="44">
        <f t="shared" si="335"/>
        <v>-7756929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</row>
    <row r="261" spans="1:159" s="1" customFormat="1" ht="18" x14ac:dyDescent="0.25">
      <c r="A261" s="284"/>
      <c r="B261" s="285"/>
      <c r="C261" s="285"/>
      <c r="D261" s="285" t="s">
        <v>89</v>
      </c>
      <c r="E261" s="285"/>
      <c r="F261" s="285"/>
      <c r="G261" s="309" t="s">
        <v>273</v>
      </c>
      <c r="H261" s="73">
        <f>H262+H282+H291+H289</f>
        <v>2730000</v>
      </c>
      <c r="I261" s="73">
        <f>I262+I282+I291+I289</f>
        <v>1134339</v>
      </c>
      <c r="J261" s="73">
        <f>J262+J282+J291+J289</f>
        <v>1595661</v>
      </c>
      <c r="K261" s="165">
        <f t="shared" si="340"/>
        <v>41.55</v>
      </c>
      <c r="L261" s="73">
        <f>L262+L282+L291+L289</f>
        <v>1436000</v>
      </c>
      <c r="M261" s="73">
        <f>M262+M282+M291+M289</f>
        <v>916133</v>
      </c>
      <c r="N261" s="73">
        <f>N262+N282+N291+N289</f>
        <v>225822</v>
      </c>
      <c r="O261" s="73">
        <f>O262+O282+O291+O289</f>
        <v>1141955</v>
      </c>
      <c r="P261" s="73">
        <f>P262+P282+P291+P289</f>
        <v>294045</v>
      </c>
      <c r="Q261" s="198">
        <f t="shared" si="343"/>
        <v>79.52</v>
      </c>
      <c r="R261" s="9"/>
      <c r="S261" s="9">
        <f t="shared" si="275"/>
        <v>-916133</v>
      </c>
      <c r="T261" s="44">
        <f t="shared" si="335"/>
        <v>-916133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</row>
    <row r="262" spans="1:159" s="1" customFormat="1" ht="18" x14ac:dyDescent="0.25">
      <c r="A262" s="284"/>
      <c r="B262" s="285"/>
      <c r="C262" s="285"/>
      <c r="D262" s="285"/>
      <c r="E262" s="285" t="s">
        <v>20</v>
      </c>
      <c r="F262" s="285"/>
      <c r="G262" s="293" t="s">
        <v>294</v>
      </c>
      <c r="H262" s="73">
        <f>SUM(H263:H281)</f>
        <v>2673000</v>
      </c>
      <c r="I262" s="73">
        <f>SUM(I263:I281)</f>
        <v>1118339</v>
      </c>
      <c r="J262" s="73">
        <f>SUM(J263:J281)</f>
        <v>1554661</v>
      </c>
      <c r="K262" s="165">
        <f t="shared" si="340"/>
        <v>41.84</v>
      </c>
      <c r="L262" s="73">
        <f>SUM(L263:L281)</f>
        <v>1406000</v>
      </c>
      <c r="M262" s="73">
        <f>SUM(M263:M281)</f>
        <v>897223</v>
      </c>
      <c r="N262" s="73">
        <f>SUM(N263:N281)</f>
        <v>221116</v>
      </c>
      <c r="O262" s="73">
        <f>SUM(O263:O281)</f>
        <v>1118339</v>
      </c>
      <c r="P262" s="70">
        <f t="shared" si="344"/>
        <v>287661</v>
      </c>
      <c r="Q262" s="198">
        <f t="shared" si="343"/>
        <v>79.540000000000006</v>
      </c>
      <c r="R262" s="9"/>
      <c r="S262" s="9">
        <f t="shared" si="275"/>
        <v>-897223</v>
      </c>
      <c r="T262" s="44">
        <f t="shared" si="335"/>
        <v>-897223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</row>
    <row r="263" spans="1:159" ht="18" x14ac:dyDescent="0.2">
      <c r="A263" s="290"/>
      <c r="B263" s="291"/>
      <c r="C263" s="291"/>
      <c r="D263" s="291"/>
      <c r="E263" s="291"/>
      <c r="F263" s="291" t="s">
        <v>20</v>
      </c>
      <c r="G263" s="295" t="s">
        <v>295</v>
      </c>
      <c r="H263" s="71">
        <v>2076000</v>
      </c>
      <c r="I263" s="71">
        <f>O263</f>
        <v>863981</v>
      </c>
      <c r="J263" s="71">
        <f>H263-I263</f>
        <v>1212019</v>
      </c>
      <c r="K263" s="165">
        <f t="shared" si="340"/>
        <v>41.62</v>
      </c>
      <c r="L263" s="71">
        <v>1085000</v>
      </c>
      <c r="M263" s="71">
        <v>691049</v>
      </c>
      <c r="N263" s="71">
        <v>172932</v>
      </c>
      <c r="O263" s="69">
        <f>+M263+N263</f>
        <v>863981</v>
      </c>
      <c r="P263" s="69">
        <f t="shared" si="344"/>
        <v>221019</v>
      </c>
      <c r="Q263" s="199">
        <f>ROUND(O263/L263*100,2)</f>
        <v>79.63</v>
      </c>
      <c r="R263" s="6">
        <v>900906</v>
      </c>
      <c r="S263" s="9">
        <f t="shared" si="275"/>
        <v>209857</v>
      </c>
      <c r="T263" s="44">
        <f t="shared" si="335"/>
        <v>1110763</v>
      </c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</row>
    <row r="264" spans="1:159" ht="18" x14ac:dyDescent="0.2">
      <c r="A264" s="290"/>
      <c r="B264" s="291"/>
      <c r="C264" s="291"/>
      <c r="D264" s="291"/>
      <c r="E264" s="291"/>
      <c r="F264" s="291"/>
      <c r="G264" s="312" t="s">
        <v>376</v>
      </c>
      <c r="H264" s="173">
        <v>39000</v>
      </c>
      <c r="I264" s="71">
        <f t="shared" ref="I264:I278" si="345">O264</f>
        <v>16094</v>
      </c>
      <c r="J264" s="173">
        <f>H264-I264</f>
        <v>22906</v>
      </c>
      <c r="K264" s="165">
        <f t="shared" si="340"/>
        <v>41.27</v>
      </c>
      <c r="L264" s="173">
        <v>39000</v>
      </c>
      <c r="M264" s="173">
        <v>16094</v>
      </c>
      <c r="N264" s="173">
        <v>0</v>
      </c>
      <c r="O264" s="181">
        <f>M264+N264</f>
        <v>16094</v>
      </c>
      <c r="P264" s="69"/>
      <c r="Q264" s="199"/>
      <c r="R264" s="6">
        <v>4044</v>
      </c>
      <c r="S264" s="9">
        <f t="shared" si="275"/>
        <v>-12050</v>
      </c>
      <c r="T264" s="44">
        <f t="shared" si="335"/>
        <v>-8006</v>
      </c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</row>
    <row r="265" spans="1:159" ht="15" x14ac:dyDescent="0.2">
      <c r="A265" s="290"/>
      <c r="B265" s="291"/>
      <c r="C265" s="291"/>
      <c r="D265" s="291"/>
      <c r="E265" s="291"/>
      <c r="F265" s="291" t="s">
        <v>18</v>
      </c>
      <c r="G265" s="295" t="s">
        <v>103</v>
      </c>
      <c r="H265" s="71"/>
      <c r="I265" s="71">
        <f t="shared" si="345"/>
        <v>0</v>
      </c>
      <c r="J265" s="71">
        <f t="shared" ref="J265:K280" si="346">H265-I265</f>
        <v>0</v>
      </c>
      <c r="K265" s="71">
        <f t="shared" si="346"/>
        <v>0</v>
      </c>
      <c r="L265" s="71" t="s">
        <v>436</v>
      </c>
      <c r="M265" s="71"/>
      <c r="N265" s="71"/>
      <c r="O265" s="69">
        <f t="shared" ref="O265:Q281" si="347">+M265+N265</f>
        <v>0</v>
      </c>
      <c r="P265" s="69">
        <f t="shared" si="347"/>
        <v>0</v>
      </c>
      <c r="Q265" s="69">
        <f t="shared" si="347"/>
        <v>0</v>
      </c>
      <c r="R265" s="6"/>
      <c r="S265" s="9">
        <f t="shared" si="275"/>
        <v>0</v>
      </c>
      <c r="T265" s="44">
        <f t="shared" si="335"/>
        <v>0</v>
      </c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</row>
    <row r="266" spans="1:159" ht="15" x14ac:dyDescent="0.2">
      <c r="A266" s="290"/>
      <c r="B266" s="291"/>
      <c r="C266" s="291"/>
      <c r="D266" s="291"/>
      <c r="E266" s="291"/>
      <c r="F266" s="291" t="s">
        <v>35</v>
      </c>
      <c r="G266" s="295" t="s">
        <v>104</v>
      </c>
      <c r="H266" s="71"/>
      <c r="I266" s="71">
        <f t="shared" si="345"/>
        <v>0</v>
      </c>
      <c r="J266" s="71">
        <f t="shared" si="346"/>
        <v>0</v>
      </c>
      <c r="K266" s="71">
        <f t="shared" si="346"/>
        <v>0</v>
      </c>
      <c r="L266" s="71"/>
      <c r="M266" s="71"/>
      <c r="N266" s="71"/>
      <c r="O266" s="69">
        <f t="shared" si="347"/>
        <v>0</v>
      </c>
      <c r="P266" s="69">
        <f t="shared" si="347"/>
        <v>0</v>
      </c>
      <c r="Q266" s="69">
        <f t="shared" si="347"/>
        <v>0</v>
      </c>
      <c r="R266" s="6"/>
      <c r="S266" s="9">
        <f t="shared" si="275"/>
        <v>0</v>
      </c>
      <c r="T266" s="44">
        <f t="shared" si="335"/>
        <v>0</v>
      </c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</row>
    <row r="267" spans="1:159" ht="15" x14ac:dyDescent="0.2">
      <c r="A267" s="290"/>
      <c r="B267" s="291"/>
      <c r="C267" s="291"/>
      <c r="D267" s="291"/>
      <c r="E267" s="291"/>
      <c r="F267" s="291" t="s">
        <v>7</v>
      </c>
      <c r="G267" s="295" t="s">
        <v>105</v>
      </c>
      <c r="H267" s="71"/>
      <c r="I267" s="71">
        <f t="shared" si="345"/>
        <v>0</v>
      </c>
      <c r="J267" s="71">
        <f t="shared" si="346"/>
        <v>0</v>
      </c>
      <c r="K267" s="71">
        <f t="shared" si="346"/>
        <v>0</v>
      </c>
      <c r="L267" s="71"/>
      <c r="M267" s="71"/>
      <c r="N267" s="71"/>
      <c r="O267" s="69">
        <f t="shared" si="347"/>
        <v>0</v>
      </c>
      <c r="P267" s="69">
        <f t="shared" si="347"/>
        <v>0</v>
      </c>
      <c r="Q267" s="69">
        <f t="shared" si="347"/>
        <v>0</v>
      </c>
      <c r="R267" s="6"/>
      <c r="S267" s="9">
        <f t="shared" si="275"/>
        <v>0</v>
      </c>
      <c r="T267" s="44">
        <f t="shared" si="335"/>
        <v>0</v>
      </c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</row>
    <row r="268" spans="1:159" ht="28.5" x14ac:dyDescent="0.2">
      <c r="A268" s="290"/>
      <c r="B268" s="291"/>
      <c r="C268" s="291"/>
      <c r="D268" s="291"/>
      <c r="E268" s="291"/>
      <c r="F268" s="291" t="s">
        <v>136</v>
      </c>
      <c r="G268" s="295" t="s">
        <v>106</v>
      </c>
      <c r="H268" s="71">
        <v>280000</v>
      </c>
      <c r="I268" s="71">
        <f t="shared" si="345"/>
        <v>125136</v>
      </c>
      <c r="J268" s="71">
        <f t="shared" si="346"/>
        <v>154864</v>
      </c>
      <c r="K268" s="165">
        <f t="shared" si="340"/>
        <v>44.69</v>
      </c>
      <c r="L268" s="71">
        <v>144000</v>
      </c>
      <c r="M268" s="71">
        <v>99711</v>
      </c>
      <c r="N268" s="71">
        <v>25425</v>
      </c>
      <c r="O268" s="69">
        <f t="shared" si="347"/>
        <v>125136</v>
      </c>
      <c r="P268" s="69">
        <f t="shared" ref="P268:Q296" si="348">L268-O268</f>
        <v>18864</v>
      </c>
      <c r="Q268" s="199">
        <f t="shared" ref="Q268:Q291" si="349">ROUND(O268/L268*100,2)</f>
        <v>86.9</v>
      </c>
      <c r="R268" s="6">
        <v>107690</v>
      </c>
      <c r="S268" s="9">
        <f t="shared" si="275"/>
        <v>7979</v>
      </c>
      <c r="T268" s="44">
        <f t="shared" si="335"/>
        <v>115669</v>
      </c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</row>
    <row r="269" spans="1:159" ht="15" x14ac:dyDescent="0.2">
      <c r="A269" s="290"/>
      <c r="B269" s="291"/>
      <c r="C269" s="291"/>
      <c r="D269" s="291"/>
      <c r="E269" s="291"/>
      <c r="F269" s="291" t="s">
        <v>22</v>
      </c>
      <c r="G269" s="295" t="s">
        <v>107</v>
      </c>
      <c r="H269" s="71"/>
      <c r="I269" s="71">
        <f t="shared" si="345"/>
        <v>0</v>
      </c>
      <c r="J269" s="71">
        <f t="shared" si="346"/>
        <v>0</v>
      </c>
      <c r="K269" s="71">
        <f t="shared" si="346"/>
        <v>0</v>
      </c>
      <c r="L269" s="71"/>
      <c r="M269" s="71"/>
      <c r="N269" s="71"/>
      <c r="O269" s="69">
        <f t="shared" si="347"/>
        <v>0</v>
      </c>
      <c r="P269" s="69">
        <f t="shared" si="348"/>
        <v>0</v>
      </c>
      <c r="Q269" s="69">
        <f t="shared" si="348"/>
        <v>0</v>
      </c>
      <c r="R269" s="6"/>
      <c r="S269" s="9">
        <f t="shared" si="275"/>
        <v>0</v>
      </c>
      <c r="T269" s="44">
        <f t="shared" si="335"/>
        <v>0</v>
      </c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</row>
    <row r="270" spans="1:159" ht="15" x14ac:dyDescent="0.2">
      <c r="A270" s="290"/>
      <c r="B270" s="291"/>
      <c r="C270" s="291"/>
      <c r="D270" s="291"/>
      <c r="E270" s="291"/>
      <c r="F270" s="291" t="s">
        <v>127</v>
      </c>
      <c r="G270" s="295" t="s">
        <v>108</v>
      </c>
      <c r="H270" s="71"/>
      <c r="I270" s="71">
        <f t="shared" si="345"/>
        <v>0</v>
      </c>
      <c r="J270" s="71">
        <f t="shared" si="346"/>
        <v>0</v>
      </c>
      <c r="K270" s="71">
        <f t="shared" si="346"/>
        <v>0</v>
      </c>
      <c r="L270" s="71"/>
      <c r="M270" s="71"/>
      <c r="N270" s="71"/>
      <c r="O270" s="69">
        <f t="shared" si="347"/>
        <v>0</v>
      </c>
      <c r="P270" s="69">
        <f t="shared" si="348"/>
        <v>0</v>
      </c>
      <c r="Q270" s="69">
        <f t="shared" si="348"/>
        <v>0</v>
      </c>
      <c r="R270" s="6"/>
      <c r="S270" s="9">
        <f t="shared" si="275"/>
        <v>0</v>
      </c>
      <c r="T270" s="44">
        <f t="shared" si="335"/>
        <v>0</v>
      </c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</row>
    <row r="271" spans="1:159" ht="15" x14ac:dyDescent="0.2">
      <c r="A271" s="290"/>
      <c r="B271" s="291"/>
      <c r="C271" s="291"/>
      <c r="D271" s="291"/>
      <c r="E271" s="291"/>
      <c r="F271" s="291" t="s">
        <v>109</v>
      </c>
      <c r="G271" s="295" t="s">
        <v>110</v>
      </c>
      <c r="H271" s="71"/>
      <c r="I271" s="71">
        <f t="shared" si="345"/>
        <v>0</v>
      </c>
      <c r="J271" s="71">
        <f t="shared" si="346"/>
        <v>0</v>
      </c>
      <c r="K271" s="71">
        <f t="shared" si="346"/>
        <v>0</v>
      </c>
      <c r="L271" s="71"/>
      <c r="M271" s="71"/>
      <c r="N271" s="71"/>
      <c r="O271" s="69">
        <f t="shared" si="347"/>
        <v>0</v>
      </c>
      <c r="P271" s="69">
        <f t="shared" si="348"/>
        <v>0</v>
      </c>
      <c r="Q271" s="69">
        <f t="shared" si="348"/>
        <v>0</v>
      </c>
      <c r="R271" s="6"/>
      <c r="S271" s="9">
        <f t="shared" si="275"/>
        <v>0</v>
      </c>
      <c r="T271" s="44">
        <f t="shared" si="335"/>
        <v>0</v>
      </c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</row>
    <row r="272" spans="1:159" ht="15.75" x14ac:dyDescent="0.2">
      <c r="A272" s="290"/>
      <c r="B272" s="291"/>
      <c r="C272" s="291"/>
      <c r="D272" s="291"/>
      <c r="E272" s="291"/>
      <c r="F272" s="291" t="s">
        <v>111</v>
      </c>
      <c r="G272" s="295" t="s">
        <v>112</v>
      </c>
      <c r="H272" s="71"/>
      <c r="I272" s="71">
        <f t="shared" si="345"/>
        <v>0</v>
      </c>
      <c r="J272" s="71">
        <f t="shared" si="346"/>
        <v>0</v>
      </c>
      <c r="K272" s="71">
        <f t="shared" si="346"/>
        <v>0</v>
      </c>
      <c r="L272" s="71"/>
      <c r="M272" s="71"/>
      <c r="N272" s="71"/>
      <c r="O272" s="69">
        <f t="shared" si="347"/>
        <v>0</v>
      </c>
      <c r="P272" s="69">
        <f t="shared" si="348"/>
        <v>0</v>
      </c>
      <c r="Q272" s="69">
        <f t="shared" si="348"/>
        <v>0</v>
      </c>
      <c r="R272" s="6"/>
      <c r="S272" s="9">
        <f t="shared" si="275"/>
        <v>0</v>
      </c>
      <c r="T272" s="33">
        <f t="shared" ref="T272" si="350">T276+T277+T273</f>
        <v>560</v>
      </c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</row>
    <row r="273" spans="1:159" ht="28.5" x14ac:dyDescent="0.2">
      <c r="A273" s="290"/>
      <c r="B273" s="291"/>
      <c r="C273" s="291"/>
      <c r="D273" s="291"/>
      <c r="E273" s="291"/>
      <c r="F273" s="291"/>
      <c r="G273" s="295" t="s">
        <v>113</v>
      </c>
      <c r="H273" s="71"/>
      <c r="I273" s="71">
        <f t="shared" si="345"/>
        <v>0</v>
      </c>
      <c r="J273" s="71">
        <f t="shared" si="346"/>
        <v>0</v>
      </c>
      <c r="K273" s="71">
        <f t="shared" si="346"/>
        <v>0</v>
      </c>
      <c r="L273" s="71"/>
      <c r="M273" s="71"/>
      <c r="N273" s="71"/>
      <c r="O273" s="69">
        <f t="shared" si="347"/>
        <v>0</v>
      </c>
      <c r="P273" s="69">
        <f t="shared" si="348"/>
        <v>0</v>
      </c>
      <c r="Q273" s="69">
        <f t="shared" si="348"/>
        <v>0</v>
      </c>
      <c r="R273" s="6"/>
      <c r="S273" s="9">
        <f t="shared" si="275"/>
        <v>0</v>
      </c>
      <c r="T273" s="44">
        <f t="shared" ref="T273:T278" si="351">+R273+S273</f>
        <v>0</v>
      </c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</row>
    <row r="274" spans="1:159" ht="15" x14ac:dyDescent="0.2">
      <c r="A274" s="290"/>
      <c r="B274" s="291"/>
      <c r="C274" s="291"/>
      <c r="D274" s="291"/>
      <c r="E274" s="291"/>
      <c r="F274" s="291"/>
      <c r="G274" s="295" t="s">
        <v>114</v>
      </c>
      <c r="H274" s="71"/>
      <c r="I274" s="71">
        <f t="shared" si="345"/>
        <v>0</v>
      </c>
      <c r="J274" s="71">
        <f t="shared" si="346"/>
        <v>0</v>
      </c>
      <c r="K274" s="71">
        <f t="shared" si="346"/>
        <v>0</v>
      </c>
      <c r="L274" s="71"/>
      <c r="M274" s="71"/>
      <c r="N274" s="71"/>
      <c r="O274" s="69">
        <f t="shared" si="347"/>
        <v>0</v>
      </c>
      <c r="P274" s="69">
        <f t="shared" si="348"/>
        <v>0</v>
      </c>
      <c r="Q274" s="69">
        <f t="shared" si="348"/>
        <v>0</v>
      </c>
      <c r="R274" s="6"/>
      <c r="S274" s="9">
        <f t="shared" si="275"/>
        <v>0</v>
      </c>
      <c r="T274" s="44">
        <f t="shared" si="351"/>
        <v>0</v>
      </c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</row>
    <row r="275" spans="1:159" ht="28.5" x14ac:dyDescent="0.2">
      <c r="A275" s="290"/>
      <c r="B275" s="291"/>
      <c r="C275" s="291"/>
      <c r="D275" s="291"/>
      <c r="E275" s="291"/>
      <c r="F275" s="291">
        <v>12</v>
      </c>
      <c r="G275" s="295" t="s">
        <v>325</v>
      </c>
      <c r="H275" s="71">
        <v>143000</v>
      </c>
      <c r="I275" s="71">
        <f t="shared" si="345"/>
        <v>58705</v>
      </c>
      <c r="J275" s="71">
        <f t="shared" si="346"/>
        <v>84295</v>
      </c>
      <c r="K275" s="165">
        <f t="shared" si="340"/>
        <v>41.05</v>
      </c>
      <c r="L275" s="71">
        <v>71000</v>
      </c>
      <c r="M275" s="71">
        <v>46765</v>
      </c>
      <c r="N275" s="71">
        <v>11940</v>
      </c>
      <c r="O275" s="69">
        <f t="shared" si="347"/>
        <v>58705</v>
      </c>
      <c r="P275" s="69">
        <f t="shared" si="348"/>
        <v>12295</v>
      </c>
      <c r="Q275" s="199">
        <f t="shared" si="349"/>
        <v>82.68</v>
      </c>
      <c r="R275" s="6">
        <v>36983</v>
      </c>
      <c r="S275" s="9">
        <f t="shared" ref="S275:S338" si="352">R275-M275</f>
        <v>-9782</v>
      </c>
      <c r="T275" s="44">
        <f t="shared" si="351"/>
        <v>27201</v>
      </c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</row>
    <row r="276" spans="1:159" ht="18" x14ac:dyDescent="0.2">
      <c r="A276" s="290"/>
      <c r="B276" s="291"/>
      <c r="C276" s="291"/>
      <c r="D276" s="291"/>
      <c r="E276" s="291"/>
      <c r="F276" s="291">
        <v>13</v>
      </c>
      <c r="G276" s="295" t="s">
        <v>326</v>
      </c>
      <c r="H276" s="71">
        <v>2000</v>
      </c>
      <c r="I276" s="71">
        <f t="shared" si="345"/>
        <v>40</v>
      </c>
      <c r="J276" s="71">
        <f t="shared" si="346"/>
        <v>1960</v>
      </c>
      <c r="K276" s="165">
        <f t="shared" si="340"/>
        <v>2</v>
      </c>
      <c r="L276" s="71">
        <v>1000</v>
      </c>
      <c r="M276" s="71">
        <v>40</v>
      </c>
      <c r="N276" s="71">
        <v>0</v>
      </c>
      <c r="O276" s="69">
        <f t="shared" si="347"/>
        <v>40</v>
      </c>
      <c r="P276" s="69">
        <f t="shared" si="348"/>
        <v>960</v>
      </c>
      <c r="Q276" s="199">
        <f t="shared" si="349"/>
        <v>4</v>
      </c>
      <c r="R276" s="6">
        <v>300</v>
      </c>
      <c r="S276" s="9">
        <f t="shared" si="352"/>
        <v>260</v>
      </c>
      <c r="T276" s="44">
        <f t="shared" si="351"/>
        <v>560</v>
      </c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</row>
    <row r="277" spans="1:159" ht="15" x14ac:dyDescent="0.2">
      <c r="A277" s="290"/>
      <c r="B277" s="291"/>
      <c r="C277" s="291"/>
      <c r="D277" s="291"/>
      <c r="E277" s="291"/>
      <c r="F277" s="291"/>
      <c r="G277" s="295" t="s">
        <v>117</v>
      </c>
      <c r="H277" s="71"/>
      <c r="I277" s="71">
        <f t="shared" si="345"/>
        <v>0</v>
      </c>
      <c r="J277" s="71">
        <f>H277-I277</f>
        <v>0</v>
      </c>
      <c r="K277" s="71">
        <f>I277-J277</f>
        <v>0</v>
      </c>
      <c r="L277" s="71">
        <f t="shared" ref="L277:L279" si="353">H277</f>
        <v>0</v>
      </c>
      <c r="M277" s="71"/>
      <c r="N277" s="71"/>
      <c r="O277" s="69">
        <f t="shared" si="347"/>
        <v>0</v>
      </c>
      <c r="P277" s="69">
        <f t="shared" si="348"/>
        <v>0</v>
      </c>
      <c r="Q277" s="69">
        <f t="shared" si="348"/>
        <v>0</v>
      </c>
      <c r="R277" s="6"/>
      <c r="S277" s="9">
        <f t="shared" si="352"/>
        <v>0</v>
      </c>
      <c r="T277" s="44">
        <f t="shared" si="351"/>
        <v>0</v>
      </c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</row>
    <row r="278" spans="1:159" ht="18" x14ac:dyDescent="0.2">
      <c r="A278" s="290"/>
      <c r="B278" s="291"/>
      <c r="C278" s="291"/>
      <c r="D278" s="291"/>
      <c r="E278" s="291"/>
      <c r="F278" s="291">
        <v>17</v>
      </c>
      <c r="G278" s="295" t="s">
        <v>405</v>
      </c>
      <c r="H278" s="71">
        <v>133000</v>
      </c>
      <c r="I278" s="71">
        <f t="shared" si="345"/>
        <v>54383</v>
      </c>
      <c r="J278" s="71">
        <f>H278-I278</f>
        <v>78617</v>
      </c>
      <c r="K278" s="165">
        <f t="shared" si="340"/>
        <v>40.89</v>
      </c>
      <c r="L278" s="71">
        <v>66000</v>
      </c>
      <c r="M278" s="71">
        <v>43564</v>
      </c>
      <c r="N278" s="71">
        <v>10819</v>
      </c>
      <c r="O278" s="69">
        <f t="shared" si="347"/>
        <v>54383</v>
      </c>
      <c r="P278" s="69"/>
      <c r="Q278" s="199"/>
      <c r="R278" s="6">
        <v>57758</v>
      </c>
      <c r="S278" s="9">
        <f t="shared" si="352"/>
        <v>14194</v>
      </c>
      <c r="T278" s="44">
        <f t="shared" si="351"/>
        <v>71952</v>
      </c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</row>
    <row r="279" spans="1:159" ht="28.5" x14ac:dyDescent="0.2">
      <c r="A279" s="290"/>
      <c r="B279" s="291"/>
      <c r="C279" s="291"/>
      <c r="D279" s="291"/>
      <c r="E279" s="291"/>
      <c r="F279" s="291"/>
      <c r="G279" s="295" t="s">
        <v>118</v>
      </c>
      <c r="H279" s="71"/>
      <c r="I279" s="71"/>
      <c r="J279" s="71">
        <f t="shared" si="346"/>
        <v>0</v>
      </c>
      <c r="K279" s="71">
        <f t="shared" si="346"/>
        <v>0</v>
      </c>
      <c r="L279" s="71">
        <f t="shared" si="353"/>
        <v>0</v>
      </c>
      <c r="M279" s="71"/>
      <c r="N279" s="71"/>
      <c r="O279" s="69">
        <f t="shared" si="347"/>
        <v>0</v>
      </c>
      <c r="P279" s="69">
        <f t="shared" si="348"/>
        <v>0</v>
      </c>
      <c r="Q279" s="69">
        <f t="shared" si="348"/>
        <v>0</v>
      </c>
      <c r="R279" s="6"/>
      <c r="S279" s="9">
        <f t="shared" si="352"/>
        <v>0</v>
      </c>
      <c r="T279" s="30">
        <f>T280</f>
        <v>0</v>
      </c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</row>
    <row r="280" spans="1:159" ht="15" x14ac:dyDescent="0.2">
      <c r="A280" s="290"/>
      <c r="B280" s="291"/>
      <c r="C280" s="291"/>
      <c r="D280" s="291"/>
      <c r="E280" s="291"/>
      <c r="F280" s="291"/>
      <c r="G280" s="295" t="s">
        <v>119</v>
      </c>
      <c r="H280" s="71"/>
      <c r="I280" s="71"/>
      <c r="J280" s="71">
        <f t="shared" si="346"/>
        <v>0</v>
      </c>
      <c r="K280" s="71">
        <f t="shared" si="346"/>
        <v>0</v>
      </c>
      <c r="L280" s="71"/>
      <c r="M280" s="71"/>
      <c r="N280" s="71"/>
      <c r="O280" s="69">
        <f t="shared" si="347"/>
        <v>0</v>
      </c>
      <c r="P280" s="69">
        <f t="shared" si="348"/>
        <v>0</v>
      </c>
      <c r="Q280" s="69">
        <f t="shared" si="348"/>
        <v>0</v>
      </c>
      <c r="R280" s="6"/>
      <c r="S280" s="9">
        <f t="shared" si="352"/>
        <v>0</v>
      </c>
      <c r="T280" s="44">
        <f>+R280+S280</f>
        <v>0</v>
      </c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</row>
    <row r="281" spans="1:159" ht="15.75" x14ac:dyDescent="0.2">
      <c r="A281" s="290"/>
      <c r="B281" s="291"/>
      <c r="C281" s="291"/>
      <c r="D281" s="291"/>
      <c r="E281" s="291"/>
      <c r="F281" s="291" t="s">
        <v>91</v>
      </c>
      <c r="G281" s="295" t="s">
        <v>120</v>
      </c>
      <c r="H281" s="71"/>
      <c r="I281" s="71"/>
      <c r="J281" s="71">
        <f t="shared" ref="J281:K290" si="354">H281-I281</f>
        <v>0</v>
      </c>
      <c r="K281" s="71">
        <f t="shared" si="354"/>
        <v>0</v>
      </c>
      <c r="L281" s="71"/>
      <c r="M281" s="71"/>
      <c r="N281" s="71"/>
      <c r="O281" s="69">
        <f t="shared" si="347"/>
        <v>0</v>
      </c>
      <c r="P281" s="69">
        <f t="shared" si="348"/>
        <v>0</v>
      </c>
      <c r="Q281" s="69">
        <f t="shared" si="348"/>
        <v>0</v>
      </c>
      <c r="R281" s="6"/>
      <c r="S281" s="9">
        <f t="shared" si="352"/>
        <v>0</v>
      </c>
      <c r="T281" s="33">
        <f>SUM(T282+T283+T284+T285+T286+T287)</f>
        <v>0</v>
      </c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</row>
    <row r="282" spans="1:159" ht="15.75" x14ac:dyDescent="0.2">
      <c r="A282" s="284"/>
      <c r="B282" s="285"/>
      <c r="C282" s="285"/>
      <c r="D282" s="285"/>
      <c r="E282" s="285" t="s">
        <v>18</v>
      </c>
      <c r="F282" s="285"/>
      <c r="G282" s="293" t="s">
        <v>194</v>
      </c>
      <c r="H282" s="73"/>
      <c r="I282" s="73">
        <f t="shared" ref="I282" si="355">I286+I287+I283</f>
        <v>0</v>
      </c>
      <c r="J282" s="71">
        <f t="shared" si="354"/>
        <v>0</v>
      </c>
      <c r="K282" s="71">
        <f t="shared" si="354"/>
        <v>0</v>
      </c>
      <c r="L282" s="73">
        <f t="shared" ref="L282:O282" si="356">L286+L287+L283</f>
        <v>0</v>
      </c>
      <c r="M282" s="73">
        <f t="shared" si="356"/>
        <v>0</v>
      </c>
      <c r="N282" s="73">
        <f t="shared" si="356"/>
        <v>0</v>
      </c>
      <c r="O282" s="73">
        <f t="shared" si="356"/>
        <v>0</v>
      </c>
      <c r="P282" s="69">
        <f t="shared" si="348"/>
        <v>0</v>
      </c>
      <c r="Q282" s="69">
        <f t="shared" si="348"/>
        <v>0</v>
      </c>
      <c r="R282" s="6"/>
      <c r="S282" s="9">
        <f t="shared" si="352"/>
        <v>0</v>
      </c>
      <c r="T282" s="44">
        <f t="shared" ref="T282:T286" si="357">+R282+S282</f>
        <v>0</v>
      </c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</row>
    <row r="283" spans="1:159" ht="15" x14ac:dyDescent="0.2">
      <c r="A283" s="290"/>
      <c r="B283" s="291"/>
      <c r="C283" s="291"/>
      <c r="D283" s="291"/>
      <c r="E283" s="291"/>
      <c r="F283" s="291"/>
      <c r="G283" s="295" t="s">
        <v>195</v>
      </c>
      <c r="H283" s="71"/>
      <c r="I283" s="71"/>
      <c r="J283" s="71">
        <f t="shared" si="354"/>
        <v>0</v>
      </c>
      <c r="K283" s="71">
        <f t="shared" si="354"/>
        <v>0</v>
      </c>
      <c r="L283" s="71"/>
      <c r="M283" s="71"/>
      <c r="N283" s="71"/>
      <c r="O283" s="69">
        <f t="shared" ref="O283:O288" si="358">+M283+N283</f>
        <v>0</v>
      </c>
      <c r="P283" s="69">
        <f t="shared" si="348"/>
        <v>0</v>
      </c>
      <c r="Q283" s="69">
        <f t="shared" si="348"/>
        <v>0</v>
      </c>
      <c r="R283" s="6"/>
      <c r="S283" s="9">
        <f t="shared" si="352"/>
        <v>0</v>
      </c>
      <c r="T283" s="44">
        <f t="shared" si="357"/>
        <v>0</v>
      </c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</row>
    <row r="284" spans="1:159" ht="15" x14ac:dyDescent="0.2">
      <c r="A284" s="290"/>
      <c r="B284" s="291"/>
      <c r="C284" s="291"/>
      <c r="D284" s="291"/>
      <c r="E284" s="291"/>
      <c r="F284" s="291"/>
      <c r="G284" s="295" t="s">
        <v>196</v>
      </c>
      <c r="H284" s="71"/>
      <c r="I284" s="71"/>
      <c r="J284" s="71">
        <f t="shared" si="354"/>
        <v>0</v>
      </c>
      <c r="K284" s="71">
        <f t="shared" si="354"/>
        <v>0</v>
      </c>
      <c r="L284" s="71"/>
      <c r="M284" s="71"/>
      <c r="N284" s="71"/>
      <c r="O284" s="69">
        <f t="shared" si="358"/>
        <v>0</v>
      </c>
      <c r="P284" s="69">
        <f t="shared" si="348"/>
        <v>0</v>
      </c>
      <c r="Q284" s="69">
        <f t="shared" si="348"/>
        <v>0</v>
      </c>
      <c r="R284" s="6"/>
      <c r="S284" s="9">
        <f t="shared" si="352"/>
        <v>0</v>
      </c>
      <c r="T284" s="44">
        <f t="shared" si="357"/>
        <v>0</v>
      </c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</row>
    <row r="285" spans="1:159" ht="28.5" x14ac:dyDescent="0.2">
      <c r="A285" s="290"/>
      <c r="B285" s="291"/>
      <c r="C285" s="291"/>
      <c r="D285" s="291"/>
      <c r="E285" s="291"/>
      <c r="F285" s="291"/>
      <c r="G285" s="295" t="s">
        <v>197</v>
      </c>
      <c r="H285" s="71"/>
      <c r="I285" s="71"/>
      <c r="J285" s="71">
        <f t="shared" si="354"/>
        <v>0</v>
      </c>
      <c r="K285" s="71">
        <f t="shared" si="354"/>
        <v>0</v>
      </c>
      <c r="L285" s="71"/>
      <c r="M285" s="71"/>
      <c r="N285" s="71"/>
      <c r="O285" s="69">
        <f t="shared" si="358"/>
        <v>0</v>
      </c>
      <c r="P285" s="69">
        <f t="shared" si="348"/>
        <v>0</v>
      </c>
      <c r="Q285" s="69">
        <f t="shared" si="348"/>
        <v>0</v>
      </c>
      <c r="R285" s="6"/>
      <c r="S285" s="9">
        <f t="shared" si="352"/>
        <v>0</v>
      </c>
      <c r="T285" s="44">
        <f t="shared" si="357"/>
        <v>0</v>
      </c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</row>
    <row r="286" spans="1:159" ht="28.5" x14ac:dyDescent="0.2">
      <c r="A286" s="290"/>
      <c r="B286" s="291"/>
      <c r="C286" s="291"/>
      <c r="D286" s="291"/>
      <c r="E286" s="291"/>
      <c r="F286" s="291" t="s">
        <v>7</v>
      </c>
      <c r="G286" s="295" t="s">
        <v>198</v>
      </c>
      <c r="H286" s="71"/>
      <c r="I286" s="71"/>
      <c r="J286" s="71">
        <f t="shared" si="354"/>
        <v>0</v>
      </c>
      <c r="K286" s="71">
        <f t="shared" si="354"/>
        <v>0</v>
      </c>
      <c r="L286" s="71"/>
      <c r="M286" s="71"/>
      <c r="N286" s="71"/>
      <c r="O286" s="69">
        <f t="shared" si="358"/>
        <v>0</v>
      </c>
      <c r="P286" s="69">
        <f t="shared" si="348"/>
        <v>0</v>
      </c>
      <c r="Q286" s="69">
        <f t="shared" si="348"/>
        <v>0</v>
      </c>
      <c r="R286" s="6"/>
      <c r="S286" s="9">
        <f t="shared" si="352"/>
        <v>0</v>
      </c>
      <c r="T286" s="44">
        <f t="shared" si="357"/>
        <v>0</v>
      </c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</row>
    <row r="287" spans="1:159" ht="28.5" x14ac:dyDescent="0.2">
      <c r="A287" s="290"/>
      <c r="B287" s="291"/>
      <c r="C287" s="291"/>
      <c r="D287" s="291"/>
      <c r="E287" s="291"/>
      <c r="F287" s="291" t="s">
        <v>136</v>
      </c>
      <c r="G287" s="295" t="s">
        <v>199</v>
      </c>
      <c r="H287" s="71"/>
      <c r="I287" s="71"/>
      <c r="J287" s="71">
        <f t="shared" si="354"/>
        <v>0</v>
      </c>
      <c r="K287" s="71">
        <f t="shared" si="354"/>
        <v>0</v>
      </c>
      <c r="L287" s="71"/>
      <c r="M287" s="71"/>
      <c r="N287" s="71"/>
      <c r="O287" s="69">
        <f t="shared" si="358"/>
        <v>0</v>
      </c>
      <c r="P287" s="69">
        <f t="shared" si="348"/>
        <v>0</v>
      </c>
      <c r="Q287" s="69">
        <f t="shared" si="348"/>
        <v>0</v>
      </c>
      <c r="R287" s="6"/>
      <c r="S287" s="9">
        <f t="shared" si="352"/>
        <v>0</v>
      </c>
      <c r="T287" s="44">
        <f>+R287+S287</f>
        <v>0</v>
      </c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</row>
    <row r="288" spans="1:159" ht="28.5" x14ac:dyDescent="0.2">
      <c r="A288" s="290"/>
      <c r="B288" s="291"/>
      <c r="C288" s="291"/>
      <c r="D288" s="291"/>
      <c r="E288" s="291"/>
      <c r="F288" s="291"/>
      <c r="G288" s="295" t="s">
        <v>200</v>
      </c>
      <c r="H288" s="71"/>
      <c r="I288" s="71"/>
      <c r="J288" s="71">
        <f t="shared" si="354"/>
        <v>0</v>
      </c>
      <c r="K288" s="71">
        <f t="shared" si="354"/>
        <v>0</v>
      </c>
      <c r="L288" s="71"/>
      <c r="M288" s="71"/>
      <c r="N288" s="71"/>
      <c r="O288" s="69">
        <f t="shared" si="358"/>
        <v>0</v>
      </c>
      <c r="P288" s="69">
        <f t="shared" si="348"/>
        <v>0</v>
      </c>
      <c r="Q288" s="69">
        <f t="shared" si="348"/>
        <v>0</v>
      </c>
      <c r="R288" s="6"/>
      <c r="S288" s="9">
        <f t="shared" si="352"/>
        <v>0</v>
      </c>
      <c r="T288" s="33">
        <f t="shared" ref="T288" si="359">T289+T300+T301+T305+T308+T309+T310+T311+T312+T313+T315+T316</f>
        <v>267703.77999999997</v>
      </c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</row>
    <row r="289" spans="1:159" s="1" customFormat="1" ht="15.75" x14ac:dyDescent="0.25">
      <c r="A289" s="284"/>
      <c r="B289" s="285"/>
      <c r="C289" s="285"/>
      <c r="D289" s="285"/>
      <c r="E289" s="313" t="s">
        <v>58</v>
      </c>
      <c r="F289" s="285"/>
      <c r="G289" s="293" t="s">
        <v>370</v>
      </c>
      <c r="H289" s="73">
        <f t="shared" ref="H289:I289" si="360">H290</f>
        <v>0</v>
      </c>
      <c r="I289" s="73">
        <f t="shared" si="360"/>
        <v>0</v>
      </c>
      <c r="J289" s="71">
        <f t="shared" si="354"/>
        <v>0</v>
      </c>
      <c r="K289" s="71">
        <f t="shared" si="354"/>
        <v>0</v>
      </c>
      <c r="L289" s="73">
        <f>L290</f>
        <v>0</v>
      </c>
      <c r="M289" s="73">
        <f>M290</f>
        <v>0</v>
      </c>
      <c r="N289" s="73">
        <f>N290</f>
        <v>0</v>
      </c>
      <c r="O289" s="70">
        <f>O290</f>
        <v>0</v>
      </c>
      <c r="P289" s="69">
        <f t="shared" si="348"/>
        <v>0</v>
      </c>
      <c r="Q289" s="69">
        <f t="shared" si="348"/>
        <v>0</v>
      </c>
      <c r="R289" s="9"/>
      <c r="S289" s="9">
        <f t="shared" si="352"/>
        <v>0</v>
      </c>
      <c r="T289" s="33">
        <f t="shared" ref="T289" si="361">SUM(T290:T299)</f>
        <v>-159448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</row>
    <row r="290" spans="1:159" ht="15" x14ac:dyDescent="0.2">
      <c r="A290" s="290"/>
      <c r="B290" s="291"/>
      <c r="C290" s="291"/>
      <c r="D290" s="291"/>
      <c r="E290" s="291"/>
      <c r="F290" s="314" t="s">
        <v>369</v>
      </c>
      <c r="G290" s="295" t="s">
        <v>371</v>
      </c>
      <c r="H290" s="71">
        <v>0</v>
      </c>
      <c r="I290" s="71">
        <f>O290</f>
        <v>0</v>
      </c>
      <c r="J290" s="71">
        <f t="shared" si="354"/>
        <v>0</v>
      </c>
      <c r="K290" s="71">
        <f t="shared" si="354"/>
        <v>0</v>
      </c>
      <c r="L290" s="71"/>
      <c r="M290" s="71"/>
      <c r="N290" s="71">
        <v>0</v>
      </c>
      <c r="O290" s="69">
        <f>+M290+N290</f>
        <v>0</v>
      </c>
      <c r="P290" s="69">
        <f t="shared" si="348"/>
        <v>0</v>
      </c>
      <c r="Q290" s="199"/>
      <c r="R290" s="6"/>
      <c r="S290" s="9">
        <f t="shared" si="352"/>
        <v>0</v>
      </c>
      <c r="T290" s="44">
        <f t="shared" ref="T290:T300" si="362">+R290+S290</f>
        <v>0</v>
      </c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</row>
    <row r="291" spans="1:159" s="1" customFormat="1" ht="18" x14ac:dyDescent="0.25">
      <c r="A291" s="284"/>
      <c r="B291" s="285"/>
      <c r="C291" s="285"/>
      <c r="D291" s="285"/>
      <c r="E291" s="285" t="s">
        <v>35</v>
      </c>
      <c r="F291" s="285"/>
      <c r="G291" s="293" t="s">
        <v>296</v>
      </c>
      <c r="H291" s="73">
        <f t="shared" ref="H291:J291" si="363">SUM(H292+H293+H294+H295+H296+H297)</f>
        <v>57000</v>
      </c>
      <c r="I291" s="73">
        <f>SUM(I292+I293+I294+I295+I296+I297)</f>
        <v>16000</v>
      </c>
      <c r="J291" s="73">
        <f t="shared" si="363"/>
        <v>41000</v>
      </c>
      <c r="K291" s="165">
        <f t="shared" si="340"/>
        <v>28.07</v>
      </c>
      <c r="L291" s="73">
        <f t="shared" ref="L291:M291" si="364">SUM(L292+L293+L294+L295+L296+L297)</f>
        <v>30000</v>
      </c>
      <c r="M291" s="73">
        <f t="shared" si="364"/>
        <v>18910</v>
      </c>
      <c r="N291" s="73">
        <f>SUM(N292+N293+N294+N295+N296+N297)</f>
        <v>4706</v>
      </c>
      <c r="O291" s="73">
        <f>SUM(O292+O293+O294+O295+O296+O297)</f>
        <v>23616</v>
      </c>
      <c r="P291" s="70">
        <f t="shared" si="348"/>
        <v>6384</v>
      </c>
      <c r="Q291" s="198">
        <f t="shared" si="349"/>
        <v>78.72</v>
      </c>
      <c r="R291" s="9"/>
      <c r="S291" s="9">
        <f t="shared" si="352"/>
        <v>-18910</v>
      </c>
      <c r="T291" s="44">
        <f t="shared" si="362"/>
        <v>-18910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</row>
    <row r="292" spans="1:159" ht="15" x14ac:dyDescent="0.2">
      <c r="A292" s="290"/>
      <c r="B292" s="291"/>
      <c r="C292" s="291"/>
      <c r="D292" s="291"/>
      <c r="E292" s="291"/>
      <c r="F292" s="291" t="s">
        <v>20</v>
      </c>
      <c r="G292" s="295" t="s">
        <v>297</v>
      </c>
      <c r="H292" s="71"/>
      <c r="I292" s="71"/>
      <c r="J292" s="71">
        <f t="shared" ref="J292:K296" si="365">H292-I292</f>
        <v>0</v>
      </c>
      <c r="K292" s="71">
        <f t="shared" si="365"/>
        <v>0</v>
      </c>
      <c r="L292" s="71"/>
      <c r="M292" s="71"/>
      <c r="N292" s="71"/>
      <c r="O292" s="69">
        <f t="shared" ref="O292:O296" si="366">+M292+N292</f>
        <v>0</v>
      </c>
      <c r="P292" s="69">
        <f t="shared" si="348"/>
        <v>0</v>
      </c>
      <c r="Q292" s="69">
        <f t="shared" si="348"/>
        <v>0</v>
      </c>
      <c r="R292" s="6"/>
      <c r="S292" s="9">
        <f t="shared" si="352"/>
        <v>0</v>
      </c>
      <c r="T292" s="44">
        <f t="shared" si="362"/>
        <v>0</v>
      </c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</row>
    <row r="293" spans="1:159" ht="15" x14ac:dyDescent="0.2">
      <c r="A293" s="290"/>
      <c r="B293" s="291"/>
      <c r="C293" s="291"/>
      <c r="D293" s="291"/>
      <c r="E293" s="291"/>
      <c r="F293" s="291" t="s">
        <v>18</v>
      </c>
      <c r="G293" s="295" t="s">
        <v>298</v>
      </c>
      <c r="H293" s="71"/>
      <c r="I293" s="71"/>
      <c r="J293" s="71">
        <f t="shared" si="365"/>
        <v>0</v>
      </c>
      <c r="K293" s="71">
        <f t="shared" si="365"/>
        <v>0</v>
      </c>
      <c r="L293" s="71"/>
      <c r="M293" s="71"/>
      <c r="N293" s="71"/>
      <c r="O293" s="69">
        <f t="shared" si="366"/>
        <v>0</v>
      </c>
      <c r="P293" s="69">
        <f t="shared" si="348"/>
        <v>0</v>
      </c>
      <c r="Q293" s="69">
        <f t="shared" si="348"/>
        <v>0</v>
      </c>
      <c r="R293" s="6"/>
      <c r="S293" s="9">
        <f t="shared" si="352"/>
        <v>0</v>
      </c>
      <c r="T293" s="44">
        <f t="shared" si="362"/>
        <v>0</v>
      </c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</row>
    <row r="294" spans="1:159" ht="15" x14ac:dyDescent="0.2">
      <c r="A294" s="290"/>
      <c r="B294" s="291"/>
      <c r="C294" s="291"/>
      <c r="D294" s="291"/>
      <c r="E294" s="291"/>
      <c r="F294" s="291" t="s">
        <v>35</v>
      </c>
      <c r="G294" s="295" t="s">
        <v>299</v>
      </c>
      <c r="H294" s="71"/>
      <c r="I294" s="71"/>
      <c r="J294" s="71">
        <f t="shared" si="365"/>
        <v>0</v>
      </c>
      <c r="K294" s="71">
        <f t="shared" si="365"/>
        <v>0</v>
      </c>
      <c r="L294" s="71"/>
      <c r="M294" s="71"/>
      <c r="N294" s="71"/>
      <c r="O294" s="69">
        <f t="shared" si="366"/>
        <v>0</v>
      </c>
      <c r="P294" s="69">
        <f t="shared" si="348"/>
        <v>0</v>
      </c>
      <c r="Q294" s="69">
        <f t="shared" si="348"/>
        <v>0</v>
      </c>
      <c r="R294" s="6"/>
      <c r="S294" s="9">
        <f t="shared" si="352"/>
        <v>0</v>
      </c>
      <c r="T294" s="44">
        <f t="shared" si="362"/>
        <v>0</v>
      </c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</row>
    <row r="295" spans="1:159" ht="28.5" x14ac:dyDescent="0.2">
      <c r="A295" s="290"/>
      <c r="B295" s="291"/>
      <c r="C295" s="291"/>
      <c r="D295" s="291"/>
      <c r="E295" s="291"/>
      <c r="F295" s="291" t="s">
        <v>7</v>
      </c>
      <c r="G295" s="295" t="s">
        <v>300</v>
      </c>
      <c r="H295" s="71"/>
      <c r="I295" s="71"/>
      <c r="J295" s="71">
        <f t="shared" si="365"/>
        <v>0</v>
      </c>
      <c r="K295" s="71">
        <f t="shared" si="365"/>
        <v>0</v>
      </c>
      <c r="L295" s="71"/>
      <c r="M295" s="71"/>
      <c r="N295" s="71"/>
      <c r="O295" s="69">
        <f t="shared" si="366"/>
        <v>0</v>
      </c>
      <c r="P295" s="69">
        <f t="shared" si="348"/>
        <v>0</v>
      </c>
      <c r="Q295" s="69">
        <f t="shared" si="348"/>
        <v>0</v>
      </c>
      <c r="R295" s="6"/>
      <c r="S295" s="9">
        <f t="shared" si="352"/>
        <v>0</v>
      </c>
      <c r="T295" s="44">
        <f t="shared" si="362"/>
        <v>0</v>
      </c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</row>
    <row r="296" spans="1:159" ht="15" x14ac:dyDescent="0.2">
      <c r="A296" s="290"/>
      <c r="B296" s="291"/>
      <c r="C296" s="291"/>
      <c r="D296" s="291"/>
      <c r="E296" s="291"/>
      <c r="F296" s="291" t="s">
        <v>22</v>
      </c>
      <c r="G296" s="295" t="s">
        <v>301</v>
      </c>
      <c r="H296" s="71"/>
      <c r="I296" s="71"/>
      <c r="J296" s="71">
        <f t="shared" si="365"/>
        <v>0</v>
      </c>
      <c r="K296" s="71">
        <f t="shared" si="365"/>
        <v>0</v>
      </c>
      <c r="L296" s="71"/>
      <c r="M296" s="71"/>
      <c r="N296" s="71"/>
      <c r="O296" s="69">
        <f t="shared" si="366"/>
        <v>0</v>
      </c>
      <c r="P296" s="69">
        <f t="shared" si="348"/>
        <v>0</v>
      </c>
      <c r="Q296" s="69">
        <f t="shared" si="348"/>
        <v>0</v>
      </c>
      <c r="R296" s="6"/>
      <c r="S296" s="9">
        <f t="shared" si="352"/>
        <v>0</v>
      </c>
      <c r="T296" s="44">
        <f t="shared" si="362"/>
        <v>0</v>
      </c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</row>
    <row r="297" spans="1:159" ht="18" x14ac:dyDescent="0.2">
      <c r="A297" s="290"/>
      <c r="B297" s="291"/>
      <c r="C297" s="291"/>
      <c r="D297" s="291"/>
      <c r="E297" s="291"/>
      <c r="F297" s="291" t="s">
        <v>127</v>
      </c>
      <c r="G297" s="295" t="s">
        <v>372</v>
      </c>
      <c r="H297" s="71">
        <v>57000</v>
      </c>
      <c r="I297" s="71">
        <v>16000</v>
      </c>
      <c r="J297" s="71">
        <f>H297-I297</f>
        <v>41000</v>
      </c>
      <c r="K297" s="165">
        <f t="shared" si="340"/>
        <v>28.07</v>
      </c>
      <c r="L297" s="71">
        <v>30000</v>
      </c>
      <c r="M297" s="71">
        <v>18910</v>
      </c>
      <c r="N297" s="71">
        <v>4706</v>
      </c>
      <c r="O297" s="69">
        <f>+M297+N297</f>
        <v>23616</v>
      </c>
      <c r="P297" s="69">
        <f t="shared" ref="P297:Q330" si="367">L297-O297</f>
        <v>6384</v>
      </c>
      <c r="Q297" s="199">
        <f t="shared" ref="Q297:Q330" si="368">ROUND(O297/L297*100,2)</f>
        <v>78.72</v>
      </c>
      <c r="R297" s="6">
        <v>24010</v>
      </c>
      <c r="S297" s="9">
        <f t="shared" si="352"/>
        <v>5100</v>
      </c>
      <c r="T297" s="44">
        <f t="shared" si="362"/>
        <v>29110</v>
      </c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</row>
    <row r="298" spans="1:159" s="1" customFormat="1" ht="18" x14ac:dyDescent="0.25">
      <c r="A298" s="284"/>
      <c r="B298" s="285"/>
      <c r="C298" s="285"/>
      <c r="D298" s="285" t="s">
        <v>90</v>
      </c>
      <c r="E298" s="285"/>
      <c r="F298" s="285"/>
      <c r="G298" s="309" t="s">
        <v>274</v>
      </c>
      <c r="H298" s="73">
        <f t="shared" ref="H298:J298" si="369">H299+H310+H311+H315+H318+H319+H320+H321+H322+H323+H325+H326</f>
        <v>464000</v>
      </c>
      <c r="I298" s="73">
        <f t="shared" si="369"/>
        <v>147562</v>
      </c>
      <c r="J298" s="73">
        <f t="shared" si="369"/>
        <v>316438</v>
      </c>
      <c r="K298" s="165">
        <f t="shared" si="340"/>
        <v>31.8</v>
      </c>
      <c r="L298" s="73">
        <f t="shared" ref="L298:O298" si="370">L299+L310+L311+L315+L318+L319+L320+L321+L322+L323+L325+L326</f>
        <v>240900</v>
      </c>
      <c r="M298" s="73">
        <f t="shared" si="370"/>
        <v>105343</v>
      </c>
      <c r="N298" s="73">
        <f t="shared" si="370"/>
        <v>42219</v>
      </c>
      <c r="O298" s="73">
        <f t="shared" si="370"/>
        <v>147562</v>
      </c>
      <c r="P298" s="70">
        <f t="shared" si="367"/>
        <v>93338</v>
      </c>
      <c r="Q298" s="198">
        <f t="shared" si="368"/>
        <v>61.25</v>
      </c>
      <c r="R298" s="9"/>
      <c r="S298" s="9">
        <f t="shared" si="352"/>
        <v>-105343</v>
      </c>
      <c r="T298" s="44">
        <f t="shared" si="362"/>
        <v>-105343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</row>
    <row r="299" spans="1:159" s="1" customFormat="1" ht="18" x14ac:dyDescent="0.25">
      <c r="A299" s="284"/>
      <c r="B299" s="285"/>
      <c r="C299" s="285"/>
      <c r="D299" s="285"/>
      <c r="E299" s="285" t="s">
        <v>20</v>
      </c>
      <c r="F299" s="285"/>
      <c r="G299" s="293" t="s">
        <v>306</v>
      </c>
      <c r="H299" s="73">
        <f t="shared" ref="H299:J299" si="371">SUM(H300:H309)</f>
        <v>267000</v>
      </c>
      <c r="I299" s="73">
        <f t="shared" si="371"/>
        <v>92542.49</v>
      </c>
      <c r="J299" s="73">
        <f t="shared" si="371"/>
        <v>174457.51</v>
      </c>
      <c r="K299" s="165">
        <f t="shared" si="340"/>
        <v>34.659999999999997</v>
      </c>
      <c r="L299" s="73">
        <f t="shared" ref="L299:O299" si="372">SUM(L300:L309)</f>
        <v>143000</v>
      </c>
      <c r="M299" s="73">
        <f t="shared" si="372"/>
        <v>64305</v>
      </c>
      <c r="N299" s="73">
        <f t="shared" si="372"/>
        <v>28237.49</v>
      </c>
      <c r="O299" s="73">
        <f t="shared" si="372"/>
        <v>92542.49</v>
      </c>
      <c r="P299" s="70">
        <f t="shared" si="367"/>
        <v>50457.509999999995</v>
      </c>
      <c r="Q299" s="198">
        <f t="shared" si="368"/>
        <v>64.72</v>
      </c>
      <c r="R299" s="9"/>
      <c r="S299" s="9">
        <f t="shared" si="352"/>
        <v>-64305</v>
      </c>
      <c r="T299" s="44">
        <f t="shared" si="362"/>
        <v>-64305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</row>
    <row r="300" spans="1:159" ht="18" x14ac:dyDescent="0.2">
      <c r="A300" s="290"/>
      <c r="B300" s="291"/>
      <c r="C300" s="291"/>
      <c r="D300" s="291"/>
      <c r="E300" s="291"/>
      <c r="F300" s="291" t="s">
        <v>20</v>
      </c>
      <c r="G300" s="295" t="s">
        <v>327</v>
      </c>
      <c r="H300" s="71">
        <v>15000</v>
      </c>
      <c r="I300" s="71">
        <f>O300</f>
        <v>4876.6000000000004</v>
      </c>
      <c r="J300" s="71">
        <f t="shared" ref="J300:K309" si="373">H300-I300</f>
        <v>10123.4</v>
      </c>
      <c r="K300" s="165">
        <f t="shared" si="340"/>
        <v>32.51</v>
      </c>
      <c r="L300" s="71">
        <v>8000</v>
      </c>
      <c r="M300" s="71">
        <v>3329</v>
      </c>
      <c r="N300" s="71">
        <v>1547.6</v>
      </c>
      <c r="O300" s="69">
        <f t="shared" ref="O300:O310" si="374">+M300+N300</f>
        <v>4876.6000000000004</v>
      </c>
      <c r="P300" s="69">
        <f t="shared" si="367"/>
        <v>3123.3999999999996</v>
      </c>
      <c r="Q300" s="199">
        <f t="shared" si="368"/>
        <v>60.96</v>
      </c>
      <c r="R300" s="6">
        <v>18999.98</v>
      </c>
      <c r="S300" s="9">
        <f>R300-M300</f>
        <v>15670.98</v>
      </c>
      <c r="T300" s="44">
        <f t="shared" si="362"/>
        <v>34670.959999999999</v>
      </c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</row>
    <row r="301" spans="1:159" ht="18" x14ac:dyDescent="0.2">
      <c r="A301" s="290"/>
      <c r="B301" s="291"/>
      <c r="C301" s="291"/>
      <c r="D301" s="291"/>
      <c r="E301" s="291"/>
      <c r="F301" s="291" t="s">
        <v>18</v>
      </c>
      <c r="G301" s="295" t="s">
        <v>328</v>
      </c>
      <c r="H301" s="71">
        <v>3000</v>
      </c>
      <c r="I301" s="71">
        <f t="shared" ref="I301:I310" si="375">O301</f>
        <v>0</v>
      </c>
      <c r="J301" s="71">
        <f t="shared" si="373"/>
        <v>3000</v>
      </c>
      <c r="K301" s="165">
        <f t="shared" si="340"/>
        <v>0</v>
      </c>
      <c r="L301" s="71">
        <v>1000</v>
      </c>
      <c r="M301" s="71"/>
      <c r="N301" s="71"/>
      <c r="O301" s="69">
        <f t="shared" si="374"/>
        <v>0</v>
      </c>
      <c r="P301" s="69">
        <f t="shared" si="367"/>
        <v>1000</v>
      </c>
      <c r="Q301" s="199">
        <f t="shared" si="368"/>
        <v>0</v>
      </c>
      <c r="R301" s="6">
        <v>1435.77</v>
      </c>
      <c r="S301" s="9">
        <f t="shared" si="352"/>
        <v>1435.77</v>
      </c>
      <c r="T301" s="33">
        <f t="shared" ref="T301" si="376">T302+T303+T304</f>
        <v>188552.26</v>
      </c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</row>
    <row r="302" spans="1:159" ht="18" x14ac:dyDescent="0.2">
      <c r="A302" s="290"/>
      <c r="B302" s="291"/>
      <c r="C302" s="291"/>
      <c r="D302" s="291"/>
      <c r="E302" s="291"/>
      <c r="F302" s="291" t="s">
        <v>35</v>
      </c>
      <c r="G302" s="295" t="s">
        <v>329</v>
      </c>
      <c r="H302" s="71">
        <v>94000</v>
      </c>
      <c r="I302" s="71">
        <f t="shared" si="375"/>
        <v>40757.71</v>
      </c>
      <c r="J302" s="71">
        <f t="shared" si="373"/>
        <v>53242.29</v>
      </c>
      <c r="K302" s="165">
        <f t="shared" si="340"/>
        <v>43.36</v>
      </c>
      <c r="L302" s="71">
        <v>52700</v>
      </c>
      <c r="M302" s="71">
        <v>28708</v>
      </c>
      <c r="N302" s="71">
        <v>12049.71</v>
      </c>
      <c r="O302" s="69">
        <f t="shared" si="374"/>
        <v>40757.71</v>
      </c>
      <c r="P302" s="69">
        <f t="shared" si="367"/>
        <v>11942.29</v>
      </c>
      <c r="Q302" s="199">
        <f t="shared" si="368"/>
        <v>77.34</v>
      </c>
      <c r="R302" s="6">
        <v>84235.36</v>
      </c>
      <c r="S302" s="9">
        <f t="shared" si="352"/>
        <v>55527.360000000001</v>
      </c>
      <c r="T302" s="44">
        <f t="shared" ref="T302:T304" si="377">+R302+S302</f>
        <v>139762.72</v>
      </c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</row>
    <row r="303" spans="1:159" ht="18" x14ac:dyDescent="0.2">
      <c r="A303" s="290"/>
      <c r="B303" s="291"/>
      <c r="C303" s="291"/>
      <c r="D303" s="291"/>
      <c r="E303" s="291"/>
      <c r="F303" s="291" t="s">
        <v>7</v>
      </c>
      <c r="G303" s="295" t="s">
        <v>308</v>
      </c>
      <c r="H303" s="71">
        <v>25000</v>
      </c>
      <c r="I303" s="71">
        <f t="shared" si="375"/>
        <v>7037.14</v>
      </c>
      <c r="J303" s="71">
        <f t="shared" si="373"/>
        <v>17962.86</v>
      </c>
      <c r="K303" s="165">
        <f t="shared" si="340"/>
        <v>28.15</v>
      </c>
      <c r="L303" s="71">
        <v>15000</v>
      </c>
      <c r="M303" s="71">
        <v>5313</v>
      </c>
      <c r="N303" s="71">
        <v>1724.14</v>
      </c>
      <c r="O303" s="69">
        <f t="shared" si="374"/>
        <v>7037.14</v>
      </c>
      <c r="P303" s="69">
        <f t="shared" si="367"/>
        <v>7962.86</v>
      </c>
      <c r="Q303" s="199">
        <f t="shared" si="368"/>
        <v>46.91</v>
      </c>
      <c r="R303" s="6">
        <v>21051.27</v>
      </c>
      <c r="S303" s="9">
        <f t="shared" si="352"/>
        <v>15738.27</v>
      </c>
      <c r="T303" s="44">
        <f t="shared" si="377"/>
        <v>36789.54</v>
      </c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</row>
    <row r="304" spans="1:159" ht="18" x14ac:dyDescent="0.2">
      <c r="A304" s="290"/>
      <c r="B304" s="291"/>
      <c r="C304" s="291"/>
      <c r="D304" s="291"/>
      <c r="E304" s="291"/>
      <c r="F304" s="291" t="s">
        <v>136</v>
      </c>
      <c r="G304" s="295" t="s">
        <v>330</v>
      </c>
      <c r="H304" s="71">
        <v>6000</v>
      </c>
      <c r="I304" s="71">
        <f t="shared" si="375"/>
        <v>0</v>
      </c>
      <c r="J304" s="71">
        <f t="shared" si="373"/>
        <v>6000</v>
      </c>
      <c r="K304" s="165">
        <f>ROUND(I304/H304*100,2)</f>
        <v>0</v>
      </c>
      <c r="L304" s="71">
        <v>2000</v>
      </c>
      <c r="M304" s="71"/>
      <c r="N304" s="71"/>
      <c r="O304" s="69">
        <f t="shared" si="374"/>
        <v>0</v>
      </c>
      <c r="P304" s="69">
        <f t="shared" si="367"/>
        <v>2000</v>
      </c>
      <c r="Q304" s="199">
        <f t="shared" si="368"/>
        <v>0</v>
      </c>
      <c r="R304" s="6">
        <v>6000</v>
      </c>
      <c r="S304" s="9">
        <f t="shared" si="352"/>
        <v>6000</v>
      </c>
      <c r="T304" s="44">
        <f t="shared" si="377"/>
        <v>12000</v>
      </c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</row>
    <row r="305" spans="1:159" ht="18" x14ac:dyDescent="0.2">
      <c r="A305" s="290"/>
      <c r="B305" s="291"/>
      <c r="C305" s="291"/>
      <c r="D305" s="291"/>
      <c r="E305" s="291"/>
      <c r="F305" s="291" t="s">
        <v>22</v>
      </c>
      <c r="G305" s="295" t="s">
        <v>331</v>
      </c>
      <c r="H305" s="71">
        <v>4000</v>
      </c>
      <c r="I305" s="71">
        <f t="shared" si="375"/>
        <v>992</v>
      </c>
      <c r="J305" s="71">
        <f t="shared" si="373"/>
        <v>3008</v>
      </c>
      <c r="K305" s="165">
        <f t="shared" si="340"/>
        <v>24.8</v>
      </c>
      <c r="L305" s="71">
        <v>1000</v>
      </c>
      <c r="M305" s="71"/>
      <c r="N305" s="71">
        <v>992</v>
      </c>
      <c r="O305" s="69">
        <f t="shared" si="374"/>
        <v>992</v>
      </c>
      <c r="P305" s="69">
        <f t="shared" si="367"/>
        <v>8</v>
      </c>
      <c r="Q305" s="199"/>
      <c r="R305" s="6">
        <v>1200</v>
      </c>
      <c r="S305" s="9">
        <f t="shared" si="352"/>
        <v>1200</v>
      </c>
      <c r="T305" s="33">
        <f t="shared" ref="T305" si="378">T306+T307</f>
        <v>29539.040000000001</v>
      </c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</row>
    <row r="306" spans="1:159" ht="15" x14ac:dyDescent="0.2">
      <c r="A306" s="290"/>
      <c r="B306" s="291"/>
      <c r="C306" s="291"/>
      <c r="D306" s="291"/>
      <c r="E306" s="291"/>
      <c r="F306" s="291"/>
      <c r="G306" s="295" t="s">
        <v>171</v>
      </c>
      <c r="H306" s="71"/>
      <c r="I306" s="71">
        <f t="shared" si="375"/>
        <v>0</v>
      </c>
      <c r="J306" s="71">
        <f t="shared" si="373"/>
        <v>0</v>
      </c>
      <c r="K306" s="71">
        <f t="shared" si="373"/>
        <v>0</v>
      </c>
      <c r="L306" s="71">
        <f t="shared" ref="L306" si="379">H306</f>
        <v>0</v>
      </c>
      <c r="M306" s="71"/>
      <c r="N306" s="71"/>
      <c r="O306" s="69">
        <f t="shared" si="374"/>
        <v>0</v>
      </c>
      <c r="P306" s="69">
        <f t="shared" si="367"/>
        <v>0</v>
      </c>
      <c r="Q306" s="69">
        <f t="shared" si="367"/>
        <v>0</v>
      </c>
      <c r="R306" s="6"/>
      <c r="S306" s="9">
        <f t="shared" si="352"/>
        <v>0</v>
      </c>
      <c r="T306" s="44">
        <f t="shared" ref="T306:T312" si="380">+R306+S306</f>
        <v>0</v>
      </c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</row>
    <row r="307" spans="1:159" ht="18" x14ac:dyDescent="0.2">
      <c r="A307" s="290"/>
      <c r="B307" s="291"/>
      <c r="C307" s="291"/>
      <c r="D307" s="291"/>
      <c r="E307" s="291"/>
      <c r="F307" s="291" t="s">
        <v>109</v>
      </c>
      <c r="G307" s="295" t="s">
        <v>332</v>
      </c>
      <c r="H307" s="71">
        <v>19000</v>
      </c>
      <c r="I307" s="71">
        <f t="shared" si="375"/>
        <v>6886.62</v>
      </c>
      <c r="J307" s="71">
        <f t="shared" si="373"/>
        <v>12113.380000000001</v>
      </c>
      <c r="K307" s="165">
        <f t="shared" si="340"/>
        <v>36.25</v>
      </c>
      <c r="L307" s="71">
        <v>10600</v>
      </c>
      <c r="M307" s="71">
        <v>4175</v>
      </c>
      <c r="N307" s="71">
        <v>2711.62</v>
      </c>
      <c r="O307" s="69">
        <f t="shared" si="374"/>
        <v>6886.62</v>
      </c>
      <c r="P307" s="69">
        <f t="shared" si="367"/>
        <v>3713.38</v>
      </c>
      <c r="Q307" s="199">
        <f t="shared" si="368"/>
        <v>64.97</v>
      </c>
      <c r="R307" s="6">
        <v>16857.02</v>
      </c>
      <c r="S307" s="9">
        <f t="shared" si="352"/>
        <v>12682.02</v>
      </c>
      <c r="T307" s="44">
        <f t="shared" si="380"/>
        <v>29539.040000000001</v>
      </c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</row>
    <row r="308" spans="1:159" ht="28.5" x14ac:dyDescent="0.2">
      <c r="A308" s="290"/>
      <c r="B308" s="291"/>
      <c r="C308" s="291"/>
      <c r="D308" s="291"/>
      <c r="E308" s="291"/>
      <c r="F308" s="291" t="s">
        <v>111</v>
      </c>
      <c r="G308" s="295" t="s">
        <v>309</v>
      </c>
      <c r="H308" s="71">
        <v>86000</v>
      </c>
      <c r="I308" s="71">
        <f t="shared" si="375"/>
        <v>29550.22</v>
      </c>
      <c r="J308" s="71">
        <f t="shared" si="373"/>
        <v>56449.78</v>
      </c>
      <c r="K308" s="165">
        <f t="shared" si="340"/>
        <v>34.36</v>
      </c>
      <c r="L308" s="71">
        <v>43200</v>
      </c>
      <c r="M308" s="71">
        <v>21230</v>
      </c>
      <c r="N308" s="71">
        <v>8320.2199999999993</v>
      </c>
      <c r="O308" s="69">
        <f t="shared" si="374"/>
        <v>29550.22</v>
      </c>
      <c r="P308" s="69">
        <f t="shared" si="367"/>
        <v>13649.779999999999</v>
      </c>
      <c r="Q308" s="199">
        <f t="shared" si="368"/>
        <v>68.400000000000006</v>
      </c>
      <c r="R308" s="6">
        <v>85204.68</v>
      </c>
      <c r="S308" s="9">
        <f t="shared" si="352"/>
        <v>63974.679999999993</v>
      </c>
      <c r="T308" s="44">
        <f t="shared" si="380"/>
        <v>149179.35999999999</v>
      </c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</row>
    <row r="309" spans="1:159" ht="28.5" x14ac:dyDescent="0.2">
      <c r="A309" s="290"/>
      <c r="B309" s="291"/>
      <c r="C309" s="291"/>
      <c r="D309" s="291"/>
      <c r="E309" s="291"/>
      <c r="F309" s="291" t="s">
        <v>91</v>
      </c>
      <c r="G309" s="295" t="s">
        <v>333</v>
      </c>
      <c r="H309" s="71">
        <v>15000</v>
      </c>
      <c r="I309" s="71">
        <f t="shared" si="375"/>
        <v>2442.1999999999998</v>
      </c>
      <c r="J309" s="71">
        <f t="shared" si="373"/>
        <v>12557.8</v>
      </c>
      <c r="K309" s="165">
        <f t="shared" si="340"/>
        <v>16.28</v>
      </c>
      <c r="L309" s="71">
        <v>9500</v>
      </c>
      <c r="M309" s="71">
        <v>1550</v>
      </c>
      <c r="N309" s="71">
        <v>892.2</v>
      </c>
      <c r="O309" s="69">
        <f>+M309+N309</f>
        <v>2442.1999999999998</v>
      </c>
      <c r="P309" s="69">
        <f t="shared" si="367"/>
        <v>7057.8</v>
      </c>
      <c r="Q309" s="199">
        <f t="shared" si="368"/>
        <v>25.71</v>
      </c>
      <c r="R309" s="6">
        <v>13846.08</v>
      </c>
      <c r="S309" s="9">
        <f t="shared" si="352"/>
        <v>12296.08</v>
      </c>
      <c r="T309" s="44">
        <f t="shared" si="380"/>
        <v>26142.16</v>
      </c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</row>
    <row r="310" spans="1:159" ht="18" x14ac:dyDescent="0.2">
      <c r="A310" s="290"/>
      <c r="B310" s="291"/>
      <c r="C310" s="291"/>
      <c r="D310" s="291"/>
      <c r="E310" s="291" t="s">
        <v>18</v>
      </c>
      <c r="F310" s="291"/>
      <c r="G310" s="295" t="s">
        <v>310</v>
      </c>
      <c r="H310" s="71">
        <v>8000</v>
      </c>
      <c r="I310" s="71">
        <f t="shared" si="375"/>
        <v>0</v>
      </c>
      <c r="J310" s="71">
        <f>H310-I310</f>
        <v>8000</v>
      </c>
      <c r="K310" s="165">
        <f t="shared" si="340"/>
        <v>0</v>
      </c>
      <c r="L310" s="71">
        <v>7000</v>
      </c>
      <c r="M310" s="71"/>
      <c r="N310" s="71"/>
      <c r="O310" s="69">
        <f t="shared" si="374"/>
        <v>0</v>
      </c>
      <c r="P310" s="69">
        <f t="shared" si="367"/>
        <v>7000</v>
      </c>
      <c r="Q310" s="199">
        <f t="shared" si="368"/>
        <v>0</v>
      </c>
      <c r="R310" s="6"/>
      <c r="S310" s="9">
        <f t="shared" si="352"/>
        <v>0</v>
      </c>
      <c r="T310" s="44">
        <f t="shared" si="380"/>
        <v>0</v>
      </c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</row>
    <row r="311" spans="1:159" s="1" customFormat="1" ht="15.75" x14ac:dyDescent="0.25">
      <c r="A311" s="284"/>
      <c r="B311" s="285"/>
      <c r="C311" s="285"/>
      <c r="D311" s="285"/>
      <c r="E311" s="285" t="s">
        <v>136</v>
      </c>
      <c r="F311" s="285"/>
      <c r="G311" s="293" t="s">
        <v>311</v>
      </c>
      <c r="H311" s="73">
        <f t="shared" ref="H311:J311" si="381">H312+H313+H314</f>
        <v>0</v>
      </c>
      <c r="I311" s="73">
        <f>O311</f>
        <v>0</v>
      </c>
      <c r="J311" s="73">
        <f t="shared" si="381"/>
        <v>0</v>
      </c>
      <c r="K311" s="73">
        <v>0</v>
      </c>
      <c r="L311" s="73">
        <f t="shared" ref="L311:O311" si="382">L312+L313+L314</f>
        <v>0</v>
      </c>
      <c r="M311" s="73">
        <f t="shared" si="382"/>
        <v>0</v>
      </c>
      <c r="N311" s="73">
        <f>N312+N313+N314</f>
        <v>0</v>
      </c>
      <c r="O311" s="73">
        <f t="shared" si="382"/>
        <v>0</v>
      </c>
      <c r="P311" s="70">
        <f t="shared" si="367"/>
        <v>0</v>
      </c>
      <c r="Q311" s="198"/>
      <c r="R311" s="9"/>
      <c r="S311" s="9">
        <f t="shared" si="352"/>
        <v>0</v>
      </c>
      <c r="T311" s="44">
        <f t="shared" si="380"/>
        <v>0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</row>
    <row r="312" spans="1:159" ht="15.75" x14ac:dyDescent="0.2">
      <c r="A312" s="290"/>
      <c r="B312" s="291"/>
      <c r="C312" s="291"/>
      <c r="D312" s="291"/>
      <c r="E312" s="291"/>
      <c r="F312" s="291"/>
      <c r="G312" s="295" t="s">
        <v>138</v>
      </c>
      <c r="H312" s="71">
        <v>0</v>
      </c>
      <c r="I312" s="71"/>
      <c r="J312" s="71">
        <f t="shared" ref="J312:J314" si="383">H312-I312</f>
        <v>0</v>
      </c>
      <c r="K312" s="73">
        <v>0</v>
      </c>
      <c r="L312" s="71"/>
      <c r="M312" s="71"/>
      <c r="N312" s="71"/>
      <c r="O312" s="69">
        <f t="shared" ref="O312:O314" si="384">+M312+N312</f>
        <v>0</v>
      </c>
      <c r="P312" s="69">
        <f t="shared" si="367"/>
        <v>0</v>
      </c>
      <c r="Q312" s="199"/>
      <c r="R312" s="6"/>
      <c r="S312" s="9">
        <f t="shared" si="352"/>
        <v>0</v>
      </c>
      <c r="T312" s="44">
        <f t="shared" si="380"/>
        <v>0</v>
      </c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</row>
    <row r="313" spans="1:159" ht="15.75" x14ac:dyDescent="0.2">
      <c r="A313" s="290"/>
      <c r="B313" s="291"/>
      <c r="C313" s="291"/>
      <c r="D313" s="291"/>
      <c r="E313" s="291"/>
      <c r="F313" s="291"/>
      <c r="G313" s="295" t="s">
        <v>139</v>
      </c>
      <c r="H313" s="71">
        <v>0</v>
      </c>
      <c r="I313" s="71"/>
      <c r="J313" s="71">
        <f t="shared" si="383"/>
        <v>0</v>
      </c>
      <c r="K313" s="73">
        <v>0</v>
      </c>
      <c r="L313" s="71"/>
      <c r="M313" s="71"/>
      <c r="N313" s="71"/>
      <c r="O313" s="69">
        <f t="shared" si="384"/>
        <v>0</v>
      </c>
      <c r="P313" s="69">
        <f t="shared" si="367"/>
        <v>0</v>
      </c>
      <c r="Q313" s="199"/>
      <c r="R313" s="6"/>
      <c r="S313" s="9">
        <f t="shared" si="352"/>
        <v>0</v>
      </c>
      <c r="T313" s="33">
        <f t="shared" ref="T313" si="385">+T314</f>
        <v>0</v>
      </c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</row>
    <row r="314" spans="1:159" ht="15.75" x14ac:dyDescent="0.2">
      <c r="A314" s="290"/>
      <c r="B314" s="291"/>
      <c r="C314" s="291"/>
      <c r="D314" s="291"/>
      <c r="E314" s="291"/>
      <c r="F314" s="291" t="s">
        <v>91</v>
      </c>
      <c r="G314" s="295" t="s">
        <v>334</v>
      </c>
      <c r="H314" s="71"/>
      <c r="I314" s="71">
        <v>0</v>
      </c>
      <c r="J314" s="71">
        <f t="shared" si="383"/>
        <v>0</v>
      </c>
      <c r="K314" s="73">
        <v>0</v>
      </c>
      <c r="L314" s="71">
        <f>H314</f>
        <v>0</v>
      </c>
      <c r="M314" s="71"/>
      <c r="N314" s="71"/>
      <c r="O314" s="69">
        <f t="shared" si="384"/>
        <v>0</v>
      </c>
      <c r="P314" s="69">
        <f t="shared" si="367"/>
        <v>0</v>
      </c>
      <c r="Q314" s="199"/>
      <c r="R314" s="6"/>
      <c r="S314" s="9">
        <f t="shared" si="352"/>
        <v>0</v>
      </c>
      <c r="T314" s="44">
        <f t="shared" ref="T314:T315" si="386">+R314+S314</f>
        <v>0</v>
      </c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</row>
    <row r="315" spans="1:159" s="1" customFormat="1" ht="18" x14ac:dyDescent="0.25">
      <c r="A315" s="284"/>
      <c r="B315" s="285"/>
      <c r="C315" s="285"/>
      <c r="D315" s="285"/>
      <c r="E315" s="285" t="s">
        <v>22</v>
      </c>
      <c r="F315" s="285"/>
      <c r="G315" s="293" t="s">
        <v>335</v>
      </c>
      <c r="H315" s="73">
        <f t="shared" ref="H315:J315" si="387">H316+H317</f>
        <v>5000</v>
      </c>
      <c r="I315" s="73">
        <f t="shared" si="387"/>
        <v>1252</v>
      </c>
      <c r="J315" s="73">
        <f t="shared" si="387"/>
        <v>3748</v>
      </c>
      <c r="K315" s="165">
        <f t="shared" si="340"/>
        <v>25.04</v>
      </c>
      <c r="L315" s="73">
        <f t="shared" ref="L315" si="388">L316+L317</f>
        <v>3200</v>
      </c>
      <c r="M315" s="73">
        <f>M316</f>
        <v>1252</v>
      </c>
      <c r="N315" s="73">
        <f t="shared" ref="N315:O315" si="389">N316+N317</f>
        <v>0</v>
      </c>
      <c r="O315" s="73">
        <f t="shared" si="389"/>
        <v>1252</v>
      </c>
      <c r="P315" s="70">
        <f t="shared" si="367"/>
        <v>1948</v>
      </c>
      <c r="Q315" s="198">
        <f t="shared" si="368"/>
        <v>39.130000000000003</v>
      </c>
      <c r="R315" s="9"/>
      <c r="S315" s="9">
        <f t="shared" si="352"/>
        <v>-1252</v>
      </c>
      <c r="T315" s="44">
        <f t="shared" si="386"/>
        <v>-1252</v>
      </c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</row>
    <row r="316" spans="1:159" ht="18" x14ac:dyDescent="0.2">
      <c r="A316" s="290"/>
      <c r="B316" s="291"/>
      <c r="C316" s="291"/>
      <c r="D316" s="291"/>
      <c r="E316" s="291"/>
      <c r="F316" s="291" t="s">
        <v>20</v>
      </c>
      <c r="G316" s="295" t="s">
        <v>336</v>
      </c>
      <c r="H316" s="71">
        <v>5000</v>
      </c>
      <c r="I316" s="71">
        <f>O316</f>
        <v>1252</v>
      </c>
      <c r="J316" s="71">
        <f t="shared" ref="J316:K325" si="390">H316-I316</f>
        <v>3748</v>
      </c>
      <c r="K316" s="165">
        <f t="shared" si="340"/>
        <v>25.04</v>
      </c>
      <c r="L316" s="71">
        <v>3200</v>
      </c>
      <c r="M316" s="71">
        <v>1252</v>
      </c>
      <c r="N316" s="71">
        <v>0</v>
      </c>
      <c r="O316" s="69">
        <f t="shared" ref="O316:O322" si="391">+M316+N316</f>
        <v>1252</v>
      </c>
      <c r="P316" s="69">
        <f t="shared" si="367"/>
        <v>1948</v>
      </c>
      <c r="Q316" s="199">
        <f t="shared" si="368"/>
        <v>39.130000000000003</v>
      </c>
      <c r="R316" s="6">
        <v>3793.59</v>
      </c>
      <c r="S316" s="9">
        <f t="shared" si="352"/>
        <v>2541.59</v>
      </c>
      <c r="T316" s="33">
        <f t="shared" ref="T316" si="392">+T317+T318+T319+T320+T321+T322</f>
        <v>320</v>
      </c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</row>
    <row r="317" spans="1:159" ht="15" x14ac:dyDescent="0.2">
      <c r="A317" s="290"/>
      <c r="B317" s="291"/>
      <c r="C317" s="291"/>
      <c r="D317" s="291"/>
      <c r="E317" s="291"/>
      <c r="F317" s="291" t="s">
        <v>18</v>
      </c>
      <c r="G317" s="295" t="s">
        <v>175</v>
      </c>
      <c r="H317" s="71">
        <v>0</v>
      </c>
      <c r="I317" s="71">
        <f t="shared" ref="I317:I325" si="393">O317</f>
        <v>0</v>
      </c>
      <c r="J317" s="71">
        <f t="shared" si="390"/>
        <v>0</v>
      </c>
      <c r="K317" s="71">
        <f t="shared" si="390"/>
        <v>0</v>
      </c>
      <c r="L317" s="71"/>
      <c r="M317" s="71"/>
      <c r="N317" s="71"/>
      <c r="O317" s="69">
        <f t="shared" si="391"/>
        <v>0</v>
      </c>
      <c r="P317" s="69">
        <f t="shared" si="367"/>
        <v>0</v>
      </c>
      <c r="Q317" s="69">
        <f t="shared" si="367"/>
        <v>0</v>
      </c>
      <c r="R317" s="6"/>
      <c r="S317" s="9">
        <f t="shared" si="352"/>
        <v>0</v>
      </c>
      <c r="T317" s="44">
        <f t="shared" ref="T317:T322" si="394">+R317+S317</f>
        <v>0</v>
      </c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</row>
    <row r="318" spans="1:159" ht="18" x14ac:dyDescent="0.2">
      <c r="A318" s="290"/>
      <c r="B318" s="291"/>
      <c r="C318" s="291"/>
      <c r="D318" s="291"/>
      <c r="E318" s="291">
        <v>11</v>
      </c>
      <c r="F318" s="291"/>
      <c r="G318" s="295" t="s">
        <v>337</v>
      </c>
      <c r="H318" s="71">
        <v>1000</v>
      </c>
      <c r="I318" s="71">
        <f t="shared" si="393"/>
        <v>0</v>
      </c>
      <c r="J318" s="71">
        <f t="shared" si="390"/>
        <v>1000</v>
      </c>
      <c r="K318" s="165">
        <f t="shared" si="340"/>
        <v>0</v>
      </c>
      <c r="L318" s="71">
        <v>0</v>
      </c>
      <c r="M318" s="71">
        <v>0</v>
      </c>
      <c r="N318" s="71">
        <v>0</v>
      </c>
      <c r="O318" s="69">
        <f t="shared" si="391"/>
        <v>0</v>
      </c>
      <c r="P318" s="69">
        <f t="shared" si="367"/>
        <v>0</v>
      </c>
      <c r="Q318" s="69">
        <f t="shared" si="367"/>
        <v>0</v>
      </c>
      <c r="R318" s="6">
        <v>160</v>
      </c>
      <c r="S318" s="9">
        <f t="shared" si="352"/>
        <v>160</v>
      </c>
      <c r="T318" s="44">
        <f t="shared" si="394"/>
        <v>320</v>
      </c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</row>
    <row r="319" spans="1:159" ht="15" x14ac:dyDescent="0.2">
      <c r="A319" s="290"/>
      <c r="B319" s="291"/>
      <c r="C319" s="291"/>
      <c r="D319" s="291"/>
      <c r="E319" s="291">
        <v>12</v>
      </c>
      <c r="F319" s="291"/>
      <c r="G319" s="295" t="s">
        <v>201</v>
      </c>
      <c r="H319" s="71">
        <v>0</v>
      </c>
      <c r="I319" s="71">
        <f t="shared" si="393"/>
        <v>0</v>
      </c>
      <c r="J319" s="71">
        <f t="shared" si="390"/>
        <v>0</v>
      </c>
      <c r="K319" s="71">
        <f t="shared" si="390"/>
        <v>0</v>
      </c>
      <c r="L319" s="71"/>
      <c r="M319" s="71"/>
      <c r="N319" s="71"/>
      <c r="O319" s="69">
        <f t="shared" si="391"/>
        <v>0</v>
      </c>
      <c r="P319" s="69">
        <f t="shared" si="367"/>
        <v>0</v>
      </c>
      <c r="Q319" s="69">
        <f t="shared" si="367"/>
        <v>0</v>
      </c>
      <c r="R319" s="6"/>
      <c r="S319" s="9">
        <f t="shared" si="352"/>
        <v>0</v>
      </c>
      <c r="T319" s="44">
        <f t="shared" si="394"/>
        <v>0</v>
      </c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</row>
    <row r="320" spans="1:159" ht="15" x14ac:dyDescent="0.2">
      <c r="A320" s="290"/>
      <c r="B320" s="291"/>
      <c r="C320" s="291"/>
      <c r="D320" s="291"/>
      <c r="E320" s="291">
        <v>13</v>
      </c>
      <c r="F320" s="291"/>
      <c r="G320" s="295" t="s">
        <v>338</v>
      </c>
      <c r="H320" s="71">
        <v>0</v>
      </c>
      <c r="I320" s="71">
        <f t="shared" si="393"/>
        <v>0</v>
      </c>
      <c r="J320" s="71">
        <f t="shared" si="390"/>
        <v>0</v>
      </c>
      <c r="K320" s="71">
        <f t="shared" si="390"/>
        <v>0</v>
      </c>
      <c r="L320" s="71"/>
      <c r="M320" s="71"/>
      <c r="N320" s="71"/>
      <c r="O320" s="69">
        <f t="shared" si="391"/>
        <v>0</v>
      </c>
      <c r="P320" s="69">
        <f t="shared" si="367"/>
        <v>0</v>
      </c>
      <c r="Q320" s="69">
        <f t="shared" si="367"/>
        <v>0</v>
      </c>
      <c r="R320" s="6"/>
      <c r="S320" s="9">
        <f>R320-M320</f>
        <v>0</v>
      </c>
      <c r="T320" s="44">
        <f t="shared" si="394"/>
        <v>0</v>
      </c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</row>
    <row r="321" spans="1:159" ht="15" x14ac:dyDescent="0.2">
      <c r="A321" s="290"/>
      <c r="B321" s="291"/>
      <c r="C321" s="291"/>
      <c r="D321" s="291"/>
      <c r="E321" s="291">
        <v>14</v>
      </c>
      <c r="F321" s="291"/>
      <c r="G321" s="295" t="s">
        <v>339</v>
      </c>
      <c r="H321" s="71">
        <v>0</v>
      </c>
      <c r="I321" s="71">
        <f t="shared" si="393"/>
        <v>0</v>
      </c>
      <c r="J321" s="71">
        <f t="shared" si="390"/>
        <v>0</v>
      </c>
      <c r="K321" s="71">
        <f t="shared" si="390"/>
        <v>0</v>
      </c>
      <c r="L321" s="71"/>
      <c r="M321" s="71"/>
      <c r="N321" s="71"/>
      <c r="O321" s="69">
        <f t="shared" si="391"/>
        <v>0</v>
      </c>
      <c r="P321" s="69">
        <f t="shared" si="367"/>
        <v>0</v>
      </c>
      <c r="Q321" s="69">
        <f t="shared" si="367"/>
        <v>0</v>
      </c>
      <c r="R321" s="6"/>
      <c r="S321" s="9">
        <f t="shared" si="352"/>
        <v>0</v>
      </c>
      <c r="T321" s="44">
        <f t="shared" si="394"/>
        <v>0</v>
      </c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</row>
    <row r="322" spans="1:159" ht="15" x14ac:dyDescent="0.2">
      <c r="A322" s="290"/>
      <c r="B322" s="291"/>
      <c r="C322" s="291"/>
      <c r="D322" s="291"/>
      <c r="E322" s="291">
        <v>16</v>
      </c>
      <c r="F322" s="291"/>
      <c r="G322" s="295" t="s">
        <v>202</v>
      </c>
      <c r="H322" s="71">
        <v>0</v>
      </c>
      <c r="I322" s="71">
        <f t="shared" si="393"/>
        <v>0</v>
      </c>
      <c r="J322" s="71">
        <f t="shared" si="390"/>
        <v>0</v>
      </c>
      <c r="K322" s="71">
        <f t="shared" si="390"/>
        <v>0</v>
      </c>
      <c r="L322" s="71"/>
      <c r="M322" s="71"/>
      <c r="N322" s="71"/>
      <c r="O322" s="69">
        <f t="shared" si="391"/>
        <v>0</v>
      </c>
      <c r="P322" s="69">
        <f t="shared" si="367"/>
        <v>0</v>
      </c>
      <c r="Q322" s="69">
        <f t="shared" si="367"/>
        <v>0</v>
      </c>
      <c r="R322" s="6"/>
      <c r="S322" s="9">
        <f t="shared" si="352"/>
        <v>0</v>
      </c>
      <c r="T322" s="44">
        <f t="shared" si="394"/>
        <v>0</v>
      </c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</row>
    <row r="323" spans="1:159" ht="30" x14ac:dyDescent="0.2">
      <c r="A323" s="284"/>
      <c r="B323" s="285"/>
      <c r="C323" s="285"/>
      <c r="D323" s="285"/>
      <c r="E323" s="285"/>
      <c r="F323" s="285"/>
      <c r="G323" s="293" t="s">
        <v>178</v>
      </c>
      <c r="H323" s="73">
        <f t="shared" ref="H323" si="395">+H324</f>
        <v>0</v>
      </c>
      <c r="I323" s="71">
        <f t="shared" si="393"/>
        <v>0</v>
      </c>
      <c r="J323" s="71">
        <f t="shared" si="390"/>
        <v>0</v>
      </c>
      <c r="K323" s="71">
        <f t="shared" si="390"/>
        <v>0</v>
      </c>
      <c r="L323" s="73">
        <f t="shared" ref="L323:O323" si="396">+L324</f>
        <v>0</v>
      </c>
      <c r="M323" s="73">
        <f t="shared" si="396"/>
        <v>0</v>
      </c>
      <c r="N323" s="73">
        <f t="shared" si="396"/>
        <v>0</v>
      </c>
      <c r="O323" s="73">
        <f t="shared" si="396"/>
        <v>0</v>
      </c>
      <c r="P323" s="69">
        <f t="shared" si="367"/>
        <v>0</v>
      </c>
      <c r="Q323" s="69">
        <f t="shared" si="367"/>
        <v>0</v>
      </c>
      <c r="R323" s="6"/>
      <c r="S323" s="9">
        <f t="shared" si="352"/>
        <v>0</v>
      </c>
      <c r="T323" s="33">
        <f t="shared" ref="T323:T324" si="397">T324</f>
        <v>80</v>
      </c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</row>
    <row r="324" spans="1:159" ht="28.5" x14ac:dyDescent="0.2">
      <c r="A324" s="290"/>
      <c r="B324" s="291"/>
      <c r="C324" s="291"/>
      <c r="D324" s="291"/>
      <c r="E324" s="291"/>
      <c r="F324" s="291"/>
      <c r="G324" s="295" t="s">
        <v>179</v>
      </c>
      <c r="H324" s="71">
        <v>0</v>
      </c>
      <c r="I324" s="71">
        <f t="shared" si="393"/>
        <v>0</v>
      </c>
      <c r="J324" s="71">
        <f t="shared" si="390"/>
        <v>0</v>
      </c>
      <c r="K324" s="71">
        <f t="shared" si="390"/>
        <v>0</v>
      </c>
      <c r="L324" s="71"/>
      <c r="M324" s="71"/>
      <c r="N324" s="71"/>
      <c r="O324" s="69">
        <f t="shared" ref="O324:O325" si="398">+M324+N324</f>
        <v>0</v>
      </c>
      <c r="P324" s="69">
        <f t="shared" si="367"/>
        <v>0</v>
      </c>
      <c r="Q324" s="69">
        <f t="shared" si="367"/>
        <v>0</v>
      </c>
      <c r="R324" s="6"/>
      <c r="S324" s="9">
        <f t="shared" si="352"/>
        <v>0</v>
      </c>
      <c r="T324" s="33">
        <f t="shared" si="397"/>
        <v>80</v>
      </c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</row>
    <row r="325" spans="1:159" ht="42.75" x14ac:dyDescent="0.2">
      <c r="A325" s="290"/>
      <c r="B325" s="291"/>
      <c r="C325" s="291"/>
      <c r="D325" s="291"/>
      <c r="E325" s="291">
        <v>25</v>
      </c>
      <c r="F325" s="291"/>
      <c r="G325" s="289" t="s">
        <v>203</v>
      </c>
      <c r="H325" s="71">
        <v>0</v>
      </c>
      <c r="I325" s="71">
        <f t="shared" si="393"/>
        <v>0</v>
      </c>
      <c r="J325" s="71">
        <f t="shared" si="390"/>
        <v>0</v>
      </c>
      <c r="K325" s="71">
        <f t="shared" si="390"/>
        <v>0</v>
      </c>
      <c r="L325" s="71">
        <v>0</v>
      </c>
      <c r="M325" s="71">
        <v>0</v>
      </c>
      <c r="N325" s="71">
        <v>0</v>
      </c>
      <c r="O325" s="69">
        <f t="shared" si="398"/>
        <v>0</v>
      </c>
      <c r="P325" s="69">
        <f t="shared" si="367"/>
        <v>0</v>
      </c>
      <c r="Q325" s="69">
        <f t="shared" si="367"/>
        <v>0</v>
      </c>
      <c r="R325" s="6">
        <v>40</v>
      </c>
      <c r="S325" s="9">
        <f t="shared" si="352"/>
        <v>40</v>
      </c>
      <c r="T325" s="44">
        <f t="shared" ref="T325" si="399">+R325+S325</f>
        <v>80</v>
      </c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</row>
    <row r="326" spans="1:159" s="1" customFormat="1" ht="18" x14ac:dyDescent="0.25">
      <c r="A326" s="284"/>
      <c r="B326" s="285"/>
      <c r="C326" s="285"/>
      <c r="D326" s="285"/>
      <c r="E326" s="285" t="s">
        <v>91</v>
      </c>
      <c r="F326" s="285"/>
      <c r="G326" s="309" t="s">
        <v>340</v>
      </c>
      <c r="H326" s="73">
        <f t="shared" ref="H326:J326" si="400">+H327+H328+H329+H330+H331+H332</f>
        <v>183000</v>
      </c>
      <c r="I326" s="73">
        <f t="shared" si="400"/>
        <v>53767.51</v>
      </c>
      <c r="J326" s="73">
        <f t="shared" si="400"/>
        <v>129232.48999999999</v>
      </c>
      <c r="K326" s="165">
        <f t="shared" ref="K326:K389" si="401">ROUND(I326/H326*100,2)</f>
        <v>29.38</v>
      </c>
      <c r="L326" s="73">
        <f t="shared" ref="L326:O326" si="402">+L327+L328+L329+L330+L331+L332</f>
        <v>87700</v>
      </c>
      <c r="M326" s="73">
        <f t="shared" si="402"/>
        <v>39786</v>
      </c>
      <c r="N326" s="73">
        <f t="shared" si="402"/>
        <v>13981.509999999998</v>
      </c>
      <c r="O326" s="73">
        <f t="shared" si="402"/>
        <v>53767.51</v>
      </c>
      <c r="P326" s="70">
        <f t="shared" si="367"/>
        <v>33932.49</v>
      </c>
      <c r="Q326" s="198">
        <f t="shared" si="368"/>
        <v>61.31</v>
      </c>
      <c r="R326" s="9"/>
      <c r="S326" s="9">
        <f t="shared" si="352"/>
        <v>-39786</v>
      </c>
      <c r="T326" s="33">
        <f t="shared" ref="T326" si="403">T327</f>
        <v>166361.44</v>
      </c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</row>
    <row r="327" spans="1:159" ht="15.75" x14ac:dyDescent="0.2">
      <c r="A327" s="290"/>
      <c r="B327" s="291"/>
      <c r="C327" s="291"/>
      <c r="D327" s="291"/>
      <c r="E327" s="291"/>
      <c r="F327" s="291" t="s">
        <v>18</v>
      </c>
      <c r="G327" s="295" t="s">
        <v>143</v>
      </c>
      <c r="H327" s="71">
        <v>0</v>
      </c>
      <c r="I327" s="71">
        <f>O327</f>
        <v>0</v>
      </c>
      <c r="J327" s="71">
        <f t="shared" ref="J327:K331" si="404">H327-I327</f>
        <v>0</v>
      </c>
      <c r="K327" s="71">
        <f t="shared" si="404"/>
        <v>0</v>
      </c>
      <c r="L327" s="71">
        <f>H327</f>
        <v>0</v>
      </c>
      <c r="M327" s="71"/>
      <c r="N327" s="71"/>
      <c r="O327" s="69">
        <f t="shared" ref="O327:O332" si="405">+M327+N327</f>
        <v>0</v>
      </c>
      <c r="P327" s="69">
        <f t="shared" si="367"/>
        <v>0</v>
      </c>
      <c r="Q327" s="69">
        <f t="shared" si="367"/>
        <v>0</v>
      </c>
      <c r="R327" s="6"/>
      <c r="S327" s="9">
        <f t="shared" si="352"/>
        <v>0</v>
      </c>
      <c r="T327" s="33">
        <f t="shared" ref="T327" si="406">T328+T329+T330</f>
        <v>166361.44</v>
      </c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</row>
    <row r="328" spans="1:159" ht="15" x14ac:dyDescent="0.2">
      <c r="A328" s="290"/>
      <c r="B328" s="291"/>
      <c r="C328" s="291"/>
      <c r="D328" s="291"/>
      <c r="E328" s="291"/>
      <c r="F328" s="291"/>
      <c r="G328" s="289" t="s">
        <v>204</v>
      </c>
      <c r="H328" s="71">
        <v>0</v>
      </c>
      <c r="I328" s="71">
        <f t="shared" ref="I328" si="407">O328</f>
        <v>0</v>
      </c>
      <c r="J328" s="71">
        <f t="shared" si="404"/>
        <v>0</v>
      </c>
      <c r="K328" s="71">
        <f t="shared" si="404"/>
        <v>0</v>
      </c>
      <c r="L328" s="71">
        <f t="shared" ref="L328" si="408">H328</f>
        <v>0</v>
      </c>
      <c r="M328" s="71"/>
      <c r="N328" s="71"/>
      <c r="O328" s="69">
        <f t="shared" si="405"/>
        <v>0</v>
      </c>
      <c r="P328" s="69">
        <f t="shared" si="367"/>
        <v>0</v>
      </c>
      <c r="Q328" s="69">
        <f t="shared" si="367"/>
        <v>0</v>
      </c>
      <c r="R328" s="6"/>
      <c r="S328" s="9">
        <f t="shared" si="352"/>
        <v>0</v>
      </c>
      <c r="T328" s="44">
        <f>+R328+S328</f>
        <v>0</v>
      </c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</row>
    <row r="329" spans="1:159" ht="18" x14ac:dyDescent="0.2">
      <c r="A329" s="290"/>
      <c r="B329" s="291"/>
      <c r="C329" s="291"/>
      <c r="D329" s="291"/>
      <c r="E329" s="291"/>
      <c r="F329" s="291" t="s">
        <v>7</v>
      </c>
      <c r="G329" s="295" t="s">
        <v>144</v>
      </c>
      <c r="H329" s="71">
        <v>29000</v>
      </c>
      <c r="I329" s="71">
        <f>O329</f>
        <v>12275.82</v>
      </c>
      <c r="J329" s="71">
        <f t="shared" si="404"/>
        <v>16724.18</v>
      </c>
      <c r="K329" s="165">
        <f t="shared" si="401"/>
        <v>42.33</v>
      </c>
      <c r="L329" s="71">
        <v>15000</v>
      </c>
      <c r="M329" s="71">
        <v>7282</v>
      </c>
      <c r="N329" s="71">
        <v>4993.82</v>
      </c>
      <c r="O329" s="69">
        <f t="shared" si="405"/>
        <v>12275.82</v>
      </c>
      <c r="P329" s="69">
        <f t="shared" si="367"/>
        <v>2724.1800000000003</v>
      </c>
      <c r="Q329" s="199">
        <f t="shared" si="368"/>
        <v>81.84</v>
      </c>
      <c r="R329" s="6">
        <v>27510.76</v>
      </c>
      <c r="S329" s="9">
        <f t="shared" si="352"/>
        <v>20228.759999999998</v>
      </c>
      <c r="T329" s="44">
        <f t="shared" ref="T329:T330" si="409">+R329+S329</f>
        <v>47739.519999999997</v>
      </c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</row>
    <row r="330" spans="1:159" ht="28.5" x14ac:dyDescent="0.2">
      <c r="A330" s="290"/>
      <c r="B330" s="291"/>
      <c r="C330" s="291"/>
      <c r="D330" s="291"/>
      <c r="E330" s="291"/>
      <c r="F330" s="291" t="s">
        <v>22</v>
      </c>
      <c r="G330" s="295" t="s">
        <v>341</v>
      </c>
      <c r="H330" s="71">
        <v>113000</v>
      </c>
      <c r="I330" s="71">
        <f t="shared" ref="I330:I332" si="410">O330</f>
        <v>38935.69</v>
      </c>
      <c r="J330" s="71">
        <f t="shared" si="404"/>
        <v>74064.31</v>
      </c>
      <c r="K330" s="165">
        <f t="shared" si="401"/>
        <v>34.46</v>
      </c>
      <c r="L330" s="71">
        <v>51200</v>
      </c>
      <c r="M330" s="71">
        <v>31402</v>
      </c>
      <c r="N330" s="71">
        <v>7533.69</v>
      </c>
      <c r="O330" s="69">
        <f t="shared" si="405"/>
        <v>38935.69</v>
      </c>
      <c r="P330" s="69">
        <f t="shared" si="367"/>
        <v>12264.309999999998</v>
      </c>
      <c r="Q330" s="199">
        <f t="shared" si="368"/>
        <v>76.05</v>
      </c>
      <c r="R330" s="6">
        <v>75011.960000000006</v>
      </c>
      <c r="S330" s="9">
        <f t="shared" si="352"/>
        <v>43609.960000000006</v>
      </c>
      <c r="T330" s="44">
        <f t="shared" si="409"/>
        <v>118621.92000000001</v>
      </c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</row>
    <row r="331" spans="1:159" ht="28.5" x14ac:dyDescent="0.2">
      <c r="A331" s="290"/>
      <c r="B331" s="291"/>
      <c r="C331" s="291"/>
      <c r="D331" s="291"/>
      <c r="E331" s="291"/>
      <c r="F331" s="291" t="s">
        <v>111</v>
      </c>
      <c r="G331" s="295" t="s">
        <v>205</v>
      </c>
      <c r="H331" s="71">
        <v>26000</v>
      </c>
      <c r="I331" s="71">
        <f t="shared" si="410"/>
        <v>427</v>
      </c>
      <c r="J331" s="71">
        <f t="shared" si="404"/>
        <v>25573</v>
      </c>
      <c r="K331" s="165">
        <f t="shared" si="401"/>
        <v>1.64</v>
      </c>
      <c r="L331" s="71">
        <v>9000</v>
      </c>
      <c r="M331" s="71">
        <v>263</v>
      </c>
      <c r="N331" s="71">
        <v>164</v>
      </c>
      <c r="O331" s="69">
        <f t="shared" si="405"/>
        <v>427</v>
      </c>
      <c r="P331" s="69"/>
      <c r="Q331" s="199"/>
      <c r="R331" s="6">
        <v>16026.1</v>
      </c>
      <c r="S331" s="9">
        <f t="shared" si="352"/>
        <v>15763.1</v>
      </c>
      <c r="T331" s="33">
        <f>R331+S331</f>
        <v>31789.200000000001</v>
      </c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</row>
    <row r="332" spans="1:159" ht="18" x14ac:dyDescent="0.2">
      <c r="A332" s="290"/>
      <c r="B332" s="291"/>
      <c r="C332" s="291"/>
      <c r="D332" s="291"/>
      <c r="E332" s="291"/>
      <c r="F332" s="291" t="s">
        <v>91</v>
      </c>
      <c r="G332" s="295" t="s">
        <v>315</v>
      </c>
      <c r="H332" s="71">
        <v>15000</v>
      </c>
      <c r="I332" s="71">
        <f t="shared" si="410"/>
        <v>2129</v>
      </c>
      <c r="J332" s="71">
        <f>H332-I332</f>
        <v>12871</v>
      </c>
      <c r="K332" s="165">
        <f t="shared" si="401"/>
        <v>14.19</v>
      </c>
      <c r="L332" s="71">
        <v>12500</v>
      </c>
      <c r="M332" s="71">
        <v>839</v>
      </c>
      <c r="N332" s="71">
        <v>1290</v>
      </c>
      <c r="O332" s="69">
        <f t="shared" si="405"/>
        <v>2129</v>
      </c>
      <c r="P332" s="69">
        <f t="shared" ref="P332:Q359" si="411">L332-O332</f>
        <v>10371</v>
      </c>
      <c r="Q332" s="199">
        <f t="shared" ref="Q332:Q368" si="412">ROUND(O332/L332*100,2)</f>
        <v>17.03</v>
      </c>
      <c r="R332" s="6">
        <v>17474.97</v>
      </c>
      <c r="S332" s="9">
        <f t="shared" si="352"/>
        <v>16635.97</v>
      </c>
      <c r="T332" s="70">
        <f>+R332+S332</f>
        <v>34110.94</v>
      </c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</row>
    <row r="333" spans="1:159" ht="15.75" x14ac:dyDescent="0.2">
      <c r="A333" s="284"/>
      <c r="B333" s="285"/>
      <c r="C333" s="285"/>
      <c r="D333" s="285" t="s">
        <v>91</v>
      </c>
      <c r="E333" s="285"/>
      <c r="F333" s="285"/>
      <c r="G333" s="309" t="s">
        <v>74</v>
      </c>
      <c r="H333" s="73">
        <f t="shared" ref="H333:J334" si="413">H334</f>
        <v>0</v>
      </c>
      <c r="I333" s="73">
        <f t="shared" si="413"/>
        <v>0</v>
      </c>
      <c r="J333" s="73">
        <f t="shared" si="413"/>
        <v>0</v>
      </c>
      <c r="K333" s="73">
        <v>0</v>
      </c>
      <c r="L333" s="73">
        <f t="shared" ref="L333:O334" si="414">L334</f>
        <v>0</v>
      </c>
      <c r="M333" s="73">
        <f t="shared" si="414"/>
        <v>0</v>
      </c>
      <c r="N333" s="73">
        <f t="shared" si="414"/>
        <v>0</v>
      </c>
      <c r="O333" s="73">
        <f t="shared" si="414"/>
        <v>0</v>
      </c>
      <c r="P333" s="69">
        <f t="shared" si="411"/>
        <v>0</v>
      </c>
      <c r="Q333" s="69">
        <f t="shared" si="411"/>
        <v>0</v>
      </c>
      <c r="R333" s="6"/>
      <c r="S333" s="9">
        <f t="shared" si="352"/>
        <v>0</v>
      </c>
      <c r="T333" s="69">
        <f>+R333+S333</f>
        <v>0</v>
      </c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</row>
    <row r="334" spans="1:159" ht="15.75" x14ac:dyDescent="0.2">
      <c r="A334" s="284"/>
      <c r="B334" s="285"/>
      <c r="C334" s="285"/>
      <c r="D334" s="285"/>
      <c r="E334" s="288" t="s">
        <v>12</v>
      </c>
      <c r="F334" s="285"/>
      <c r="G334" s="293" t="s">
        <v>206</v>
      </c>
      <c r="H334" s="73">
        <f t="shared" si="413"/>
        <v>0</v>
      </c>
      <c r="I334" s="73">
        <f t="shared" si="413"/>
        <v>0</v>
      </c>
      <c r="J334" s="73">
        <f t="shared" si="413"/>
        <v>0</v>
      </c>
      <c r="K334" s="73">
        <v>0</v>
      </c>
      <c r="L334" s="73">
        <f t="shared" si="414"/>
        <v>0</v>
      </c>
      <c r="M334" s="73">
        <f t="shared" si="414"/>
        <v>0</v>
      </c>
      <c r="N334" s="73">
        <f t="shared" si="414"/>
        <v>0</v>
      </c>
      <c r="O334" s="73">
        <f t="shared" si="414"/>
        <v>0</v>
      </c>
      <c r="P334" s="69">
        <f t="shared" si="411"/>
        <v>0</v>
      </c>
      <c r="Q334" s="69">
        <f t="shared" si="411"/>
        <v>0</v>
      </c>
      <c r="R334" s="6"/>
      <c r="S334" s="9">
        <f t="shared" si="352"/>
        <v>0</v>
      </c>
      <c r="T334" s="69">
        <f>+R334+S334</f>
        <v>0</v>
      </c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</row>
    <row r="335" spans="1:159" ht="28.5" x14ac:dyDescent="0.2">
      <c r="A335" s="290"/>
      <c r="B335" s="291"/>
      <c r="C335" s="291"/>
      <c r="D335" s="291"/>
      <c r="E335" s="291"/>
      <c r="F335" s="291" t="s">
        <v>18</v>
      </c>
      <c r="G335" s="295" t="s">
        <v>207</v>
      </c>
      <c r="H335" s="71"/>
      <c r="I335" s="71"/>
      <c r="J335" s="71">
        <f t="shared" ref="J335" si="415">H335-I335</f>
        <v>0</v>
      </c>
      <c r="K335" s="73">
        <v>0</v>
      </c>
      <c r="L335" s="71"/>
      <c r="M335" s="71"/>
      <c r="N335" s="71"/>
      <c r="O335" s="69">
        <f t="shared" ref="O335" si="416">+M335+N335</f>
        <v>0</v>
      </c>
      <c r="P335" s="69">
        <f t="shared" si="411"/>
        <v>0</v>
      </c>
      <c r="Q335" s="69">
        <f t="shared" si="411"/>
        <v>0</v>
      </c>
      <c r="R335" s="6"/>
      <c r="S335" s="9">
        <f t="shared" si="352"/>
        <v>0</v>
      </c>
      <c r="T335" s="44">
        <f>+R335+S335</f>
        <v>0</v>
      </c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</row>
    <row r="336" spans="1:159" s="1" customFormat="1" ht="28.5" x14ac:dyDescent="0.25">
      <c r="A336" s="284"/>
      <c r="B336" s="285"/>
      <c r="C336" s="285"/>
      <c r="D336" s="285">
        <v>51</v>
      </c>
      <c r="E336" s="285"/>
      <c r="F336" s="285"/>
      <c r="G336" s="309" t="s">
        <v>342</v>
      </c>
      <c r="H336" s="73">
        <f t="shared" ref="H336:J336" si="417">H337</f>
        <v>2114000</v>
      </c>
      <c r="I336" s="73">
        <f t="shared" si="417"/>
        <v>1060658</v>
      </c>
      <c r="J336" s="73">
        <f t="shared" si="417"/>
        <v>1053342</v>
      </c>
      <c r="K336" s="165">
        <f t="shared" si="401"/>
        <v>50.17</v>
      </c>
      <c r="L336" s="73">
        <f t="shared" ref="L336:O336" si="418">L337</f>
        <v>1400000</v>
      </c>
      <c r="M336" s="73">
        <f t="shared" si="418"/>
        <v>850341</v>
      </c>
      <c r="N336" s="73">
        <f t="shared" si="418"/>
        <v>210317</v>
      </c>
      <c r="O336" s="73">
        <f t="shared" si="418"/>
        <v>1060658</v>
      </c>
      <c r="P336" s="70">
        <f t="shared" si="411"/>
        <v>339342</v>
      </c>
      <c r="Q336" s="198">
        <f t="shared" si="412"/>
        <v>75.760000000000005</v>
      </c>
      <c r="R336" s="9"/>
      <c r="S336" s="9">
        <f t="shared" si="352"/>
        <v>-850341</v>
      </c>
      <c r="T336" s="44">
        <f t="shared" ref="T336:T344" si="419">+R336+S336</f>
        <v>-850341</v>
      </c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</row>
    <row r="337" spans="1:159" s="1" customFormat="1" ht="18" x14ac:dyDescent="0.25">
      <c r="A337" s="284"/>
      <c r="B337" s="285"/>
      <c r="C337" s="285"/>
      <c r="D337" s="285"/>
      <c r="E337" s="285" t="s">
        <v>20</v>
      </c>
      <c r="F337" s="285"/>
      <c r="G337" s="293" t="s">
        <v>343</v>
      </c>
      <c r="H337" s="73">
        <f>H338+H339+H340</f>
        <v>2114000</v>
      </c>
      <c r="I337" s="73">
        <f t="shared" ref="I337:J337" si="420">I338+I339+I340</f>
        <v>1060658</v>
      </c>
      <c r="J337" s="73">
        <f t="shared" si="420"/>
        <v>1053342</v>
      </c>
      <c r="K337" s="165">
        <f t="shared" si="401"/>
        <v>50.17</v>
      </c>
      <c r="L337" s="73">
        <f t="shared" ref="L337:O337" si="421">L338+L339+L340</f>
        <v>1400000</v>
      </c>
      <c r="M337" s="73">
        <f t="shared" si="421"/>
        <v>850341</v>
      </c>
      <c r="N337" s="73">
        <f t="shared" si="421"/>
        <v>210317</v>
      </c>
      <c r="O337" s="73">
        <f t="shared" si="421"/>
        <v>1060658</v>
      </c>
      <c r="P337" s="70">
        <f t="shared" si="411"/>
        <v>339342</v>
      </c>
      <c r="Q337" s="198">
        <f t="shared" si="412"/>
        <v>75.760000000000005</v>
      </c>
      <c r="R337" s="9"/>
      <c r="S337" s="9">
        <f t="shared" si="352"/>
        <v>-850341</v>
      </c>
      <c r="T337" s="44">
        <f t="shared" si="419"/>
        <v>-850341</v>
      </c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</row>
    <row r="338" spans="1:159" ht="28.5" x14ac:dyDescent="0.2">
      <c r="A338" s="290"/>
      <c r="B338" s="291"/>
      <c r="C338" s="291"/>
      <c r="D338" s="291"/>
      <c r="E338" s="291"/>
      <c r="F338" s="291">
        <v>17</v>
      </c>
      <c r="G338" s="295" t="s">
        <v>344</v>
      </c>
      <c r="H338" s="71">
        <v>2114000</v>
      </c>
      <c r="I338" s="71">
        <f>O338</f>
        <v>1060658</v>
      </c>
      <c r="J338" s="71">
        <f t="shared" ref="J338:K340" si="422">H338-I338</f>
        <v>1053342</v>
      </c>
      <c r="K338" s="165">
        <f t="shared" si="401"/>
        <v>50.17</v>
      </c>
      <c r="L338" s="71">
        <v>1400000</v>
      </c>
      <c r="M338" s="71">
        <v>850341</v>
      </c>
      <c r="N338" s="71">
        <v>210317</v>
      </c>
      <c r="O338" s="69">
        <f>+M338+N338</f>
        <v>1060658</v>
      </c>
      <c r="P338" s="69">
        <f t="shared" si="411"/>
        <v>339342</v>
      </c>
      <c r="Q338" s="199">
        <f t="shared" si="412"/>
        <v>75.760000000000005</v>
      </c>
      <c r="R338" s="6">
        <v>2064910</v>
      </c>
      <c r="S338" s="9">
        <f t="shared" si="352"/>
        <v>1214569</v>
      </c>
      <c r="T338" s="44">
        <f t="shared" si="419"/>
        <v>3279479</v>
      </c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</row>
    <row r="339" spans="1:159" ht="42.75" x14ac:dyDescent="0.2">
      <c r="A339" s="290"/>
      <c r="B339" s="291"/>
      <c r="C339" s="291"/>
      <c r="D339" s="291"/>
      <c r="E339" s="291"/>
      <c r="F339" s="291">
        <v>19</v>
      </c>
      <c r="G339" s="295" t="s">
        <v>345</v>
      </c>
      <c r="H339" s="71">
        <v>0</v>
      </c>
      <c r="I339" s="71"/>
      <c r="J339" s="71">
        <f t="shared" si="422"/>
        <v>0</v>
      </c>
      <c r="K339" s="71">
        <f t="shared" si="422"/>
        <v>0</v>
      </c>
      <c r="L339" s="71">
        <v>0</v>
      </c>
      <c r="M339" s="71"/>
      <c r="N339" s="71"/>
      <c r="O339" s="69">
        <f t="shared" ref="O339:O340" si="423">+M339+N339</f>
        <v>0</v>
      </c>
      <c r="P339" s="69">
        <f t="shared" si="411"/>
        <v>0</v>
      </c>
      <c r="Q339" s="69">
        <f t="shared" si="411"/>
        <v>0</v>
      </c>
      <c r="R339" s="6"/>
      <c r="S339" s="9">
        <f t="shared" ref="S339:S360" si="424">R339-M339</f>
        <v>0</v>
      </c>
      <c r="T339" s="44">
        <f t="shared" si="419"/>
        <v>0</v>
      </c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</row>
    <row r="340" spans="1:159" ht="71.25" x14ac:dyDescent="0.2">
      <c r="A340" s="290"/>
      <c r="B340" s="291"/>
      <c r="C340" s="291"/>
      <c r="D340" s="291"/>
      <c r="E340" s="291"/>
      <c r="F340" s="291" t="s">
        <v>90</v>
      </c>
      <c r="G340" s="295" t="s">
        <v>346</v>
      </c>
      <c r="H340" s="71">
        <v>0</v>
      </c>
      <c r="I340" s="71"/>
      <c r="J340" s="71">
        <f t="shared" si="422"/>
        <v>0</v>
      </c>
      <c r="K340" s="71">
        <f t="shared" si="422"/>
        <v>0</v>
      </c>
      <c r="L340" s="71">
        <v>0</v>
      </c>
      <c r="M340" s="71"/>
      <c r="N340" s="71"/>
      <c r="O340" s="69">
        <f t="shared" si="423"/>
        <v>0</v>
      </c>
      <c r="P340" s="69">
        <f t="shared" si="411"/>
        <v>0</v>
      </c>
      <c r="Q340" s="69">
        <f t="shared" si="411"/>
        <v>0</v>
      </c>
      <c r="R340" s="6"/>
      <c r="S340" s="9">
        <f t="shared" si="424"/>
        <v>0</v>
      </c>
      <c r="T340" s="44">
        <f t="shared" si="419"/>
        <v>0</v>
      </c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</row>
    <row r="341" spans="1:159" s="1" customFormat="1" ht="18" x14ac:dyDescent="0.25">
      <c r="A341" s="284"/>
      <c r="B341" s="285"/>
      <c r="C341" s="285"/>
      <c r="D341" s="285">
        <v>57</v>
      </c>
      <c r="E341" s="285"/>
      <c r="F341" s="285"/>
      <c r="G341" s="309" t="s">
        <v>316</v>
      </c>
      <c r="H341" s="73">
        <f>H342+H360+H365+H366</f>
        <v>10744000</v>
      </c>
      <c r="I341" s="73">
        <f>I342+I360+I365+I366</f>
        <v>7178435</v>
      </c>
      <c r="J341" s="73">
        <f>J342+J360+J365+J366</f>
        <v>4017884</v>
      </c>
      <c r="K341" s="165">
        <f t="shared" si="401"/>
        <v>66.81</v>
      </c>
      <c r="L341" s="73">
        <f>L342+L360+L365+L366</f>
        <v>8771000</v>
      </c>
      <c r="M341" s="73">
        <f t="shared" ref="M341:N341" si="425">M342+M360+M365+M366</f>
        <v>5885112</v>
      </c>
      <c r="N341" s="73">
        <f t="shared" si="425"/>
        <v>1342819</v>
      </c>
      <c r="O341" s="376">
        <f>M341+N341</f>
        <v>7227931</v>
      </c>
      <c r="P341" s="70">
        <f>L341-O341</f>
        <v>1543069</v>
      </c>
      <c r="Q341" s="198">
        <f t="shared" si="412"/>
        <v>82.41</v>
      </c>
      <c r="R341" s="9"/>
      <c r="S341" s="9">
        <f t="shared" si="424"/>
        <v>-5885112</v>
      </c>
      <c r="T341" s="44">
        <f t="shared" si="419"/>
        <v>-5885112</v>
      </c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</row>
    <row r="342" spans="1:159" s="1" customFormat="1" ht="18" x14ac:dyDescent="0.25">
      <c r="A342" s="284"/>
      <c r="B342" s="285"/>
      <c r="C342" s="285"/>
      <c r="D342" s="285"/>
      <c r="E342" s="285" t="s">
        <v>20</v>
      </c>
      <c r="F342" s="285"/>
      <c r="G342" s="293" t="s">
        <v>347</v>
      </c>
      <c r="H342" s="73">
        <f>H343</f>
        <v>7598000</v>
      </c>
      <c r="I342" s="73">
        <f>I343</f>
        <v>4351686</v>
      </c>
      <c r="J342" s="73">
        <f>+J343+J353+J355</f>
        <v>3698633</v>
      </c>
      <c r="K342" s="165">
        <f t="shared" si="401"/>
        <v>57.27</v>
      </c>
      <c r="L342" s="73">
        <f>L343</f>
        <v>5800000</v>
      </c>
      <c r="M342" s="73">
        <f>M343</f>
        <v>3503434</v>
      </c>
      <c r="N342" s="73">
        <f>N343</f>
        <v>897748</v>
      </c>
      <c r="O342" s="70">
        <f>O343</f>
        <v>4351686</v>
      </c>
      <c r="P342" s="70">
        <f t="shared" si="411"/>
        <v>1448314</v>
      </c>
      <c r="Q342" s="198">
        <f t="shared" si="412"/>
        <v>75.03</v>
      </c>
      <c r="R342" s="9">
        <v>3485529.26</v>
      </c>
      <c r="S342" s="9">
        <f t="shared" si="424"/>
        <v>-17904.740000000224</v>
      </c>
      <c r="T342" s="44">
        <f t="shared" si="419"/>
        <v>3467624.5199999996</v>
      </c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</row>
    <row r="343" spans="1:159" s="80" customFormat="1" ht="18" x14ac:dyDescent="0.2">
      <c r="A343" s="319"/>
      <c r="B343" s="320"/>
      <c r="C343" s="320"/>
      <c r="D343" s="320"/>
      <c r="E343" s="320"/>
      <c r="F343" s="320"/>
      <c r="G343" s="321" t="s">
        <v>348</v>
      </c>
      <c r="H343" s="71">
        <v>7598000</v>
      </c>
      <c r="I343" s="71">
        <f>O343</f>
        <v>4351686</v>
      </c>
      <c r="J343" s="71">
        <f t="shared" ref="J343" si="426">J344+J345+J353+J354</f>
        <v>3246314</v>
      </c>
      <c r="K343" s="165">
        <f t="shared" si="401"/>
        <v>57.27</v>
      </c>
      <c r="L343" s="71">
        <v>5800000</v>
      </c>
      <c r="M343" s="71">
        <f>M344+M353+M354</f>
        <v>3503434</v>
      </c>
      <c r="N343" s="71">
        <v>897748</v>
      </c>
      <c r="O343" s="69">
        <f>O344+O353+O354</f>
        <v>4351686</v>
      </c>
      <c r="P343" s="69">
        <f>L343-O343</f>
        <v>1448314</v>
      </c>
      <c r="Q343" s="206">
        <f>ROUND(O343/L343*100,2)</f>
        <v>75.03</v>
      </c>
      <c r="R343" s="9">
        <v>2681979</v>
      </c>
      <c r="S343" s="9">
        <f t="shared" si="424"/>
        <v>-821455</v>
      </c>
      <c r="T343" s="44">
        <f t="shared" si="419"/>
        <v>1860524</v>
      </c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8"/>
      <c r="AY343" s="78"/>
      <c r="AZ343" s="78"/>
      <c r="BA343" s="78"/>
      <c r="BB343" s="78"/>
      <c r="BC343" s="78"/>
      <c r="BD343" s="78"/>
      <c r="BE343" s="78"/>
      <c r="BF343" s="78"/>
      <c r="BG343" s="78"/>
      <c r="BH343" s="78"/>
      <c r="BI343" s="78"/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/>
      <c r="BX343" s="78"/>
      <c r="BY343" s="78"/>
      <c r="BZ343" s="78"/>
      <c r="CA343" s="78"/>
      <c r="CB343" s="78"/>
      <c r="CC343" s="78"/>
      <c r="CD343" s="78"/>
      <c r="CE343" s="78"/>
      <c r="CF343" s="78"/>
      <c r="CG343" s="78"/>
      <c r="CH343" s="78"/>
      <c r="CI343" s="78"/>
      <c r="CJ343" s="78"/>
      <c r="CK343" s="78"/>
      <c r="CL343" s="78"/>
      <c r="CM343" s="78"/>
      <c r="CN343" s="78"/>
      <c r="CO343" s="78"/>
      <c r="CP343" s="78"/>
      <c r="CQ343" s="78"/>
      <c r="CR343" s="78"/>
      <c r="CS343" s="78"/>
      <c r="CT343" s="78"/>
      <c r="CU343" s="78"/>
      <c r="CV343" s="78"/>
      <c r="CW343" s="78"/>
      <c r="CX343" s="78"/>
      <c r="CY343" s="78"/>
      <c r="CZ343" s="78"/>
      <c r="DA343" s="78"/>
      <c r="DB343" s="78"/>
      <c r="DC343" s="78"/>
      <c r="DD343" s="78"/>
      <c r="DE343" s="78"/>
      <c r="DF343" s="78"/>
      <c r="DG343" s="78"/>
      <c r="DH343" s="79"/>
      <c r="DI343" s="79"/>
      <c r="DJ343" s="79"/>
      <c r="DK343" s="79"/>
      <c r="DL343" s="79"/>
      <c r="DM343" s="79"/>
      <c r="DN343" s="79"/>
      <c r="DO343" s="79"/>
      <c r="DP343" s="79"/>
      <c r="DQ343" s="79"/>
      <c r="DR343" s="79"/>
      <c r="DS343" s="79"/>
      <c r="DT343" s="79"/>
      <c r="DU343" s="79"/>
      <c r="DV343" s="79"/>
      <c r="DW343" s="79"/>
      <c r="DX343" s="79"/>
      <c r="DY343" s="79"/>
      <c r="DZ343" s="79"/>
      <c r="EA343" s="79"/>
      <c r="EB343" s="79"/>
      <c r="EC343" s="79"/>
      <c r="ED343" s="79"/>
      <c r="EE343" s="79"/>
      <c r="EF343" s="79"/>
      <c r="EG343" s="79"/>
      <c r="EH343" s="79"/>
      <c r="EI343" s="79"/>
      <c r="EJ343" s="79"/>
      <c r="EK343" s="79"/>
      <c r="EL343" s="79"/>
      <c r="EM343" s="79"/>
      <c r="EN343" s="79"/>
      <c r="EO343" s="79"/>
      <c r="EP343" s="79"/>
      <c r="EQ343" s="79"/>
      <c r="ER343" s="79"/>
      <c r="ES343" s="79"/>
      <c r="ET343" s="79"/>
      <c r="EU343" s="79"/>
      <c r="EV343" s="79"/>
      <c r="EW343" s="79"/>
      <c r="EX343" s="79"/>
      <c r="EY343" s="79"/>
      <c r="EZ343" s="79"/>
      <c r="FA343" s="79"/>
      <c r="FB343" s="79"/>
      <c r="FC343" s="79"/>
    </row>
    <row r="344" spans="1:159" s="80" customFormat="1" ht="18" x14ac:dyDescent="0.2">
      <c r="A344" s="319"/>
      <c r="B344" s="320"/>
      <c r="C344" s="320"/>
      <c r="D344" s="320"/>
      <c r="E344" s="320"/>
      <c r="F344" s="320"/>
      <c r="G344" s="321" t="s">
        <v>375</v>
      </c>
      <c r="H344" s="71">
        <v>6920000</v>
      </c>
      <c r="I344" s="71">
        <f>O344</f>
        <v>4132599</v>
      </c>
      <c r="J344" s="71">
        <f t="shared" ref="J344:K354" si="427">H344-I344</f>
        <v>2787401</v>
      </c>
      <c r="K344" s="165">
        <f t="shared" si="401"/>
        <v>59.72</v>
      </c>
      <c r="L344" s="71">
        <v>2880000</v>
      </c>
      <c r="M344" s="71">
        <v>3332088</v>
      </c>
      <c r="N344" s="71">
        <v>800511</v>
      </c>
      <c r="O344" s="69">
        <f>+M344+N344</f>
        <v>4132599</v>
      </c>
      <c r="P344" s="69"/>
      <c r="Q344" s="206"/>
      <c r="R344" s="77"/>
      <c r="S344" s="9">
        <f t="shared" si="424"/>
        <v>-3332088</v>
      </c>
      <c r="T344" s="172">
        <f t="shared" si="419"/>
        <v>-3332088</v>
      </c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8"/>
      <c r="AY344" s="78"/>
      <c r="AZ344" s="78"/>
      <c r="BA344" s="78"/>
      <c r="BB344" s="78"/>
      <c r="BC344" s="78"/>
      <c r="BD344" s="78"/>
      <c r="BE344" s="78"/>
      <c r="BF344" s="78"/>
      <c r="BG344" s="78"/>
      <c r="BH344" s="78"/>
      <c r="BI344" s="78"/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/>
      <c r="BX344" s="78"/>
      <c r="BY344" s="78"/>
      <c r="BZ344" s="78"/>
      <c r="CA344" s="78"/>
      <c r="CB344" s="78"/>
      <c r="CC344" s="78"/>
      <c r="CD344" s="78"/>
      <c r="CE344" s="78"/>
      <c r="CF344" s="78"/>
      <c r="CG344" s="78"/>
      <c r="CH344" s="78"/>
      <c r="CI344" s="78"/>
      <c r="CJ344" s="78"/>
      <c r="CK344" s="78"/>
      <c r="CL344" s="78"/>
      <c r="CM344" s="78"/>
      <c r="CN344" s="78"/>
      <c r="CO344" s="78"/>
      <c r="CP344" s="78"/>
      <c r="CQ344" s="78"/>
      <c r="CR344" s="78"/>
      <c r="CS344" s="78"/>
      <c r="CT344" s="78"/>
      <c r="CU344" s="78"/>
      <c r="CV344" s="78"/>
      <c r="CW344" s="78"/>
      <c r="CX344" s="78"/>
      <c r="CY344" s="78"/>
      <c r="CZ344" s="78"/>
      <c r="DA344" s="78"/>
      <c r="DB344" s="78"/>
      <c r="DC344" s="78"/>
      <c r="DD344" s="78"/>
      <c r="DE344" s="78"/>
      <c r="DF344" s="78"/>
      <c r="DG344" s="78"/>
      <c r="DH344" s="79"/>
      <c r="DI344" s="79"/>
      <c r="DJ344" s="79"/>
      <c r="DK344" s="79"/>
      <c r="DL344" s="79"/>
      <c r="DM344" s="79"/>
      <c r="DN344" s="79"/>
      <c r="DO344" s="79"/>
      <c r="DP344" s="79"/>
      <c r="DQ344" s="79"/>
      <c r="DR344" s="79"/>
      <c r="DS344" s="79"/>
      <c r="DT344" s="79"/>
      <c r="DU344" s="79"/>
      <c r="DV344" s="79"/>
      <c r="DW344" s="79"/>
      <c r="DX344" s="79"/>
      <c r="DY344" s="79"/>
      <c r="DZ344" s="79"/>
      <c r="EA344" s="79"/>
      <c r="EB344" s="79"/>
      <c r="EC344" s="79"/>
      <c r="ED344" s="79"/>
      <c r="EE344" s="79"/>
      <c r="EF344" s="79"/>
      <c r="EG344" s="79"/>
      <c r="EH344" s="79"/>
      <c r="EI344" s="79"/>
      <c r="EJ344" s="79"/>
      <c r="EK344" s="79"/>
      <c r="EL344" s="79"/>
      <c r="EM344" s="79"/>
      <c r="EN344" s="79"/>
      <c r="EO344" s="79"/>
      <c r="EP344" s="79"/>
      <c r="EQ344" s="79"/>
      <c r="ER344" s="79"/>
      <c r="ES344" s="79"/>
      <c r="ET344" s="79"/>
      <c r="EU344" s="79"/>
      <c r="EV344" s="79"/>
      <c r="EW344" s="79"/>
      <c r="EX344" s="79"/>
      <c r="EY344" s="79"/>
      <c r="EZ344" s="79"/>
      <c r="FA344" s="79"/>
      <c r="FB344" s="79"/>
      <c r="FC344" s="79"/>
    </row>
    <row r="345" spans="1:159" ht="15.75" x14ac:dyDescent="0.2">
      <c r="A345" s="290"/>
      <c r="B345" s="291"/>
      <c r="C345" s="291"/>
      <c r="D345" s="291"/>
      <c r="E345" s="291"/>
      <c r="F345" s="291"/>
      <c r="G345" s="295" t="s">
        <v>208</v>
      </c>
      <c r="H345" s="71"/>
      <c r="I345" s="71">
        <f>O345</f>
        <v>0</v>
      </c>
      <c r="J345" s="71">
        <f t="shared" si="427"/>
        <v>0</v>
      </c>
      <c r="K345" s="71">
        <f t="shared" si="427"/>
        <v>0</v>
      </c>
      <c r="L345" s="71"/>
      <c r="M345" s="71"/>
      <c r="N345" s="71"/>
      <c r="O345" s="69">
        <f>+M345+N345</f>
        <v>0</v>
      </c>
      <c r="P345" s="69"/>
      <c r="Q345" s="199"/>
      <c r="R345" s="6"/>
      <c r="S345" s="9">
        <f t="shared" si="424"/>
        <v>0</v>
      </c>
      <c r="T345" s="33">
        <f t="shared" ref="T345" si="428">+T346+T347+T348+T349</f>
        <v>0</v>
      </c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</row>
    <row r="346" spans="1:159" ht="15" x14ac:dyDescent="0.2">
      <c r="A346" s="290"/>
      <c r="B346" s="291"/>
      <c r="C346" s="291"/>
      <c r="D346" s="291"/>
      <c r="E346" s="291"/>
      <c r="F346" s="291"/>
      <c r="G346" s="295" t="s">
        <v>209</v>
      </c>
      <c r="H346" s="71"/>
      <c r="I346" s="71"/>
      <c r="J346" s="71">
        <f t="shared" si="427"/>
        <v>0</v>
      </c>
      <c r="K346" s="71">
        <f t="shared" si="427"/>
        <v>0</v>
      </c>
      <c r="L346" s="71"/>
      <c r="M346" s="71"/>
      <c r="N346" s="71"/>
      <c r="O346" s="69">
        <f t="shared" ref="O346:O354" si="429">+M346+N346</f>
        <v>0</v>
      </c>
      <c r="P346" s="69"/>
      <c r="Q346" s="199"/>
      <c r="R346" s="6"/>
      <c r="S346" s="9">
        <f t="shared" si="424"/>
        <v>0</v>
      </c>
      <c r="T346" s="44">
        <f t="shared" ref="T346:T349" si="430">+R346+S346</f>
        <v>0</v>
      </c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</row>
    <row r="347" spans="1:159" ht="15" x14ac:dyDescent="0.2">
      <c r="A347" s="290"/>
      <c r="B347" s="291"/>
      <c r="C347" s="291"/>
      <c r="D347" s="291"/>
      <c r="E347" s="291"/>
      <c r="F347" s="291"/>
      <c r="G347" s="295" t="s">
        <v>210</v>
      </c>
      <c r="H347" s="71"/>
      <c r="I347" s="71"/>
      <c r="J347" s="71">
        <f t="shared" si="427"/>
        <v>0</v>
      </c>
      <c r="K347" s="71">
        <f t="shared" si="427"/>
        <v>0</v>
      </c>
      <c r="L347" s="71"/>
      <c r="M347" s="71"/>
      <c r="N347" s="71"/>
      <c r="O347" s="69">
        <f t="shared" si="429"/>
        <v>0</v>
      </c>
      <c r="P347" s="69"/>
      <c r="Q347" s="199"/>
      <c r="R347" s="6"/>
      <c r="S347" s="9">
        <f t="shared" si="424"/>
        <v>0</v>
      </c>
      <c r="T347" s="44">
        <f t="shared" si="430"/>
        <v>0</v>
      </c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</row>
    <row r="348" spans="1:159" ht="15" x14ac:dyDescent="0.2">
      <c r="A348" s="290"/>
      <c r="B348" s="291"/>
      <c r="C348" s="291"/>
      <c r="D348" s="291"/>
      <c r="E348" s="291"/>
      <c r="F348" s="291"/>
      <c r="G348" s="295" t="s">
        <v>211</v>
      </c>
      <c r="H348" s="71"/>
      <c r="I348" s="71"/>
      <c r="J348" s="71">
        <f t="shared" si="427"/>
        <v>0</v>
      </c>
      <c r="K348" s="71">
        <f t="shared" si="427"/>
        <v>0</v>
      </c>
      <c r="L348" s="71"/>
      <c r="M348" s="71"/>
      <c r="N348" s="71"/>
      <c r="O348" s="69">
        <f t="shared" si="429"/>
        <v>0</v>
      </c>
      <c r="P348" s="69"/>
      <c r="Q348" s="199"/>
      <c r="R348" s="6"/>
      <c r="S348" s="9">
        <f t="shared" si="424"/>
        <v>0</v>
      </c>
      <c r="T348" s="44">
        <f t="shared" si="430"/>
        <v>0</v>
      </c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</row>
    <row r="349" spans="1:159" ht="15" x14ac:dyDescent="0.2">
      <c r="A349" s="290"/>
      <c r="B349" s="291"/>
      <c r="C349" s="291"/>
      <c r="D349" s="291"/>
      <c r="E349" s="291"/>
      <c r="F349" s="291"/>
      <c r="G349" s="295" t="s">
        <v>212</v>
      </c>
      <c r="H349" s="71"/>
      <c r="I349" s="71"/>
      <c r="J349" s="71">
        <f t="shared" si="427"/>
        <v>0</v>
      </c>
      <c r="K349" s="71">
        <f t="shared" si="427"/>
        <v>0</v>
      </c>
      <c r="L349" s="71"/>
      <c r="M349" s="71"/>
      <c r="N349" s="71"/>
      <c r="O349" s="69">
        <f t="shared" si="429"/>
        <v>0</v>
      </c>
      <c r="P349" s="69"/>
      <c r="Q349" s="199"/>
      <c r="R349" s="6"/>
      <c r="S349" s="9">
        <f t="shared" si="424"/>
        <v>0</v>
      </c>
      <c r="T349" s="44">
        <f t="shared" si="430"/>
        <v>0</v>
      </c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</row>
    <row r="350" spans="1:159" ht="15.75" x14ac:dyDescent="0.2">
      <c r="A350" s="290"/>
      <c r="B350" s="291"/>
      <c r="C350" s="291"/>
      <c r="D350" s="291"/>
      <c r="E350" s="291"/>
      <c r="F350" s="291"/>
      <c r="G350" s="295" t="s">
        <v>213</v>
      </c>
      <c r="H350" s="71"/>
      <c r="I350" s="71"/>
      <c r="J350" s="71">
        <f t="shared" si="427"/>
        <v>0</v>
      </c>
      <c r="K350" s="71">
        <f t="shared" si="427"/>
        <v>0</v>
      </c>
      <c r="L350" s="71"/>
      <c r="M350" s="71"/>
      <c r="N350" s="71"/>
      <c r="O350" s="69">
        <f t="shared" si="429"/>
        <v>0</v>
      </c>
      <c r="P350" s="69"/>
      <c r="Q350" s="199"/>
      <c r="R350" s="6"/>
      <c r="S350" s="9">
        <f t="shared" si="424"/>
        <v>0</v>
      </c>
      <c r="T350" s="33">
        <f>R350+S350</f>
        <v>0</v>
      </c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</row>
    <row r="351" spans="1:159" ht="15" x14ac:dyDescent="0.2">
      <c r="A351" s="290"/>
      <c r="B351" s="291"/>
      <c r="C351" s="291"/>
      <c r="D351" s="291"/>
      <c r="E351" s="291"/>
      <c r="F351" s="291"/>
      <c r="G351" s="323" t="s">
        <v>214</v>
      </c>
      <c r="H351" s="71"/>
      <c r="I351" s="71"/>
      <c r="J351" s="71">
        <f t="shared" si="427"/>
        <v>0</v>
      </c>
      <c r="K351" s="71">
        <f t="shared" si="427"/>
        <v>0</v>
      </c>
      <c r="L351" s="71"/>
      <c r="M351" s="71"/>
      <c r="N351" s="71"/>
      <c r="O351" s="69">
        <f t="shared" si="429"/>
        <v>0</v>
      </c>
      <c r="P351" s="69"/>
      <c r="Q351" s="199"/>
      <c r="R351" s="6"/>
      <c r="S351" s="9">
        <f t="shared" si="424"/>
        <v>0</v>
      </c>
      <c r="T351" s="35">
        <f>R351+S351</f>
        <v>0</v>
      </c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</row>
    <row r="352" spans="1:159" ht="15" x14ac:dyDescent="0.2">
      <c r="A352" s="290"/>
      <c r="B352" s="291"/>
      <c r="C352" s="291"/>
      <c r="D352" s="291"/>
      <c r="E352" s="291"/>
      <c r="F352" s="291"/>
      <c r="G352" s="323" t="s">
        <v>215</v>
      </c>
      <c r="H352" s="71"/>
      <c r="I352" s="71"/>
      <c r="J352" s="71">
        <f t="shared" si="427"/>
        <v>0</v>
      </c>
      <c r="K352" s="71">
        <f t="shared" si="427"/>
        <v>0</v>
      </c>
      <c r="L352" s="71"/>
      <c r="M352" s="71"/>
      <c r="N352" s="71"/>
      <c r="O352" s="69">
        <f t="shared" si="429"/>
        <v>0</v>
      </c>
      <c r="P352" s="69"/>
      <c r="Q352" s="199"/>
      <c r="R352" s="6"/>
      <c r="S352" s="9">
        <f t="shared" si="424"/>
        <v>0</v>
      </c>
      <c r="T352" s="44">
        <f>+R352+S352</f>
        <v>0</v>
      </c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</row>
    <row r="353" spans="1:159" ht="18" x14ac:dyDescent="0.2">
      <c r="A353" s="290"/>
      <c r="B353" s="291"/>
      <c r="C353" s="291"/>
      <c r="D353" s="291"/>
      <c r="E353" s="291"/>
      <c r="F353" s="291"/>
      <c r="G353" s="295" t="s">
        <v>349</v>
      </c>
      <c r="H353" s="71">
        <v>660000</v>
      </c>
      <c r="I353" s="71">
        <f t="shared" ref="I353:I354" si="431">O353</f>
        <v>207681</v>
      </c>
      <c r="J353" s="71">
        <f t="shared" si="427"/>
        <v>452319</v>
      </c>
      <c r="K353" s="165">
        <f t="shared" si="401"/>
        <v>31.47</v>
      </c>
      <c r="L353" s="71">
        <v>15000</v>
      </c>
      <c r="M353" s="71">
        <v>162132</v>
      </c>
      <c r="N353" s="71">
        <v>45549</v>
      </c>
      <c r="O353" s="69">
        <f t="shared" si="429"/>
        <v>207681</v>
      </c>
      <c r="P353" s="69"/>
      <c r="Q353" s="199"/>
      <c r="R353" s="6"/>
      <c r="S353" s="9">
        <f t="shared" si="424"/>
        <v>-162132</v>
      </c>
      <c r="T353" s="44">
        <f t="shared" ref="T353" si="432">+R353+S353</f>
        <v>-162132</v>
      </c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</row>
    <row r="354" spans="1:159" s="85" customFormat="1" ht="18" x14ac:dyDescent="0.2">
      <c r="A354" s="310"/>
      <c r="B354" s="311"/>
      <c r="C354" s="311"/>
      <c r="D354" s="311"/>
      <c r="E354" s="311"/>
      <c r="F354" s="311"/>
      <c r="G354" s="312" t="s">
        <v>374</v>
      </c>
      <c r="H354" s="173">
        <v>18000</v>
      </c>
      <c r="I354" s="136">
        <f t="shared" si="431"/>
        <v>11406</v>
      </c>
      <c r="J354" s="173">
        <f t="shared" si="427"/>
        <v>6594</v>
      </c>
      <c r="K354" s="171">
        <f t="shared" si="401"/>
        <v>63.37</v>
      </c>
      <c r="L354" s="173">
        <v>5000</v>
      </c>
      <c r="M354" s="173">
        <v>9214</v>
      </c>
      <c r="N354" s="173">
        <v>2192</v>
      </c>
      <c r="O354" s="181">
        <f t="shared" si="429"/>
        <v>11406</v>
      </c>
      <c r="P354" s="181"/>
      <c r="Q354" s="204"/>
      <c r="R354" s="82"/>
      <c r="S354" s="9">
        <f t="shared" si="424"/>
        <v>-9214</v>
      </c>
      <c r="T354" s="44">
        <f>+R354+S354</f>
        <v>-9214</v>
      </c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4"/>
      <c r="DI354" s="84"/>
      <c r="DJ354" s="84"/>
      <c r="DK354" s="84"/>
      <c r="DL354" s="84"/>
      <c r="DM354" s="84"/>
      <c r="DN354" s="84"/>
      <c r="DO354" s="84"/>
      <c r="DP354" s="84"/>
      <c r="DQ354" s="84"/>
      <c r="DR354" s="84"/>
      <c r="DS354" s="84"/>
      <c r="DT354" s="84"/>
      <c r="DU354" s="84"/>
      <c r="DV354" s="84"/>
      <c r="DW354" s="84"/>
      <c r="DX354" s="84"/>
      <c r="DY354" s="84"/>
      <c r="DZ354" s="84"/>
      <c r="EA354" s="84"/>
      <c r="EB354" s="84"/>
      <c r="EC354" s="84"/>
      <c r="ED354" s="84"/>
      <c r="EE354" s="84"/>
      <c r="EF354" s="84"/>
      <c r="EG354" s="84"/>
      <c r="EH354" s="84"/>
      <c r="EI354" s="84"/>
      <c r="EJ354" s="84"/>
      <c r="EK354" s="84"/>
      <c r="EL354" s="84"/>
      <c r="EM354" s="84"/>
      <c r="EN354" s="84"/>
      <c r="EO354" s="84"/>
      <c r="EP354" s="84"/>
      <c r="EQ354" s="84"/>
      <c r="ER354" s="84"/>
      <c r="ES354" s="84"/>
      <c r="ET354" s="84"/>
      <c r="EU354" s="84"/>
      <c r="EV354" s="84"/>
      <c r="EW354" s="84"/>
      <c r="EX354" s="84"/>
      <c r="EY354" s="84"/>
      <c r="EZ354" s="84"/>
      <c r="FA354" s="84"/>
      <c r="FB354" s="84"/>
      <c r="FC354" s="84"/>
    </row>
    <row r="355" spans="1:159" ht="15.75" x14ac:dyDescent="0.2">
      <c r="A355" s="284"/>
      <c r="B355" s="285"/>
      <c r="C355" s="285"/>
      <c r="D355" s="285"/>
      <c r="E355" s="285"/>
      <c r="F355" s="285"/>
      <c r="G355" s="293" t="s">
        <v>216</v>
      </c>
      <c r="H355" s="73">
        <f t="shared" ref="H355:J355" si="433">+H356+H357+H358+H359</f>
        <v>0</v>
      </c>
      <c r="I355" s="73">
        <f t="shared" si="433"/>
        <v>0</v>
      </c>
      <c r="J355" s="73">
        <f t="shared" si="433"/>
        <v>0</v>
      </c>
      <c r="K355" s="73">
        <v>0</v>
      </c>
      <c r="L355" s="73" t="s">
        <v>435</v>
      </c>
      <c r="M355" s="73">
        <f t="shared" ref="M355:O355" si="434">+M356+M357+M358+M359</f>
        <v>0</v>
      </c>
      <c r="N355" s="73">
        <f>+N356+N357+N358+N359</f>
        <v>0</v>
      </c>
      <c r="O355" s="73">
        <f t="shared" si="434"/>
        <v>0</v>
      </c>
      <c r="P355" s="69" t="e">
        <f t="shared" si="411"/>
        <v>#VALUE!</v>
      </c>
      <c r="Q355" s="199" t="e">
        <f t="shared" si="412"/>
        <v>#VALUE!</v>
      </c>
      <c r="R355" s="6"/>
      <c r="S355" s="9">
        <f t="shared" si="424"/>
        <v>0</v>
      </c>
      <c r="T355" s="30">
        <f>+R355+S355</f>
        <v>0</v>
      </c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</row>
    <row r="356" spans="1:159" ht="15.75" x14ac:dyDescent="0.2">
      <c r="A356" s="290"/>
      <c r="B356" s="291"/>
      <c r="C356" s="291"/>
      <c r="D356" s="291"/>
      <c r="E356" s="291"/>
      <c r="F356" s="291"/>
      <c r="G356" s="295" t="s">
        <v>217</v>
      </c>
      <c r="H356" s="71"/>
      <c r="I356" s="71"/>
      <c r="J356" s="71">
        <f t="shared" ref="J356:J359" si="435">H356-I356</f>
        <v>0</v>
      </c>
      <c r="K356" s="73">
        <v>0</v>
      </c>
      <c r="L356" s="71"/>
      <c r="M356" s="71"/>
      <c r="N356" s="71"/>
      <c r="O356" s="69">
        <f t="shared" ref="O356:O359" si="436">+M356+N356</f>
        <v>0</v>
      </c>
      <c r="P356" s="69">
        <f t="shared" si="411"/>
        <v>0</v>
      </c>
      <c r="Q356" s="199" t="e">
        <f t="shared" si="412"/>
        <v>#DIV/0!</v>
      </c>
      <c r="R356" s="6"/>
      <c r="S356" s="9">
        <f t="shared" si="424"/>
        <v>0</v>
      </c>
      <c r="T356" s="30">
        <f>+R356+S356</f>
        <v>0</v>
      </c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</row>
    <row r="357" spans="1:159" ht="15.75" x14ac:dyDescent="0.2">
      <c r="A357" s="290"/>
      <c r="B357" s="291"/>
      <c r="C357" s="291"/>
      <c r="D357" s="291"/>
      <c r="E357" s="291"/>
      <c r="F357" s="291"/>
      <c r="G357" s="295" t="s">
        <v>218</v>
      </c>
      <c r="H357" s="71"/>
      <c r="I357" s="71"/>
      <c r="J357" s="71">
        <f t="shared" si="435"/>
        <v>0</v>
      </c>
      <c r="K357" s="73">
        <v>0</v>
      </c>
      <c r="L357" s="71"/>
      <c r="M357" s="71"/>
      <c r="N357" s="71"/>
      <c r="O357" s="69">
        <f t="shared" si="436"/>
        <v>0</v>
      </c>
      <c r="P357" s="69">
        <f t="shared" si="411"/>
        <v>0</v>
      </c>
      <c r="Q357" s="199" t="e">
        <f t="shared" si="412"/>
        <v>#DIV/0!</v>
      </c>
      <c r="R357" s="6"/>
      <c r="S357" s="9">
        <f t="shared" si="424"/>
        <v>0</v>
      </c>
      <c r="T357" s="30">
        <f t="shared" ref="T357:T360" si="437">+R357+S357</f>
        <v>0</v>
      </c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</row>
    <row r="358" spans="1:159" ht="15.75" x14ac:dyDescent="0.2">
      <c r="A358" s="290"/>
      <c r="B358" s="291"/>
      <c r="C358" s="291"/>
      <c r="D358" s="291"/>
      <c r="E358" s="291"/>
      <c r="F358" s="291"/>
      <c r="G358" s="295" t="s">
        <v>219</v>
      </c>
      <c r="H358" s="71"/>
      <c r="I358" s="71"/>
      <c r="J358" s="71">
        <f t="shared" si="435"/>
        <v>0</v>
      </c>
      <c r="K358" s="73">
        <v>0</v>
      </c>
      <c r="L358" s="71"/>
      <c r="M358" s="71"/>
      <c r="N358" s="71"/>
      <c r="O358" s="69">
        <f t="shared" si="436"/>
        <v>0</v>
      </c>
      <c r="P358" s="69">
        <f t="shared" si="411"/>
        <v>0</v>
      </c>
      <c r="Q358" s="199" t="e">
        <f t="shared" si="412"/>
        <v>#DIV/0!</v>
      </c>
      <c r="R358" s="6"/>
      <c r="S358" s="9">
        <f t="shared" si="424"/>
        <v>0</v>
      </c>
      <c r="T358" s="30">
        <f t="shared" si="437"/>
        <v>0</v>
      </c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</row>
    <row r="359" spans="1:159" ht="15.75" x14ac:dyDescent="0.2">
      <c r="A359" s="290"/>
      <c r="B359" s="291"/>
      <c r="C359" s="291"/>
      <c r="D359" s="291"/>
      <c r="E359" s="291"/>
      <c r="F359" s="291"/>
      <c r="G359" s="295" t="s">
        <v>220</v>
      </c>
      <c r="H359" s="71"/>
      <c r="I359" s="71"/>
      <c r="J359" s="71">
        <f t="shared" si="435"/>
        <v>0</v>
      </c>
      <c r="K359" s="73">
        <v>0</v>
      </c>
      <c r="L359" s="71"/>
      <c r="M359" s="71"/>
      <c r="N359" s="71"/>
      <c r="O359" s="69">
        <f t="shared" si="436"/>
        <v>0</v>
      </c>
      <c r="P359" s="69">
        <f t="shared" si="411"/>
        <v>0</v>
      </c>
      <c r="Q359" s="199" t="e">
        <f t="shared" si="412"/>
        <v>#DIV/0!</v>
      </c>
      <c r="R359" s="6"/>
      <c r="S359" s="9">
        <f t="shared" si="424"/>
        <v>0</v>
      </c>
      <c r="T359" s="30">
        <f t="shared" si="437"/>
        <v>0</v>
      </c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</row>
    <row r="360" spans="1:159" ht="18" x14ac:dyDescent="0.2">
      <c r="A360" s="284"/>
      <c r="B360" s="285"/>
      <c r="C360" s="285"/>
      <c r="D360" s="285"/>
      <c r="E360" s="285" t="s">
        <v>18</v>
      </c>
      <c r="F360" s="285"/>
      <c r="G360" s="293" t="s">
        <v>317</v>
      </c>
      <c r="H360" s="73">
        <f>H361</f>
        <v>1275000</v>
      </c>
      <c r="I360" s="73">
        <f t="shared" ref="I360:J360" si="438">I361</f>
        <v>857045</v>
      </c>
      <c r="J360" s="73">
        <f t="shared" si="438"/>
        <v>417955</v>
      </c>
      <c r="K360" s="165">
        <f>ROUND(I360/H360*100,2)</f>
        <v>67.22</v>
      </c>
      <c r="L360" s="73">
        <f>L361</f>
        <v>1100000</v>
      </c>
      <c r="M360" s="73">
        <f>M361</f>
        <v>722939</v>
      </c>
      <c r="N360" s="73">
        <f t="shared" ref="N360" si="439">N361</f>
        <v>134106</v>
      </c>
      <c r="O360" s="73">
        <f>M360+N360</f>
        <v>857045</v>
      </c>
      <c r="P360" s="69">
        <f>L360-O360</f>
        <v>242955</v>
      </c>
      <c r="Q360" s="199">
        <f t="shared" si="412"/>
        <v>77.91</v>
      </c>
      <c r="R360" s="6"/>
      <c r="S360" s="9">
        <f t="shared" si="424"/>
        <v>-722939</v>
      </c>
      <c r="T360" s="44">
        <f t="shared" si="437"/>
        <v>-722939</v>
      </c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</row>
    <row r="361" spans="1:159" ht="18" x14ac:dyDescent="0.2">
      <c r="A361" s="284"/>
      <c r="B361" s="285"/>
      <c r="C361" s="285"/>
      <c r="D361" s="285"/>
      <c r="E361" s="285"/>
      <c r="F361" s="324" t="s">
        <v>20</v>
      </c>
      <c r="G361" s="295" t="s">
        <v>350</v>
      </c>
      <c r="H361" s="73">
        <f>H362+H363+H364</f>
        <v>1275000</v>
      </c>
      <c r="I361" s="73">
        <f>I362+I363+I364</f>
        <v>857045</v>
      </c>
      <c r="J361" s="73">
        <f>H361-I361</f>
        <v>417955</v>
      </c>
      <c r="K361" s="165">
        <f t="shared" ref="K361:K365" si="440">ROUND(I361/H361*100,2)</f>
        <v>67.22</v>
      </c>
      <c r="L361" s="71">
        <f>+L363+L364+L362</f>
        <v>1100000</v>
      </c>
      <c r="M361" s="71">
        <v>722939</v>
      </c>
      <c r="N361" s="71">
        <f>N362+N363</f>
        <v>134106</v>
      </c>
      <c r="O361" s="71">
        <f>M361+N361</f>
        <v>857045</v>
      </c>
      <c r="P361" s="69">
        <f>L361-O361</f>
        <v>242955</v>
      </c>
      <c r="Q361" s="199">
        <f t="shared" si="412"/>
        <v>77.91</v>
      </c>
      <c r="R361" s="6"/>
      <c r="S361" s="9"/>
      <c r="T361" s="33">
        <f t="shared" ref="T361" si="441">T362</f>
        <v>82321388</v>
      </c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</row>
    <row r="362" spans="1:159" ht="18" x14ac:dyDescent="0.2">
      <c r="A362" s="290"/>
      <c r="B362" s="291"/>
      <c r="C362" s="291"/>
      <c r="D362" s="291"/>
      <c r="E362" s="291"/>
      <c r="F362" s="325"/>
      <c r="G362" s="295" t="s">
        <v>421</v>
      </c>
      <c r="H362" s="71">
        <v>82000</v>
      </c>
      <c r="I362" s="71">
        <f>O362</f>
        <v>40000</v>
      </c>
      <c r="J362" s="71">
        <f>H362-I362</f>
        <v>42000</v>
      </c>
      <c r="K362" s="165">
        <f t="shared" si="440"/>
        <v>48.78</v>
      </c>
      <c r="L362" s="71">
        <v>164000</v>
      </c>
      <c r="M362" s="71">
        <v>32000</v>
      </c>
      <c r="N362" s="71">
        <v>8000</v>
      </c>
      <c r="O362" s="69">
        <f>+M362+N362</f>
        <v>40000</v>
      </c>
      <c r="P362" s="69">
        <f t="shared" ref="P362:Q364" si="442">L362-O362</f>
        <v>124000</v>
      </c>
      <c r="Q362" s="199">
        <f t="shared" si="412"/>
        <v>24.39</v>
      </c>
      <c r="R362" s="6">
        <v>8899782</v>
      </c>
      <c r="S362" s="9">
        <f>R362-M362</f>
        <v>8867782</v>
      </c>
      <c r="T362" s="33">
        <f t="shared" ref="T362" si="443">T363+T368</f>
        <v>82321388</v>
      </c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</row>
    <row r="363" spans="1:159" ht="18" customHeight="1" x14ac:dyDescent="0.2">
      <c r="A363" s="290"/>
      <c r="B363" s="291"/>
      <c r="C363" s="291"/>
      <c r="D363" s="291"/>
      <c r="E363" s="291"/>
      <c r="F363" s="291"/>
      <c r="G363" s="326" t="s">
        <v>418</v>
      </c>
      <c r="H363" s="71">
        <v>1193000</v>
      </c>
      <c r="I363" s="71">
        <f>O363</f>
        <v>817045</v>
      </c>
      <c r="J363" s="71">
        <f t="shared" ref="J363:K364" si="444">H363-I363</f>
        <v>375955</v>
      </c>
      <c r="K363" s="165">
        <f t="shared" si="440"/>
        <v>68.489999999999995</v>
      </c>
      <c r="L363" s="71">
        <v>936000</v>
      </c>
      <c r="M363" s="71">
        <v>690939</v>
      </c>
      <c r="N363" s="71">
        <v>126106</v>
      </c>
      <c r="O363" s="69">
        <f t="shared" ref="O363" si="445">+M363+N363</f>
        <v>817045</v>
      </c>
      <c r="P363" s="69">
        <f t="shared" si="442"/>
        <v>118955</v>
      </c>
      <c r="Q363" s="199">
        <f t="shared" si="412"/>
        <v>87.29</v>
      </c>
      <c r="R363" s="6"/>
      <c r="S363" s="9"/>
      <c r="T363" s="33">
        <f t="shared" ref="T363" si="446">T364+T365+T366+T367</f>
        <v>82321388</v>
      </c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</row>
    <row r="364" spans="1:159" ht="15" x14ac:dyDescent="0.2">
      <c r="A364" s="290"/>
      <c r="B364" s="291"/>
      <c r="C364" s="291"/>
      <c r="D364" s="291"/>
      <c r="E364" s="291"/>
      <c r="F364" s="291"/>
      <c r="G364" s="327" t="s">
        <v>419</v>
      </c>
      <c r="H364" s="71">
        <v>0</v>
      </c>
      <c r="I364" s="71">
        <f t="shared" ref="I364" si="447">O364</f>
        <v>0</v>
      </c>
      <c r="J364" s="71">
        <f t="shared" si="444"/>
        <v>0</v>
      </c>
      <c r="K364" s="71">
        <f t="shared" si="444"/>
        <v>0</v>
      </c>
      <c r="L364" s="71">
        <f t="shared" ref="L364" si="448">H364</f>
        <v>0</v>
      </c>
      <c r="M364" s="71"/>
      <c r="N364" s="71">
        <v>0</v>
      </c>
      <c r="O364" s="69">
        <f>+M364+N364</f>
        <v>0</v>
      </c>
      <c r="P364" s="69">
        <f t="shared" si="442"/>
        <v>0</v>
      </c>
      <c r="Q364" s="69">
        <f t="shared" si="442"/>
        <v>0</v>
      </c>
      <c r="R364" s="6"/>
      <c r="S364" s="9"/>
      <c r="T364" s="44">
        <f t="shared" ref="T364:T368" si="449">+R364+S364</f>
        <v>0</v>
      </c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</row>
    <row r="365" spans="1:159" s="1" customFormat="1" ht="60" x14ac:dyDescent="0.25">
      <c r="A365" s="284"/>
      <c r="B365" s="285"/>
      <c r="C365" s="285"/>
      <c r="D365" s="285"/>
      <c r="E365" s="285" t="s">
        <v>7</v>
      </c>
      <c r="F365" s="285"/>
      <c r="G365" s="328" t="s">
        <v>417</v>
      </c>
      <c r="H365" s="73">
        <v>1751000</v>
      </c>
      <c r="I365" s="73">
        <f>O365</f>
        <v>1858229</v>
      </c>
      <c r="J365" s="73">
        <f>H365-I365</f>
        <v>-107229</v>
      </c>
      <c r="K365" s="165">
        <f t="shared" si="440"/>
        <v>106.12</v>
      </c>
      <c r="L365" s="73">
        <f>H365</f>
        <v>1751000</v>
      </c>
      <c r="M365" s="73">
        <v>1598742</v>
      </c>
      <c r="N365" s="73">
        <v>259487</v>
      </c>
      <c r="O365" s="70">
        <f>+M365+N365</f>
        <v>1858229</v>
      </c>
      <c r="P365" s="70">
        <f>L365-O365</f>
        <v>-107229</v>
      </c>
      <c r="Q365" s="198">
        <f t="shared" si="412"/>
        <v>106.12</v>
      </c>
      <c r="R365" s="9">
        <v>41960065</v>
      </c>
      <c r="S365" s="9">
        <f t="shared" ref="S365:S382" si="450">R365-M365</f>
        <v>40361323</v>
      </c>
      <c r="T365" s="44">
        <f t="shared" si="449"/>
        <v>82321388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</row>
    <row r="366" spans="1:159" s="1" customFormat="1" ht="43.5" x14ac:dyDescent="0.25">
      <c r="A366" s="284"/>
      <c r="B366" s="285"/>
      <c r="C366" s="285"/>
      <c r="D366" s="285"/>
      <c r="E366" s="285" t="s">
        <v>22</v>
      </c>
      <c r="F366" s="285"/>
      <c r="G366" s="326" t="s">
        <v>428</v>
      </c>
      <c r="H366" s="73">
        <f>H367+H368</f>
        <v>120000</v>
      </c>
      <c r="I366" s="73">
        <f>O366</f>
        <v>111475</v>
      </c>
      <c r="J366" s="73">
        <f>H366-I366</f>
        <v>8525</v>
      </c>
      <c r="K366" s="165">
        <f>ROUND(I366/H366*100,2)</f>
        <v>92.9</v>
      </c>
      <c r="L366" s="73">
        <f>L367+L368</f>
        <v>120000</v>
      </c>
      <c r="M366" s="73">
        <f>M367+M368</f>
        <v>59997</v>
      </c>
      <c r="N366" s="73">
        <f t="shared" ref="N366" si="451">N367+N368</f>
        <v>51478</v>
      </c>
      <c r="O366" s="70">
        <f>+M366+N366</f>
        <v>111475</v>
      </c>
      <c r="P366" s="70">
        <f>L366-O366</f>
        <v>8525</v>
      </c>
      <c r="Q366" s="198">
        <f t="shared" si="412"/>
        <v>92.9</v>
      </c>
      <c r="R366" s="9"/>
      <c r="S366" s="9"/>
      <c r="T366" s="44">
        <f t="shared" si="449"/>
        <v>0</v>
      </c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</row>
    <row r="367" spans="1:159" s="1" customFormat="1" ht="15.75" x14ac:dyDescent="0.25">
      <c r="A367" s="284"/>
      <c r="B367" s="285"/>
      <c r="C367" s="285"/>
      <c r="D367" s="285"/>
      <c r="E367" s="285"/>
      <c r="F367" s="285"/>
      <c r="G367" s="326" t="s">
        <v>420</v>
      </c>
      <c r="H367" s="71"/>
      <c r="I367" s="71"/>
      <c r="J367" s="71">
        <f t="shared" ref="J367:K368" si="452">H367-I367</f>
        <v>0</v>
      </c>
      <c r="K367" s="71">
        <f t="shared" si="452"/>
        <v>0</v>
      </c>
      <c r="L367" s="71"/>
      <c r="M367" s="71"/>
      <c r="N367" s="71"/>
      <c r="O367" s="70">
        <f t="shared" ref="O367:O370" si="453">+M367+N367</f>
        <v>0</v>
      </c>
      <c r="P367" s="69">
        <f t="shared" ref="P367:P368" si="454">L367-O367</f>
        <v>0</v>
      </c>
      <c r="Q367" s="198">
        <v>0</v>
      </c>
      <c r="R367" s="9"/>
      <c r="S367" s="9"/>
      <c r="T367" s="44">
        <f t="shared" si="449"/>
        <v>0</v>
      </c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</row>
    <row r="368" spans="1:159" s="1" customFormat="1" ht="18" x14ac:dyDescent="0.25">
      <c r="A368" s="284"/>
      <c r="B368" s="285"/>
      <c r="C368" s="285"/>
      <c r="D368" s="285"/>
      <c r="E368" s="285"/>
      <c r="F368" s="285"/>
      <c r="G368" s="327" t="s">
        <v>424</v>
      </c>
      <c r="H368" s="71">
        <v>120000</v>
      </c>
      <c r="I368" s="71">
        <f>O368</f>
        <v>111475</v>
      </c>
      <c r="J368" s="71">
        <f t="shared" si="452"/>
        <v>8525</v>
      </c>
      <c r="K368" s="191">
        <f t="shared" ref="K368" si="455">ROUND(I368/H368*100,2)</f>
        <v>92.9</v>
      </c>
      <c r="L368" s="71">
        <v>120000</v>
      </c>
      <c r="M368" s="71">
        <v>59997</v>
      </c>
      <c r="N368" s="71">
        <v>51478</v>
      </c>
      <c r="O368" s="70">
        <f t="shared" si="453"/>
        <v>111475</v>
      </c>
      <c r="P368" s="69">
        <f t="shared" si="454"/>
        <v>8525</v>
      </c>
      <c r="Q368" s="198">
        <f t="shared" si="412"/>
        <v>92.9</v>
      </c>
      <c r="R368" s="9"/>
      <c r="S368" s="9"/>
      <c r="T368" s="44">
        <f t="shared" si="449"/>
        <v>0</v>
      </c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</row>
    <row r="369" spans="1:159" s="1" customFormat="1" ht="15.75" x14ac:dyDescent="0.25">
      <c r="A369" s="284"/>
      <c r="B369" s="285"/>
      <c r="C369" s="285"/>
      <c r="D369" s="285">
        <v>59</v>
      </c>
      <c r="E369" s="285"/>
      <c r="F369" s="285"/>
      <c r="G369" s="309" t="s">
        <v>161</v>
      </c>
      <c r="H369" s="73">
        <f>+H370</f>
        <v>1000</v>
      </c>
      <c r="I369" s="73">
        <f t="shared" ref="I369" si="456">+I370</f>
        <v>1000</v>
      </c>
      <c r="J369" s="73">
        <f>+J370</f>
        <v>0</v>
      </c>
      <c r="K369" s="73">
        <v>0</v>
      </c>
      <c r="L369" s="73">
        <f>+L370</f>
        <v>1000</v>
      </c>
      <c r="M369" s="73">
        <f>+M370</f>
        <v>0</v>
      </c>
      <c r="N369" s="73">
        <f t="shared" ref="N369" si="457">+N370</f>
        <v>1000</v>
      </c>
      <c r="O369" s="70">
        <f t="shared" si="453"/>
        <v>1000</v>
      </c>
      <c r="P369" s="70">
        <f>L369-O369</f>
        <v>0</v>
      </c>
      <c r="Q369" s="70">
        <f>M369-P369</f>
        <v>0</v>
      </c>
      <c r="R369" s="9"/>
      <c r="S369" s="9">
        <f t="shared" si="450"/>
        <v>0</v>
      </c>
      <c r="T369" s="33">
        <f t="shared" ref="T369:T371" si="458">T370</f>
        <v>0</v>
      </c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</row>
    <row r="370" spans="1:159" ht="15.75" x14ac:dyDescent="0.2">
      <c r="A370" s="290"/>
      <c r="B370" s="291"/>
      <c r="C370" s="291"/>
      <c r="D370" s="291"/>
      <c r="E370" s="291">
        <v>17</v>
      </c>
      <c r="F370" s="291"/>
      <c r="G370" s="295" t="s">
        <v>221</v>
      </c>
      <c r="H370" s="71">
        <v>1000</v>
      </c>
      <c r="I370" s="71">
        <v>1000</v>
      </c>
      <c r="J370" s="71">
        <f>H370-I370</f>
        <v>0</v>
      </c>
      <c r="K370" s="73">
        <v>0</v>
      </c>
      <c r="L370" s="71">
        <f>H370</f>
        <v>1000</v>
      </c>
      <c r="M370" s="71">
        <v>0</v>
      </c>
      <c r="N370" s="71">
        <v>1000</v>
      </c>
      <c r="O370" s="69">
        <f t="shared" si="453"/>
        <v>1000</v>
      </c>
      <c r="P370" s="70">
        <f t="shared" ref="P370:Q382" si="459">L370-O370</f>
        <v>0</v>
      </c>
      <c r="Q370" s="70">
        <f t="shared" si="459"/>
        <v>0</v>
      </c>
      <c r="R370" s="6"/>
      <c r="S370" s="9">
        <f t="shared" si="450"/>
        <v>0</v>
      </c>
      <c r="T370" s="33">
        <f t="shared" si="458"/>
        <v>0</v>
      </c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</row>
    <row r="371" spans="1:159" ht="15.75" x14ac:dyDescent="0.2">
      <c r="A371" s="284"/>
      <c r="B371" s="285"/>
      <c r="C371" s="285"/>
      <c r="D371" s="285" t="s">
        <v>97</v>
      </c>
      <c r="E371" s="285"/>
      <c r="F371" s="285"/>
      <c r="G371" s="309" t="s">
        <v>162</v>
      </c>
      <c r="H371" s="73">
        <f t="shared" ref="H371:J371" si="460">H372</f>
        <v>0</v>
      </c>
      <c r="I371" s="73">
        <f t="shared" si="460"/>
        <v>0</v>
      </c>
      <c r="J371" s="73">
        <f t="shared" si="460"/>
        <v>0</v>
      </c>
      <c r="K371" s="73">
        <v>0</v>
      </c>
      <c r="L371" s="73">
        <f t="shared" ref="L371:O371" si="461">L372</f>
        <v>0</v>
      </c>
      <c r="M371" s="73">
        <f t="shared" si="461"/>
        <v>0</v>
      </c>
      <c r="N371" s="73">
        <f>N372</f>
        <v>0</v>
      </c>
      <c r="O371" s="73">
        <f t="shared" si="461"/>
        <v>0</v>
      </c>
      <c r="P371" s="70">
        <f t="shared" si="459"/>
        <v>0</v>
      </c>
      <c r="Q371" s="70">
        <f t="shared" si="459"/>
        <v>0</v>
      </c>
      <c r="R371" s="6"/>
      <c r="S371" s="9">
        <f t="shared" si="450"/>
        <v>0</v>
      </c>
      <c r="T371" s="33">
        <f t="shared" si="458"/>
        <v>0</v>
      </c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</row>
    <row r="372" spans="1:159" ht="15.75" x14ac:dyDescent="0.2">
      <c r="A372" s="284"/>
      <c r="B372" s="285"/>
      <c r="C372" s="285"/>
      <c r="D372" s="285">
        <v>71</v>
      </c>
      <c r="E372" s="285"/>
      <c r="F372" s="285"/>
      <c r="G372" s="309" t="s">
        <v>184</v>
      </c>
      <c r="H372" s="73">
        <f t="shared" ref="H372:J372" si="462">H373+H378</f>
        <v>0</v>
      </c>
      <c r="I372" s="73">
        <f t="shared" si="462"/>
        <v>0</v>
      </c>
      <c r="J372" s="73">
        <f t="shared" si="462"/>
        <v>0</v>
      </c>
      <c r="K372" s="73">
        <v>0</v>
      </c>
      <c r="L372" s="73">
        <f t="shared" ref="L372:O372" si="463">L373+L378</f>
        <v>0</v>
      </c>
      <c r="M372" s="73">
        <f t="shared" si="463"/>
        <v>0</v>
      </c>
      <c r="N372" s="73">
        <f>N373+N378</f>
        <v>0</v>
      </c>
      <c r="O372" s="73">
        <f t="shared" si="463"/>
        <v>0</v>
      </c>
      <c r="P372" s="70">
        <f t="shared" si="459"/>
        <v>0</v>
      </c>
      <c r="Q372" s="70">
        <f t="shared" si="459"/>
        <v>0</v>
      </c>
      <c r="R372" s="6"/>
      <c r="S372" s="9">
        <f t="shared" si="450"/>
        <v>0</v>
      </c>
      <c r="T372" s="44">
        <f t="shared" ref="T372:T373" si="464">+R372+S372</f>
        <v>0</v>
      </c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</row>
    <row r="373" spans="1:159" ht="15.75" x14ac:dyDescent="0.2">
      <c r="A373" s="284"/>
      <c r="B373" s="285"/>
      <c r="C373" s="285"/>
      <c r="D373" s="285"/>
      <c r="E373" s="285" t="s">
        <v>20</v>
      </c>
      <c r="F373" s="285"/>
      <c r="G373" s="293" t="s">
        <v>185</v>
      </c>
      <c r="H373" s="73">
        <f t="shared" ref="H373:J373" si="465">H374+H375+H376+H377</f>
        <v>0</v>
      </c>
      <c r="I373" s="73">
        <f>I374+I375+I376+I377</f>
        <v>0</v>
      </c>
      <c r="J373" s="73">
        <f t="shared" si="465"/>
        <v>0</v>
      </c>
      <c r="K373" s="73">
        <v>0</v>
      </c>
      <c r="L373" s="73">
        <f t="shared" ref="L373:O373" si="466">L374+L375+L376+L377</f>
        <v>0</v>
      </c>
      <c r="M373" s="73">
        <f t="shared" si="466"/>
        <v>0</v>
      </c>
      <c r="N373" s="73">
        <f>N374+N375+N376+N377</f>
        <v>0</v>
      </c>
      <c r="O373" s="73">
        <f t="shared" si="466"/>
        <v>0</v>
      </c>
      <c r="P373" s="70">
        <f t="shared" si="459"/>
        <v>0</v>
      </c>
      <c r="Q373" s="70">
        <f t="shared" si="459"/>
        <v>0</v>
      </c>
      <c r="R373" s="6"/>
      <c r="S373" s="9">
        <f t="shared" si="450"/>
        <v>0</v>
      </c>
      <c r="T373" s="175">
        <f t="shared" si="464"/>
        <v>0</v>
      </c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</row>
    <row r="374" spans="1:159" ht="15.75" x14ac:dyDescent="0.2">
      <c r="A374" s="290"/>
      <c r="B374" s="291"/>
      <c r="C374" s="291"/>
      <c r="D374" s="291"/>
      <c r="E374" s="291"/>
      <c r="F374" s="291" t="s">
        <v>20</v>
      </c>
      <c r="G374" s="295" t="s">
        <v>186</v>
      </c>
      <c r="H374" s="71"/>
      <c r="I374" s="71"/>
      <c r="J374" s="71">
        <f t="shared" ref="J374:J378" si="467">H374-I374</f>
        <v>0</v>
      </c>
      <c r="K374" s="73">
        <v>0</v>
      </c>
      <c r="L374" s="71"/>
      <c r="M374" s="71"/>
      <c r="N374" s="71"/>
      <c r="O374" s="69">
        <f t="shared" ref="O374:O378" si="468">+M374+N374</f>
        <v>0</v>
      </c>
      <c r="P374" s="70">
        <f t="shared" si="459"/>
        <v>0</v>
      </c>
      <c r="Q374" s="70">
        <f t="shared" si="459"/>
        <v>0</v>
      </c>
      <c r="R374" s="6"/>
      <c r="S374" s="9">
        <f t="shared" si="450"/>
        <v>0</v>
      </c>
      <c r="T374" s="31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</row>
    <row r="375" spans="1:159" ht="28.5" x14ac:dyDescent="0.2">
      <c r="A375" s="290"/>
      <c r="B375" s="291"/>
      <c r="C375" s="291"/>
      <c r="D375" s="291"/>
      <c r="E375" s="291"/>
      <c r="F375" s="291" t="s">
        <v>18</v>
      </c>
      <c r="G375" s="295" t="s">
        <v>187</v>
      </c>
      <c r="H375" s="71"/>
      <c r="I375" s="71">
        <f>O375</f>
        <v>0</v>
      </c>
      <c r="J375" s="71">
        <f t="shared" si="467"/>
        <v>0</v>
      </c>
      <c r="K375" s="73">
        <v>0</v>
      </c>
      <c r="L375" s="71"/>
      <c r="M375" s="71"/>
      <c r="N375" s="71"/>
      <c r="O375" s="69">
        <f t="shared" si="468"/>
        <v>0</v>
      </c>
      <c r="P375" s="70">
        <f t="shared" si="459"/>
        <v>0</v>
      </c>
      <c r="Q375" s="70">
        <f t="shared" si="459"/>
        <v>0</v>
      </c>
      <c r="R375" s="6"/>
      <c r="S375" s="9">
        <f t="shared" si="450"/>
        <v>0</v>
      </c>
      <c r="T375" s="55">
        <f>T327+T332</f>
        <v>200472.38</v>
      </c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</row>
    <row r="376" spans="1:159" ht="28.5" x14ac:dyDescent="0.2">
      <c r="A376" s="290"/>
      <c r="B376" s="291"/>
      <c r="C376" s="291"/>
      <c r="D376" s="291"/>
      <c r="E376" s="291"/>
      <c r="F376" s="291" t="s">
        <v>35</v>
      </c>
      <c r="G376" s="295" t="s">
        <v>188</v>
      </c>
      <c r="H376" s="71"/>
      <c r="I376" s="71">
        <f>O376</f>
        <v>0</v>
      </c>
      <c r="J376" s="71">
        <f t="shared" si="467"/>
        <v>0</v>
      </c>
      <c r="K376" s="73">
        <v>0</v>
      </c>
      <c r="L376" s="71"/>
      <c r="M376" s="71"/>
      <c r="N376" s="71"/>
      <c r="O376" s="69">
        <f t="shared" si="468"/>
        <v>0</v>
      </c>
      <c r="P376" s="70">
        <f t="shared" si="459"/>
        <v>0</v>
      </c>
      <c r="Q376" s="70">
        <f t="shared" si="459"/>
        <v>0</v>
      </c>
      <c r="R376" s="6"/>
      <c r="S376" s="9">
        <f t="shared" si="450"/>
        <v>0</v>
      </c>
      <c r="T376" s="55">
        <f t="shared" ref="T376" si="469">T377</f>
        <v>0</v>
      </c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</row>
    <row r="377" spans="1:159" ht="15.75" x14ac:dyDescent="0.2">
      <c r="A377" s="290"/>
      <c r="B377" s="291"/>
      <c r="C377" s="291"/>
      <c r="D377" s="291"/>
      <c r="E377" s="291"/>
      <c r="F377" s="291" t="s">
        <v>91</v>
      </c>
      <c r="G377" s="295" t="s">
        <v>189</v>
      </c>
      <c r="H377" s="71"/>
      <c r="I377" s="71"/>
      <c r="J377" s="71">
        <f t="shared" si="467"/>
        <v>0</v>
      </c>
      <c r="K377" s="73">
        <v>0</v>
      </c>
      <c r="L377" s="71"/>
      <c r="M377" s="71"/>
      <c r="N377" s="71"/>
      <c r="O377" s="69">
        <f t="shared" si="468"/>
        <v>0</v>
      </c>
      <c r="P377" s="70">
        <f t="shared" si="459"/>
        <v>0</v>
      </c>
      <c r="Q377" s="70">
        <f t="shared" si="459"/>
        <v>0</v>
      </c>
      <c r="R377" s="6"/>
      <c r="S377" s="9">
        <f t="shared" si="450"/>
        <v>0</v>
      </c>
      <c r="T377" s="55">
        <f>T350</f>
        <v>0</v>
      </c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</row>
    <row r="378" spans="1:159" ht="28.5" x14ac:dyDescent="0.2">
      <c r="A378" s="290"/>
      <c r="B378" s="291"/>
      <c r="C378" s="291"/>
      <c r="D378" s="291"/>
      <c r="E378" s="291" t="s">
        <v>35</v>
      </c>
      <c r="F378" s="291"/>
      <c r="G378" s="295" t="s">
        <v>190</v>
      </c>
      <c r="H378" s="71"/>
      <c r="I378" s="71"/>
      <c r="J378" s="71">
        <f t="shared" si="467"/>
        <v>0</v>
      </c>
      <c r="K378" s="73">
        <v>0</v>
      </c>
      <c r="L378" s="71"/>
      <c r="M378" s="71"/>
      <c r="N378" s="71"/>
      <c r="O378" s="69">
        <f t="shared" si="468"/>
        <v>0</v>
      </c>
      <c r="P378" s="70">
        <f t="shared" si="459"/>
        <v>0</v>
      </c>
      <c r="Q378" s="70">
        <f t="shared" si="459"/>
        <v>0</v>
      </c>
      <c r="R378" s="6"/>
      <c r="S378" s="9">
        <f t="shared" si="450"/>
        <v>0</v>
      </c>
      <c r="T378" s="55">
        <f t="shared" ref="T378" si="470">T379+T380</f>
        <v>66515144.239999995</v>
      </c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</row>
    <row r="379" spans="1:159" ht="15.75" x14ac:dyDescent="0.2">
      <c r="A379" s="284"/>
      <c r="B379" s="285"/>
      <c r="C379" s="285"/>
      <c r="D379" s="285">
        <v>79</v>
      </c>
      <c r="E379" s="285"/>
      <c r="F379" s="285"/>
      <c r="G379" s="309" t="s">
        <v>222</v>
      </c>
      <c r="H379" s="73">
        <f t="shared" ref="H379:J381" si="471">H380</f>
        <v>0</v>
      </c>
      <c r="I379" s="73">
        <f t="shared" si="471"/>
        <v>0</v>
      </c>
      <c r="J379" s="73">
        <f t="shared" si="471"/>
        <v>0</v>
      </c>
      <c r="K379" s="73">
        <v>0</v>
      </c>
      <c r="L379" s="73">
        <f t="shared" ref="L379:O381" si="472">L380</f>
        <v>0</v>
      </c>
      <c r="M379" s="73">
        <f t="shared" si="472"/>
        <v>0</v>
      </c>
      <c r="N379" s="73">
        <f t="shared" si="472"/>
        <v>0</v>
      </c>
      <c r="O379" s="73">
        <f t="shared" si="472"/>
        <v>0</v>
      </c>
      <c r="P379" s="70">
        <f t="shared" si="459"/>
        <v>0</v>
      </c>
      <c r="Q379" s="70">
        <f t="shared" si="459"/>
        <v>0</v>
      </c>
      <c r="R379" s="6"/>
      <c r="S379" s="9">
        <f t="shared" si="450"/>
        <v>0</v>
      </c>
      <c r="T379" s="55">
        <f>+T320</f>
        <v>0</v>
      </c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</row>
    <row r="380" spans="1:159" ht="15.75" x14ac:dyDescent="0.2">
      <c r="A380" s="284"/>
      <c r="B380" s="285"/>
      <c r="C380" s="285"/>
      <c r="D380" s="285">
        <v>81</v>
      </c>
      <c r="E380" s="285"/>
      <c r="F380" s="285"/>
      <c r="G380" s="309" t="s">
        <v>223</v>
      </c>
      <c r="H380" s="73">
        <f t="shared" si="471"/>
        <v>0</v>
      </c>
      <c r="I380" s="73">
        <f t="shared" si="471"/>
        <v>0</v>
      </c>
      <c r="J380" s="73">
        <f t="shared" si="471"/>
        <v>0</v>
      </c>
      <c r="K380" s="73">
        <v>0</v>
      </c>
      <c r="L380" s="73">
        <f t="shared" si="472"/>
        <v>0</v>
      </c>
      <c r="M380" s="73">
        <f t="shared" si="472"/>
        <v>0</v>
      </c>
      <c r="N380" s="73">
        <f t="shared" si="472"/>
        <v>0</v>
      </c>
      <c r="O380" s="73">
        <f t="shared" si="472"/>
        <v>0</v>
      </c>
      <c r="P380" s="70">
        <f t="shared" si="459"/>
        <v>0</v>
      </c>
      <c r="Q380" s="70">
        <f t="shared" si="459"/>
        <v>0</v>
      </c>
      <c r="R380" s="6"/>
      <c r="S380" s="9">
        <f t="shared" si="450"/>
        <v>0</v>
      </c>
      <c r="T380" s="55">
        <f>T249-T375-T376-T379</f>
        <v>66515144.239999995</v>
      </c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</row>
    <row r="381" spans="1:159" ht="30" x14ac:dyDescent="0.2">
      <c r="A381" s="284"/>
      <c r="B381" s="285"/>
      <c r="C381" s="285"/>
      <c r="D381" s="285"/>
      <c r="E381" s="285" t="s">
        <v>20</v>
      </c>
      <c r="F381" s="285"/>
      <c r="G381" s="293" t="s">
        <v>224</v>
      </c>
      <c r="H381" s="73">
        <f t="shared" si="471"/>
        <v>0</v>
      </c>
      <c r="I381" s="73">
        <f t="shared" si="471"/>
        <v>0</v>
      </c>
      <c r="J381" s="73">
        <f t="shared" si="471"/>
        <v>0</v>
      </c>
      <c r="K381" s="73">
        <v>0</v>
      </c>
      <c r="L381" s="73">
        <f t="shared" si="472"/>
        <v>0</v>
      </c>
      <c r="M381" s="73">
        <f t="shared" si="472"/>
        <v>0</v>
      </c>
      <c r="N381" s="73">
        <f t="shared" si="472"/>
        <v>0</v>
      </c>
      <c r="O381" s="73">
        <f t="shared" si="472"/>
        <v>0</v>
      </c>
      <c r="P381" s="70">
        <f t="shared" si="459"/>
        <v>0</v>
      </c>
      <c r="Q381" s="70">
        <f t="shared" si="459"/>
        <v>0</v>
      </c>
      <c r="R381" s="6"/>
      <c r="S381" s="9">
        <f t="shared" si="450"/>
        <v>0</v>
      </c>
      <c r="T381" s="73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</row>
    <row r="382" spans="1:159" ht="28.5" x14ac:dyDescent="0.2">
      <c r="A382" s="290"/>
      <c r="B382" s="291"/>
      <c r="C382" s="291"/>
      <c r="D382" s="291"/>
      <c r="E382" s="291"/>
      <c r="F382" s="291" t="s">
        <v>20</v>
      </c>
      <c r="G382" s="295" t="s">
        <v>225</v>
      </c>
      <c r="H382" s="71"/>
      <c r="I382" s="71"/>
      <c r="J382" s="71"/>
      <c r="K382" s="165"/>
      <c r="L382" s="71"/>
      <c r="M382" s="71"/>
      <c r="N382" s="71"/>
      <c r="O382" s="69">
        <f t="shared" ref="O382" si="473">+M382+N382</f>
        <v>0</v>
      </c>
      <c r="P382" s="69">
        <f t="shared" si="459"/>
        <v>0</v>
      </c>
      <c r="Q382" s="199"/>
      <c r="R382" s="6"/>
      <c r="S382" s="9">
        <f t="shared" si="450"/>
        <v>0</v>
      </c>
      <c r="T382" s="55" t="e">
        <f>+T383+T441</f>
        <v>#VALUE!</v>
      </c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</row>
    <row r="383" spans="1:159" ht="18" x14ac:dyDescent="0.2">
      <c r="A383" s="316"/>
      <c r="B383" s="317"/>
      <c r="C383" s="317"/>
      <c r="D383" s="317">
        <v>85</v>
      </c>
      <c r="E383" s="317"/>
      <c r="F383" s="317"/>
      <c r="G383" s="318" t="s">
        <v>87</v>
      </c>
      <c r="H383" s="71"/>
      <c r="I383" s="71">
        <f>O383</f>
        <v>-66140.13</v>
      </c>
      <c r="J383" s="71"/>
      <c r="K383" s="165"/>
      <c r="L383" s="71"/>
      <c r="M383" s="71">
        <v>-57744</v>
      </c>
      <c r="N383" s="71">
        <v>-8396.1299999999992</v>
      </c>
      <c r="O383" s="69">
        <f>+M383+N383</f>
        <v>-66140.13</v>
      </c>
      <c r="P383" s="69"/>
      <c r="Q383" s="205"/>
      <c r="R383" s="6">
        <v>53076</v>
      </c>
      <c r="S383" s="9">
        <f>R383+M383</f>
        <v>-4668</v>
      </c>
      <c r="T383" s="33" t="e">
        <f>T384+T387+T390+T393+T399+T406+T434</f>
        <v>#VALUE!</v>
      </c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</row>
    <row r="384" spans="1:159" ht="18" x14ac:dyDescent="0.2">
      <c r="A384" s="290"/>
      <c r="B384" s="291"/>
      <c r="C384" s="291"/>
      <c r="D384" s="291"/>
      <c r="E384" s="291"/>
      <c r="F384" s="291"/>
      <c r="G384" s="295" t="s">
        <v>149</v>
      </c>
      <c r="H384" s="71"/>
      <c r="I384" s="71"/>
      <c r="J384" s="71"/>
      <c r="K384" s="165"/>
      <c r="L384" s="71"/>
      <c r="M384" s="71"/>
      <c r="N384" s="71"/>
      <c r="O384" s="71"/>
      <c r="P384" s="71"/>
      <c r="Q384" s="207"/>
      <c r="R384" s="6"/>
      <c r="S384" s="9">
        <f t="shared" ref="S384:S431" si="474">R384-M384</f>
        <v>0</v>
      </c>
      <c r="T384" s="33">
        <f t="shared" ref="T384:T385" si="475">T385</f>
        <v>-722939</v>
      </c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</row>
    <row r="385" spans="1:159" ht="18" x14ac:dyDescent="0.2">
      <c r="A385" s="369" t="s">
        <v>192</v>
      </c>
      <c r="B385" s="370" t="s">
        <v>127</v>
      </c>
      <c r="C385" s="370"/>
      <c r="D385" s="370"/>
      <c r="E385" s="370"/>
      <c r="F385" s="370"/>
      <c r="G385" s="322" t="s">
        <v>351</v>
      </c>
      <c r="H385" s="73">
        <f>H337+H342</f>
        <v>9712000</v>
      </c>
      <c r="I385" s="73">
        <f>I337+I342</f>
        <v>5412344</v>
      </c>
      <c r="J385" s="73">
        <f>H385-I385</f>
        <v>4299656</v>
      </c>
      <c r="K385" s="165">
        <f t="shared" si="401"/>
        <v>55.73</v>
      </c>
      <c r="L385" s="73">
        <f>L337+L342</f>
        <v>7200000</v>
      </c>
      <c r="M385" s="73">
        <f>M337+M342</f>
        <v>4353775</v>
      </c>
      <c r="N385" s="73">
        <f>N337+N342</f>
        <v>1108065</v>
      </c>
      <c r="O385" s="73">
        <f>O337+O342</f>
        <v>5412344</v>
      </c>
      <c r="P385" s="73">
        <f t="shared" ref="P385:P390" si="476">L385-O385</f>
        <v>1787656</v>
      </c>
      <c r="Q385" s="200">
        <f t="shared" ref="Q385:Q390" si="477">ROUND(O385/L385*100,2)</f>
        <v>75.17</v>
      </c>
      <c r="R385" s="6"/>
      <c r="S385" s="9">
        <f t="shared" si="474"/>
        <v>-4353775</v>
      </c>
      <c r="T385" s="33">
        <f t="shared" si="475"/>
        <v>-722939</v>
      </c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</row>
    <row r="386" spans="1:159" ht="18" x14ac:dyDescent="0.2">
      <c r="A386" s="369"/>
      <c r="B386" s="370">
        <v>15</v>
      </c>
      <c r="C386" s="370"/>
      <c r="D386" s="370"/>
      <c r="E386" s="370"/>
      <c r="F386" s="370"/>
      <c r="G386" s="322" t="s">
        <v>352</v>
      </c>
      <c r="H386" s="73">
        <f t="shared" ref="H386" si="478">H387</f>
        <v>1275000</v>
      </c>
      <c r="I386" s="73">
        <f>O386</f>
        <v>857045</v>
      </c>
      <c r="J386" s="73">
        <f t="shared" ref="J386:J390" si="479">H386-I386</f>
        <v>417955</v>
      </c>
      <c r="K386" s="165">
        <f t="shared" si="401"/>
        <v>67.22</v>
      </c>
      <c r="L386" s="73">
        <f t="shared" ref="L386:O386" si="480">L387</f>
        <v>1100000</v>
      </c>
      <c r="M386" s="73">
        <f t="shared" si="480"/>
        <v>722939</v>
      </c>
      <c r="N386" s="73">
        <f t="shared" si="480"/>
        <v>134106</v>
      </c>
      <c r="O386" s="73">
        <f t="shared" si="480"/>
        <v>857045</v>
      </c>
      <c r="P386" s="73">
        <f t="shared" si="476"/>
        <v>242955</v>
      </c>
      <c r="Q386" s="200">
        <f t="shared" si="477"/>
        <v>77.91</v>
      </c>
      <c r="R386" s="6"/>
      <c r="S386" s="9">
        <f t="shared" si="474"/>
        <v>-722939</v>
      </c>
      <c r="T386" s="44">
        <f t="shared" ref="T386" si="481">+R386+S386</f>
        <v>-722939</v>
      </c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</row>
    <row r="387" spans="1:159" ht="28.5" x14ac:dyDescent="0.2">
      <c r="A387" s="369"/>
      <c r="B387" s="370"/>
      <c r="C387" s="370" t="s">
        <v>45</v>
      </c>
      <c r="D387" s="370"/>
      <c r="E387" s="370"/>
      <c r="F387" s="370"/>
      <c r="G387" s="322" t="s">
        <v>353</v>
      </c>
      <c r="H387" s="73">
        <f>H360</f>
        <v>1275000</v>
      </c>
      <c r="I387" s="73">
        <f t="shared" ref="I387:I393" si="482">O387</f>
        <v>857045</v>
      </c>
      <c r="J387" s="73">
        <f t="shared" si="479"/>
        <v>417955</v>
      </c>
      <c r="K387" s="165">
        <f t="shared" si="401"/>
        <v>67.22</v>
      </c>
      <c r="L387" s="73">
        <f>L360</f>
        <v>1100000</v>
      </c>
      <c r="M387" s="73">
        <f>M360</f>
        <v>722939</v>
      </c>
      <c r="N387" s="73">
        <f>N360</f>
        <v>134106</v>
      </c>
      <c r="O387" s="73">
        <f>O360</f>
        <v>857045</v>
      </c>
      <c r="P387" s="73">
        <f t="shared" si="476"/>
        <v>242955</v>
      </c>
      <c r="Q387" s="200">
        <f t="shared" si="477"/>
        <v>77.91</v>
      </c>
      <c r="R387" s="6"/>
      <c r="S387" s="9">
        <f t="shared" si="474"/>
        <v>-722939</v>
      </c>
      <c r="T387" s="33">
        <f t="shared" ref="T387" si="483">T388+T389</f>
        <v>-2653873</v>
      </c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</row>
    <row r="388" spans="1:159" ht="28.5" x14ac:dyDescent="0.2">
      <c r="A388" s="369"/>
      <c r="B388" s="370" t="s">
        <v>45</v>
      </c>
      <c r="C388" s="370"/>
      <c r="D388" s="370"/>
      <c r="E388" s="370"/>
      <c r="F388" s="370"/>
      <c r="G388" s="322" t="s">
        <v>354</v>
      </c>
      <c r="H388" s="73">
        <f t="shared" ref="H388" si="484">H389+H390</f>
        <v>3194000</v>
      </c>
      <c r="I388" s="73">
        <f t="shared" si="482"/>
        <v>3243576.8699999992</v>
      </c>
      <c r="J388" s="73">
        <f t="shared" si="479"/>
        <v>-49576.86999999918</v>
      </c>
      <c r="K388" s="165">
        <f t="shared" si="401"/>
        <v>101.55</v>
      </c>
      <c r="L388" s="73">
        <f t="shared" ref="L388:O388" si="485">L389+L390</f>
        <v>1637900</v>
      </c>
      <c r="M388" s="73">
        <f t="shared" si="485"/>
        <v>2622471</v>
      </c>
      <c r="N388" s="73">
        <f t="shared" si="485"/>
        <v>571609.87000000011</v>
      </c>
      <c r="O388" s="73">
        <f t="shared" si="485"/>
        <v>3243576.8699999992</v>
      </c>
      <c r="P388" s="73">
        <f t="shared" si="476"/>
        <v>-1605676.8699999992</v>
      </c>
      <c r="Q388" s="200">
        <f t="shared" si="477"/>
        <v>198.03</v>
      </c>
      <c r="R388" s="6"/>
      <c r="S388" s="9">
        <f t="shared" si="474"/>
        <v>-2622471</v>
      </c>
      <c r="T388" s="44">
        <f t="shared" ref="T388:T389" si="486">+R388+S388</f>
        <v>-2622471</v>
      </c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</row>
    <row r="389" spans="1:159" ht="28.5" x14ac:dyDescent="0.2">
      <c r="A389" s="369"/>
      <c r="B389" s="370"/>
      <c r="C389" s="370" t="s">
        <v>18</v>
      </c>
      <c r="D389" s="370"/>
      <c r="E389" s="370"/>
      <c r="F389" s="370"/>
      <c r="G389" s="322" t="s">
        <v>304</v>
      </c>
      <c r="H389" s="73">
        <f>+H330</f>
        <v>113000</v>
      </c>
      <c r="I389" s="73">
        <f t="shared" si="482"/>
        <v>38935.69</v>
      </c>
      <c r="J389" s="73">
        <f t="shared" si="479"/>
        <v>74064.31</v>
      </c>
      <c r="K389" s="165">
        <f t="shared" si="401"/>
        <v>34.46</v>
      </c>
      <c r="L389" s="73">
        <f>+L330</f>
        <v>51200</v>
      </c>
      <c r="M389" s="73">
        <f>+M330</f>
        <v>31402</v>
      </c>
      <c r="N389" s="73">
        <f>+N330</f>
        <v>7533.69</v>
      </c>
      <c r="O389" s="73">
        <f>+O330</f>
        <v>38935.69</v>
      </c>
      <c r="P389" s="73">
        <f t="shared" si="476"/>
        <v>12264.309999999998</v>
      </c>
      <c r="Q389" s="200">
        <f t="shared" si="477"/>
        <v>76.05</v>
      </c>
      <c r="R389" s="6"/>
      <c r="S389" s="9">
        <f t="shared" si="474"/>
        <v>-31402</v>
      </c>
      <c r="T389" s="44">
        <f t="shared" si="486"/>
        <v>-31402</v>
      </c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</row>
    <row r="390" spans="1:159" ht="18" x14ac:dyDescent="0.2">
      <c r="A390" s="369"/>
      <c r="B390" s="370"/>
      <c r="C390" s="370" t="s">
        <v>35</v>
      </c>
      <c r="D390" s="370"/>
      <c r="E390" s="370"/>
      <c r="F390" s="370"/>
      <c r="G390" s="322" t="s">
        <v>355</v>
      </c>
      <c r="H390" s="73">
        <v>3081000</v>
      </c>
      <c r="I390" s="73">
        <f t="shared" si="482"/>
        <v>3204641.1799999992</v>
      </c>
      <c r="J390" s="73">
        <f t="shared" si="479"/>
        <v>-123641.17999999924</v>
      </c>
      <c r="K390" s="165">
        <f t="shared" ref="K390:K446" si="487">ROUND(I390/H390*100,2)</f>
        <v>104.01</v>
      </c>
      <c r="L390" s="73">
        <v>1586700</v>
      </c>
      <c r="M390" s="73">
        <f>M259-M385-M386-M389</f>
        <v>2591069</v>
      </c>
      <c r="N390" s="73">
        <f>N259-N385-N386-N389</f>
        <v>564076.18000000017</v>
      </c>
      <c r="O390" s="73">
        <f>O259-O385-O386-O389</f>
        <v>3204641.1799999992</v>
      </c>
      <c r="P390" s="73">
        <f t="shared" si="476"/>
        <v>-1617941.1799999992</v>
      </c>
      <c r="Q390" s="200">
        <f t="shared" si="477"/>
        <v>201.97</v>
      </c>
      <c r="R390" s="6"/>
      <c r="S390" s="9">
        <f t="shared" si="474"/>
        <v>-2591069</v>
      </c>
      <c r="T390" s="33">
        <f t="shared" ref="T390:T391" si="488">T391</f>
        <v>-6627897</v>
      </c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</row>
    <row r="391" spans="1:159" ht="18" x14ac:dyDescent="0.2">
      <c r="A391" s="329"/>
      <c r="B391" s="330"/>
      <c r="C391" s="330"/>
      <c r="D391" s="330"/>
      <c r="E391" s="330"/>
      <c r="F391" s="330"/>
      <c r="G391" s="331"/>
      <c r="H391" s="73"/>
      <c r="I391" s="73">
        <f t="shared" si="482"/>
        <v>0</v>
      </c>
      <c r="J391" s="73"/>
      <c r="K391" s="165"/>
      <c r="L391" s="73"/>
      <c r="M391" s="73"/>
      <c r="N391" s="73"/>
      <c r="O391" s="73"/>
      <c r="P391" s="73"/>
      <c r="Q391" s="210"/>
      <c r="R391" s="6"/>
      <c r="S391" s="9">
        <f t="shared" si="474"/>
        <v>0</v>
      </c>
      <c r="T391" s="33">
        <f t="shared" si="488"/>
        <v>-6627897</v>
      </c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</row>
    <row r="392" spans="1:159" s="1" customFormat="1" ht="30" x14ac:dyDescent="0.25">
      <c r="A392" s="413" t="s">
        <v>226</v>
      </c>
      <c r="B392" s="414"/>
      <c r="C392" s="414"/>
      <c r="D392" s="414"/>
      <c r="E392" s="414"/>
      <c r="F392" s="414"/>
      <c r="G392" s="299" t="s">
        <v>227</v>
      </c>
      <c r="H392" s="73">
        <f t="shared" ref="H392:J392" si="489">+H393</f>
        <v>15775000</v>
      </c>
      <c r="I392" s="73">
        <f t="shared" si="482"/>
        <v>8406005.3300000001</v>
      </c>
      <c r="J392" s="73">
        <f t="shared" si="489"/>
        <v>7362339.9400000004</v>
      </c>
      <c r="K392" s="165">
        <f t="shared" si="487"/>
        <v>53.29</v>
      </c>
      <c r="L392" s="73">
        <f>+L393</f>
        <v>7175000</v>
      </c>
      <c r="M392" s="73">
        <f>+M393+M451</f>
        <v>6627897</v>
      </c>
      <c r="N392" s="73">
        <f>+N393+N451</f>
        <v>1780358.33</v>
      </c>
      <c r="O392" s="73">
        <f>+O393+O451</f>
        <v>8406005.3300000001</v>
      </c>
      <c r="P392" s="73">
        <f t="shared" ref="P392:P402" si="490">L392-O392</f>
        <v>-1231005.33</v>
      </c>
      <c r="Q392" s="200">
        <f t="shared" ref="Q392:Q393" si="491">ROUND(O392/L392*100,2)</f>
        <v>117.16</v>
      </c>
      <c r="R392" s="13"/>
      <c r="S392" s="9">
        <f t="shared" si="474"/>
        <v>-6627897</v>
      </c>
      <c r="T392" s="44">
        <f t="shared" ref="T392" si="492">+R392+S392</f>
        <v>-6627897</v>
      </c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</row>
    <row r="393" spans="1:159" ht="18" x14ac:dyDescent="0.2">
      <c r="A393" s="284"/>
      <c r="B393" s="285"/>
      <c r="C393" s="285"/>
      <c r="D393" s="285" t="s">
        <v>20</v>
      </c>
      <c r="E393" s="285"/>
      <c r="F393" s="285"/>
      <c r="G393" s="309" t="s">
        <v>153</v>
      </c>
      <c r="H393" s="73">
        <f>H394+H397+H400+H403+H409+H416+H444</f>
        <v>15775000</v>
      </c>
      <c r="I393" s="73">
        <f t="shared" si="482"/>
        <v>8412660.0600000005</v>
      </c>
      <c r="J393" s="73">
        <f>J394+J397+J400+J403+J409+J416+J444</f>
        <v>7362339.9400000004</v>
      </c>
      <c r="K393" s="165">
        <f t="shared" si="487"/>
        <v>53.33</v>
      </c>
      <c r="L393" s="73">
        <f>L394+L397+L400+L403+L409+L416+L444</f>
        <v>7175000</v>
      </c>
      <c r="M393" s="73">
        <f>M394+M397+M400+M403+M409+M416+M444</f>
        <v>6630872</v>
      </c>
      <c r="N393" s="73">
        <f>N394+N397+N400+N403+N409+N416+N444</f>
        <v>1784038.06</v>
      </c>
      <c r="O393" s="73">
        <f>O394+O397+O400+O403+O409+O416+O444</f>
        <v>8412660.0600000005</v>
      </c>
      <c r="P393" s="73">
        <f t="shared" si="490"/>
        <v>-1237660.0600000005</v>
      </c>
      <c r="Q393" s="198">
        <f t="shared" si="491"/>
        <v>117.25</v>
      </c>
      <c r="R393" s="6"/>
      <c r="S393" s="9">
        <f t="shared" si="474"/>
        <v>-6630872</v>
      </c>
      <c r="T393" s="33">
        <f t="shared" ref="T393" si="493">T394+T397</f>
        <v>0</v>
      </c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</row>
    <row r="394" spans="1:159" ht="15.75" x14ac:dyDescent="0.2">
      <c r="A394" s="284"/>
      <c r="B394" s="285"/>
      <c r="C394" s="285"/>
      <c r="D394" s="285" t="s">
        <v>90</v>
      </c>
      <c r="E394" s="285"/>
      <c r="F394" s="285"/>
      <c r="G394" s="309" t="s">
        <v>274</v>
      </c>
      <c r="H394" s="73">
        <f t="shared" ref="H394:J395" si="494">H395</f>
        <v>0</v>
      </c>
      <c r="I394" s="73">
        <f t="shared" si="494"/>
        <v>0</v>
      </c>
      <c r="J394" s="73">
        <f t="shared" si="494"/>
        <v>0</v>
      </c>
      <c r="K394" s="73">
        <v>0</v>
      </c>
      <c r="L394" s="73">
        <f t="shared" ref="L394:O395" si="495">L395</f>
        <v>0</v>
      </c>
      <c r="M394" s="73">
        <f t="shared" si="495"/>
        <v>0</v>
      </c>
      <c r="N394" s="73">
        <f t="shared" si="495"/>
        <v>0</v>
      </c>
      <c r="O394" s="73">
        <f t="shared" si="495"/>
        <v>0</v>
      </c>
      <c r="P394" s="73">
        <f t="shared" si="490"/>
        <v>0</v>
      </c>
      <c r="Q394" s="198"/>
      <c r="R394" s="6"/>
      <c r="S394" s="9">
        <f t="shared" si="474"/>
        <v>0</v>
      </c>
      <c r="T394" s="33">
        <f t="shared" ref="T394" si="496">T395+T396</f>
        <v>0</v>
      </c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</row>
    <row r="395" spans="1:159" ht="15.75" x14ac:dyDescent="0.2">
      <c r="A395" s="284"/>
      <c r="B395" s="285"/>
      <c r="C395" s="285"/>
      <c r="D395" s="285"/>
      <c r="E395" s="285" t="s">
        <v>91</v>
      </c>
      <c r="F395" s="285"/>
      <c r="G395" s="293" t="s">
        <v>340</v>
      </c>
      <c r="H395" s="73">
        <f t="shared" si="494"/>
        <v>0</v>
      </c>
      <c r="I395" s="73">
        <f t="shared" si="494"/>
        <v>0</v>
      </c>
      <c r="J395" s="73">
        <f t="shared" si="494"/>
        <v>0</v>
      </c>
      <c r="K395" s="73">
        <v>0</v>
      </c>
      <c r="L395" s="73">
        <f t="shared" si="495"/>
        <v>0</v>
      </c>
      <c r="M395" s="73">
        <f t="shared" si="495"/>
        <v>0</v>
      </c>
      <c r="N395" s="73">
        <f t="shared" si="495"/>
        <v>0</v>
      </c>
      <c r="O395" s="73">
        <f t="shared" si="495"/>
        <v>0</v>
      </c>
      <c r="P395" s="73">
        <f t="shared" si="490"/>
        <v>0</v>
      </c>
      <c r="Q395" s="198"/>
      <c r="R395" s="6"/>
      <c r="S395" s="9">
        <f t="shared" si="474"/>
        <v>0</v>
      </c>
      <c r="T395" s="44">
        <f t="shared" ref="T395:T396" si="497">+R395+S395</f>
        <v>0</v>
      </c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</row>
    <row r="396" spans="1:159" ht="15.75" x14ac:dyDescent="0.2">
      <c r="A396" s="290"/>
      <c r="B396" s="291"/>
      <c r="C396" s="291"/>
      <c r="D396" s="291"/>
      <c r="E396" s="291"/>
      <c r="F396" s="291" t="s">
        <v>91</v>
      </c>
      <c r="G396" s="295" t="s">
        <v>315</v>
      </c>
      <c r="H396" s="71">
        <v>0</v>
      </c>
      <c r="I396" s="71">
        <f>O396</f>
        <v>0</v>
      </c>
      <c r="J396" s="71">
        <f>H396-I396</f>
        <v>0</v>
      </c>
      <c r="K396" s="73">
        <v>0</v>
      </c>
      <c r="L396" s="71">
        <v>0</v>
      </c>
      <c r="M396" s="71"/>
      <c r="N396" s="71">
        <v>0</v>
      </c>
      <c r="O396" s="69">
        <f t="shared" ref="O396" si="498">+M396+N396</f>
        <v>0</v>
      </c>
      <c r="P396" s="71">
        <f t="shared" si="490"/>
        <v>0</v>
      </c>
      <c r="Q396" s="199"/>
      <c r="R396" s="6"/>
      <c r="S396" s="9">
        <f t="shared" si="474"/>
        <v>0</v>
      </c>
      <c r="T396" s="44">
        <f t="shared" si="497"/>
        <v>0</v>
      </c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</row>
    <row r="397" spans="1:159" ht="15.75" x14ac:dyDescent="0.2">
      <c r="A397" s="284"/>
      <c r="B397" s="285"/>
      <c r="C397" s="285"/>
      <c r="D397" s="285" t="s">
        <v>92</v>
      </c>
      <c r="E397" s="285"/>
      <c r="F397" s="285"/>
      <c r="G397" s="309" t="s">
        <v>356</v>
      </c>
      <c r="H397" s="73">
        <f t="shared" ref="H397:J397" si="499">H398+H399</f>
        <v>0</v>
      </c>
      <c r="I397" s="73">
        <f t="shared" si="499"/>
        <v>0</v>
      </c>
      <c r="J397" s="73">
        <f t="shared" si="499"/>
        <v>0</v>
      </c>
      <c r="K397" s="73">
        <v>0</v>
      </c>
      <c r="L397" s="73">
        <f t="shared" ref="L397:O397" si="500">L398+L399</f>
        <v>0</v>
      </c>
      <c r="M397" s="73">
        <f t="shared" si="500"/>
        <v>0</v>
      </c>
      <c r="N397" s="73">
        <f t="shared" si="500"/>
        <v>0</v>
      </c>
      <c r="O397" s="73">
        <f t="shared" si="500"/>
        <v>0</v>
      </c>
      <c r="P397" s="73">
        <f t="shared" si="490"/>
        <v>0</v>
      </c>
      <c r="Q397" s="198"/>
      <c r="R397" s="6"/>
      <c r="S397" s="9">
        <f t="shared" si="474"/>
        <v>0</v>
      </c>
      <c r="T397" s="33">
        <f t="shared" ref="T397" si="501">T398</f>
        <v>0</v>
      </c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</row>
    <row r="398" spans="1:159" ht="28.5" x14ac:dyDescent="0.2">
      <c r="A398" s="290"/>
      <c r="B398" s="291"/>
      <c r="C398" s="291"/>
      <c r="D398" s="291"/>
      <c r="E398" s="291"/>
      <c r="F398" s="291"/>
      <c r="G398" s="295" t="s">
        <v>228</v>
      </c>
      <c r="H398" s="71"/>
      <c r="I398" s="71"/>
      <c r="J398" s="71">
        <f t="shared" ref="J398:J399" si="502">H398-I398</f>
        <v>0</v>
      </c>
      <c r="K398" s="73">
        <v>0</v>
      </c>
      <c r="L398" s="71"/>
      <c r="M398" s="71"/>
      <c r="N398" s="71"/>
      <c r="O398" s="69">
        <f t="shared" ref="O398:O399" si="503">+M398+N398</f>
        <v>0</v>
      </c>
      <c r="P398" s="73">
        <f t="shared" si="490"/>
        <v>0</v>
      </c>
      <c r="Q398" s="198">
        <v>0</v>
      </c>
      <c r="R398" s="6"/>
      <c r="S398" s="9">
        <f t="shared" si="474"/>
        <v>0</v>
      </c>
      <c r="T398" s="44">
        <f t="shared" ref="T398" si="504">+R398+S398</f>
        <v>0</v>
      </c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</row>
    <row r="399" spans="1:159" ht="28.5" x14ac:dyDescent="0.2">
      <c r="A399" s="290"/>
      <c r="B399" s="291"/>
      <c r="C399" s="291"/>
      <c r="D399" s="291"/>
      <c r="E399" s="291">
        <v>19</v>
      </c>
      <c r="F399" s="291"/>
      <c r="G399" s="295" t="s">
        <v>229</v>
      </c>
      <c r="H399" s="71"/>
      <c r="I399" s="71"/>
      <c r="J399" s="71">
        <f t="shared" si="502"/>
        <v>0</v>
      </c>
      <c r="K399" s="73">
        <v>0</v>
      </c>
      <c r="L399" s="71"/>
      <c r="M399" s="71"/>
      <c r="N399" s="71"/>
      <c r="O399" s="69">
        <f t="shared" si="503"/>
        <v>0</v>
      </c>
      <c r="P399" s="73">
        <f t="shared" si="490"/>
        <v>0</v>
      </c>
      <c r="Q399" s="198">
        <v>0</v>
      </c>
      <c r="R399" s="6"/>
      <c r="S399" s="9">
        <f t="shared" si="474"/>
        <v>0</v>
      </c>
      <c r="T399" s="33">
        <f t="shared" ref="T399" si="505">+T400+T401+T402+T403+T404+T405</f>
        <v>0</v>
      </c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</row>
    <row r="400" spans="1:159" ht="28.5" x14ac:dyDescent="0.2">
      <c r="A400" s="284"/>
      <c r="B400" s="285"/>
      <c r="C400" s="285"/>
      <c r="D400" s="285">
        <v>51</v>
      </c>
      <c r="E400" s="285"/>
      <c r="F400" s="285"/>
      <c r="G400" s="309" t="s">
        <v>342</v>
      </c>
      <c r="H400" s="73">
        <f t="shared" ref="H400:J401" si="506">H401</f>
        <v>0</v>
      </c>
      <c r="I400" s="73">
        <f t="shared" si="506"/>
        <v>0</v>
      </c>
      <c r="J400" s="73">
        <f t="shared" si="506"/>
        <v>0</v>
      </c>
      <c r="K400" s="73">
        <v>0</v>
      </c>
      <c r="L400" s="73">
        <f t="shared" ref="L400:O401" si="507">L401</f>
        <v>0</v>
      </c>
      <c r="M400" s="73">
        <f t="shared" si="507"/>
        <v>0</v>
      </c>
      <c r="N400" s="73">
        <f t="shared" si="507"/>
        <v>0</v>
      </c>
      <c r="O400" s="73">
        <f t="shared" si="507"/>
        <v>0</v>
      </c>
      <c r="P400" s="73">
        <f t="shared" si="490"/>
        <v>0</v>
      </c>
      <c r="Q400" s="198">
        <v>0</v>
      </c>
      <c r="R400" s="6"/>
      <c r="S400" s="9">
        <f t="shared" si="474"/>
        <v>0</v>
      </c>
      <c r="T400" s="44">
        <f t="shared" ref="T400:T405" si="508">+R400+S400</f>
        <v>0</v>
      </c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</row>
    <row r="401" spans="1:159" ht="15.75" x14ac:dyDescent="0.2">
      <c r="A401" s="284"/>
      <c r="B401" s="285"/>
      <c r="C401" s="285"/>
      <c r="D401" s="285"/>
      <c r="E401" s="285"/>
      <c r="F401" s="285"/>
      <c r="G401" s="293" t="s">
        <v>343</v>
      </c>
      <c r="H401" s="73">
        <f t="shared" si="506"/>
        <v>0</v>
      </c>
      <c r="I401" s="73">
        <f t="shared" si="506"/>
        <v>0</v>
      </c>
      <c r="J401" s="73">
        <f t="shared" si="506"/>
        <v>0</v>
      </c>
      <c r="K401" s="73">
        <v>0</v>
      </c>
      <c r="L401" s="73">
        <f t="shared" si="507"/>
        <v>0</v>
      </c>
      <c r="M401" s="73">
        <f t="shared" si="507"/>
        <v>0</v>
      </c>
      <c r="N401" s="73">
        <f t="shared" si="507"/>
        <v>0</v>
      </c>
      <c r="O401" s="73">
        <f t="shared" si="507"/>
        <v>0</v>
      </c>
      <c r="P401" s="73">
        <f t="shared" si="490"/>
        <v>0</v>
      </c>
      <c r="Q401" s="198">
        <v>0</v>
      </c>
      <c r="R401" s="6"/>
      <c r="S401" s="9">
        <f t="shared" si="474"/>
        <v>0</v>
      </c>
      <c r="T401" s="44">
        <f t="shared" si="508"/>
        <v>0</v>
      </c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</row>
    <row r="402" spans="1:159" ht="57" x14ac:dyDescent="0.2">
      <c r="A402" s="290"/>
      <c r="B402" s="291"/>
      <c r="C402" s="291"/>
      <c r="D402" s="291"/>
      <c r="E402" s="291" t="s">
        <v>20</v>
      </c>
      <c r="F402" s="291">
        <v>18</v>
      </c>
      <c r="G402" s="295" t="s">
        <v>357</v>
      </c>
      <c r="H402" s="71"/>
      <c r="I402" s="71">
        <v>0</v>
      </c>
      <c r="J402" s="71">
        <f>H402-I402</f>
        <v>0</v>
      </c>
      <c r="K402" s="73">
        <v>0</v>
      </c>
      <c r="L402" s="71"/>
      <c r="M402" s="71">
        <v>0</v>
      </c>
      <c r="N402" s="71">
        <v>0</v>
      </c>
      <c r="O402" s="69">
        <f t="shared" ref="O402" si="509">+M402+N402</f>
        <v>0</v>
      </c>
      <c r="P402" s="71">
        <f t="shared" si="490"/>
        <v>0</v>
      </c>
      <c r="Q402" s="198">
        <v>0</v>
      </c>
      <c r="R402" s="6"/>
      <c r="S402" s="9">
        <f t="shared" si="474"/>
        <v>0</v>
      </c>
      <c r="T402" s="44">
        <f t="shared" si="508"/>
        <v>0</v>
      </c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</row>
    <row r="403" spans="1:159" ht="15.75" x14ac:dyDescent="0.2">
      <c r="A403" s="284"/>
      <c r="B403" s="285"/>
      <c r="C403" s="285"/>
      <c r="D403" s="285">
        <v>55</v>
      </c>
      <c r="E403" s="285"/>
      <c r="F403" s="285"/>
      <c r="G403" s="309" t="s">
        <v>230</v>
      </c>
      <c r="H403" s="73">
        <f t="shared" ref="H403:J403" si="510">H404+H407</f>
        <v>0</v>
      </c>
      <c r="I403" s="73">
        <f t="shared" si="510"/>
        <v>0</v>
      </c>
      <c r="J403" s="73">
        <f t="shared" si="510"/>
        <v>0</v>
      </c>
      <c r="K403" s="73">
        <v>0</v>
      </c>
      <c r="L403" s="73">
        <f t="shared" ref="L403:P403" si="511">L404+L407</f>
        <v>0</v>
      </c>
      <c r="M403" s="73">
        <f t="shared" si="511"/>
        <v>0</v>
      </c>
      <c r="N403" s="73">
        <f>N404+N407</f>
        <v>0</v>
      </c>
      <c r="O403" s="73">
        <f t="shared" si="511"/>
        <v>0</v>
      </c>
      <c r="P403" s="73">
        <f t="shared" si="511"/>
        <v>0</v>
      </c>
      <c r="Q403" s="198">
        <v>0</v>
      </c>
      <c r="R403" s="6"/>
      <c r="S403" s="9">
        <f t="shared" si="474"/>
        <v>0</v>
      </c>
      <c r="T403" s="44">
        <f t="shared" si="508"/>
        <v>0</v>
      </c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</row>
    <row r="404" spans="1:159" ht="15.75" x14ac:dyDescent="0.2">
      <c r="A404" s="284"/>
      <c r="B404" s="285"/>
      <c r="C404" s="285"/>
      <c r="D404" s="285"/>
      <c r="E404" s="285" t="s">
        <v>20</v>
      </c>
      <c r="F404" s="285"/>
      <c r="G404" s="309" t="s">
        <v>231</v>
      </c>
      <c r="H404" s="73">
        <f t="shared" ref="H404:J404" si="512">H405+H406</f>
        <v>0</v>
      </c>
      <c r="I404" s="73">
        <f t="shared" si="512"/>
        <v>0</v>
      </c>
      <c r="J404" s="73">
        <f t="shared" si="512"/>
        <v>0</v>
      </c>
      <c r="K404" s="73">
        <v>0</v>
      </c>
      <c r="L404" s="73">
        <f t="shared" ref="L404:P404" si="513">L405+L406</f>
        <v>0</v>
      </c>
      <c r="M404" s="73">
        <f t="shared" si="513"/>
        <v>0</v>
      </c>
      <c r="N404" s="73">
        <f>N405+N406</f>
        <v>0</v>
      </c>
      <c r="O404" s="73">
        <f t="shared" si="513"/>
        <v>0</v>
      </c>
      <c r="P404" s="73">
        <f t="shared" si="513"/>
        <v>0</v>
      </c>
      <c r="Q404" s="198">
        <v>0</v>
      </c>
      <c r="R404" s="6"/>
      <c r="S404" s="9">
        <f t="shared" si="474"/>
        <v>0</v>
      </c>
      <c r="T404" s="44">
        <f t="shared" si="508"/>
        <v>0</v>
      </c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</row>
    <row r="405" spans="1:159" ht="28.5" x14ac:dyDescent="0.2">
      <c r="A405" s="290"/>
      <c r="B405" s="291"/>
      <c r="C405" s="291"/>
      <c r="D405" s="291"/>
      <c r="E405" s="291"/>
      <c r="F405" s="291" t="s">
        <v>109</v>
      </c>
      <c r="G405" s="295" t="s">
        <v>232</v>
      </c>
      <c r="H405" s="71"/>
      <c r="I405" s="71"/>
      <c r="J405" s="71"/>
      <c r="K405" s="73">
        <v>0</v>
      </c>
      <c r="L405" s="71"/>
      <c r="M405" s="71"/>
      <c r="N405" s="71"/>
      <c r="O405" s="69">
        <f t="shared" ref="O405:O406" si="514">+M405+N405</f>
        <v>0</v>
      </c>
      <c r="P405" s="69">
        <f t="shared" ref="P405:P406" si="515">L405-O405</f>
        <v>0</v>
      </c>
      <c r="Q405" s="199"/>
      <c r="R405" s="6"/>
      <c r="S405" s="9">
        <f t="shared" si="474"/>
        <v>0</v>
      </c>
      <c r="T405" s="44">
        <f t="shared" si="508"/>
        <v>0</v>
      </c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</row>
    <row r="406" spans="1:159" ht="42.75" x14ac:dyDescent="0.2">
      <c r="A406" s="290"/>
      <c r="B406" s="291"/>
      <c r="C406" s="291"/>
      <c r="D406" s="291"/>
      <c r="E406" s="291"/>
      <c r="F406" s="291">
        <v>11</v>
      </c>
      <c r="G406" s="295" t="s">
        <v>233</v>
      </c>
      <c r="H406" s="71"/>
      <c r="I406" s="71"/>
      <c r="J406" s="71"/>
      <c r="K406" s="73">
        <v>0</v>
      </c>
      <c r="L406" s="71"/>
      <c r="M406" s="71"/>
      <c r="N406" s="71"/>
      <c r="O406" s="69">
        <f t="shared" si="514"/>
        <v>0</v>
      </c>
      <c r="P406" s="69">
        <f t="shared" si="515"/>
        <v>0</v>
      </c>
      <c r="Q406" s="199"/>
      <c r="R406" s="6"/>
      <c r="S406" s="9">
        <f t="shared" si="474"/>
        <v>0</v>
      </c>
      <c r="T406" s="33" t="e">
        <f>T407+T432</f>
        <v>#VALUE!</v>
      </c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</row>
    <row r="407" spans="1:159" ht="30" x14ac:dyDescent="0.2">
      <c r="A407" s="284"/>
      <c r="B407" s="285"/>
      <c r="C407" s="285"/>
      <c r="D407" s="285"/>
      <c r="E407" s="285" t="s">
        <v>18</v>
      </c>
      <c r="F407" s="285"/>
      <c r="G407" s="293" t="s">
        <v>234</v>
      </c>
      <c r="H407" s="73">
        <f t="shared" ref="H407:J407" si="516">H408</f>
        <v>0</v>
      </c>
      <c r="I407" s="73">
        <f t="shared" si="516"/>
        <v>0</v>
      </c>
      <c r="J407" s="73">
        <f t="shared" si="516"/>
        <v>0</v>
      </c>
      <c r="K407" s="73">
        <v>0</v>
      </c>
      <c r="L407" s="73">
        <f t="shared" ref="L407:Q407" si="517">L408</f>
        <v>0</v>
      </c>
      <c r="M407" s="73">
        <f t="shared" si="517"/>
        <v>0</v>
      </c>
      <c r="N407" s="73">
        <f t="shared" si="517"/>
        <v>0</v>
      </c>
      <c r="O407" s="73">
        <f t="shared" si="517"/>
        <v>0</v>
      </c>
      <c r="P407" s="73">
        <f t="shared" si="517"/>
        <v>0</v>
      </c>
      <c r="Q407" s="209">
        <f t="shared" si="517"/>
        <v>0</v>
      </c>
      <c r="R407" s="6"/>
      <c r="S407" s="9">
        <f t="shared" si="474"/>
        <v>0</v>
      </c>
      <c r="T407" s="33">
        <f t="shared" ref="T407:T434" si="518">+R407+S407</f>
        <v>0</v>
      </c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</row>
    <row r="408" spans="1:159" ht="28.5" x14ac:dyDescent="0.2">
      <c r="A408" s="290"/>
      <c r="B408" s="291"/>
      <c r="C408" s="291"/>
      <c r="D408" s="291"/>
      <c r="E408" s="291"/>
      <c r="F408" s="291" t="s">
        <v>20</v>
      </c>
      <c r="G408" s="295" t="s">
        <v>235</v>
      </c>
      <c r="H408" s="71"/>
      <c r="I408" s="71"/>
      <c r="J408" s="71"/>
      <c r="K408" s="73">
        <v>0</v>
      </c>
      <c r="L408" s="71"/>
      <c r="M408" s="71"/>
      <c r="N408" s="71"/>
      <c r="O408" s="69">
        <f t="shared" ref="O408" si="519">+M408+N408</f>
        <v>0</v>
      </c>
      <c r="P408" s="69">
        <f t="shared" ref="P408" si="520">L408-O408</f>
        <v>0</v>
      </c>
      <c r="Q408" s="199"/>
      <c r="R408" s="6"/>
      <c r="S408" s="9">
        <f t="shared" si="474"/>
        <v>0</v>
      </c>
      <c r="T408" s="33">
        <f>+R408+S408</f>
        <v>0</v>
      </c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</row>
    <row r="409" spans="1:159" ht="45" x14ac:dyDescent="0.2">
      <c r="A409" s="284"/>
      <c r="B409" s="285"/>
      <c r="C409" s="285"/>
      <c r="D409" s="285">
        <v>56</v>
      </c>
      <c r="E409" s="285"/>
      <c r="F409" s="285"/>
      <c r="G409" s="293" t="s">
        <v>159</v>
      </c>
      <c r="H409" s="73">
        <f t="shared" ref="H409:J409" si="521">+H410+H411+H412+H413+H414+H415</f>
        <v>0</v>
      </c>
      <c r="I409" s="73">
        <f t="shared" si="521"/>
        <v>0</v>
      </c>
      <c r="J409" s="73">
        <f t="shared" si="521"/>
        <v>0</v>
      </c>
      <c r="K409" s="73">
        <v>0</v>
      </c>
      <c r="L409" s="73">
        <f>+L410+L411+L412+L413+L414+L415</f>
        <v>0</v>
      </c>
      <c r="M409" s="73">
        <f>+M410+M411+M412+M413+M414+M415</f>
        <v>0</v>
      </c>
      <c r="N409" s="73">
        <f t="shared" ref="N409:O409" si="522">+N410+N411+N412+N413+N414+N415</f>
        <v>0</v>
      </c>
      <c r="O409" s="73">
        <f t="shared" si="522"/>
        <v>0</v>
      </c>
      <c r="P409" s="73">
        <f>+P410+P411+P412+P413+P414+P415</f>
        <v>0</v>
      </c>
      <c r="Q409" s="209">
        <f>+Q410+Q411+Q412+Q413+Q414+Q415</f>
        <v>0</v>
      </c>
      <c r="R409" s="6"/>
      <c r="S409" s="9">
        <f t="shared" si="474"/>
        <v>0</v>
      </c>
      <c r="T409" s="33">
        <f>+R409+S409</f>
        <v>0</v>
      </c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</row>
    <row r="410" spans="1:159" ht="28.5" x14ac:dyDescent="0.2">
      <c r="A410" s="290"/>
      <c r="B410" s="291"/>
      <c r="C410" s="291"/>
      <c r="D410" s="291"/>
      <c r="E410" s="296" t="s">
        <v>56</v>
      </c>
      <c r="F410" s="291"/>
      <c r="G410" s="295" t="s">
        <v>236</v>
      </c>
      <c r="H410" s="71"/>
      <c r="I410" s="71"/>
      <c r="J410" s="71"/>
      <c r="K410" s="73">
        <v>0</v>
      </c>
      <c r="L410" s="71"/>
      <c r="M410" s="71"/>
      <c r="N410" s="71"/>
      <c r="O410" s="69">
        <f t="shared" ref="O410:O415" si="523">+M410+N410</f>
        <v>0</v>
      </c>
      <c r="P410" s="69">
        <f t="shared" ref="P410:P415" si="524">L410-O410</f>
        <v>0</v>
      </c>
      <c r="Q410" s="199"/>
      <c r="R410" s="6"/>
      <c r="S410" s="9">
        <f t="shared" si="474"/>
        <v>0</v>
      </c>
      <c r="T410" s="69">
        <f t="shared" si="518"/>
        <v>0</v>
      </c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</row>
    <row r="411" spans="1:159" ht="15.75" x14ac:dyDescent="0.2">
      <c r="A411" s="290"/>
      <c r="B411" s="291"/>
      <c r="C411" s="291"/>
      <c r="D411" s="291"/>
      <c r="E411" s="296" t="s">
        <v>58</v>
      </c>
      <c r="F411" s="291"/>
      <c r="G411" s="295" t="s">
        <v>182</v>
      </c>
      <c r="H411" s="71"/>
      <c r="I411" s="71"/>
      <c r="J411" s="71"/>
      <c r="K411" s="73">
        <v>0</v>
      </c>
      <c r="L411" s="71"/>
      <c r="M411" s="71"/>
      <c r="N411" s="71"/>
      <c r="O411" s="69">
        <f t="shared" si="523"/>
        <v>0</v>
      </c>
      <c r="P411" s="69">
        <f t="shared" si="524"/>
        <v>0</v>
      </c>
      <c r="Q411" s="199"/>
      <c r="R411" s="6"/>
      <c r="S411" s="9">
        <f t="shared" si="474"/>
        <v>0</v>
      </c>
      <c r="T411" s="33">
        <f t="shared" si="518"/>
        <v>0</v>
      </c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</row>
    <row r="412" spans="1:159" ht="28.5" x14ac:dyDescent="0.2">
      <c r="A412" s="290"/>
      <c r="B412" s="291"/>
      <c r="C412" s="291"/>
      <c r="D412" s="291"/>
      <c r="E412" s="296" t="s">
        <v>63</v>
      </c>
      <c r="F412" s="291"/>
      <c r="G412" s="295" t="s">
        <v>237</v>
      </c>
      <c r="H412" s="71"/>
      <c r="I412" s="71"/>
      <c r="J412" s="71"/>
      <c r="K412" s="73">
        <v>0</v>
      </c>
      <c r="L412" s="71"/>
      <c r="M412" s="71"/>
      <c r="N412" s="71"/>
      <c r="O412" s="69">
        <f t="shared" si="523"/>
        <v>0</v>
      </c>
      <c r="P412" s="69">
        <f t="shared" si="524"/>
        <v>0</v>
      </c>
      <c r="Q412" s="199"/>
      <c r="R412" s="6"/>
      <c r="S412" s="9">
        <f t="shared" si="474"/>
        <v>0</v>
      </c>
      <c r="T412" s="44">
        <f t="shared" si="518"/>
        <v>0</v>
      </c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</row>
    <row r="413" spans="1:159" ht="28.5" x14ac:dyDescent="0.2">
      <c r="A413" s="290"/>
      <c r="B413" s="291"/>
      <c r="C413" s="291"/>
      <c r="D413" s="291"/>
      <c r="E413" s="296" t="s">
        <v>238</v>
      </c>
      <c r="F413" s="291"/>
      <c r="G413" s="295" t="s">
        <v>239</v>
      </c>
      <c r="H413" s="71"/>
      <c r="I413" s="71"/>
      <c r="J413" s="71"/>
      <c r="K413" s="73">
        <v>0</v>
      </c>
      <c r="L413" s="71"/>
      <c r="M413" s="71"/>
      <c r="N413" s="71"/>
      <c r="O413" s="69">
        <f t="shared" si="523"/>
        <v>0</v>
      </c>
      <c r="P413" s="69">
        <f t="shared" si="524"/>
        <v>0</v>
      </c>
      <c r="Q413" s="199"/>
      <c r="R413" s="6"/>
      <c r="S413" s="9">
        <f t="shared" si="474"/>
        <v>0</v>
      </c>
      <c r="T413" s="44">
        <f t="shared" si="518"/>
        <v>0</v>
      </c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</row>
    <row r="414" spans="1:159" ht="15.75" x14ac:dyDescent="0.2">
      <c r="A414" s="290"/>
      <c r="B414" s="291"/>
      <c r="C414" s="291"/>
      <c r="D414" s="291"/>
      <c r="E414" s="296" t="s">
        <v>240</v>
      </c>
      <c r="F414" s="291"/>
      <c r="G414" s="295" t="s">
        <v>241</v>
      </c>
      <c r="H414" s="71"/>
      <c r="I414" s="71"/>
      <c r="J414" s="71"/>
      <c r="K414" s="73">
        <v>0</v>
      </c>
      <c r="L414" s="71"/>
      <c r="M414" s="71"/>
      <c r="N414" s="71"/>
      <c r="O414" s="69">
        <f t="shared" si="523"/>
        <v>0</v>
      </c>
      <c r="P414" s="69">
        <f t="shared" si="524"/>
        <v>0</v>
      </c>
      <c r="Q414" s="199"/>
      <c r="R414" s="6"/>
      <c r="S414" s="9">
        <f t="shared" si="474"/>
        <v>0</v>
      </c>
      <c r="T414" s="44">
        <f t="shared" si="518"/>
        <v>0</v>
      </c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</row>
    <row r="415" spans="1:159" ht="28.5" x14ac:dyDescent="0.2">
      <c r="A415" s="290"/>
      <c r="B415" s="291"/>
      <c r="C415" s="291"/>
      <c r="D415" s="291"/>
      <c r="E415" s="296" t="s">
        <v>242</v>
      </c>
      <c r="F415" s="291"/>
      <c r="G415" s="295" t="s">
        <v>243</v>
      </c>
      <c r="H415" s="71"/>
      <c r="I415" s="71"/>
      <c r="J415" s="71"/>
      <c r="K415" s="73">
        <v>0</v>
      </c>
      <c r="L415" s="71"/>
      <c r="M415" s="71"/>
      <c r="N415" s="71"/>
      <c r="O415" s="69">
        <f t="shared" si="523"/>
        <v>0</v>
      </c>
      <c r="P415" s="69">
        <f t="shared" si="524"/>
        <v>0</v>
      </c>
      <c r="Q415" s="199"/>
      <c r="R415" s="6"/>
      <c r="S415" s="9">
        <f t="shared" si="474"/>
        <v>0</v>
      </c>
      <c r="T415" s="33">
        <f t="shared" si="518"/>
        <v>0</v>
      </c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</row>
    <row r="416" spans="1:159" ht="18" x14ac:dyDescent="0.2">
      <c r="A416" s="284"/>
      <c r="B416" s="285"/>
      <c r="C416" s="285"/>
      <c r="D416" s="285">
        <v>57</v>
      </c>
      <c r="E416" s="285"/>
      <c r="F416" s="285"/>
      <c r="G416" s="293" t="s">
        <v>316</v>
      </c>
      <c r="H416" s="73">
        <f>H417+H442</f>
        <v>5521000</v>
      </c>
      <c r="I416" s="73">
        <f t="shared" ref="I416:J416" si="525">I417+I442</f>
        <v>4238219</v>
      </c>
      <c r="J416" s="73">
        <f t="shared" si="525"/>
        <v>1282781</v>
      </c>
      <c r="K416" s="165">
        <f t="shared" si="487"/>
        <v>76.77</v>
      </c>
      <c r="L416" s="73">
        <f>L417+L442</f>
        <v>2600000</v>
      </c>
      <c r="M416" s="73">
        <f t="shared" ref="M416:N416" si="526">M417+M442</f>
        <v>3414284</v>
      </c>
      <c r="N416" s="73">
        <f t="shared" si="526"/>
        <v>826185</v>
      </c>
      <c r="O416" s="73">
        <f>O417+O442</f>
        <v>4238219</v>
      </c>
      <c r="P416" s="73">
        <f>L416-O416</f>
        <v>-1638219</v>
      </c>
      <c r="Q416" s="198">
        <f>ROUND(O416/L416*100,2)</f>
        <v>163.01</v>
      </c>
      <c r="R416" s="12"/>
      <c r="S416" s="9">
        <f t="shared" si="474"/>
        <v>-3414284</v>
      </c>
      <c r="T416" s="44">
        <f t="shared" si="518"/>
        <v>-3414284</v>
      </c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</row>
    <row r="417" spans="1:159" ht="18" x14ac:dyDescent="0.2">
      <c r="A417" s="284"/>
      <c r="B417" s="285"/>
      <c r="C417" s="285"/>
      <c r="D417" s="285"/>
      <c r="E417" s="285" t="s">
        <v>18</v>
      </c>
      <c r="F417" s="285"/>
      <c r="G417" s="293" t="s">
        <v>358</v>
      </c>
      <c r="H417" s="73">
        <f>+H418</f>
        <v>4521000</v>
      </c>
      <c r="I417" s="73">
        <f>+I418</f>
        <v>3962343</v>
      </c>
      <c r="J417" s="73">
        <f t="shared" ref="J417" si="527">+J418</f>
        <v>558657</v>
      </c>
      <c r="K417" s="165">
        <f t="shared" si="487"/>
        <v>87.64</v>
      </c>
      <c r="L417" s="73">
        <f>+L418</f>
        <v>1900000</v>
      </c>
      <c r="M417" s="73">
        <f t="shared" ref="M417" si="528">+M418</f>
        <v>3198176</v>
      </c>
      <c r="N417" s="73">
        <f>+N418</f>
        <v>766417</v>
      </c>
      <c r="O417" s="73">
        <f>O430+O432+O435+O438+O439+O440</f>
        <v>3962343</v>
      </c>
      <c r="P417" s="73">
        <f t="shared" ref="P417:P418" si="529">L417-O417</f>
        <v>-2062343</v>
      </c>
      <c r="Q417" s="198">
        <f t="shared" ref="Q417:Q446" si="530">ROUND(O417/L417*100,2)</f>
        <v>208.54</v>
      </c>
      <c r="R417" s="12"/>
      <c r="S417" s="9">
        <f t="shared" si="474"/>
        <v>-3198176</v>
      </c>
      <c r="T417" s="44">
        <f t="shared" si="518"/>
        <v>-3198176</v>
      </c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</row>
    <row r="418" spans="1:159" ht="18" x14ac:dyDescent="0.2">
      <c r="A418" s="284"/>
      <c r="B418" s="285"/>
      <c r="C418" s="285"/>
      <c r="D418" s="285"/>
      <c r="E418" s="285"/>
      <c r="F418" s="285" t="s">
        <v>20</v>
      </c>
      <c r="G418" s="293" t="s">
        <v>350</v>
      </c>
      <c r="H418" s="73">
        <v>4521000</v>
      </c>
      <c r="I418" s="73">
        <f>I419+I429+I431+I433+I438+I439+I440</f>
        <v>3962343</v>
      </c>
      <c r="J418" s="73">
        <f>H418-I418</f>
        <v>558657</v>
      </c>
      <c r="K418" s="165">
        <f t="shared" si="487"/>
        <v>87.64</v>
      </c>
      <c r="L418" s="73">
        <f>+L419+L429+L431+L436+L437+L438+L439+L440+L441+L433</f>
        <v>1900000</v>
      </c>
      <c r="M418" s="73">
        <f>+M419+M429+M431+M436+M437+M438+M439+M440+M441+M433</f>
        <v>3198176</v>
      </c>
      <c r="N418" s="73">
        <f>+N419+N429+N431+N436+N437+N438+N439+N440+N441+N433</f>
        <v>766417</v>
      </c>
      <c r="O418" s="73">
        <f>+M418+N418</f>
        <v>3964593</v>
      </c>
      <c r="P418" s="73">
        <f t="shared" si="529"/>
        <v>-2064593</v>
      </c>
      <c r="Q418" s="198">
        <f t="shared" si="530"/>
        <v>208.66</v>
      </c>
      <c r="R418" s="12"/>
      <c r="S418" s="9">
        <f t="shared" si="474"/>
        <v>-3198176</v>
      </c>
      <c r="T418" s="44">
        <f t="shared" si="518"/>
        <v>-3198176</v>
      </c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</row>
    <row r="419" spans="1:159" s="1" customFormat="1" ht="30" x14ac:dyDescent="0.25">
      <c r="A419" s="284"/>
      <c r="B419" s="285"/>
      <c r="C419" s="285"/>
      <c r="D419" s="285"/>
      <c r="E419" s="285"/>
      <c r="F419" s="285"/>
      <c r="G419" s="293" t="s">
        <v>359</v>
      </c>
      <c r="H419" s="73">
        <f>H420+H421</f>
        <v>0</v>
      </c>
      <c r="I419" s="73">
        <f>I420+I421</f>
        <v>0</v>
      </c>
      <c r="J419" s="73">
        <f>H419-I419</f>
        <v>0</v>
      </c>
      <c r="K419" s="73">
        <f>I419-J419</f>
        <v>0</v>
      </c>
      <c r="L419" s="73">
        <f>L420+L421</f>
        <v>0</v>
      </c>
      <c r="M419" s="73">
        <f>M420+M421</f>
        <v>0</v>
      </c>
      <c r="N419" s="73">
        <f>+N420+N421</f>
        <v>0</v>
      </c>
      <c r="O419" s="73">
        <f>+M419+N419</f>
        <v>0</v>
      </c>
      <c r="P419" s="73"/>
      <c r="Q419" s="198"/>
      <c r="R419" s="13"/>
      <c r="S419" s="9">
        <f t="shared" si="474"/>
        <v>0</v>
      </c>
      <c r="T419" s="30">
        <f>+R419+S419</f>
        <v>0</v>
      </c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</row>
    <row r="420" spans="1:159" s="80" customFormat="1" ht="15.75" x14ac:dyDescent="0.2">
      <c r="A420" s="319"/>
      <c r="B420" s="320"/>
      <c r="C420" s="320"/>
      <c r="D420" s="320"/>
      <c r="E420" s="320"/>
      <c r="F420" s="320"/>
      <c r="G420" s="321" t="s">
        <v>244</v>
      </c>
      <c r="H420" s="71"/>
      <c r="I420" s="71">
        <f>O420</f>
        <v>0</v>
      </c>
      <c r="J420" s="73">
        <f t="shared" ref="J420:K428" si="531">H420-I420</f>
        <v>0</v>
      </c>
      <c r="K420" s="73">
        <f t="shared" si="531"/>
        <v>0</v>
      </c>
      <c r="L420" s="71">
        <f>H420</f>
        <v>0</v>
      </c>
      <c r="M420" s="71"/>
      <c r="N420" s="71"/>
      <c r="O420" s="69">
        <f t="shared" ref="O420:O444" si="532">+M420+N420</f>
        <v>0</v>
      </c>
      <c r="P420" s="69"/>
      <c r="Q420" s="198"/>
      <c r="R420" s="134"/>
      <c r="S420" s="9">
        <f t="shared" si="474"/>
        <v>0</v>
      </c>
      <c r="T420" s="44">
        <f t="shared" si="518"/>
        <v>0</v>
      </c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  <c r="AE420" s="134"/>
      <c r="AF420" s="134"/>
      <c r="AG420" s="134"/>
      <c r="AH420" s="134"/>
      <c r="AI420" s="134"/>
      <c r="AJ420" s="134"/>
      <c r="AK420" s="134"/>
      <c r="AL420" s="134"/>
      <c r="AM420" s="134"/>
      <c r="AN420" s="134"/>
      <c r="AO420" s="134"/>
      <c r="AP420" s="134"/>
      <c r="AQ420" s="134"/>
      <c r="AR420" s="134"/>
      <c r="AS420" s="134"/>
      <c r="AT420" s="134"/>
      <c r="AU420" s="134"/>
      <c r="AV420" s="134"/>
      <c r="AW420" s="134"/>
      <c r="AX420" s="79"/>
      <c r="AY420" s="79"/>
      <c r="AZ420" s="79"/>
      <c r="BA420" s="79"/>
      <c r="BB420" s="79"/>
      <c r="BC420" s="79"/>
      <c r="BD420" s="79"/>
      <c r="BE420" s="79"/>
      <c r="BF420" s="79"/>
      <c r="BG420" s="79"/>
      <c r="BH420" s="79"/>
      <c r="BI420" s="79"/>
      <c r="BJ420" s="79"/>
      <c r="BK420" s="79"/>
      <c r="BL420" s="79"/>
      <c r="BM420" s="79"/>
      <c r="BN420" s="79"/>
      <c r="BO420" s="79"/>
      <c r="BP420" s="79"/>
      <c r="BQ420" s="79"/>
      <c r="BR420" s="79"/>
      <c r="BS420" s="79"/>
      <c r="BT420" s="79"/>
      <c r="BU420" s="79"/>
      <c r="BV420" s="79"/>
      <c r="BW420" s="79"/>
      <c r="BX420" s="79"/>
      <c r="BY420" s="79"/>
      <c r="BZ420" s="79"/>
      <c r="CA420" s="79"/>
      <c r="CB420" s="79"/>
      <c r="CC420" s="79"/>
      <c r="CD420" s="79"/>
      <c r="CE420" s="79"/>
      <c r="CF420" s="79"/>
      <c r="CG420" s="79"/>
      <c r="CH420" s="79"/>
      <c r="CI420" s="79"/>
      <c r="CJ420" s="79"/>
      <c r="CK420" s="79"/>
      <c r="CL420" s="79"/>
      <c r="CM420" s="79"/>
      <c r="CN420" s="79"/>
      <c r="CO420" s="79"/>
      <c r="CP420" s="79"/>
      <c r="CQ420" s="79"/>
      <c r="CR420" s="79"/>
      <c r="CS420" s="79"/>
      <c r="CT420" s="79"/>
      <c r="CU420" s="79"/>
      <c r="CV420" s="79"/>
      <c r="CW420" s="79"/>
      <c r="CX420" s="79"/>
      <c r="CY420" s="79"/>
      <c r="CZ420" s="79"/>
      <c r="DA420" s="79"/>
      <c r="DB420" s="79"/>
      <c r="DC420" s="79"/>
      <c r="DD420" s="79"/>
      <c r="DE420" s="79"/>
      <c r="DF420" s="79"/>
      <c r="DG420" s="79"/>
      <c r="DH420" s="79"/>
      <c r="DI420" s="79"/>
      <c r="DJ420" s="79"/>
      <c r="DK420" s="79"/>
      <c r="DL420" s="79"/>
      <c r="DM420" s="79"/>
      <c r="DN420" s="79"/>
      <c r="DO420" s="79"/>
      <c r="DP420" s="79"/>
      <c r="DQ420" s="79"/>
      <c r="DR420" s="79"/>
      <c r="DS420" s="79"/>
      <c r="DT420" s="79"/>
      <c r="DU420" s="79"/>
      <c r="DV420" s="79"/>
      <c r="DW420" s="79"/>
      <c r="DX420" s="79"/>
      <c r="DY420" s="79"/>
      <c r="DZ420" s="79"/>
      <c r="EA420" s="79"/>
      <c r="EB420" s="79"/>
      <c r="EC420" s="79"/>
      <c r="ED420" s="79"/>
      <c r="EE420" s="79"/>
      <c r="EF420" s="79"/>
      <c r="EG420" s="79"/>
      <c r="EH420" s="79"/>
      <c r="EI420" s="79"/>
      <c r="EJ420" s="79"/>
      <c r="EK420" s="79"/>
      <c r="EL420" s="79"/>
      <c r="EM420" s="79"/>
      <c r="EN420" s="79"/>
      <c r="EO420" s="79"/>
      <c r="EP420" s="79"/>
      <c r="EQ420" s="79"/>
      <c r="ER420" s="79"/>
      <c r="ES420" s="79"/>
      <c r="ET420" s="79"/>
      <c r="EU420" s="79"/>
      <c r="EV420" s="79"/>
      <c r="EW420" s="79"/>
      <c r="EX420" s="79"/>
      <c r="EY420" s="79"/>
      <c r="EZ420" s="79"/>
      <c r="FA420" s="79"/>
      <c r="FB420" s="79"/>
      <c r="FC420" s="79"/>
    </row>
    <row r="421" spans="1:159" ht="15.75" x14ac:dyDescent="0.2">
      <c r="A421" s="290"/>
      <c r="B421" s="291"/>
      <c r="C421" s="291"/>
      <c r="D421" s="291"/>
      <c r="E421" s="291"/>
      <c r="F421" s="291"/>
      <c r="G421" s="295" t="s">
        <v>245</v>
      </c>
      <c r="H421" s="73">
        <f>H422+H423+H424+H425</f>
        <v>0</v>
      </c>
      <c r="I421" s="73">
        <f>I422+I423+I424+I425</f>
        <v>0</v>
      </c>
      <c r="J421" s="73">
        <f t="shared" si="531"/>
        <v>0</v>
      </c>
      <c r="K421" s="73">
        <f t="shared" si="531"/>
        <v>0</v>
      </c>
      <c r="L421" s="73">
        <f>L422+L425</f>
        <v>0</v>
      </c>
      <c r="M421" s="73">
        <f>M422+M425</f>
        <v>0</v>
      </c>
      <c r="N421" s="73">
        <f t="shared" ref="N421" si="533">N422+N425</f>
        <v>0</v>
      </c>
      <c r="O421" s="73">
        <f t="shared" si="532"/>
        <v>0</v>
      </c>
      <c r="P421" s="71"/>
      <c r="Q421" s="198"/>
      <c r="R421" s="12"/>
      <c r="S421" s="9">
        <f t="shared" si="474"/>
        <v>0</v>
      </c>
      <c r="T421" s="30">
        <f>+R421+S421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</row>
    <row r="422" spans="1:159" ht="15.75" x14ac:dyDescent="0.2">
      <c r="A422" s="290"/>
      <c r="B422" s="291"/>
      <c r="C422" s="291"/>
      <c r="D422" s="291"/>
      <c r="E422" s="291"/>
      <c r="F422" s="291"/>
      <c r="G422" s="295" t="s">
        <v>246</v>
      </c>
      <c r="H422" s="71">
        <v>0</v>
      </c>
      <c r="I422" s="71">
        <f>O422</f>
        <v>0</v>
      </c>
      <c r="J422" s="73">
        <f t="shared" si="531"/>
        <v>0</v>
      </c>
      <c r="K422" s="73">
        <f t="shared" si="531"/>
        <v>0</v>
      </c>
      <c r="L422" s="71">
        <f>H422</f>
        <v>0</v>
      </c>
      <c r="M422" s="71">
        <v>0</v>
      </c>
      <c r="N422" s="71">
        <v>0</v>
      </c>
      <c r="O422" s="69">
        <f t="shared" si="532"/>
        <v>0</v>
      </c>
      <c r="P422" s="69"/>
      <c r="Q422" s="198"/>
      <c r="R422" s="12"/>
      <c r="S422" s="9">
        <f t="shared" si="474"/>
        <v>0</v>
      </c>
      <c r="T422" s="44">
        <f>+R422+S422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</row>
    <row r="423" spans="1:159" ht="15.75" x14ac:dyDescent="0.2">
      <c r="A423" s="290"/>
      <c r="B423" s="291"/>
      <c r="C423" s="291"/>
      <c r="D423" s="291"/>
      <c r="E423" s="291"/>
      <c r="F423" s="291"/>
      <c r="G423" s="295" t="s">
        <v>247</v>
      </c>
      <c r="H423" s="71"/>
      <c r="I423" s="71"/>
      <c r="J423" s="73">
        <f t="shared" si="531"/>
        <v>0</v>
      </c>
      <c r="K423" s="73">
        <f t="shared" si="531"/>
        <v>0</v>
      </c>
      <c r="L423" s="71"/>
      <c r="M423" s="71"/>
      <c r="N423" s="71"/>
      <c r="O423" s="69">
        <f t="shared" si="532"/>
        <v>0</v>
      </c>
      <c r="P423" s="69"/>
      <c r="Q423" s="198"/>
      <c r="R423" s="12"/>
      <c r="S423" s="9">
        <f t="shared" si="474"/>
        <v>0</v>
      </c>
      <c r="T423" s="33">
        <f t="shared" si="518"/>
        <v>0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</row>
    <row r="424" spans="1:159" ht="15.75" x14ac:dyDescent="0.2">
      <c r="A424" s="290"/>
      <c r="B424" s="291"/>
      <c r="C424" s="291"/>
      <c r="D424" s="291"/>
      <c r="E424" s="291"/>
      <c r="F424" s="291"/>
      <c r="G424" s="295" t="s">
        <v>248</v>
      </c>
      <c r="H424" s="71"/>
      <c r="I424" s="71"/>
      <c r="J424" s="73">
        <f t="shared" si="531"/>
        <v>0</v>
      </c>
      <c r="K424" s="73">
        <f t="shared" si="531"/>
        <v>0</v>
      </c>
      <c r="L424" s="71"/>
      <c r="M424" s="71"/>
      <c r="N424" s="71"/>
      <c r="O424" s="69">
        <f t="shared" si="532"/>
        <v>0</v>
      </c>
      <c r="P424" s="69"/>
      <c r="Q424" s="198"/>
      <c r="R424" s="12"/>
      <c r="S424" s="9">
        <f t="shared" si="474"/>
        <v>0</v>
      </c>
      <c r="T424" s="44">
        <f t="shared" si="518"/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</row>
    <row r="425" spans="1:159" ht="15.75" x14ac:dyDescent="0.2">
      <c r="A425" s="290"/>
      <c r="B425" s="291"/>
      <c r="C425" s="291"/>
      <c r="D425" s="291"/>
      <c r="E425" s="291"/>
      <c r="F425" s="291"/>
      <c r="G425" s="295" t="s">
        <v>249</v>
      </c>
      <c r="H425" s="71"/>
      <c r="I425" s="71"/>
      <c r="J425" s="73">
        <f t="shared" si="531"/>
        <v>0</v>
      </c>
      <c r="K425" s="73">
        <f t="shared" si="531"/>
        <v>0</v>
      </c>
      <c r="L425" s="71"/>
      <c r="M425" s="71"/>
      <c r="N425" s="71"/>
      <c r="O425" s="73">
        <f t="shared" si="532"/>
        <v>0</v>
      </c>
      <c r="P425" s="71"/>
      <c r="Q425" s="198"/>
      <c r="R425" s="12"/>
      <c r="S425" s="9">
        <f t="shared" si="474"/>
        <v>0</v>
      </c>
      <c r="T425" s="44">
        <f t="shared" si="518"/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</row>
    <row r="426" spans="1:159" ht="15.75" x14ac:dyDescent="0.2">
      <c r="A426" s="290"/>
      <c r="B426" s="291"/>
      <c r="C426" s="291"/>
      <c r="D426" s="291"/>
      <c r="E426" s="291"/>
      <c r="F426" s="291"/>
      <c r="G426" s="295" t="s">
        <v>250</v>
      </c>
      <c r="H426" s="71"/>
      <c r="I426" s="71"/>
      <c r="J426" s="73">
        <f t="shared" si="531"/>
        <v>0</v>
      </c>
      <c r="K426" s="73">
        <f t="shared" si="531"/>
        <v>0</v>
      </c>
      <c r="L426" s="71"/>
      <c r="M426" s="71"/>
      <c r="N426" s="71"/>
      <c r="O426" s="69">
        <f t="shared" si="532"/>
        <v>0</v>
      </c>
      <c r="P426" s="69"/>
      <c r="Q426" s="198"/>
      <c r="R426" s="12"/>
      <c r="S426" s="9">
        <f t="shared" si="474"/>
        <v>0</v>
      </c>
      <c r="T426" s="30">
        <f t="shared" si="518"/>
        <v>0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</row>
    <row r="427" spans="1:159" ht="15.75" x14ac:dyDescent="0.2">
      <c r="A427" s="290"/>
      <c r="B427" s="291"/>
      <c r="C427" s="291"/>
      <c r="D427" s="291"/>
      <c r="E427" s="291"/>
      <c r="F427" s="291"/>
      <c r="G427" s="295" t="s">
        <v>251</v>
      </c>
      <c r="H427" s="71"/>
      <c r="I427" s="71"/>
      <c r="J427" s="73">
        <f t="shared" si="531"/>
        <v>0</v>
      </c>
      <c r="K427" s="73">
        <f t="shared" si="531"/>
        <v>0</v>
      </c>
      <c r="L427" s="71"/>
      <c r="M427" s="71"/>
      <c r="N427" s="71"/>
      <c r="O427" s="69">
        <f t="shared" si="532"/>
        <v>0</v>
      </c>
      <c r="P427" s="69"/>
      <c r="Q427" s="198"/>
      <c r="R427" s="12"/>
      <c r="S427" s="9">
        <f t="shared" si="474"/>
        <v>0</v>
      </c>
      <c r="T427" s="30">
        <f t="shared" si="518"/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</row>
    <row r="428" spans="1:159" ht="15.75" x14ac:dyDescent="0.2">
      <c r="A428" s="290"/>
      <c r="B428" s="291"/>
      <c r="C428" s="291"/>
      <c r="D428" s="291"/>
      <c r="E428" s="291"/>
      <c r="F428" s="291"/>
      <c r="G428" s="295" t="s">
        <v>252</v>
      </c>
      <c r="H428" s="71"/>
      <c r="I428" s="71"/>
      <c r="J428" s="73">
        <f t="shared" si="531"/>
        <v>0</v>
      </c>
      <c r="K428" s="73">
        <f t="shared" si="531"/>
        <v>0</v>
      </c>
      <c r="L428" s="71"/>
      <c r="M428" s="71"/>
      <c r="N428" s="71"/>
      <c r="O428" s="69">
        <f t="shared" si="532"/>
        <v>0</v>
      </c>
      <c r="P428" s="69"/>
      <c r="Q428" s="198"/>
      <c r="R428" s="12"/>
      <c r="S428" s="9">
        <f t="shared" si="474"/>
        <v>0</v>
      </c>
      <c r="T428" s="30">
        <f t="shared" si="518"/>
        <v>0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</row>
    <row r="429" spans="1:159" ht="30" x14ac:dyDescent="0.2">
      <c r="A429" s="284"/>
      <c r="B429" s="285"/>
      <c r="C429" s="285"/>
      <c r="D429" s="285"/>
      <c r="E429" s="285"/>
      <c r="F429" s="285"/>
      <c r="G429" s="293" t="s">
        <v>360</v>
      </c>
      <c r="H429" s="73">
        <f>H430</f>
        <v>84000</v>
      </c>
      <c r="I429" s="73">
        <f>I430</f>
        <v>60864</v>
      </c>
      <c r="J429" s="73">
        <f>H429-I429</f>
        <v>23136</v>
      </c>
      <c r="K429" s="165">
        <f t="shared" si="487"/>
        <v>72.459999999999994</v>
      </c>
      <c r="L429" s="73">
        <f>L430</f>
        <v>84000</v>
      </c>
      <c r="M429" s="73">
        <f>M430</f>
        <v>47364</v>
      </c>
      <c r="N429" s="73">
        <f>N430</f>
        <v>13500</v>
      </c>
      <c r="O429" s="70">
        <f>+M429+N429</f>
        <v>60864</v>
      </c>
      <c r="P429" s="69"/>
      <c r="Q429" s="198"/>
      <c r="R429" s="12"/>
      <c r="S429" s="9">
        <f t="shared" si="474"/>
        <v>-47364</v>
      </c>
      <c r="T429" s="30">
        <f t="shared" si="518"/>
        <v>-47364</v>
      </c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</row>
    <row r="430" spans="1:159" ht="18" x14ac:dyDescent="0.2">
      <c r="A430" s="290"/>
      <c r="B430" s="291"/>
      <c r="C430" s="291"/>
      <c r="D430" s="291"/>
      <c r="E430" s="291"/>
      <c r="F430" s="291"/>
      <c r="G430" s="332" t="s">
        <v>253</v>
      </c>
      <c r="H430" s="71">
        <v>84000</v>
      </c>
      <c r="I430" s="71">
        <f>O430</f>
        <v>60864</v>
      </c>
      <c r="J430" s="73">
        <f t="shared" ref="J430:J442" si="534">H430-I430</f>
        <v>23136</v>
      </c>
      <c r="K430" s="165">
        <f t="shared" si="487"/>
        <v>72.459999999999994</v>
      </c>
      <c r="L430" s="71">
        <v>84000</v>
      </c>
      <c r="M430" s="71">
        <v>47364</v>
      </c>
      <c r="N430" s="71">
        <v>13500</v>
      </c>
      <c r="O430" s="69">
        <f t="shared" si="532"/>
        <v>60864</v>
      </c>
      <c r="P430" s="69"/>
      <c r="Q430" s="198"/>
      <c r="R430" s="12"/>
      <c r="S430" s="9">
        <f t="shared" si="474"/>
        <v>-47364</v>
      </c>
      <c r="T430" s="30">
        <f>+R430+S430</f>
        <v>-47364</v>
      </c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</row>
    <row r="431" spans="1:159" ht="45" x14ac:dyDescent="0.2">
      <c r="A431" s="284"/>
      <c r="B431" s="285"/>
      <c r="C431" s="285"/>
      <c r="D431" s="285"/>
      <c r="E431" s="285"/>
      <c r="F431" s="285"/>
      <c r="G431" s="293" t="s">
        <v>361</v>
      </c>
      <c r="H431" s="73">
        <f>H432</f>
        <v>4500000</v>
      </c>
      <c r="I431" s="73">
        <f>O431</f>
        <v>3734931</v>
      </c>
      <c r="J431" s="73">
        <f>H431-I431</f>
        <v>765069</v>
      </c>
      <c r="K431" s="165">
        <f t="shared" si="487"/>
        <v>83</v>
      </c>
      <c r="L431" s="73">
        <f>L432</f>
        <v>1683000</v>
      </c>
      <c r="M431" s="73">
        <f>M432</f>
        <v>3015528</v>
      </c>
      <c r="N431" s="73">
        <f>N432+M433</f>
        <v>721653</v>
      </c>
      <c r="O431" s="70">
        <f>O432</f>
        <v>3734931</v>
      </c>
      <c r="P431" s="69"/>
      <c r="Q431" s="198"/>
      <c r="R431" s="12"/>
      <c r="S431" s="9">
        <f t="shared" si="474"/>
        <v>-3015528</v>
      </c>
      <c r="T431" s="44">
        <f t="shared" si="518"/>
        <v>-3015528</v>
      </c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</row>
    <row r="432" spans="1:159" ht="18" x14ac:dyDescent="0.2">
      <c r="A432" s="290"/>
      <c r="B432" s="291"/>
      <c r="C432" s="291"/>
      <c r="D432" s="291"/>
      <c r="E432" s="291"/>
      <c r="F432" s="291"/>
      <c r="G432" s="332" t="s">
        <v>254</v>
      </c>
      <c r="H432" s="71">
        <v>4500000</v>
      </c>
      <c r="I432" s="71">
        <f>O432</f>
        <v>3734931</v>
      </c>
      <c r="J432" s="73">
        <f t="shared" si="534"/>
        <v>765069</v>
      </c>
      <c r="K432" s="165">
        <f t="shared" si="487"/>
        <v>83</v>
      </c>
      <c r="L432" s="71">
        <v>1683000</v>
      </c>
      <c r="M432" s="71">
        <v>3015528</v>
      </c>
      <c r="N432" s="71">
        <v>719403</v>
      </c>
      <c r="O432" s="69">
        <f>+M432+N432</f>
        <v>3734931</v>
      </c>
      <c r="P432" s="69"/>
      <c r="Q432" s="198"/>
      <c r="R432" s="220"/>
      <c r="S432" s="221" t="s">
        <v>423</v>
      </c>
      <c r="T432" s="30" t="e">
        <f t="shared" si="518"/>
        <v>#VALUE!</v>
      </c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</row>
    <row r="433" spans="1:159" ht="18" x14ac:dyDescent="0.2">
      <c r="A433" s="290"/>
      <c r="B433" s="291"/>
      <c r="C433" s="291"/>
      <c r="D433" s="291"/>
      <c r="E433" s="291"/>
      <c r="F433" s="291"/>
      <c r="G433" s="293" t="s">
        <v>255</v>
      </c>
      <c r="H433" s="73">
        <f>+H434+H435</f>
        <v>27000</v>
      </c>
      <c r="I433" s="73">
        <f>I434+I435</f>
        <v>2250</v>
      </c>
      <c r="J433" s="73">
        <f>H433-I433</f>
        <v>24750</v>
      </c>
      <c r="K433" s="165">
        <f t="shared" si="487"/>
        <v>8.33</v>
      </c>
      <c r="L433" s="73">
        <f>+L434+L435</f>
        <v>8000</v>
      </c>
      <c r="M433" s="73">
        <f>+M434+M435</f>
        <v>2250</v>
      </c>
      <c r="N433" s="73">
        <f t="shared" ref="N433" si="535">+N434+N435</f>
        <v>0</v>
      </c>
      <c r="O433" s="73">
        <f t="shared" si="532"/>
        <v>2250</v>
      </c>
      <c r="P433" s="71"/>
      <c r="Q433" s="198"/>
      <c r="R433" s="12"/>
      <c r="S433" s="9">
        <f t="shared" ref="S433:S441" si="536">R433-M433</f>
        <v>-2250</v>
      </c>
      <c r="T433" s="44">
        <f t="shared" si="518"/>
        <v>-2250</v>
      </c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</row>
    <row r="434" spans="1:159" ht="18" x14ac:dyDescent="0.2">
      <c r="A434" s="290"/>
      <c r="B434" s="291"/>
      <c r="C434" s="291"/>
      <c r="D434" s="291"/>
      <c r="E434" s="291"/>
      <c r="F434" s="291"/>
      <c r="G434" s="295" t="s">
        <v>256</v>
      </c>
      <c r="H434" s="71">
        <f>D434</f>
        <v>0</v>
      </c>
      <c r="I434" s="71">
        <f>O434</f>
        <v>0</v>
      </c>
      <c r="J434" s="73">
        <f t="shared" si="534"/>
        <v>0</v>
      </c>
      <c r="K434" s="165"/>
      <c r="L434" s="71">
        <f>H434</f>
        <v>0</v>
      </c>
      <c r="M434" s="71"/>
      <c r="N434" s="71"/>
      <c r="O434" s="69">
        <f t="shared" si="532"/>
        <v>0</v>
      </c>
      <c r="P434" s="69"/>
      <c r="Q434" s="198"/>
      <c r="R434" s="12"/>
      <c r="S434" s="9">
        <f t="shared" si="536"/>
        <v>0</v>
      </c>
      <c r="T434" s="33">
        <f t="shared" si="518"/>
        <v>0</v>
      </c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</row>
    <row r="435" spans="1:159" ht="18" x14ac:dyDescent="0.2">
      <c r="A435" s="290"/>
      <c r="B435" s="291"/>
      <c r="C435" s="291"/>
      <c r="D435" s="291"/>
      <c r="E435" s="291"/>
      <c r="F435" s="291"/>
      <c r="G435" s="295" t="s">
        <v>257</v>
      </c>
      <c r="H435" s="71">
        <v>27000</v>
      </c>
      <c r="I435" s="71">
        <f>O435</f>
        <v>2250</v>
      </c>
      <c r="J435" s="73">
        <f t="shared" si="534"/>
        <v>24750</v>
      </c>
      <c r="K435" s="165">
        <f t="shared" si="487"/>
        <v>8.33</v>
      </c>
      <c r="L435" s="71">
        <v>8000</v>
      </c>
      <c r="M435" s="71">
        <v>2250</v>
      </c>
      <c r="N435" s="71"/>
      <c r="O435" s="69">
        <f t="shared" si="532"/>
        <v>2250</v>
      </c>
      <c r="P435" s="69"/>
      <c r="Q435" s="198"/>
      <c r="R435" s="12"/>
      <c r="S435" s="9">
        <f t="shared" si="536"/>
        <v>-2250</v>
      </c>
      <c r="T435" s="44">
        <f>+R435+S435</f>
        <v>-2250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</row>
    <row r="436" spans="1:159" s="1" customFormat="1" ht="18" x14ac:dyDescent="0.25">
      <c r="A436" s="284"/>
      <c r="B436" s="285"/>
      <c r="C436" s="285"/>
      <c r="D436" s="285"/>
      <c r="E436" s="285"/>
      <c r="F436" s="285"/>
      <c r="G436" s="293" t="s">
        <v>258</v>
      </c>
      <c r="H436" s="73">
        <v>0</v>
      </c>
      <c r="I436" s="73" t="s">
        <v>434</v>
      </c>
      <c r="J436" s="73"/>
      <c r="K436" s="165"/>
      <c r="L436" s="73">
        <v>0</v>
      </c>
      <c r="M436" s="71"/>
      <c r="N436" s="73"/>
      <c r="O436" s="70">
        <f t="shared" si="532"/>
        <v>0</v>
      </c>
      <c r="P436" s="70"/>
      <c r="Q436" s="198"/>
      <c r="R436" s="13"/>
      <c r="S436" s="9">
        <f t="shared" si="536"/>
        <v>0</v>
      </c>
      <c r="T436" s="44">
        <f>+R436+S436</f>
        <v>0</v>
      </c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</row>
    <row r="437" spans="1:159" s="1" customFormat="1" ht="30" x14ac:dyDescent="0.25">
      <c r="A437" s="284"/>
      <c r="B437" s="285"/>
      <c r="C437" s="285"/>
      <c r="D437" s="285"/>
      <c r="E437" s="285"/>
      <c r="F437" s="285"/>
      <c r="G437" s="293" t="s">
        <v>259</v>
      </c>
      <c r="H437" s="73"/>
      <c r="I437" s="73"/>
      <c r="J437" s="73"/>
      <c r="K437" s="165"/>
      <c r="L437" s="73"/>
      <c r="M437" s="71"/>
      <c r="N437" s="73"/>
      <c r="O437" s="70">
        <f t="shared" si="532"/>
        <v>0</v>
      </c>
      <c r="P437" s="70"/>
      <c r="Q437" s="198"/>
      <c r="R437" s="13"/>
      <c r="S437" s="9">
        <f t="shared" si="536"/>
        <v>0</v>
      </c>
      <c r="T437" s="33">
        <f t="shared" ref="T437" si="537">T438</f>
        <v>-130034</v>
      </c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</row>
    <row r="438" spans="1:159" s="1" customFormat="1" ht="18" x14ac:dyDescent="0.25">
      <c r="A438" s="284"/>
      <c r="B438" s="285"/>
      <c r="C438" s="285"/>
      <c r="D438" s="285"/>
      <c r="E438" s="285"/>
      <c r="F438" s="285"/>
      <c r="G438" s="293" t="s">
        <v>260</v>
      </c>
      <c r="H438" s="73">
        <f>H439</f>
        <v>60000</v>
      </c>
      <c r="I438" s="73">
        <f>O438</f>
        <v>3000</v>
      </c>
      <c r="J438" s="73">
        <f t="shared" si="534"/>
        <v>57000</v>
      </c>
      <c r="K438" s="165">
        <f t="shared" si="487"/>
        <v>5</v>
      </c>
      <c r="L438" s="73">
        <v>12000</v>
      </c>
      <c r="M438" s="71">
        <v>3000</v>
      </c>
      <c r="N438" s="71">
        <v>0</v>
      </c>
      <c r="O438" s="70">
        <f t="shared" si="532"/>
        <v>3000</v>
      </c>
      <c r="P438" s="70"/>
      <c r="Q438" s="198"/>
      <c r="R438" s="13"/>
      <c r="S438" s="9">
        <f t="shared" si="536"/>
        <v>-3000</v>
      </c>
      <c r="T438" s="33">
        <f t="shared" ref="T438" si="538">T439+T440</f>
        <v>-130034</v>
      </c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</row>
    <row r="439" spans="1:159" s="1" customFormat="1" ht="18" x14ac:dyDescent="0.25">
      <c r="A439" s="284"/>
      <c r="B439" s="285"/>
      <c r="C439" s="285"/>
      <c r="D439" s="285"/>
      <c r="E439" s="285"/>
      <c r="F439" s="285"/>
      <c r="G439" s="293" t="s">
        <v>261</v>
      </c>
      <c r="H439" s="73">
        <v>60000</v>
      </c>
      <c r="I439" s="73">
        <f t="shared" ref="I439:I440" si="539">O439</f>
        <v>49416</v>
      </c>
      <c r="J439" s="73">
        <f t="shared" si="534"/>
        <v>10584</v>
      </c>
      <c r="K439" s="165">
        <f t="shared" si="487"/>
        <v>82.36</v>
      </c>
      <c r="L439" s="73">
        <v>50000</v>
      </c>
      <c r="M439" s="71">
        <v>39291</v>
      </c>
      <c r="N439" s="71">
        <v>10125</v>
      </c>
      <c r="O439" s="70">
        <f t="shared" si="532"/>
        <v>49416</v>
      </c>
      <c r="P439" s="70"/>
      <c r="Q439" s="198"/>
      <c r="R439" s="13"/>
      <c r="S439" s="9">
        <f t="shared" si="536"/>
        <v>-39291</v>
      </c>
      <c r="T439" s="31">
        <f>R439+S439</f>
        <v>-39291</v>
      </c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</row>
    <row r="440" spans="1:159" s="1" customFormat="1" ht="45" x14ac:dyDescent="0.25">
      <c r="A440" s="284"/>
      <c r="B440" s="285"/>
      <c r="C440" s="285"/>
      <c r="D440" s="285"/>
      <c r="E440" s="285"/>
      <c r="F440" s="285"/>
      <c r="G440" s="293" t="s">
        <v>412</v>
      </c>
      <c r="H440" s="73">
        <v>290000</v>
      </c>
      <c r="I440" s="73">
        <f t="shared" si="539"/>
        <v>111882</v>
      </c>
      <c r="J440" s="73">
        <f t="shared" si="534"/>
        <v>178118</v>
      </c>
      <c r="K440" s="165">
        <f t="shared" si="487"/>
        <v>38.58</v>
      </c>
      <c r="L440" s="73">
        <v>63000</v>
      </c>
      <c r="M440" s="71">
        <v>90743</v>
      </c>
      <c r="N440" s="71">
        <v>21139</v>
      </c>
      <c r="O440" s="70">
        <f>+M440+N440</f>
        <v>111882</v>
      </c>
      <c r="P440" s="70"/>
      <c r="Q440" s="198"/>
      <c r="R440" s="13"/>
      <c r="S440" s="9">
        <f t="shared" si="536"/>
        <v>-90743</v>
      </c>
      <c r="T440" s="31">
        <f>R440+S440</f>
        <v>-90743</v>
      </c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</row>
    <row r="441" spans="1:159" ht="18" x14ac:dyDescent="0.2">
      <c r="A441" s="290"/>
      <c r="B441" s="291"/>
      <c r="C441" s="291"/>
      <c r="D441" s="291"/>
      <c r="E441" s="291"/>
      <c r="F441" s="291"/>
      <c r="G441" s="295" t="s">
        <v>262</v>
      </c>
      <c r="H441" s="71"/>
      <c r="I441" s="71"/>
      <c r="J441" s="73"/>
      <c r="K441" s="165"/>
      <c r="L441" s="71"/>
      <c r="M441" s="71"/>
      <c r="N441" s="71"/>
      <c r="O441" s="69">
        <f t="shared" si="532"/>
        <v>0</v>
      </c>
      <c r="P441" s="69">
        <f t="shared" ref="P441" si="540">L441-O441</f>
        <v>0</v>
      </c>
      <c r="Q441" s="198"/>
      <c r="R441" s="12"/>
      <c r="S441" s="9">
        <f t="shared" si="536"/>
        <v>0</v>
      </c>
      <c r="T441" s="93">
        <f>R441+S441</f>
        <v>0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</row>
    <row r="442" spans="1:159" ht="45" x14ac:dyDescent="0.2">
      <c r="A442" s="290"/>
      <c r="B442" s="291"/>
      <c r="C442" s="291"/>
      <c r="D442" s="291"/>
      <c r="E442" s="285" t="s">
        <v>127</v>
      </c>
      <c r="F442" s="291"/>
      <c r="G442" s="293" t="s">
        <v>422</v>
      </c>
      <c r="H442" s="73">
        <f>H443</f>
        <v>1000000</v>
      </c>
      <c r="I442" s="73">
        <f>I443</f>
        <v>275876</v>
      </c>
      <c r="J442" s="73">
        <f t="shared" si="534"/>
        <v>724124</v>
      </c>
      <c r="K442" s="165">
        <f t="shared" si="487"/>
        <v>27.59</v>
      </c>
      <c r="L442" s="73">
        <f>L443</f>
        <v>700000</v>
      </c>
      <c r="M442" s="73">
        <f>M443</f>
        <v>216108</v>
      </c>
      <c r="N442" s="73">
        <f>N443</f>
        <v>59768</v>
      </c>
      <c r="O442" s="70">
        <f t="shared" si="532"/>
        <v>275876</v>
      </c>
      <c r="P442" s="70"/>
      <c r="Q442" s="198"/>
      <c r="R442" s="12"/>
      <c r="S442" s="9"/>
      <c r="T442" s="31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</row>
    <row r="443" spans="1:159" ht="30" x14ac:dyDescent="0.2">
      <c r="A443" s="290"/>
      <c r="B443" s="291"/>
      <c r="C443" s="291"/>
      <c r="D443" s="291"/>
      <c r="E443" s="285"/>
      <c r="F443" s="291"/>
      <c r="G443" s="293" t="s">
        <v>425</v>
      </c>
      <c r="H443" s="71">
        <v>1000000</v>
      </c>
      <c r="I443" s="71">
        <f>O443</f>
        <v>275876</v>
      </c>
      <c r="J443" s="71"/>
      <c r="K443" s="191"/>
      <c r="L443" s="71">
        <v>700000</v>
      </c>
      <c r="M443" s="71">
        <v>216108</v>
      </c>
      <c r="N443" s="71">
        <v>59768</v>
      </c>
      <c r="O443" s="69">
        <f t="shared" si="532"/>
        <v>275876</v>
      </c>
      <c r="P443" s="70"/>
      <c r="Q443" s="198"/>
      <c r="R443" s="12"/>
      <c r="S443" s="9"/>
      <c r="T443" s="55" t="e">
        <f t="shared" ref="T443" si="541">SUM(T444:T446)</f>
        <v>#VALUE!</v>
      </c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</row>
    <row r="444" spans="1:159" ht="60" x14ac:dyDescent="0.2">
      <c r="A444" s="290"/>
      <c r="B444" s="291"/>
      <c r="C444" s="291"/>
      <c r="D444" s="285">
        <v>58</v>
      </c>
      <c r="E444" s="291"/>
      <c r="F444" s="291"/>
      <c r="G444" s="293" t="s">
        <v>366</v>
      </c>
      <c r="H444" s="73">
        <f t="shared" ref="H444:J444" si="542">+H445+H446</f>
        <v>10254000</v>
      </c>
      <c r="I444" s="73">
        <f t="shared" si="542"/>
        <v>4174441.0599999996</v>
      </c>
      <c r="J444" s="73">
        <f t="shared" si="542"/>
        <v>6079558.9400000004</v>
      </c>
      <c r="K444" s="165">
        <f t="shared" si="487"/>
        <v>40.71</v>
      </c>
      <c r="L444" s="73">
        <f>+L445+L446</f>
        <v>4575000</v>
      </c>
      <c r="M444" s="73">
        <f>+M445+M446</f>
        <v>3216588</v>
      </c>
      <c r="N444" s="73">
        <f>N445+N446</f>
        <v>957853.06</v>
      </c>
      <c r="O444" s="73">
        <f t="shared" si="532"/>
        <v>4174441.06</v>
      </c>
      <c r="P444" s="73">
        <f>+P445+P446</f>
        <v>400558.94000000018</v>
      </c>
      <c r="Q444" s="198">
        <f t="shared" si="530"/>
        <v>91.24</v>
      </c>
      <c r="R444" s="12"/>
      <c r="S444" s="9">
        <f t="shared" ref="S444:S450" si="543">R444-M444</f>
        <v>-3216588</v>
      </c>
      <c r="T444" s="55">
        <f>T384+T390</f>
        <v>-7350836</v>
      </c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</row>
    <row r="445" spans="1:159" ht="18" x14ac:dyDescent="0.2">
      <c r="A445" s="290"/>
      <c r="B445" s="291"/>
      <c r="C445" s="291"/>
      <c r="D445" s="291"/>
      <c r="E445" s="296" t="s">
        <v>56</v>
      </c>
      <c r="F445" s="291"/>
      <c r="G445" s="295" t="s">
        <v>377</v>
      </c>
      <c r="H445" s="71">
        <v>1563000</v>
      </c>
      <c r="I445" s="71">
        <f>O445</f>
        <v>646288.01</v>
      </c>
      <c r="J445" s="71">
        <f t="shared" ref="J445:J446" si="544">H445-I445</f>
        <v>916711.99</v>
      </c>
      <c r="K445" s="165">
        <f t="shared" si="487"/>
        <v>41.35</v>
      </c>
      <c r="L445" s="71">
        <v>706000</v>
      </c>
      <c r="M445" s="71">
        <v>496632</v>
      </c>
      <c r="N445" s="71">
        <v>149656.01</v>
      </c>
      <c r="O445" s="69">
        <f>+M445+N445</f>
        <v>646288.01</v>
      </c>
      <c r="P445" s="69">
        <f t="shared" ref="P445:P446" si="545">L445-O445</f>
        <v>59711.989999999991</v>
      </c>
      <c r="Q445" s="198">
        <f t="shared" si="530"/>
        <v>91.54</v>
      </c>
      <c r="R445" s="12">
        <v>1568908.87</v>
      </c>
      <c r="S445" s="9">
        <f>R445-M445</f>
        <v>1072276.8700000001</v>
      </c>
      <c r="T445" s="55" t="e">
        <f>T387+T406</f>
        <v>#VALUE!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</row>
    <row r="446" spans="1:159" ht="18" x14ac:dyDescent="0.2">
      <c r="A446" s="290"/>
      <c r="B446" s="291"/>
      <c r="C446" s="291"/>
      <c r="D446" s="291"/>
      <c r="E446" s="296" t="s">
        <v>58</v>
      </c>
      <c r="F446" s="291"/>
      <c r="G446" s="295" t="s">
        <v>378</v>
      </c>
      <c r="H446" s="71">
        <v>8691000</v>
      </c>
      <c r="I446" s="71">
        <f>O446</f>
        <v>3528153.05</v>
      </c>
      <c r="J446" s="71">
        <f t="shared" si="544"/>
        <v>5162846.95</v>
      </c>
      <c r="K446" s="165">
        <f t="shared" si="487"/>
        <v>40.6</v>
      </c>
      <c r="L446" s="71">
        <v>3869000</v>
      </c>
      <c r="M446" s="71">
        <v>2719956</v>
      </c>
      <c r="N446" s="71">
        <v>808197.05</v>
      </c>
      <c r="O446" s="69">
        <f>+M446+N446</f>
        <v>3528153.05</v>
      </c>
      <c r="P446" s="69">
        <f t="shared" si="545"/>
        <v>340846.95000000019</v>
      </c>
      <c r="Q446" s="198">
        <f t="shared" si="530"/>
        <v>91.19</v>
      </c>
      <c r="R446" s="12">
        <v>8727616.6199999992</v>
      </c>
      <c r="S446" s="9">
        <f t="shared" si="543"/>
        <v>6007660.6199999992</v>
      </c>
      <c r="T446" s="55" t="e">
        <f>T382-T444-T445</f>
        <v>#VALUE!</v>
      </c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</row>
    <row r="447" spans="1:159" ht="15.75" x14ac:dyDescent="0.2">
      <c r="A447" s="284"/>
      <c r="B447" s="285"/>
      <c r="C447" s="285"/>
      <c r="D447" s="285">
        <v>79</v>
      </c>
      <c r="E447" s="285"/>
      <c r="F447" s="285"/>
      <c r="G447" s="309" t="s">
        <v>263</v>
      </c>
      <c r="H447" s="73">
        <f t="shared" ref="H447:J447" si="546">H448</f>
        <v>0</v>
      </c>
      <c r="I447" s="73">
        <f t="shared" si="546"/>
        <v>0</v>
      </c>
      <c r="J447" s="73">
        <f t="shared" si="546"/>
        <v>0</v>
      </c>
      <c r="K447" s="73">
        <v>0</v>
      </c>
      <c r="L447" s="73">
        <f t="shared" ref="L447:P447" si="547">L448</f>
        <v>0</v>
      </c>
      <c r="M447" s="73">
        <f t="shared" si="547"/>
        <v>0</v>
      </c>
      <c r="N447" s="73">
        <f>N448</f>
        <v>0</v>
      </c>
      <c r="O447" s="73">
        <f t="shared" si="547"/>
        <v>0</v>
      </c>
      <c r="P447" s="73">
        <f t="shared" si="547"/>
        <v>0</v>
      </c>
      <c r="Q447" s="198"/>
      <c r="R447" s="6"/>
      <c r="S447" s="9">
        <f t="shared" si="543"/>
        <v>0</v>
      </c>
      <c r="T447" s="55" t="e">
        <f>+T147+T382</f>
        <v>#VALUE!</v>
      </c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</row>
    <row r="448" spans="1:159" ht="15.75" x14ac:dyDescent="0.2">
      <c r="A448" s="284"/>
      <c r="B448" s="285"/>
      <c r="C448" s="285"/>
      <c r="D448" s="285">
        <v>80</v>
      </c>
      <c r="E448" s="285"/>
      <c r="F448" s="285"/>
      <c r="G448" s="309" t="s">
        <v>264</v>
      </c>
      <c r="H448" s="73">
        <f t="shared" ref="H448:J448" si="548">H449+H450</f>
        <v>0</v>
      </c>
      <c r="I448" s="73">
        <f t="shared" si="548"/>
        <v>0</v>
      </c>
      <c r="J448" s="73">
        <f t="shared" si="548"/>
        <v>0</v>
      </c>
      <c r="K448" s="73">
        <v>0</v>
      </c>
      <c r="L448" s="73">
        <f t="shared" ref="L448:P448" si="549">L449+L450</f>
        <v>0</v>
      </c>
      <c r="M448" s="73">
        <f t="shared" si="549"/>
        <v>0</v>
      </c>
      <c r="N448" s="73">
        <f>N449+N450</f>
        <v>0</v>
      </c>
      <c r="O448" s="73">
        <f t="shared" si="549"/>
        <v>0</v>
      </c>
      <c r="P448" s="73">
        <f t="shared" si="549"/>
        <v>0</v>
      </c>
      <c r="Q448" s="198"/>
      <c r="R448" s="6"/>
      <c r="S448" s="9">
        <f t="shared" si="543"/>
        <v>0</v>
      </c>
      <c r="T448" s="55">
        <f>+T88</f>
        <v>-1560030.4</v>
      </c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</row>
    <row r="449" spans="1:159" ht="28.5" x14ac:dyDescent="0.2">
      <c r="A449" s="290"/>
      <c r="B449" s="291"/>
      <c r="C449" s="291"/>
      <c r="D449" s="291"/>
      <c r="E449" s="291" t="s">
        <v>7</v>
      </c>
      <c r="F449" s="291"/>
      <c r="G449" s="295" t="s">
        <v>265</v>
      </c>
      <c r="H449" s="71"/>
      <c r="I449" s="71"/>
      <c r="J449" s="71"/>
      <c r="K449" s="73">
        <v>0</v>
      </c>
      <c r="L449" s="71"/>
      <c r="M449" s="71"/>
      <c r="N449" s="71"/>
      <c r="O449" s="71">
        <f>M449+N449</f>
        <v>0</v>
      </c>
      <c r="P449" s="71"/>
      <c r="Q449" s="207"/>
      <c r="R449" s="6"/>
      <c r="S449" s="9">
        <f t="shared" si="543"/>
        <v>0</v>
      </c>
      <c r="T449" s="130" t="e">
        <f>#REF!-T45</f>
        <v>#REF!</v>
      </c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</row>
    <row r="450" spans="1:159" ht="42.75" x14ac:dyDescent="0.2">
      <c r="A450" s="290"/>
      <c r="B450" s="291"/>
      <c r="C450" s="291"/>
      <c r="D450" s="291"/>
      <c r="E450" s="291" t="s">
        <v>111</v>
      </c>
      <c r="F450" s="291"/>
      <c r="G450" s="295" t="s">
        <v>266</v>
      </c>
      <c r="H450" s="71"/>
      <c r="I450" s="71"/>
      <c r="J450" s="71"/>
      <c r="K450" s="73">
        <v>0</v>
      </c>
      <c r="L450" s="71"/>
      <c r="M450" s="71"/>
      <c r="N450" s="71"/>
      <c r="O450" s="71">
        <f>M450+N450</f>
        <v>0</v>
      </c>
      <c r="P450" s="71"/>
      <c r="Q450" s="207"/>
      <c r="R450" s="6"/>
      <c r="S450" s="9">
        <f t="shared" si="543"/>
        <v>0</v>
      </c>
      <c r="T450" s="130" t="e">
        <f t="shared" ref="T450:T451" si="550">+T38-T447</f>
        <v>#VALUE!</v>
      </c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</row>
    <row r="451" spans="1:159" ht="18" x14ac:dyDescent="0.2">
      <c r="A451" s="316"/>
      <c r="B451" s="317"/>
      <c r="C451" s="317"/>
      <c r="D451" s="317">
        <v>85</v>
      </c>
      <c r="E451" s="317"/>
      <c r="F451" s="317"/>
      <c r="G451" s="318" t="s">
        <v>87</v>
      </c>
      <c r="H451" s="71"/>
      <c r="I451" s="71"/>
      <c r="J451" s="71"/>
      <c r="K451" s="165"/>
      <c r="L451" s="71"/>
      <c r="M451" s="71">
        <v>-2975</v>
      </c>
      <c r="N451" s="71">
        <v>-3679.73</v>
      </c>
      <c r="O451" s="71">
        <f>M451+N451</f>
        <v>-6654.73</v>
      </c>
      <c r="P451" s="71"/>
      <c r="Q451" s="211"/>
      <c r="R451" s="6"/>
      <c r="S451" s="9"/>
      <c r="T451" s="130">
        <f t="shared" si="550"/>
        <v>1555163.4</v>
      </c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</row>
    <row r="452" spans="1:159" ht="18" x14ac:dyDescent="0.2">
      <c r="A452" s="290"/>
      <c r="B452" s="291"/>
      <c r="C452" s="291"/>
      <c r="D452" s="291"/>
      <c r="E452" s="291"/>
      <c r="F452" s="291"/>
      <c r="G452" s="295" t="s">
        <v>149</v>
      </c>
      <c r="H452" s="71"/>
      <c r="I452" s="71"/>
      <c r="J452" s="71"/>
      <c r="K452" s="165"/>
      <c r="L452" s="71"/>
      <c r="M452" s="71"/>
      <c r="N452" s="71"/>
      <c r="O452" s="71"/>
      <c r="P452" s="71"/>
      <c r="Q452" s="207"/>
      <c r="R452" s="6"/>
      <c r="S452" s="9">
        <f t="shared" ref="S452:S502" si="551">R452-M452</f>
        <v>0</v>
      </c>
      <c r="T452" s="33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</row>
    <row r="453" spans="1:159" ht="18" x14ac:dyDescent="0.2">
      <c r="A453" s="369" t="s">
        <v>226</v>
      </c>
      <c r="B453" s="370" t="s">
        <v>18</v>
      </c>
      <c r="C453" s="370"/>
      <c r="D453" s="370"/>
      <c r="E453" s="370"/>
      <c r="F453" s="370"/>
      <c r="G453" s="299" t="s">
        <v>362</v>
      </c>
      <c r="H453" s="73">
        <f t="shared" ref="H453" si="552">SUM(H454:H456)</f>
        <v>15775000</v>
      </c>
      <c r="I453" s="73">
        <f>O453</f>
        <v>8406005.3300000001</v>
      </c>
      <c r="J453" s="71">
        <f t="shared" ref="J453:K458" si="553">H453-I453</f>
        <v>7368994.6699999999</v>
      </c>
      <c r="K453" s="165">
        <f t="shared" ref="K453:K482" si="554">ROUND(I453/H453*100,2)</f>
        <v>53.29</v>
      </c>
      <c r="L453" s="73">
        <f t="shared" ref="L453" si="555">SUM(L454:L456)</f>
        <v>7175000</v>
      </c>
      <c r="M453" s="73">
        <f t="shared" ref="M453:O453" si="556">SUM(M454:M456)</f>
        <v>6627897</v>
      </c>
      <c r="N453" s="73">
        <f t="shared" si="556"/>
        <v>1780358.33</v>
      </c>
      <c r="O453" s="73">
        <f t="shared" si="556"/>
        <v>8406005.3300000001</v>
      </c>
      <c r="P453" s="73">
        <f t="shared" ref="P453:P458" si="557">L453-O453</f>
        <v>-1231005.33</v>
      </c>
      <c r="Q453" s="200">
        <f t="shared" ref="Q453:Q458" si="558">ROUND(O453/L453*100,2)</f>
        <v>117.16</v>
      </c>
      <c r="R453" s="6"/>
      <c r="S453" s="9">
        <f t="shared" si="551"/>
        <v>-6627897</v>
      </c>
      <c r="T453" s="33">
        <f t="shared" ref="T453" si="559">+T454+T457</f>
        <v>0</v>
      </c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</row>
    <row r="454" spans="1:159" ht="15.75" x14ac:dyDescent="0.2">
      <c r="A454" s="369"/>
      <c r="B454" s="370"/>
      <c r="C454" s="370" t="s">
        <v>7</v>
      </c>
      <c r="D454" s="370"/>
      <c r="E454" s="370"/>
      <c r="F454" s="370"/>
      <c r="G454" s="299" t="s">
        <v>363</v>
      </c>
      <c r="H454" s="73">
        <f>H394+H400</f>
        <v>0</v>
      </c>
      <c r="I454" s="73">
        <f t="shared" ref="I454:I456" si="560">O454</f>
        <v>0</v>
      </c>
      <c r="J454" s="71">
        <f t="shared" si="553"/>
        <v>0</v>
      </c>
      <c r="K454" s="71">
        <f t="shared" si="553"/>
        <v>0</v>
      </c>
      <c r="L454" s="73">
        <f>L394+L400</f>
        <v>0</v>
      </c>
      <c r="M454" s="73">
        <f>M394+M400</f>
        <v>0</v>
      </c>
      <c r="N454" s="73">
        <f>N394+N400</f>
        <v>0</v>
      </c>
      <c r="O454" s="73">
        <f>O394+O400</f>
        <v>0</v>
      </c>
      <c r="P454" s="73">
        <f t="shared" si="557"/>
        <v>0</v>
      </c>
      <c r="Q454" s="200" t="e">
        <f t="shared" si="558"/>
        <v>#DIV/0!</v>
      </c>
      <c r="R454" s="6"/>
      <c r="S454" s="9">
        <f t="shared" si="551"/>
        <v>0</v>
      </c>
      <c r="T454" s="33">
        <f t="shared" ref="T454" si="561">+T455+T456</f>
        <v>0</v>
      </c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</row>
    <row r="455" spans="1:159" ht="18" x14ac:dyDescent="0.2">
      <c r="A455" s="369"/>
      <c r="B455" s="370"/>
      <c r="C455" s="370" t="s">
        <v>136</v>
      </c>
      <c r="D455" s="370"/>
      <c r="E455" s="370"/>
      <c r="F455" s="370"/>
      <c r="G455" s="299" t="s">
        <v>364</v>
      </c>
      <c r="H455" s="73">
        <f>H397+H416</f>
        <v>5521000</v>
      </c>
      <c r="I455" s="73">
        <f t="shared" si="560"/>
        <v>4238219</v>
      </c>
      <c r="J455" s="71">
        <f t="shared" si="553"/>
        <v>1282781</v>
      </c>
      <c r="K455" s="165">
        <f t="shared" si="554"/>
        <v>76.77</v>
      </c>
      <c r="L455" s="73">
        <f>L397+L416</f>
        <v>2600000</v>
      </c>
      <c r="M455" s="73">
        <f>M397+M416</f>
        <v>3414284</v>
      </c>
      <c r="N455" s="73">
        <f>N397+N416</f>
        <v>826185</v>
      </c>
      <c r="O455" s="73">
        <f>O397+O416</f>
        <v>4238219</v>
      </c>
      <c r="P455" s="73">
        <f t="shared" si="557"/>
        <v>-1638219</v>
      </c>
      <c r="Q455" s="200">
        <f t="shared" si="558"/>
        <v>163.01</v>
      </c>
      <c r="R455" s="6"/>
      <c r="S455" s="9">
        <f t="shared" si="551"/>
        <v>-3414284</v>
      </c>
      <c r="T455" s="33">
        <f t="shared" ref="T455" si="562">+T460</f>
        <v>0</v>
      </c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</row>
    <row r="456" spans="1:159" ht="18" x14ac:dyDescent="0.2">
      <c r="A456" s="369"/>
      <c r="B456" s="370"/>
      <c r="C456" s="370" t="s">
        <v>91</v>
      </c>
      <c r="D456" s="370"/>
      <c r="E456" s="370"/>
      <c r="F456" s="370"/>
      <c r="G456" s="299" t="s">
        <v>365</v>
      </c>
      <c r="H456" s="73">
        <f>H392-H454-H455</f>
        <v>10254000</v>
      </c>
      <c r="I456" s="73">
        <f t="shared" si="560"/>
        <v>4167786.33</v>
      </c>
      <c r="J456" s="71">
        <f t="shared" si="553"/>
        <v>6086213.6699999999</v>
      </c>
      <c r="K456" s="165">
        <f t="shared" si="554"/>
        <v>40.65</v>
      </c>
      <c r="L456" s="73">
        <f>L392-L454-L455</f>
        <v>4575000</v>
      </c>
      <c r="M456" s="73">
        <f>M392-M454-M455</f>
        <v>3213613</v>
      </c>
      <c r="N456" s="73">
        <f>N392-N454-N455</f>
        <v>954173.33000000007</v>
      </c>
      <c r="O456" s="73">
        <f>O392-O454-O455</f>
        <v>4167786.33</v>
      </c>
      <c r="P456" s="73">
        <f t="shared" si="557"/>
        <v>407213.66999999993</v>
      </c>
      <c r="Q456" s="200">
        <f t="shared" si="558"/>
        <v>91.1</v>
      </c>
      <c r="R456" s="6"/>
      <c r="S456" s="9">
        <f t="shared" si="551"/>
        <v>-3213613</v>
      </c>
      <c r="T456" s="33">
        <f t="shared" ref="T456" si="563">+T464</f>
        <v>0</v>
      </c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</row>
    <row r="457" spans="1:159" ht="18" x14ac:dyDescent="0.2">
      <c r="A457" s="369">
        <v>8904</v>
      </c>
      <c r="B457" s="370" t="s">
        <v>20</v>
      </c>
      <c r="C457" s="370"/>
      <c r="D457" s="370"/>
      <c r="E457" s="370"/>
      <c r="F457" s="370"/>
      <c r="G457" s="299" t="s">
        <v>267</v>
      </c>
      <c r="H457" s="73">
        <f>+H157+H392</f>
        <v>31960600</v>
      </c>
      <c r="I457" s="73">
        <f>+I157+I392</f>
        <v>17950762.560000002</v>
      </c>
      <c r="J457" s="71">
        <f t="shared" si="553"/>
        <v>14009837.439999998</v>
      </c>
      <c r="K457" s="165">
        <f t="shared" si="554"/>
        <v>56.17</v>
      </c>
      <c r="L457" s="73">
        <f>+L157+L392</f>
        <v>14371257</v>
      </c>
      <c r="M457" s="73">
        <f>+M157+M392</f>
        <v>14354872.4</v>
      </c>
      <c r="N457" s="73">
        <f>+N157+N392</f>
        <v>3598140.16</v>
      </c>
      <c r="O457" s="73">
        <f>+O157+O392</f>
        <v>17950762.560000002</v>
      </c>
      <c r="P457" s="73">
        <f t="shared" si="557"/>
        <v>-3579505.5600000024</v>
      </c>
      <c r="Q457" s="200">
        <f t="shared" si="558"/>
        <v>124.91</v>
      </c>
      <c r="R457" s="6"/>
      <c r="S457" s="9">
        <f t="shared" si="551"/>
        <v>-14354872.4</v>
      </c>
      <c r="T457" s="33">
        <f t="shared" ref="T457" si="564">+T469</f>
        <v>0</v>
      </c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</row>
    <row r="458" spans="1:159" ht="18" x14ac:dyDescent="0.2">
      <c r="A458" s="369"/>
      <c r="B458" s="370" t="s">
        <v>18</v>
      </c>
      <c r="C458" s="370"/>
      <c r="D458" s="370"/>
      <c r="E458" s="370"/>
      <c r="F458" s="370"/>
      <c r="G458" s="299" t="s">
        <v>268</v>
      </c>
      <c r="H458" s="73">
        <f>+H98</f>
        <v>1420000</v>
      </c>
      <c r="I458" s="73">
        <f>+I98</f>
        <v>829826</v>
      </c>
      <c r="J458" s="71">
        <f t="shared" si="553"/>
        <v>590174</v>
      </c>
      <c r="K458" s="165">
        <f t="shared" si="554"/>
        <v>58.44</v>
      </c>
      <c r="L458" s="73">
        <f>+L98</f>
        <v>720000</v>
      </c>
      <c r="M458" s="73">
        <f>+M98</f>
        <v>813659</v>
      </c>
      <c r="N458" s="73">
        <f>+N98</f>
        <v>16167</v>
      </c>
      <c r="O458" s="73">
        <f>+O98</f>
        <v>829826</v>
      </c>
      <c r="P458" s="73">
        <f t="shared" si="557"/>
        <v>-109826</v>
      </c>
      <c r="Q458" s="200">
        <f t="shared" si="558"/>
        <v>115.25</v>
      </c>
      <c r="R458" s="6"/>
      <c r="S458" s="9">
        <f t="shared" si="551"/>
        <v>-813659</v>
      </c>
      <c r="T458" s="33">
        <f t="shared" ref="T458" si="565">+T459+T469</f>
        <v>0</v>
      </c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</row>
    <row r="459" spans="1:159" ht="18" x14ac:dyDescent="0.2">
      <c r="A459" s="430" t="s">
        <v>269</v>
      </c>
      <c r="B459" s="431"/>
      <c r="C459" s="431"/>
      <c r="D459" s="431"/>
      <c r="E459" s="431"/>
      <c r="F459" s="431"/>
      <c r="G459" s="333" t="s">
        <v>270</v>
      </c>
      <c r="H459" s="73"/>
      <c r="I459" s="73"/>
      <c r="J459" s="73"/>
      <c r="K459" s="165"/>
      <c r="L459" s="73">
        <f>L9-L55</f>
        <v>-11602414</v>
      </c>
      <c r="M459" s="73">
        <f>M9-M55</f>
        <v>-10380653.4</v>
      </c>
      <c r="N459" s="73">
        <f>N9-N55</f>
        <v>-2353648.9000000004</v>
      </c>
      <c r="O459" s="73">
        <f>O9-O55</f>
        <v>-12732052.300000001</v>
      </c>
      <c r="P459" s="73"/>
      <c r="Q459" s="212"/>
      <c r="R459" s="6"/>
      <c r="S459" s="9">
        <f t="shared" si="551"/>
        <v>10380653.4</v>
      </c>
      <c r="T459" s="33">
        <f t="shared" ref="T459" si="566">+T460+T464</f>
        <v>0</v>
      </c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</row>
    <row r="460" spans="1:159" ht="18" x14ac:dyDescent="0.2">
      <c r="A460" s="374"/>
      <c r="B460" s="375" t="s">
        <v>89</v>
      </c>
      <c r="C460" s="375"/>
      <c r="D460" s="375"/>
      <c r="E460" s="375"/>
      <c r="F460" s="375"/>
      <c r="G460" s="333" t="s">
        <v>271</v>
      </c>
      <c r="H460" s="73"/>
      <c r="I460" s="73"/>
      <c r="J460" s="73"/>
      <c r="K460" s="165"/>
      <c r="L460" s="73">
        <f t="shared" ref="L460:O461" si="567">+L48-L457</f>
        <v>-14352657</v>
      </c>
      <c r="M460" s="73">
        <f t="shared" si="567"/>
        <v>-14338305.4</v>
      </c>
      <c r="N460" s="73">
        <f t="shared" si="567"/>
        <v>-3595350.8800000004</v>
      </c>
      <c r="O460" s="73">
        <f t="shared" si="567"/>
        <v>-17931406.280000001</v>
      </c>
      <c r="P460" s="73"/>
      <c r="Q460" s="212"/>
      <c r="R460" s="6"/>
      <c r="S460" s="9">
        <f t="shared" si="551"/>
        <v>14338305.4</v>
      </c>
      <c r="T460" s="33">
        <f t="shared" ref="T460" si="568">+T461</f>
        <v>0</v>
      </c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</row>
    <row r="461" spans="1:159" ht="18" x14ac:dyDescent="0.2">
      <c r="A461" s="374"/>
      <c r="B461" s="375">
        <v>11</v>
      </c>
      <c r="C461" s="375"/>
      <c r="D461" s="375"/>
      <c r="E461" s="375"/>
      <c r="F461" s="375"/>
      <c r="G461" s="333" t="s">
        <v>272</v>
      </c>
      <c r="H461" s="73"/>
      <c r="I461" s="73"/>
      <c r="J461" s="73"/>
      <c r="K461" s="165"/>
      <c r="L461" s="73">
        <f t="shared" si="567"/>
        <v>-713000</v>
      </c>
      <c r="M461" s="73">
        <f t="shared" si="567"/>
        <v>-807794</v>
      </c>
      <c r="N461" s="73">
        <f t="shared" si="567"/>
        <v>-15293</v>
      </c>
      <c r="O461" s="73">
        <f t="shared" si="567"/>
        <v>-823087</v>
      </c>
      <c r="P461" s="73"/>
      <c r="Q461" s="212"/>
      <c r="R461" s="6"/>
      <c r="S461" s="9">
        <f t="shared" si="551"/>
        <v>807794</v>
      </c>
      <c r="T461" s="33">
        <f t="shared" ref="T461" si="569">+T462+T463</f>
        <v>0</v>
      </c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</row>
    <row r="462" spans="1:159" ht="0.75" customHeight="1" x14ac:dyDescent="0.2">
      <c r="A462" s="284"/>
      <c r="B462" s="285"/>
      <c r="C462" s="285"/>
      <c r="D462" s="285"/>
      <c r="E462" s="285"/>
      <c r="F462" s="285"/>
      <c r="G462" s="293"/>
      <c r="H462" s="73"/>
      <c r="I462" s="73"/>
      <c r="J462" s="73"/>
      <c r="K462" s="165"/>
      <c r="L462" s="73"/>
      <c r="M462" s="73"/>
      <c r="N462" s="73"/>
      <c r="O462" s="73"/>
      <c r="P462" s="73"/>
      <c r="Q462" s="209"/>
      <c r="R462" s="6"/>
      <c r="S462" s="9">
        <f t="shared" si="551"/>
        <v>0</v>
      </c>
      <c r="T462" s="33">
        <f>+R462+S462</f>
        <v>0</v>
      </c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</row>
    <row r="463" spans="1:159" ht="18" hidden="1" x14ac:dyDescent="0.2">
      <c r="A463" s="284">
        <v>5008</v>
      </c>
      <c r="B463" s="285"/>
      <c r="C463" s="285"/>
      <c r="D463" s="285"/>
      <c r="E463" s="285"/>
      <c r="F463" s="285"/>
      <c r="G463" s="293" t="s">
        <v>64</v>
      </c>
      <c r="H463" s="73">
        <f t="shared" ref="H463:J463" si="570">+H464+H467</f>
        <v>0</v>
      </c>
      <c r="I463" s="73">
        <f t="shared" si="570"/>
        <v>0</v>
      </c>
      <c r="J463" s="73">
        <f t="shared" si="570"/>
        <v>0</v>
      </c>
      <c r="K463" s="165" t="e">
        <f t="shared" si="554"/>
        <v>#DIV/0!</v>
      </c>
      <c r="L463" s="73">
        <f>+L464+L467</f>
        <v>0</v>
      </c>
      <c r="M463" s="73">
        <f>+M464+M467</f>
        <v>0</v>
      </c>
      <c r="N463" s="73">
        <f t="shared" ref="N463:O463" si="571">+N464+N467</f>
        <v>0</v>
      </c>
      <c r="O463" s="73">
        <f t="shared" si="571"/>
        <v>0</v>
      </c>
      <c r="P463" s="73">
        <f>+P464+P467</f>
        <v>0</v>
      </c>
      <c r="Q463" s="209">
        <f>+Q464+Q467</f>
        <v>0</v>
      </c>
      <c r="R463" s="6"/>
      <c r="S463" s="9">
        <f t="shared" si="551"/>
        <v>0</v>
      </c>
      <c r="T463" s="33">
        <f>+R463+S463</f>
        <v>0</v>
      </c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</row>
    <row r="464" spans="1:159" ht="18" hidden="1" x14ac:dyDescent="0.2">
      <c r="A464" s="284"/>
      <c r="B464" s="285"/>
      <c r="C464" s="285"/>
      <c r="D464" s="296" t="s">
        <v>56</v>
      </c>
      <c r="E464" s="291"/>
      <c r="F464" s="291"/>
      <c r="G464" s="309" t="s">
        <v>153</v>
      </c>
      <c r="H464" s="73">
        <f t="shared" ref="H464:J464" si="572">+H465+H466</f>
        <v>0</v>
      </c>
      <c r="I464" s="73">
        <f t="shared" si="572"/>
        <v>0</v>
      </c>
      <c r="J464" s="73">
        <f t="shared" si="572"/>
        <v>0</v>
      </c>
      <c r="K464" s="165" t="e">
        <f t="shared" si="554"/>
        <v>#DIV/0!</v>
      </c>
      <c r="L464" s="73">
        <f>+L465+L466</f>
        <v>0</v>
      </c>
      <c r="M464" s="73">
        <f>+M465+M466</f>
        <v>0</v>
      </c>
      <c r="N464" s="73">
        <f t="shared" ref="N464:O464" si="573">+N465+N466</f>
        <v>0</v>
      </c>
      <c r="O464" s="73">
        <f t="shared" si="573"/>
        <v>0</v>
      </c>
      <c r="P464" s="73">
        <f>+P465+P466</f>
        <v>0</v>
      </c>
      <c r="Q464" s="209">
        <f>+Q465+Q466</f>
        <v>0</v>
      </c>
      <c r="R464" s="6"/>
      <c r="S464" s="9">
        <f t="shared" si="551"/>
        <v>0</v>
      </c>
      <c r="T464" s="33">
        <f t="shared" ref="T464" si="574">+T465+T467</f>
        <v>0</v>
      </c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</row>
    <row r="465" spans="1:159" ht="18" hidden="1" x14ac:dyDescent="0.2">
      <c r="A465" s="284"/>
      <c r="B465" s="285"/>
      <c r="C465" s="285"/>
      <c r="D465" s="296" t="s">
        <v>69</v>
      </c>
      <c r="E465" s="291"/>
      <c r="F465" s="291"/>
      <c r="G465" s="309" t="s">
        <v>273</v>
      </c>
      <c r="H465" s="73">
        <f t="shared" ref="H465:J465" si="575">+H470</f>
        <v>0</v>
      </c>
      <c r="I465" s="73">
        <f t="shared" si="575"/>
        <v>0</v>
      </c>
      <c r="J465" s="73">
        <f t="shared" si="575"/>
        <v>0</v>
      </c>
      <c r="K465" s="165" t="e">
        <f t="shared" si="554"/>
        <v>#DIV/0!</v>
      </c>
      <c r="L465" s="73">
        <f>+L470</f>
        <v>0</v>
      </c>
      <c r="M465" s="73">
        <f>+M470</f>
        <v>0</v>
      </c>
      <c r="N465" s="73">
        <f t="shared" ref="N465:O465" si="576">+N470</f>
        <v>0</v>
      </c>
      <c r="O465" s="73">
        <f t="shared" si="576"/>
        <v>0</v>
      </c>
      <c r="P465" s="73">
        <f>+P470</f>
        <v>0</v>
      </c>
      <c r="Q465" s="209">
        <f>+Q470</f>
        <v>0</v>
      </c>
      <c r="R465" s="6"/>
      <c r="S465" s="9">
        <f t="shared" si="551"/>
        <v>0</v>
      </c>
      <c r="T465" s="33">
        <f t="shared" ref="T465" si="577">+T466</f>
        <v>0</v>
      </c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</row>
    <row r="466" spans="1:159" ht="18" hidden="1" x14ac:dyDescent="0.2">
      <c r="A466" s="284"/>
      <c r="B466" s="285"/>
      <c r="C466" s="285"/>
      <c r="D466" s="296" t="s">
        <v>71</v>
      </c>
      <c r="E466" s="291"/>
      <c r="F466" s="291"/>
      <c r="G466" s="309" t="s">
        <v>274</v>
      </c>
      <c r="H466" s="73">
        <f t="shared" ref="H466:J466" si="578">+H474</f>
        <v>0</v>
      </c>
      <c r="I466" s="73">
        <f t="shared" si="578"/>
        <v>0</v>
      </c>
      <c r="J466" s="73">
        <f t="shared" si="578"/>
        <v>0</v>
      </c>
      <c r="K466" s="165" t="e">
        <f t="shared" si="554"/>
        <v>#DIV/0!</v>
      </c>
      <c r="L466" s="73">
        <f>+L474</f>
        <v>0</v>
      </c>
      <c r="M466" s="73">
        <f>+M474</f>
        <v>0</v>
      </c>
      <c r="N466" s="73">
        <f t="shared" ref="N466:O466" si="579">+N474</f>
        <v>0</v>
      </c>
      <c r="O466" s="73">
        <f t="shared" si="579"/>
        <v>0</v>
      </c>
      <c r="P466" s="73">
        <f>+P474</f>
        <v>0</v>
      </c>
      <c r="Q466" s="209">
        <f>+Q474</f>
        <v>0</v>
      </c>
      <c r="R466" s="6"/>
      <c r="S466" s="9">
        <f t="shared" si="551"/>
        <v>0</v>
      </c>
      <c r="T466" s="33">
        <f>+R466+S466</f>
        <v>0</v>
      </c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</row>
    <row r="467" spans="1:159" ht="18" hidden="1" x14ac:dyDescent="0.2">
      <c r="A467" s="284"/>
      <c r="B467" s="285"/>
      <c r="C467" s="285"/>
      <c r="D467" s="296" t="s">
        <v>85</v>
      </c>
      <c r="E467" s="291"/>
      <c r="F467" s="291"/>
      <c r="G467" s="309" t="s">
        <v>162</v>
      </c>
      <c r="H467" s="73">
        <f t="shared" ref="H467:J467" si="580">+H479</f>
        <v>0</v>
      </c>
      <c r="I467" s="73">
        <f t="shared" si="580"/>
        <v>0</v>
      </c>
      <c r="J467" s="73">
        <f t="shared" si="580"/>
        <v>0</v>
      </c>
      <c r="K467" s="165" t="e">
        <f t="shared" si="554"/>
        <v>#DIV/0!</v>
      </c>
      <c r="L467" s="73">
        <f>+L479</f>
        <v>0</v>
      </c>
      <c r="M467" s="73">
        <f>+M479</f>
        <v>0</v>
      </c>
      <c r="N467" s="73">
        <f t="shared" ref="N467:O467" si="581">+N479</f>
        <v>0</v>
      </c>
      <c r="O467" s="73">
        <f t="shared" si="581"/>
        <v>0</v>
      </c>
      <c r="P467" s="73">
        <f>+P479</f>
        <v>0</v>
      </c>
      <c r="Q467" s="209">
        <f>+Q479</f>
        <v>0</v>
      </c>
      <c r="R467" s="6"/>
      <c r="S467" s="9">
        <f t="shared" si="551"/>
        <v>0</v>
      </c>
      <c r="T467" s="33">
        <f t="shared" ref="T467" si="582">+T468</f>
        <v>0</v>
      </c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</row>
    <row r="468" spans="1:159" ht="16.5" hidden="1" customHeight="1" x14ac:dyDescent="0.2">
      <c r="A468" s="284">
        <v>8008</v>
      </c>
      <c r="B468" s="285"/>
      <c r="C468" s="285"/>
      <c r="D468" s="285"/>
      <c r="E468" s="285"/>
      <c r="F468" s="285"/>
      <c r="G468" s="293" t="s">
        <v>227</v>
      </c>
      <c r="H468" s="73">
        <f t="shared" ref="H468:J468" si="583">+H469+H479</f>
        <v>0</v>
      </c>
      <c r="I468" s="73">
        <f t="shared" si="583"/>
        <v>0</v>
      </c>
      <c r="J468" s="73">
        <f t="shared" si="583"/>
        <v>0</v>
      </c>
      <c r="K468" s="165" t="e">
        <f t="shared" si="554"/>
        <v>#DIV/0!</v>
      </c>
      <c r="L468" s="73">
        <f>+L469+L479</f>
        <v>0</v>
      </c>
      <c r="M468" s="73">
        <f>+M469+M479</f>
        <v>0</v>
      </c>
      <c r="N468" s="73">
        <f t="shared" ref="N468:O468" si="584">+N469+N479</f>
        <v>0</v>
      </c>
      <c r="O468" s="73">
        <f t="shared" si="584"/>
        <v>0</v>
      </c>
      <c r="P468" s="73">
        <f>+P469+P479</f>
        <v>0</v>
      </c>
      <c r="Q468" s="209">
        <f>+Q469+Q479</f>
        <v>0</v>
      </c>
      <c r="R468" s="6"/>
      <c r="S468" s="9">
        <f t="shared" si="551"/>
        <v>0</v>
      </c>
      <c r="T468" s="33">
        <f>+R468+S468</f>
        <v>0</v>
      </c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</row>
    <row r="469" spans="1:159" ht="18" hidden="1" x14ac:dyDescent="0.2">
      <c r="A469" s="284"/>
      <c r="B469" s="285"/>
      <c r="C469" s="285"/>
      <c r="D469" s="296" t="s">
        <v>56</v>
      </c>
      <c r="E469" s="296"/>
      <c r="F469" s="296"/>
      <c r="G469" s="309" t="s">
        <v>153</v>
      </c>
      <c r="H469" s="73">
        <f t="shared" ref="H469:J469" si="585">+H470+H474</f>
        <v>0</v>
      </c>
      <c r="I469" s="73">
        <f t="shared" si="585"/>
        <v>0</v>
      </c>
      <c r="J469" s="73">
        <f t="shared" si="585"/>
        <v>0</v>
      </c>
      <c r="K469" s="165" t="e">
        <f t="shared" si="554"/>
        <v>#DIV/0!</v>
      </c>
      <c r="L469" s="73">
        <f>+L470+L474</f>
        <v>0</v>
      </c>
      <c r="M469" s="73">
        <f>+M470+M474</f>
        <v>0</v>
      </c>
      <c r="N469" s="73">
        <f t="shared" ref="N469:O469" si="586">+N470+N474</f>
        <v>0</v>
      </c>
      <c r="O469" s="73">
        <f t="shared" si="586"/>
        <v>0</v>
      </c>
      <c r="P469" s="73">
        <f>+P470+P474</f>
        <v>0</v>
      </c>
      <c r="Q469" s="209">
        <f>+Q470+Q474</f>
        <v>0</v>
      </c>
      <c r="R469" s="6"/>
      <c r="S469" s="9">
        <f t="shared" si="551"/>
        <v>0</v>
      </c>
      <c r="T469" s="33">
        <f t="shared" ref="T469:T471" si="587">+T470</f>
        <v>0</v>
      </c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</row>
    <row r="470" spans="1:159" ht="18" hidden="1" x14ac:dyDescent="0.2">
      <c r="A470" s="284"/>
      <c r="B470" s="285"/>
      <c r="C470" s="285"/>
      <c r="D470" s="296" t="s">
        <v>69</v>
      </c>
      <c r="E470" s="296"/>
      <c r="F470" s="296"/>
      <c r="G470" s="309" t="s">
        <v>273</v>
      </c>
      <c r="H470" s="73">
        <f t="shared" ref="H470:J470" si="588">+H471</f>
        <v>0</v>
      </c>
      <c r="I470" s="73">
        <f t="shared" si="588"/>
        <v>0</v>
      </c>
      <c r="J470" s="73">
        <f t="shared" si="588"/>
        <v>0</v>
      </c>
      <c r="K470" s="165" t="e">
        <f t="shared" si="554"/>
        <v>#DIV/0!</v>
      </c>
      <c r="L470" s="73">
        <f>+L471</f>
        <v>0</v>
      </c>
      <c r="M470" s="73">
        <f>+M471</f>
        <v>0</v>
      </c>
      <c r="N470" s="73">
        <f t="shared" ref="N470:O470" si="589">+N471</f>
        <v>0</v>
      </c>
      <c r="O470" s="73">
        <f t="shared" si="589"/>
        <v>0</v>
      </c>
      <c r="P470" s="73">
        <f>+P471</f>
        <v>0</v>
      </c>
      <c r="Q470" s="209">
        <f>+Q471</f>
        <v>0</v>
      </c>
      <c r="R470" s="6"/>
      <c r="S470" s="9">
        <f t="shared" si="551"/>
        <v>0</v>
      </c>
      <c r="T470" s="33">
        <f t="shared" si="587"/>
        <v>0</v>
      </c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</row>
    <row r="471" spans="1:159" ht="18" hidden="1" x14ac:dyDescent="0.2">
      <c r="A471" s="284"/>
      <c r="B471" s="285"/>
      <c r="C471" s="285"/>
      <c r="D471" s="296"/>
      <c r="E471" s="296" t="s">
        <v>56</v>
      </c>
      <c r="F471" s="296"/>
      <c r="G471" s="293" t="s">
        <v>294</v>
      </c>
      <c r="H471" s="73">
        <f t="shared" ref="H471:J471" si="590">+H472+H473</f>
        <v>0</v>
      </c>
      <c r="I471" s="73">
        <f t="shared" si="590"/>
        <v>0</v>
      </c>
      <c r="J471" s="73">
        <f t="shared" si="590"/>
        <v>0</v>
      </c>
      <c r="K471" s="165" t="e">
        <f t="shared" si="554"/>
        <v>#DIV/0!</v>
      </c>
      <c r="L471" s="73">
        <f>+L472+L473</f>
        <v>0</v>
      </c>
      <c r="M471" s="73">
        <f>+M472+M473</f>
        <v>0</v>
      </c>
      <c r="N471" s="73">
        <f t="shared" ref="N471:O471" si="591">+N472+N473</f>
        <v>0</v>
      </c>
      <c r="O471" s="73">
        <f t="shared" si="591"/>
        <v>0</v>
      </c>
      <c r="P471" s="73">
        <f>+P472+P473</f>
        <v>0</v>
      </c>
      <c r="Q471" s="209">
        <f>+Q472+Q473</f>
        <v>0</v>
      </c>
      <c r="R471" s="6"/>
      <c r="S471" s="9">
        <f t="shared" si="551"/>
        <v>0</v>
      </c>
      <c r="T471" s="33">
        <f t="shared" si="587"/>
        <v>0</v>
      </c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</row>
    <row r="472" spans="1:159" ht="18" hidden="1" x14ac:dyDescent="0.2">
      <c r="A472" s="284"/>
      <c r="B472" s="285"/>
      <c r="C472" s="285"/>
      <c r="D472" s="296"/>
      <c r="E472" s="296"/>
      <c r="F472" s="296" t="s">
        <v>56</v>
      </c>
      <c r="G472" s="295" t="s">
        <v>295</v>
      </c>
      <c r="H472" s="73"/>
      <c r="I472" s="73"/>
      <c r="J472" s="73"/>
      <c r="K472" s="165" t="e">
        <f t="shared" si="554"/>
        <v>#DIV/0!</v>
      </c>
      <c r="L472" s="73"/>
      <c r="M472" s="73"/>
      <c r="N472" s="73"/>
      <c r="O472" s="73">
        <f>+M472+N472</f>
        <v>0</v>
      </c>
      <c r="P472" s="73"/>
      <c r="Q472" s="209"/>
      <c r="R472" s="6"/>
      <c r="S472" s="9">
        <f t="shared" si="551"/>
        <v>0</v>
      </c>
      <c r="T472" s="33">
        <f>+R472+S472</f>
        <v>0</v>
      </c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</row>
    <row r="473" spans="1:159" ht="18" hidden="1" x14ac:dyDescent="0.2">
      <c r="A473" s="284"/>
      <c r="B473" s="285"/>
      <c r="C473" s="285"/>
      <c r="D473" s="296"/>
      <c r="E473" s="296"/>
      <c r="F473" s="296" t="s">
        <v>275</v>
      </c>
      <c r="G473" s="295" t="s">
        <v>326</v>
      </c>
      <c r="H473" s="73"/>
      <c r="I473" s="73"/>
      <c r="J473" s="73"/>
      <c r="K473" s="165" t="e">
        <f t="shared" si="554"/>
        <v>#DIV/0!</v>
      </c>
      <c r="L473" s="73"/>
      <c r="M473" s="73"/>
      <c r="N473" s="73"/>
      <c r="O473" s="73">
        <f>+M473+N473</f>
        <v>0</v>
      </c>
      <c r="P473" s="73"/>
      <c r="Q473" s="209"/>
      <c r="R473" s="6"/>
      <c r="S473" s="9">
        <f t="shared" si="551"/>
        <v>0</v>
      </c>
      <c r="T473" s="33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</row>
    <row r="474" spans="1:159" ht="18" hidden="1" x14ac:dyDescent="0.2">
      <c r="A474" s="284"/>
      <c r="B474" s="285"/>
      <c r="C474" s="285"/>
      <c r="D474" s="296" t="s">
        <v>71</v>
      </c>
      <c r="E474" s="296"/>
      <c r="F474" s="296"/>
      <c r="G474" s="309" t="s">
        <v>274</v>
      </c>
      <c r="H474" s="73">
        <f t="shared" ref="H474:J474" si="592">+H475+H477</f>
        <v>0</v>
      </c>
      <c r="I474" s="73">
        <f t="shared" si="592"/>
        <v>0</v>
      </c>
      <c r="J474" s="73">
        <f t="shared" si="592"/>
        <v>0</v>
      </c>
      <c r="K474" s="165" t="e">
        <f t="shared" si="554"/>
        <v>#DIV/0!</v>
      </c>
      <c r="L474" s="73">
        <f>+L475+L477</f>
        <v>0</v>
      </c>
      <c r="M474" s="73">
        <f>+M475+M477</f>
        <v>0</v>
      </c>
      <c r="N474" s="73">
        <f t="shared" ref="N474:O474" si="593">+N475+N477</f>
        <v>0</v>
      </c>
      <c r="O474" s="73">
        <f t="shared" si="593"/>
        <v>0</v>
      </c>
      <c r="P474" s="73">
        <f>+P475+P477</f>
        <v>0</v>
      </c>
      <c r="Q474" s="209">
        <f>+Q475+Q477</f>
        <v>0</v>
      </c>
      <c r="R474" s="6"/>
      <c r="S474" s="9">
        <f t="shared" si="551"/>
        <v>0</v>
      </c>
      <c r="T474" s="31">
        <f t="shared" ref="T474" si="594">+T475+T479+T483</f>
        <v>0</v>
      </c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</row>
    <row r="475" spans="1:159" ht="18" hidden="1" x14ac:dyDescent="0.2">
      <c r="A475" s="284"/>
      <c r="B475" s="285"/>
      <c r="C475" s="285"/>
      <c r="D475" s="296"/>
      <c r="E475" s="296" t="s">
        <v>56</v>
      </c>
      <c r="F475" s="296"/>
      <c r="G475" s="293" t="s">
        <v>306</v>
      </c>
      <c r="H475" s="73">
        <f t="shared" ref="H475:J475" si="595">+H476</f>
        <v>0</v>
      </c>
      <c r="I475" s="73">
        <f t="shared" si="595"/>
        <v>0</v>
      </c>
      <c r="J475" s="73">
        <f t="shared" si="595"/>
        <v>0</v>
      </c>
      <c r="K475" s="165" t="e">
        <f t="shared" si="554"/>
        <v>#DIV/0!</v>
      </c>
      <c r="L475" s="73">
        <f>+L476</f>
        <v>0</v>
      </c>
      <c r="M475" s="73">
        <f>+M476</f>
        <v>0</v>
      </c>
      <c r="N475" s="73">
        <f t="shared" ref="N475:O475" si="596">+N476</f>
        <v>0</v>
      </c>
      <c r="O475" s="73">
        <f t="shared" si="596"/>
        <v>0</v>
      </c>
      <c r="P475" s="73">
        <f>+P476</f>
        <v>0</v>
      </c>
      <c r="Q475" s="209">
        <f>+Q476</f>
        <v>0</v>
      </c>
      <c r="R475" s="6"/>
      <c r="S475" s="9">
        <f t="shared" si="551"/>
        <v>0</v>
      </c>
      <c r="T475" s="31">
        <f t="shared" ref="T475" si="597">+T476+T477+T478</f>
        <v>0</v>
      </c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</row>
    <row r="476" spans="1:159" ht="28.5" hidden="1" x14ac:dyDescent="0.2">
      <c r="A476" s="284"/>
      <c r="B476" s="285"/>
      <c r="C476" s="285"/>
      <c r="D476" s="296"/>
      <c r="E476" s="296"/>
      <c r="F476" s="296" t="s">
        <v>73</v>
      </c>
      <c r="G476" s="295" t="s">
        <v>400</v>
      </c>
      <c r="H476" s="73"/>
      <c r="I476" s="73"/>
      <c r="J476" s="73"/>
      <c r="K476" s="165" t="e">
        <f t="shared" si="554"/>
        <v>#DIV/0!</v>
      </c>
      <c r="L476" s="73"/>
      <c r="M476" s="73"/>
      <c r="N476" s="73"/>
      <c r="O476" s="73">
        <f>+M476+N476</f>
        <v>0</v>
      </c>
      <c r="P476" s="73"/>
      <c r="Q476" s="209"/>
      <c r="R476" s="6"/>
      <c r="S476" s="9">
        <f t="shared" si="551"/>
        <v>0</v>
      </c>
      <c r="T476" s="31">
        <f>+R476+S476</f>
        <v>0</v>
      </c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</row>
    <row r="477" spans="1:159" ht="18" hidden="1" x14ac:dyDescent="0.2">
      <c r="A477" s="284"/>
      <c r="B477" s="285"/>
      <c r="C477" s="285"/>
      <c r="D477" s="296"/>
      <c r="E477" s="296" t="s">
        <v>73</v>
      </c>
      <c r="F477" s="296"/>
      <c r="G477" s="309" t="s">
        <v>340</v>
      </c>
      <c r="H477" s="73">
        <f t="shared" ref="H477:J477" si="598">+H478</f>
        <v>0</v>
      </c>
      <c r="I477" s="73">
        <f t="shared" si="598"/>
        <v>0</v>
      </c>
      <c r="J477" s="73">
        <f t="shared" si="598"/>
        <v>0</v>
      </c>
      <c r="K477" s="165" t="e">
        <f t="shared" si="554"/>
        <v>#DIV/0!</v>
      </c>
      <c r="L477" s="73">
        <f>+L478</f>
        <v>0</v>
      </c>
      <c r="M477" s="73">
        <f>+M478</f>
        <v>0</v>
      </c>
      <c r="N477" s="73">
        <f t="shared" ref="N477:O477" si="599">+N478</f>
        <v>0</v>
      </c>
      <c r="O477" s="73">
        <f t="shared" si="599"/>
        <v>0</v>
      </c>
      <c r="P477" s="73">
        <f>+P478</f>
        <v>0</v>
      </c>
      <c r="Q477" s="209">
        <f>+Q478</f>
        <v>0</v>
      </c>
      <c r="R477" s="6"/>
      <c r="S477" s="9">
        <f t="shared" si="551"/>
        <v>0</v>
      </c>
      <c r="T477" s="31">
        <f t="shared" ref="T477:T478" si="600">+R477+S477</f>
        <v>0</v>
      </c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</row>
    <row r="478" spans="1:159" ht="18" hidden="1" x14ac:dyDescent="0.2">
      <c r="A478" s="284"/>
      <c r="B478" s="285"/>
      <c r="C478" s="285"/>
      <c r="D478" s="296"/>
      <c r="E478" s="296"/>
      <c r="F478" s="296" t="s">
        <v>56</v>
      </c>
      <c r="G478" s="295" t="s">
        <v>314</v>
      </c>
      <c r="H478" s="73"/>
      <c r="I478" s="73"/>
      <c r="J478" s="73"/>
      <c r="K478" s="165" t="e">
        <f t="shared" si="554"/>
        <v>#DIV/0!</v>
      </c>
      <c r="L478" s="73"/>
      <c r="M478" s="73"/>
      <c r="N478" s="73"/>
      <c r="O478" s="73">
        <f>+M478+N478</f>
        <v>0</v>
      </c>
      <c r="P478" s="73"/>
      <c r="Q478" s="209"/>
      <c r="R478" s="6"/>
      <c r="S478" s="9">
        <f t="shared" si="551"/>
        <v>0</v>
      </c>
      <c r="T478" s="31">
        <f t="shared" si="600"/>
        <v>0</v>
      </c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</row>
    <row r="479" spans="1:159" ht="18" hidden="1" x14ac:dyDescent="0.2">
      <c r="A479" s="284"/>
      <c r="B479" s="285"/>
      <c r="C479" s="285"/>
      <c r="D479" s="291">
        <v>70</v>
      </c>
      <c r="E479" s="291"/>
      <c r="F479" s="291"/>
      <c r="G479" s="309" t="s">
        <v>162</v>
      </c>
      <c r="H479" s="73">
        <f t="shared" ref="H479:J481" si="601">+H480</f>
        <v>0</v>
      </c>
      <c r="I479" s="73">
        <f t="shared" si="601"/>
        <v>0</v>
      </c>
      <c r="J479" s="73">
        <f t="shared" si="601"/>
        <v>0</v>
      </c>
      <c r="K479" s="165" t="e">
        <f t="shared" si="554"/>
        <v>#DIV/0!</v>
      </c>
      <c r="L479" s="73">
        <f t="shared" ref="L479:Q481" si="602">+L480</f>
        <v>0</v>
      </c>
      <c r="M479" s="73">
        <f t="shared" si="602"/>
        <v>0</v>
      </c>
      <c r="N479" s="73">
        <f t="shared" si="602"/>
        <v>0</v>
      </c>
      <c r="O479" s="73">
        <f t="shared" si="602"/>
        <v>0</v>
      </c>
      <c r="P479" s="73">
        <f t="shared" si="602"/>
        <v>0</v>
      </c>
      <c r="Q479" s="209">
        <f t="shared" si="602"/>
        <v>0</v>
      </c>
      <c r="R479" s="6"/>
      <c r="S479" s="9">
        <f t="shared" si="551"/>
        <v>0</v>
      </c>
      <c r="T479" s="31">
        <f t="shared" ref="T479" si="603">+T480+T481+T482</f>
        <v>0</v>
      </c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</row>
    <row r="480" spans="1:159" ht="18" hidden="1" x14ac:dyDescent="0.2">
      <c r="A480" s="284"/>
      <c r="B480" s="285"/>
      <c r="C480" s="285"/>
      <c r="D480" s="291">
        <v>71</v>
      </c>
      <c r="E480" s="291"/>
      <c r="F480" s="291"/>
      <c r="G480" s="309" t="s">
        <v>319</v>
      </c>
      <c r="H480" s="73">
        <f t="shared" si="601"/>
        <v>0</v>
      </c>
      <c r="I480" s="73">
        <f t="shared" si="601"/>
        <v>0</v>
      </c>
      <c r="J480" s="73">
        <f t="shared" si="601"/>
        <v>0</v>
      </c>
      <c r="K480" s="165" t="e">
        <f t="shared" si="554"/>
        <v>#DIV/0!</v>
      </c>
      <c r="L480" s="73">
        <f t="shared" si="602"/>
        <v>0</v>
      </c>
      <c r="M480" s="73">
        <f t="shared" si="602"/>
        <v>0</v>
      </c>
      <c r="N480" s="73">
        <f t="shared" si="602"/>
        <v>0</v>
      </c>
      <c r="O480" s="73">
        <f t="shared" si="602"/>
        <v>0</v>
      </c>
      <c r="P480" s="73">
        <f t="shared" si="602"/>
        <v>0</v>
      </c>
      <c r="Q480" s="209">
        <f t="shared" si="602"/>
        <v>0</v>
      </c>
      <c r="R480" s="6"/>
      <c r="S480" s="9">
        <f t="shared" si="551"/>
        <v>0</v>
      </c>
      <c r="T480" s="31">
        <f>+R480+S480</f>
        <v>0</v>
      </c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</row>
    <row r="481" spans="1:159" ht="18" hidden="1" x14ac:dyDescent="0.2">
      <c r="A481" s="284"/>
      <c r="B481" s="285"/>
      <c r="C481" s="285"/>
      <c r="D481" s="291"/>
      <c r="E481" s="296" t="s">
        <v>56</v>
      </c>
      <c r="F481" s="296"/>
      <c r="G481" s="293" t="s">
        <v>320</v>
      </c>
      <c r="H481" s="73">
        <f t="shared" si="601"/>
        <v>0</v>
      </c>
      <c r="I481" s="73">
        <f t="shared" si="601"/>
        <v>0</v>
      </c>
      <c r="J481" s="73">
        <f t="shared" si="601"/>
        <v>0</v>
      </c>
      <c r="K481" s="165" t="e">
        <f t="shared" si="554"/>
        <v>#DIV/0!</v>
      </c>
      <c r="L481" s="73">
        <f t="shared" si="602"/>
        <v>0</v>
      </c>
      <c r="M481" s="73">
        <f t="shared" si="602"/>
        <v>0</v>
      </c>
      <c r="N481" s="73">
        <f t="shared" si="602"/>
        <v>0</v>
      </c>
      <c r="O481" s="73">
        <f t="shared" si="602"/>
        <v>0</v>
      </c>
      <c r="P481" s="73">
        <f t="shared" si="602"/>
        <v>0</v>
      </c>
      <c r="Q481" s="209">
        <f t="shared" si="602"/>
        <v>0</v>
      </c>
      <c r="R481" s="6"/>
      <c r="S481" s="9">
        <f t="shared" si="551"/>
        <v>0</v>
      </c>
      <c r="T481" s="31">
        <f t="shared" ref="T481:T482" si="604">+R481+S481</f>
        <v>0</v>
      </c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</row>
    <row r="482" spans="1:159" ht="18" hidden="1" x14ac:dyDescent="0.2">
      <c r="A482" s="284"/>
      <c r="B482" s="285"/>
      <c r="C482" s="285"/>
      <c r="D482" s="291"/>
      <c r="E482" s="296"/>
      <c r="F482" s="296" t="s">
        <v>58</v>
      </c>
      <c r="G482" s="295" t="s">
        <v>373</v>
      </c>
      <c r="H482" s="73"/>
      <c r="I482" s="73"/>
      <c r="J482" s="73"/>
      <c r="K482" s="165" t="e">
        <f t="shared" si="554"/>
        <v>#DIV/0!</v>
      </c>
      <c r="L482" s="73"/>
      <c r="M482" s="73"/>
      <c r="N482" s="73"/>
      <c r="O482" s="73">
        <f>+M482+N482</f>
        <v>0</v>
      </c>
      <c r="P482" s="73"/>
      <c r="Q482" s="209"/>
      <c r="R482" s="6"/>
      <c r="S482" s="9">
        <f t="shared" si="551"/>
        <v>0</v>
      </c>
      <c r="T482" s="31">
        <f t="shared" si="604"/>
        <v>0</v>
      </c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</row>
    <row r="483" spans="1:159" ht="15.75" x14ac:dyDescent="0.2">
      <c r="A483" s="284"/>
      <c r="B483" s="285"/>
      <c r="C483" s="285"/>
      <c r="D483" s="285"/>
      <c r="E483" s="285"/>
      <c r="F483" s="285"/>
      <c r="G483" s="293"/>
      <c r="H483" s="336"/>
      <c r="I483" s="336"/>
      <c r="J483" s="336"/>
      <c r="K483" s="337"/>
      <c r="L483" s="264"/>
      <c r="M483" s="73"/>
      <c r="N483" s="73"/>
      <c r="O483" s="73"/>
      <c r="P483" s="69"/>
      <c r="Q483" s="213"/>
      <c r="R483" s="6"/>
      <c r="S483" s="9">
        <f t="shared" si="551"/>
        <v>0</v>
      </c>
      <c r="T483" s="31">
        <f t="shared" ref="T483" si="605">+T484+T485+T486</f>
        <v>0</v>
      </c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</row>
    <row r="484" spans="1:159" ht="60" x14ac:dyDescent="0.2">
      <c r="A484" s="290"/>
      <c r="B484" s="291"/>
      <c r="C484" s="291"/>
      <c r="D484" s="288" t="s">
        <v>82</v>
      </c>
      <c r="E484" s="288"/>
      <c r="F484" s="288"/>
      <c r="G484" s="293" t="s">
        <v>279</v>
      </c>
      <c r="H484" s="338"/>
      <c r="I484" s="338"/>
      <c r="J484" s="73">
        <f t="shared" ref="J484:J496" si="606">+J485</f>
        <v>0</v>
      </c>
      <c r="K484" s="73">
        <v>0</v>
      </c>
      <c r="L484" s="264"/>
      <c r="M484" s="71">
        <f t="shared" ref="M484:O484" si="607">+M485+M489+M493</f>
        <v>0</v>
      </c>
      <c r="N484" s="71">
        <f t="shared" si="607"/>
        <v>0</v>
      </c>
      <c r="O484" s="71">
        <f t="shared" si="607"/>
        <v>0</v>
      </c>
      <c r="P484" s="73">
        <f t="shared" ref="P484:Q496" si="608">L484-O484</f>
        <v>0</v>
      </c>
      <c r="Q484" s="73">
        <f t="shared" si="608"/>
        <v>0</v>
      </c>
      <c r="R484" s="6"/>
      <c r="S484" s="9">
        <f t="shared" si="551"/>
        <v>0</v>
      </c>
      <c r="T484" s="31">
        <f>+R484+S484</f>
        <v>0</v>
      </c>
      <c r="U484" s="6"/>
      <c r="V484" s="6"/>
      <c r="W484" s="6"/>
      <c r="X484" s="6"/>
      <c r="Y484" s="6"/>
      <c r="Z484" s="6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</row>
    <row r="485" spans="1:159" ht="15.75" x14ac:dyDescent="0.2">
      <c r="A485" s="290"/>
      <c r="B485" s="291"/>
      <c r="C485" s="291"/>
      <c r="D485" s="288"/>
      <c r="E485" s="288" t="s">
        <v>58</v>
      </c>
      <c r="F485" s="288"/>
      <c r="G485" s="293" t="s">
        <v>402</v>
      </c>
      <c r="H485" s="338"/>
      <c r="I485" s="338"/>
      <c r="J485" s="73">
        <f t="shared" si="606"/>
        <v>0</v>
      </c>
      <c r="K485" s="73">
        <v>0</v>
      </c>
      <c r="L485" s="264"/>
      <c r="M485" s="71">
        <f>+M486+M487+M488</f>
        <v>0</v>
      </c>
      <c r="N485" s="71">
        <f t="shared" ref="N485:O485" si="609">+N486+N487+N488</f>
        <v>0</v>
      </c>
      <c r="O485" s="71">
        <f t="shared" si="609"/>
        <v>0</v>
      </c>
      <c r="P485" s="73">
        <f t="shared" si="608"/>
        <v>0</v>
      </c>
      <c r="Q485" s="73">
        <f t="shared" si="608"/>
        <v>0</v>
      </c>
      <c r="R485" s="6"/>
      <c r="S485" s="9">
        <f t="shared" si="551"/>
        <v>0</v>
      </c>
      <c r="T485" s="31">
        <f t="shared" ref="T485:T486" si="610">+R485+S485</f>
        <v>0</v>
      </c>
      <c r="U485" s="6"/>
      <c r="V485" s="6"/>
      <c r="W485" s="6"/>
      <c r="X485" s="6"/>
      <c r="Y485" s="6"/>
      <c r="Z485" s="6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</row>
    <row r="486" spans="1:159" s="17" customFormat="1" thickBot="1" x14ac:dyDescent="0.25">
      <c r="A486" s="290"/>
      <c r="B486" s="291"/>
      <c r="C486" s="291"/>
      <c r="D486" s="296"/>
      <c r="E486" s="296"/>
      <c r="F486" s="296" t="s">
        <v>56</v>
      </c>
      <c r="G486" s="295" t="s">
        <v>276</v>
      </c>
      <c r="H486" s="321"/>
      <c r="I486" s="321"/>
      <c r="J486" s="71">
        <f t="shared" si="606"/>
        <v>0</v>
      </c>
      <c r="K486" s="73">
        <v>0</v>
      </c>
      <c r="L486" s="266"/>
      <c r="M486" s="71"/>
      <c r="N486" s="71"/>
      <c r="O486" s="71">
        <f>+M486+N486</f>
        <v>0</v>
      </c>
      <c r="P486" s="73">
        <f t="shared" si="608"/>
        <v>0</v>
      </c>
      <c r="Q486" s="73">
        <f t="shared" si="608"/>
        <v>0</v>
      </c>
      <c r="R486" s="14"/>
      <c r="S486" s="9">
        <f t="shared" si="551"/>
        <v>0</v>
      </c>
      <c r="T486" s="53">
        <f t="shared" si="610"/>
        <v>0</v>
      </c>
      <c r="U486" s="14"/>
      <c r="V486" s="14"/>
      <c r="W486" s="14"/>
      <c r="X486" s="14"/>
      <c r="Y486" s="14"/>
      <c r="Z486" s="14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</row>
    <row r="487" spans="1:159" s="17" customFormat="1" ht="15.75" x14ac:dyDescent="0.2">
      <c r="A487" s="290"/>
      <c r="B487" s="291"/>
      <c r="C487" s="291"/>
      <c r="D487" s="296"/>
      <c r="E487" s="296"/>
      <c r="F487" s="296" t="s">
        <v>58</v>
      </c>
      <c r="G487" s="295" t="s">
        <v>277</v>
      </c>
      <c r="H487" s="321"/>
      <c r="I487" s="321"/>
      <c r="J487" s="71">
        <f t="shared" si="606"/>
        <v>0</v>
      </c>
      <c r="K487" s="73">
        <v>0</v>
      </c>
      <c r="L487" s="266"/>
      <c r="M487" s="71"/>
      <c r="N487" s="71"/>
      <c r="O487" s="71">
        <f t="shared" ref="O487:O488" si="611">+M487+N487</f>
        <v>0</v>
      </c>
      <c r="P487" s="73">
        <f t="shared" si="608"/>
        <v>0</v>
      </c>
      <c r="Q487" s="73">
        <f t="shared" si="608"/>
        <v>0</v>
      </c>
      <c r="R487" s="14"/>
      <c r="S487" s="9">
        <f t="shared" si="551"/>
        <v>0</v>
      </c>
      <c r="T487" s="14"/>
      <c r="U487" s="14"/>
      <c r="V487" s="14"/>
      <c r="W487" s="14"/>
      <c r="X487" s="14"/>
      <c r="Y487" s="14"/>
      <c r="Z487" s="14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</row>
    <row r="488" spans="1:159" s="22" customFormat="1" ht="15.75" x14ac:dyDescent="0.2">
      <c r="A488" s="339"/>
      <c r="B488" s="340"/>
      <c r="C488" s="340"/>
      <c r="D488" s="341"/>
      <c r="E488" s="341"/>
      <c r="F488" s="341" t="s">
        <v>12</v>
      </c>
      <c r="G488" s="295" t="s">
        <v>278</v>
      </c>
      <c r="H488" s="321"/>
      <c r="I488" s="321"/>
      <c r="J488" s="71">
        <f t="shared" si="606"/>
        <v>0</v>
      </c>
      <c r="K488" s="73">
        <v>0</v>
      </c>
      <c r="L488" s="266"/>
      <c r="M488" s="71"/>
      <c r="N488" s="71"/>
      <c r="O488" s="71">
        <f t="shared" si="611"/>
        <v>0</v>
      </c>
      <c r="P488" s="73">
        <f t="shared" si="608"/>
        <v>0</v>
      </c>
      <c r="Q488" s="73">
        <f t="shared" si="608"/>
        <v>0</v>
      </c>
      <c r="R488" s="18"/>
      <c r="S488" s="9">
        <f t="shared" si="551"/>
        <v>0</v>
      </c>
      <c r="T488" s="18"/>
      <c r="U488" s="18"/>
      <c r="V488" s="18"/>
      <c r="W488" s="18"/>
      <c r="X488" s="18"/>
      <c r="Y488" s="18"/>
      <c r="Z488" s="18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</row>
    <row r="489" spans="1:159" s="17" customFormat="1" ht="15.75" x14ac:dyDescent="0.2">
      <c r="A489" s="290"/>
      <c r="B489" s="291"/>
      <c r="C489" s="291"/>
      <c r="D489" s="296"/>
      <c r="E489" s="288"/>
      <c r="F489" s="288"/>
      <c r="G489" s="293" t="s">
        <v>401</v>
      </c>
      <c r="H489" s="338"/>
      <c r="I489" s="338"/>
      <c r="J489" s="73">
        <f t="shared" si="606"/>
        <v>0</v>
      </c>
      <c r="K489" s="73">
        <v>0</v>
      </c>
      <c r="L489" s="264"/>
      <c r="M489" s="71">
        <f>+M490+M491+M492</f>
        <v>0</v>
      </c>
      <c r="N489" s="71">
        <f t="shared" ref="N489:O489" si="612">+N490+N491+N492</f>
        <v>0</v>
      </c>
      <c r="O489" s="71">
        <f t="shared" si="612"/>
        <v>0</v>
      </c>
      <c r="P489" s="73">
        <f t="shared" si="608"/>
        <v>0</v>
      </c>
      <c r="Q489" s="73">
        <f t="shared" si="608"/>
        <v>0</v>
      </c>
      <c r="R489" s="14"/>
      <c r="S489" s="9">
        <f t="shared" si="551"/>
        <v>0</v>
      </c>
      <c r="T489" s="14"/>
      <c r="U489" s="14"/>
      <c r="V489" s="14"/>
      <c r="W489" s="14"/>
      <c r="X489" s="14"/>
      <c r="Y489" s="14"/>
      <c r="Z489" s="14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</row>
    <row r="490" spans="1:159" s="17" customFormat="1" ht="15.75" x14ac:dyDescent="0.2">
      <c r="A490" s="290"/>
      <c r="B490" s="291"/>
      <c r="C490" s="291"/>
      <c r="D490" s="296"/>
      <c r="E490" s="296"/>
      <c r="F490" s="296" t="s">
        <v>56</v>
      </c>
      <c r="G490" s="295" t="s">
        <v>276</v>
      </c>
      <c r="H490" s="321"/>
      <c r="I490" s="321"/>
      <c r="J490" s="71">
        <f t="shared" si="606"/>
        <v>0</v>
      </c>
      <c r="K490" s="73">
        <v>0</v>
      </c>
      <c r="L490" s="266"/>
      <c r="M490" s="71"/>
      <c r="N490" s="71"/>
      <c r="O490" s="71">
        <f>+M490+N490</f>
        <v>0</v>
      </c>
      <c r="P490" s="73">
        <f t="shared" si="608"/>
        <v>0</v>
      </c>
      <c r="Q490" s="73">
        <f t="shared" si="608"/>
        <v>0</v>
      </c>
      <c r="R490" s="14"/>
      <c r="S490" s="9">
        <f t="shared" si="551"/>
        <v>0</v>
      </c>
      <c r="T490" s="14"/>
      <c r="U490" s="14"/>
      <c r="V490" s="14"/>
      <c r="W490" s="14"/>
      <c r="X490" s="14"/>
      <c r="Y490" s="14"/>
      <c r="Z490" s="14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  <c r="DZ490" s="16"/>
      <c r="EA490" s="16"/>
      <c r="EB490" s="16"/>
      <c r="EC490" s="16"/>
      <c r="ED490" s="16"/>
      <c r="EE490" s="16"/>
      <c r="EF490" s="16"/>
      <c r="EG490" s="16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</row>
    <row r="491" spans="1:159" s="17" customFormat="1" ht="15.75" x14ac:dyDescent="0.2">
      <c r="A491" s="290"/>
      <c r="B491" s="291"/>
      <c r="C491" s="291"/>
      <c r="D491" s="296"/>
      <c r="E491" s="296"/>
      <c r="F491" s="296" t="s">
        <v>58</v>
      </c>
      <c r="G491" s="295" t="s">
        <v>277</v>
      </c>
      <c r="H491" s="321"/>
      <c r="I491" s="321"/>
      <c r="J491" s="71">
        <f t="shared" si="606"/>
        <v>0</v>
      </c>
      <c r="K491" s="73">
        <v>0</v>
      </c>
      <c r="L491" s="266"/>
      <c r="M491" s="71"/>
      <c r="N491" s="71"/>
      <c r="O491" s="71">
        <f t="shared" ref="O491:O492" si="613">+M491+N491</f>
        <v>0</v>
      </c>
      <c r="P491" s="73">
        <f t="shared" si="608"/>
        <v>0</v>
      </c>
      <c r="Q491" s="73">
        <f t="shared" si="608"/>
        <v>0</v>
      </c>
      <c r="R491" s="14"/>
      <c r="S491" s="9">
        <f t="shared" si="551"/>
        <v>0</v>
      </c>
      <c r="T491" s="14"/>
      <c r="U491" s="14"/>
      <c r="V491" s="14"/>
      <c r="W491" s="14"/>
      <c r="X491" s="14"/>
      <c r="Y491" s="14"/>
      <c r="Z491" s="14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</row>
    <row r="492" spans="1:159" s="22" customFormat="1" ht="15.75" x14ac:dyDescent="0.2">
      <c r="A492" s="339"/>
      <c r="B492" s="340"/>
      <c r="C492" s="340"/>
      <c r="D492" s="341"/>
      <c r="E492" s="341"/>
      <c r="F492" s="341" t="s">
        <v>12</v>
      </c>
      <c r="G492" s="295" t="s">
        <v>278</v>
      </c>
      <c r="H492" s="321"/>
      <c r="I492" s="321"/>
      <c r="J492" s="71">
        <f t="shared" si="606"/>
        <v>0</v>
      </c>
      <c r="K492" s="73">
        <v>0</v>
      </c>
      <c r="L492" s="266"/>
      <c r="M492" s="71"/>
      <c r="N492" s="71"/>
      <c r="O492" s="71">
        <f t="shared" si="613"/>
        <v>0</v>
      </c>
      <c r="P492" s="73">
        <f t="shared" si="608"/>
        <v>0</v>
      </c>
      <c r="Q492" s="73">
        <f t="shared" si="608"/>
        <v>0</v>
      </c>
      <c r="R492" s="18"/>
      <c r="S492" s="9">
        <f t="shared" si="551"/>
        <v>0</v>
      </c>
      <c r="T492" s="18"/>
      <c r="U492" s="18"/>
      <c r="V492" s="18"/>
      <c r="W492" s="18"/>
      <c r="X492" s="18"/>
      <c r="Y492" s="18"/>
      <c r="Z492" s="18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</row>
    <row r="493" spans="1:159" s="17" customFormat="1" ht="15.75" x14ac:dyDescent="0.2">
      <c r="A493" s="290"/>
      <c r="B493" s="291"/>
      <c r="C493" s="291"/>
      <c r="D493" s="296"/>
      <c r="E493" s="288"/>
      <c r="F493" s="288"/>
      <c r="G493" s="293" t="s">
        <v>401</v>
      </c>
      <c r="H493" s="338"/>
      <c r="I493" s="338"/>
      <c r="J493" s="73">
        <f t="shared" si="606"/>
        <v>0</v>
      </c>
      <c r="K493" s="73">
        <v>0</v>
      </c>
      <c r="L493" s="264"/>
      <c r="M493" s="71">
        <f>+M494+M495+M496</f>
        <v>0</v>
      </c>
      <c r="N493" s="71">
        <f t="shared" ref="N493:O493" si="614">+N494+N495+N496</f>
        <v>0</v>
      </c>
      <c r="O493" s="71">
        <f t="shared" si="614"/>
        <v>0</v>
      </c>
      <c r="P493" s="73">
        <f t="shared" si="608"/>
        <v>0</v>
      </c>
      <c r="Q493" s="73">
        <f t="shared" si="608"/>
        <v>0</v>
      </c>
      <c r="R493" s="14"/>
      <c r="S493" s="9">
        <f t="shared" si="551"/>
        <v>0</v>
      </c>
      <c r="T493" s="14"/>
      <c r="U493" s="14"/>
      <c r="V493" s="14"/>
      <c r="W493" s="14"/>
      <c r="X493" s="14"/>
      <c r="Y493" s="14"/>
      <c r="Z493" s="14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  <c r="DZ493" s="16"/>
      <c r="EA493" s="16"/>
      <c r="EB493" s="16"/>
      <c r="EC493" s="16"/>
      <c r="ED493" s="16"/>
      <c r="EE493" s="16"/>
      <c r="EF493" s="16"/>
      <c r="EG493" s="16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  <c r="ER493" s="16"/>
      <c r="ES493" s="16"/>
      <c r="ET493" s="16"/>
      <c r="EU493" s="16"/>
      <c r="EV493" s="16"/>
      <c r="EW493" s="16"/>
      <c r="EX493" s="16"/>
      <c r="EY493" s="16"/>
      <c r="EZ493" s="16"/>
      <c r="FA493" s="16"/>
      <c r="FB493" s="16"/>
      <c r="FC493" s="16"/>
    </row>
    <row r="494" spans="1:159" s="17" customFormat="1" ht="15.75" x14ac:dyDescent="0.2">
      <c r="A494" s="290"/>
      <c r="B494" s="291"/>
      <c r="C494" s="291"/>
      <c r="D494" s="296"/>
      <c r="E494" s="296"/>
      <c r="F494" s="296" t="s">
        <v>56</v>
      </c>
      <c r="G494" s="295" t="s">
        <v>276</v>
      </c>
      <c r="H494" s="321"/>
      <c r="I494" s="321"/>
      <c r="J494" s="71">
        <f t="shared" si="606"/>
        <v>0</v>
      </c>
      <c r="K494" s="73">
        <v>0</v>
      </c>
      <c r="L494" s="266"/>
      <c r="M494" s="71"/>
      <c r="N494" s="71"/>
      <c r="O494" s="71">
        <f>+M494+N494</f>
        <v>0</v>
      </c>
      <c r="P494" s="73">
        <f t="shared" si="608"/>
        <v>0</v>
      </c>
      <c r="Q494" s="73">
        <f t="shared" si="608"/>
        <v>0</v>
      </c>
      <c r="R494" s="14"/>
      <c r="S494" s="9">
        <f t="shared" si="551"/>
        <v>0</v>
      </c>
      <c r="T494" s="14"/>
      <c r="U494" s="14"/>
      <c r="V494" s="14"/>
      <c r="W494" s="14"/>
      <c r="X494" s="14"/>
      <c r="Y494" s="14"/>
      <c r="Z494" s="14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</row>
    <row r="495" spans="1:159" s="17" customFormat="1" ht="15.75" x14ac:dyDescent="0.2">
      <c r="A495" s="290"/>
      <c r="B495" s="291"/>
      <c r="C495" s="291"/>
      <c r="D495" s="296"/>
      <c r="E495" s="296"/>
      <c r="F495" s="296" t="s">
        <v>58</v>
      </c>
      <c r="G495" s="295" t="s">
        <v>277</v>
      </c>
      <c r="H495" s="321"/>
      <c r="I495" s="321"/>
      <c r="J495" s="71">
        <f t="shared" si="606"/>
        <v>0</v>
      </c>
      <c r="K495" s="73">
        <v>0</v>
      </c>
      <c r="L495" s="266"/>
      <c r="M495" s="71"/>
      <c r="N495" s="71"/>
      <c r="O495" s="71">
        <f t="shared" ref="O495:O496" si="615">+M495+N495</f>
        <v>0</v>
      </c>
      <c r="P495" s="73">
        <f t="shared" si="608"/>
        <v>0</v>
      </c>
      <c r="Q495" s="73">
        <f t="shared" si="608"/>
        <v>0</v>
      </c>
      <c r="R495" s="14"/>
      <c r="S495" s="9">
        <f t="shared" si="551"/>
        <v>0</v>
      </c>
      <c r="T495" s="14"/>
      <c r="U495" s="14"/>
      <c r="V495" s="14"/>
      <c r="W495" s="14"/>
      <c r="X495" s="14"/>
      <c r="Y495" s="14"/>
      <c r="Z495" s="14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</row>
    <row r="496" spans="1:159" thickBot="1" x14ac:dyDescent="0.25">
      <c r="A496" s="342"/>
      <c r="B496" s="343"/>
      <c r="C496" s="343"/>
      <c r="D496" s="344"/>
      <c r="E496" s="344"/>
      <c r="F496" s="344" t="s">
        <v>12</v>
      </c>
      <c r="G496" s="345" t="s">
        <v>278</v>
      </c>
      <c r="H496" s="346"/>
      <c r="I496" s="346"/>
      <c r="J496" s="218">
        <f t="shared" si="606"/>
        <v>0</v>
      </c>
      <c r="K496" s="73">
        <v>0</v>
      </c>
      <c r="L496" s="268"/>
      <c r="M496" s="218"/>
      <c r="N496" s="218"/>
      <c r="O496" s="218">
        <f t="shared" si="615"/>
        <v>0</v>
      </c>
      <c r="P496" s="73">
        <f t="shared" si="608"/>
        <v>0</v>
      </c>
      <c r="Q496" s="73">
        <f t="shared" si="608"/>
        <v>0</v>
      </c>
      <c r="R496" s="6"/>
      <c r="S496" s="9">
        <f t="shared" si="551"/>
        <v>0</v>
      </c>
      <c r="T496" s="6"/>
      <c r="U496" s="6"/>
      <c r="V496" s="6"/>
      <c r="W496" s="6"/>
      <c r="X496" s="6"/>
      <c r="Y496" s="6"/>
      <c r="Z496" s="6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</row>
    <row r="497" spans="1:159" ht="15" x14ac:dyDescent="0.2">
      <c r="A497" s="347"/>
      <c r="B497" s="347"/>
      <c r="C497" s="347"/>
      <c r="D497" s="347"/>
      <c r="E497" s="347"/>
      <c r="F497" s="347"/>
      <c r="G497" s="348"/>
      <c r="H497" s="348"/>
      <c r="I497" s="348"/>
      <c r="J497" s="348"/>
      <c r="K497" s="349"/>
      <c r="M497" s="74"/>
      <c r="N497" s="43"/>
      <c r="O497" s="358"/>
      <c r="P497" s="74"/>
      <c r="R497" s="12"/>
      <c r="S497" s="9">
        <f t="shared" si="551"/>
        <v>0</v>
      </c>
      <c r="T497" s="12"/>
      <c r="U497" s="12"/>
      <c r="V497" s="12"/>
      <c r="W497" s="12"/>
      <c r="X497" s="12"/>
      <c r="Y497" s="12"/>
      <c r="Z497" s="1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</row>
    <row r="498" spans="1:159" ht="18" hidden="1" customHeight="1" x14ac:dyDescent="0.2">
      <c r="A498" s="347"/>
      <c r="B498" s="347"/>
      <c r="C498" s="347"/>
      <c r="D498" s="347"/>
      <c r="E498" s="347"/>
      <c r="F498" s="347"/>
      <c r="G498" s="348"/>
      <c r="H498" s="348"/>
      <c r="I498" s="348"/>
      <c r="J498" s="348"/>
      <c r="K498" s="349"/>
      <c r="M498" s="74"/>
      <c r="N498" s="43"/>
      <c r="O498" s="358"/>
      <c r="P498" s="74"/>
      <c r="R498" s="12"/>
      <c r="S498" s="9">
        <f t="shared" si="551"/>
        <v>0</v>
      </c>
      <c r="T498" s="12"/>
      <c r="U498" s="12"/>
      <c r="V498" s="12"/>
      <c r="W498" s="12"/>
      <c r="X498" s="12"/>
      <c r="Y498" s="12"/>
      <c r="Z498" s="1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</row>
    <row r="499" spans="1:159" ht="15.75" hidden="1" x14ac:dyDescent="0.2">
      <c r="A499" s="347"/>
      <c r="B499" s="347"/>
      <c r="C499" s="347"/>
      <c r="D499" s="347"/>
      <c r="E499" s="347"/>
      <c r="F499" s="347"/>
      <c r="G499" s="348"/>
      <c r="H499" s="348"/>
      <c r="I499" s="348"/>
      <c r="J499" s="392" t="s">
        <v>389</v>
      </c>
      <c r="K499" s="432"/>
      <c r="L499" s="353" t="s">
        <v>280</v>
      </c>
      <c r="M499" s="69"/>
      <c r="N499" s="32"/>
      <c r="O499" s="71">
        <f>+M499+N499</f>
        <v>0</v>
      </c>
      <c r="P499" s="74"/>
      <c r="R499" s="12"/>
      <c r="S499" s="9">
        <f t="shared" si="551"/>
        <v>0</v>
      </c>
      <c r="T499" s="12"/>
      <c r="U499" s="12"/>
      <c r="V499" s="12"/>
      <c r="W499" s="12"/>
      <c r="X499" s="12"/>
      <c r="Y499" s="12"/>
      <c r="Z499" s="1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</row>
    <row r="500" spans="1:159" ht="15" hidden="1" x14ac:dyDescent="0.2">
      <c r="A500" s="347"/>
      <c r="B500" s="347"/>
      <c r="C500" s="347"/>
      <c r="D500" s="347"/>
      <c r="E500" s="347"/>
      <c r="F500" s="347"/>
      <c r="G500" s="348"/>
      <c r="H500" s="348"/>
      <c r="I500" s="348"/>
      <c r="J500" s="348"/>
      <c r="K500" s="349"/>
      <c r="L500" s="353" t="s">
        <v>281</v>
      </c>
      <c r="M500" s="69"/>
      <c r="N500" s="69"/>
      <c r="O500" s="71">
        <f>+M500+N500</f>
        <v>0</v>
      </c>
      <c r="P500" s="74"/>
      <c r="R500" s="12"/>
      <c r="S500" s="9">
        <f t="shared" si="551"/>
        <v>0</v>
      </c>
      <c r="T500" s="12"/>
      <c r="U500" s="12"/>
      <c r="V500" s="12"/>
      <c r="W500" s="12"/>
      <c r="X500" s="12"/>
      <c r="Y500" s="12"/>
      <c r="Z500" s="1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</row>
    <row r="501" spans="1:159" s="1" customFormat="1" ht="15.75" hidden="1" x14ac:dyDescent="0.25">
      <c r="A501" s="350"/>
      <c r="B501" s="350"/>
      <c r="C501" s="350"/>
      <c r="D501" s="350"/>
      <c r="E501" s="350"/>
      <c r="F501" s="350"/>
      <c r="G501" s="68"/>
      <c r="H501" s="68"/>
      <c r="I501" s="68"/>
      <c r="J501" s="68"/>
      <c r="K501" s="110"/>
      <c r="L501" s="353" t="s">
        <v>282</v>
      </c>
      <c r="M501" s="69"/>
      <c r="N501" s="69"/>
      <c r="O501" s="71">
        <f>+M501+N501</f>
        <v>0</v>
      </c>
      <c r="P501" s="75"/>
      <c r="Q501" s="52"/>
      <c r="R501" s="13"/>
      <c r="S501" s="9">
        <f t="shared" si="551"/>
        <v>0</v>
      </c>
      <c r="T501" s="13"/>
      <c r="U501" s="13"/>
      <c r="V501" s="13"/>
      <c r="W501" s="13"/>
      <c r="X501" s="13"/>
      <c r="Y501" s="13"/>
      <c r="Z501" s="13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</row>
    <row r="502" spans="1:159" s="1" customFormat="1" ht="15.75" hidden="1" x14ac:dyDescent="0.25">
      <c r="A502" s="350"/>
      <c r="B502" s="350"/>
      <c r="C502" s="350"/>
      <c r="D502" s="350"/>
      <c r="E502" s="350"/>
      <c r="F502" s="350"/>
      <c r="G502" s="68"/>
      <c r="H502" s="68"/>
      <c r="I502" s="68"/>
      <c r="J502" s="68"/>
      <c r="K502" s="110"/>
      <c r="L502" s="353" t="s">
        <v>283</v>
      </c>
      <c r="M502" s="69"/>
      <c r="N502" s="32"/>
      <c r="O502" s="71">
        <f t="shared" ref="O502:O504" si="616">+M502+N502</f>
        <v>0</v>
      </c>
      <c r="P502" s="75"/>
      <c r="Q502" s="52"/>
      <c r="R502" s="13"/>
      <c r="S502" s="9">
        <f t="shared" si="551"/>
        <v>0</v>
      </c>
      <c r="T502" s="13"/>
      <c r="U502" s="13"/>
      <c r="V502" s="13"/>
      <c r="W502" s="13"/>
      <c r="X502" s="13"/>
      <c r="Y502" s="13"/>
      <c r="Z502" s="13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</row>
    <row r="503" spans="1:159" s="1" customFormat="1" ht="15.75" hidden="1" x14ac:dyDescent="0.25">
      <c r="A503" s="350"/>
      <c r="B503" s="350"/>
      <c r="C503" s="350"/>
      <c r="D503" s="350"/>
      <c r="E503" s="350"/>
      <c r="F503" s="350"/>
      <c r="G503" s="68"/>
      <c r="H503" s="68"/>
      <c r="I503" s="68"/>
      <c r="J503" s="68"/>
      <c r="K503" s="110"/>
      <c r="L503" s="353" t="s">
        <v>284</v>
      </c>
      <c r="M503" s="69"/>
      <c r="N503" s="32"/>
      <c r="O503" s="71">
        <f t="shared" si="616"/>
        <v>0</v>
      </c>
      <c r="P503" s="75"/>
      <c r="Q503" s="52"/>
      <c r="R503" s="13"/>
      <c r="S503" s="6"/>
      <c r="T503" s="13"/>
      <c r="U503" s="13"/>
      <c r="V503" s="13"/>
      <c r="W503" s="13"/>
      <c r="X503" s="13"/>
      <c r="Y503" s="13"/>
      <c r="Z503" s="13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</row>
    <row r="504" spans="1:159" s="1" customFormat="1" ht="15.75" hidden="1" x14ac:dyDescent="0.25">
      <c r="A504" s="350"/>
      <c r="B504" s="350"/>
      <c r="C504" s="350"/>
      <c r="D504" s="350"/>
      <c r="E504" s="350"/>
      <c r="F504" s="350"/>
      <c r="G504" s="68"/>
      <c r="H504" s="68"/>
      <c r="I504" s="68"/>
      <c r="J504" s="68"/>
      <c r="K504" s="110"/>
      <c r="L504" s="353" t="s">
        <v>285</v>
      </c>
      <c r="M504" s="69"/>
      <c r="N504" s="32"/>
      <c r="O504" s="71">
        <f t="shared" si="616"/>
        <v>0</v>
      </c>
      <c r="P504" s="75"/>
      <c r="Q504" s="52"/>
      <c r="R504" s="13"/>
      <c r="S504" s="6"/>
      <c r="T504" s="13"/>
      <c r="U504" s="13"/>
      <c r="V504" s="13"/>
      <c r="W504" s="13"/>
      <c r="X504" s="13"/>
      <c r="Y504" s="13"/>
      <c r="Z504" s="13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</row>
    <row r="505" spans="1:159" s="1" customFormat="1" ht="15.75" hidden="1" x14ac:dyDescent="0.25">
      <c r="A505" s="350"/>
      <c r="B505" s="350"/>
      <c r="C505" s="350"/>
      <c r="D505" s="350"/>
      <c r="E505" s="350"/>
      <c r="F505" s="350"/>
      <c r="G505" s="68"/>
      <c r="H505" s="68"/>
      <c r="I505" s="68"/>
      <c r="J505" s="68"/>
      <c r="K505" s="110"/>
      <c r="L505" s="371" t="s">
        <v>286</v>
      </c>
      <c r="M505" s="70">
        <f>+M499+M500+M501+M502+M503+M504</f>
        <v>0</v>
      </c>
      <c r="N505" s="54">
        <f t="shared" ref="N505" si="617">+N499+N500+N501+N502+N503+N504</f>
        <v>0</v>
      </c>
      <c r="O505" s="70">
        <f>+O499+O500+O501+O502+O503+O504</f>
        <v>0</v>
      </c>
      <c r="P505" s="75"/>
      <c r="Q505" s="52"/>
      <c r="R505" s="13"/>
      <c r="S505" s="6"/>
      <c r="T505" s="13"/>
      <c r="U505" s="13"/>
      <c r="V505" s="13"/>
      <c r="W505" s="13"/>
      <c r="X505" s="13"/>
      <c r="Y505" s="13"/>
      <c r="Z505" s="13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</row>
    <row r="506" spans="1:159" s="1" customFormat="1" hidden="1" x14ac:dyDescent="0.25">
      <c r="A506" s="28"/>
      <c r="B506" s="23"/>
      <c r="C506" s="23"/>
      <c r="D506" s="23"/>
      <c r="E506" s="28"/>
      <c r="F506" s="23"/>
      <c r="G506" s="57"/>
      <c r="H506" s="57"/>
      <c r="I506" s="57"/>
      <c r="J506" s="57"/>
      <c r="K506" s="111"/>
      <c r="L506" s="354"/>
      <c r="M506" s="75"/>
      <c r="N506" s="42"/>
      <c r="O506" s="358"/>
      <c r="P506" s="75"/>
      <c r="Q506" s="52"/>
      <c r="R506" s="13"/>
      <c r="S506" s="6"/>
      <c r="T506" s="13"/>
      <c r="U506" s="13"/>
      <c r="V506" s="13"/>
      <c r="W506" s="13"/>
      <c r="X506" s="13"/>
      <c r="Y506" s="13"/>
      <c r="Z506" s="13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</row>
    <row r="507" spans="1:159" s="1" customFormat="1" x14ac:dyDescent="0.25">
      <c r="A507" s="23"/>
      <c r="B507" s="23"/>
      <c r="C507" s="23"/>
      <c r="D507" s="23"/>
      <c r="E507" s="28"/>
      <c r="F507" s="27"/>
      <c r="G507" s="57"/>
      <c r="H507" s="57"/>
      <c r="I507" s="57"/>
      <c r="J507" s="57"/>
      <c r="K507" s="111"/>
      <c r="L507" s="354"/>
      <c r="M507" s="75"/>
      <c r="N507" s="42"/>
      <c r="O507" s="358"/>
      <c r="P507" s="75"/>
      <c r="Q507" s="52"/>
      <c r="R507" s="13"/>
      <c r="S507" s="6"/>
      <c r="T507" s="13"/>
      <c r="U507" s="13"/>
      <c r="V507" s="13"/>
      <c r="W507" s="13"/>
      <c r="X507" s="13"/>
      <c r="Y507" s="13"/>
      <c r="Z507" s="13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</row>
    <row r="508" spans="1:159" s="1" customFormat="1" x14ac:dyDescent="0.25">
      <c r="A508" s="23"/>
      <c r="B508" s="23"/>
      <c r="C508" s="23"/>
      <c r="D508" s="23"/>
      <c r="E508" s="28"/>
      <c r="F508" s="28"/>
      <c r="G508" s="57"/>
      <c r="H508" s="57"/>
      <c r="I508" s="57"/>
      <c r="J508" s="57"/>
      <c r="K508" s="111"/>
      <c r="L508" s="354"/>
      <c r="M508" s="75"/>
      <c r="N508" s="42"/>
      <c r="O508" s="358"/>
      <c r="P508" s="75"/>
      <c r="Q508" s="52"/>
      <c r="R508" s="13"/>
      <c r="S508" s="6"/>
      <c r="T508" s="13"/>
      <c r="U508" s="13"/>
      <c r="V508" s="13"/>
      <c r="W508" s="13"/>
      <c r="X508" s="13"/>
      <c r="Y508" s="13"/>
      <c r="Z508" s="13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</row>
    <row r="509" spans="1:159" s="66" customFormat="1" ht="15.75" x14ac:dyDescent="0.2">
      <c r="A509" s="392" t="s">
        <v>406</v>
      </c>
      <c r="B509" s="392"/>
      <c r="C509" s="392"/>
      <c r="D509" s="392"/>
      <c r="E509" s="392"/>
      <c r="F509" s="392"/>
      <c r="G509" s="231" t="s">
        <v>407</v>
      </c>
      <c r="H509" s="232"/>
      <c r="I509" s="393" t="s">
        <v>429</v>
      </c>
      <c r="J509" s="393"/>
      <c r="K509" s="393"/>
      <c r="L509" s="393"/>
      <c r="M509" s="393"/>
      <c r="N509" s="62"/>
      <c r="O509" s="359"/>
      <c r="P509" s="76"/>
      <c r="Q509" s="63"/>
      <c r="R509" s="64"/>
      <c r="S509" s="6"/>
      <c r="T509" s="64"/>
      <c r="U509" s="64"/>
      <c r="V509" s="64"/>
      <c r="W509" s="64"/>
      <c r="X509" s="64"/>
      <c r="Y509" s="64"/>
      <c r="Z509" s="64"/>
      <c r="AA509" s="65"/>
      <c r="AB509" s="65"/>
      <c r="AC509" s="65"/>
      <c r="AD509" s="65"/>
      <c r="AE509" s="65"/>
      <c r="AF509" s="65"/>
      <c r="AG509" s="65"/>
      <c r="AH509" s="65"/>
      <c r="AI509" s="65"/>
      <c r="AJ509" s="65"/>
      <c r="AK509" s="65"/>
      <c r="AL509" s="65"/>
      <c r="AM509" s="65"/>
      <c r="AN509" s="65"/>
      <c r="AO509" s="65"/>
      <c r="AP509" s="65"/>
      <c r="AQ509" s="65"/>
      <c r="AR509" s="65"/>
      <c r="AS509" s="65"/>
      <c r="AT509" s="65"/>
      <c r="AU509" s="65"/>
      <c r="AV509" s="65"/>
      <c r="AW509" s="65"/>
      <c r="AX509" s="65"/>
      <c r="AY509" s="65"/>
      <c r="AZ509" s="65"/>
      <c r="BA509" s="65"/>
      <c r="BB509" s="65"/>
      <c r="BC509" s="65"/>
      <c r="BD509" s="65"/>
      <c r="BE509" s="65"/>
      <c r="BF509" s="65"/>
      <c r="BG509" s="65"/>
      <c r="BH509" s="65"/>
      <c r="BI509" s="65"/>
      <c r="BJ509" s="65"/>
      <c r="BK509" s="65"/>
      <c r="BL509" s="65"/>
      <c r="BM509" s="65"/>
      <c r="BN509" s="65"/>
      <c r="BO509" s="65"/>
      <c r="BP509" s="65"/>
      <c r="BQ509" s="65"/>
      <c r="BR509" s="65"/>
      <c r="BS509" s="65"/>
      <c r="BT509" s="65"/>
      <c r="BU509" s="65"/>
      <c r="BV509" s="65"/>
      <c r="BW509" s="65"/>
      <c r="BX509" s="65"/>
      <c r="BY509" s="65"/>
      <c r="BZ509" s="65"/>
      <c r="CA509" s="65"/>
      <c r="CB509" s="65"/>
      <c r="CC509" s="65"/>
      <c r="CD509" s="65"/>
      <c r="CE509" s="65"/>
      <c r="CF509" s="65"/>
      <c r="CG509" s="65"/>
      <c r="CH509" s="65"/>
      <c r="CI509" s="65"/>
      <c r="CJ509" s="65"/>
      <c r="CK509" s="65"/>
      <c r="CL509" s="65"/>
      <c r="CM509" s="65"/>
      <c r="CN509" s="65"/>
      <c r="CO509" s="65"/>
      <c r="CP509" s="65"/>
      <c r="CQ509" s="65"/>
      <c r="CR509" s="65"/>
      <c r="CS509" s="65"/>
      <c r="CT509" s="65"/>
      <c r="CU509" s="65"/>
      <c r="CV509" s="65"/>
      <c r="CW509" s="65"/>
      <c r="CX509" s="65"/>
      <c r="CY509" s="65"/>
      <c r="CZ509" s="65"/>
      <c r="DA509" s="65"/>
      <c r="DB509" s="65"/>
      <c r="DC509" s="65"/>
      <c r="DD509" s="65"/>
      <c r="DE509" s="65"/>
      <c r="DF509" s="65"/>
      <c r="DG509" s="65"/>
      <c r="DH509" s="65"/>
      <c r="DI509" s="65"/>
      <c r="DJ509" s="65"/>
      <c r="DK509" s="65"/>
      <c r="DL509" s="65"/>
      <c r="DM509" s="65"/>
      <c r="DN509" s="65"/>
      <c r="DO509" s="65"/>
      <c r="DP509" s="65"/>
      <c r="DQ509" s="65"/>
      <c r="DR509" s="65"/>
      <c r="DS509" s="65"/>
      <c r="DT509" s="65"/>
      <c r="DU509" s="65"/>
      <c r="DV509" s="65"/>
      <c r="DW509" s="65"/>
      <c r="DX509" s="65"/>
      <c r="DY509" s="65"/>
      <c r="DZ509" s="65"/>
      <c r="EA509" s="65"/>
      <c r="EB509" s="65"/>
      <c r="EC509" s="65"/>
      <c r="ED509" s="65"/>
      <c r="EE509" s="65"/>
      <c r="EF509" s="65"/>
      <c r="EG509" s="65"/>
      <c r="EH509" s="65"/>
      <c r="EI509" s="65"/>
      <c r="EJ509" s="65"/>
      <c r="EK509" s="65"/>
      <c r="EL509" s="65"/>
      <c r="EM509" s="65"/>
      <c r="EN509" s="65"/>
      <c r="EO509" s="65"/>
      <c r="EP509" s="65"/>
      <c r="EQ509" s="65"/>
      <c r="ER509" s="65"/>
      <c r="ES509" s="65"/>
      <c r="ET509" s="65"/>
      <c r="EU509" s="65"/>
      <c r="EV509" s="65"/>
      <c r="EW509" s="65"/>
      <c r="EX509" s="65"/>
      <c r="EY509" s="65"/>
      <c r="EZ509" s="65"/>
      <c r="FA509" s="65"/>
      <c r="FB509" s="65"/>
      <c r="FC509" s="65"/>
    </row>
    <row r="510" spans="1:159" s="66" customFormat="1" ht="15" customHeight="1" x14ac:dyDescent="0.2">
      <c r="A510" s="411" t="s">
        <v>408</v>
      </c>
      <c r="B510" s="411"/>
      <c r="C510" s="411"/>
      <c r="D510" s="411"/>
      <c r="E510" s="411"/>
      <c r="F510" s="411"/>
      <c r="G510" s="368" t="s">
        <v>410</v>
      </c>
      <c r="H510" s="61"/>
      <c r="I510" s="402" t="s">
        <v>431</v>
      </c>
      <c r="J510" s="402"/>
      <c r="K510" s="402"/>
      <c r="L510" s="402"/>
      <c r="M510" s="402"/>
      <c r="N510" s="62"/>
      <c r="O510" s="359"/>
      <c r="P510" s="76"/>
      <c r="Q510" s="63"/>
      <c r="R510" s="64"/>
      <c r="S510" s="6"/>
      <c r="T510" s="64"/>
      <c r="U510" s="64"/>
      <c r="V510" s="64"/>
      <c r="W510" s="64"/>
      <c r="X510" s="64"/>
      <c r="Y510" s="64"/>
      <c r="Z510" s="64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  <c r="AT510" s="65"/>
      <c r="AU510" s="65"/>
      <c r="AV510" s="65"/>
      <c r="AW510" s="65"/>
      <c r="AX510" s="65"/>
      <c r="AY510" s="65"/>
      <c r="AZ510" s="65"/>
      <c r="BA510" s="65"/>
      <c r="BB510" s="65"/>
      <c r="BC510" s="65"/>
      <c r="BD510" s="65"/>
      <c r="BE510" s="65"/>
      <c r="BF510" s="65"/>
      <c r="BG510" s="65"/>
      <c r="BH510" s="65"/>
      <c r="BI510" s="65"/>
      <c r="BJ510" s="65"/>
      <c r="BK510" s="65"/>
      <c r="BL510" s="65"/>
      <c r="BM510" s="65"/>
      <c r="BN510" s="65"/>
      <c r="BO510" s="65"/>
      <c r="BP510" s="65"/>
      <c r="BQ510" s="65"/>
      <c r="BR510" s="65"/>
      <c r="BS510" s="65"/>
      <c r="BT510" s="65"/>
      <c r="BU510" s="65"/>
      <c r="BV510" s="65"/>
      <c r="BW510" s="65"/>
      <c r="BX510" s="65"/>
      <c r="BY510" s="65"/>
      <c r="BZ510" s="65"/>
      <c r="CA510" s="65"/>
      <c r="CB510" s="65"/>
      <c r="CC510" s="65"/>
      <c r="CD510" s="65"/>
      <c r="CE510" s="65"/>
      <c r="CF510" s="65"/>
      <c r="CG510" s="65"/>
      <c r="CH510" s="65"/>
      <c r="CI510" s="65"/>
      <c r="CJ510" s="65"/>
      <c r="CK510" s="65"/>
      <c r="CL510" s="65"/>
      <c r="CM510" s="65"/>
      <c r="CN510" s="65"/>
      <c r="CO510" s="65"/>
      <c r="CP510" s="65"/>
      <c r="CQ510" s="65"/>
      <c r="CR510" s="65"/>
      <c r="CS510" s="65"/>
      <c r="CT510" s="65"/>
      <c r="CU510" s="65"/>
      <c r="CV510" s="65"/>
      <c r="CW510" s="65"/>
      <c r="CX510" s="65"/>
      <c r="CY510" s="65"/>
      <c r="CZ510" s="65"/>
      <c r="DA510" s="65"/>
      <c r="DB510" s="65"/>
      <c r="DC510" s="65"/>
      <c r="DD510" s="65"/>
      <c r="DE510" s="65"/>
      <c r="DF510" s="65"/>
      <c r="DG510" s="65"/>
      <c r="DH510" s="65"/>
      <c r="DI510" s="65"/>
      <c r="DJ510" s="65"/>
      <c r="DK510" s="65"/>
      <c r="DL510" s="65"/>
      <c r="DM510" s="65"/>
      <c r="DN510" s="65"/>
      <c r="DO510" s="65"/>
      <c r="DP510" s="65"/>
      <c r="DQ510" s="65"/>
      <c r="DR510" s="65"/>
      <c r="DS510" s="65"/>
      <c r="DT510" s="65"/>
      <c r="DU510" s="65"/>
      <c r="DV510" s="65"/>
      <c r="DW510" s="65"/>
      <c r="DX510" s="65"/>
      <c r="DY510" s="65"/>
      <c r="DZ510" s="65"/>
      <c r="EA510" s="65"/>
      <c r="EB510" s="65"/>
      <c r="EC510" s="65"/>
      <c r="ED510" s="65"/>
      <c r="EE510" s="65"/>
      <c r="EF510" s="65"/>
      <c r="EG510" s="65"/>
      <c r="EH510" s="65"/>
      <c r="EI510" s="65"/>
      <c r="EJ510" s="65"/>
      <c r="EK510" s="65"/>
      <c r="EL510" s="65"/>
      <c r="EM510" s="65"/>
      <c r="EN510" s="65"/>
      <c r="EO510" s="65"/>
      <c r="EP510" s="65"/>
      <c r="EQ510" s="65"/>
      <c r="ER510" s="65"/>
      <c r="ES510" s="65"/>
      <c r="ET510" s="65"/>
      <c r="EU510" s="65"/>
      <c r="EV510" s="65"/>
      <c r="EW510" s="65"/>
      <c r="EX510" s="65"/>
      <c r="EY510" s="65"/>
      <c r="EZ510" s="65"/>
      <c r="FA510" s="65"/>
      <c r="FB510" s="65"/>
      <c r="FC510" s="65"/>
    </row>
    <row r="511" spans="1:159" s="1" customFormat="1" x14ac:dyDescent="0.25">
      <c r="A511" s="23"/>
      <c r="B511" s="23"/>
      <c r="C511" s="23"/>
      <c r="D511" s="23"/>
      <c r="E511" s="23"/>
      <c r="F511" s="26"/>
      <c r="G511" s="36"/>
      <c r="H511" s="36"/>
      <c r="I511" s="36"/>
      <c r="J511" s="36"/>
      <c r="K511" s="112"/>
      <c r="L511" s="355"/>
      <c r="M511" s="75"/>
      <c r="N511" s="42"/>
      <c r="O511" s="358"/>
      <c r="P511" s="75"/>
      <c r="Q511" s="52"/>
      <c r="R511" s="13"/>
      <c r="S511" s="6"/>
      <c r="T511" s="13"/>
      <c r="U511" s="13"/>
      <c r="V511" s="13"/>
      <c r="W511" s="13"/>
      <c r="X511" s="13"/>
      <c r="Y511" s="13"/>
      <c r="Z511" s="13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</row>
    <row r="512" spans="1:159" s="1" customFormat="1" x14ac:dyDescent="0.25">
      <c r="A512" s="23"/>
      <c r="B512" s="23"/>
      <c r="C512" s="23"/>
      <c r="D512" s="23"/>
      <c r="E512" s="23"/>
      <c r="F512" s="26"/>
      <c r="G512" s="36"/>
      <c r="H512" s="36"/>
      <c r="I512" s="36"/>
      <c r="J512" s="36"/>
      <c r="K512" s="112"/>
      <c r="L512" s="355"/>
      <c r="M512" s="75"/>
      <c r="N512" s="42"/>
      <c r="O512" s="358"/>
      <c r="P512" s="75"/>
      <c r="Q512" s="52"/>
      <c r="R512" s="13"/>
      <c r="S512" s="6"/>
      <c r="T512" s="13"/>
      <c r="U512" s="13"/>
      <c r="V512" s="13"/>
      <c r="W512" s="13"/>
      <c r="X512" s="13"/>
      <c r="Y512" s="13"/>
      <c r="Z512" s="13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</row>
    <row r="513" spans="1:159" s="1" customFormat="1" x14ac:dyDescent="0.25">
      <c r="A513" s="23"/>
      <c r="B513" s="23"/>
      <c r="C513" s="23"/>
      <c r="D513" s="23"/>
      <c r="E513" s="23"/>
      <c r="F513" s="26"/>
      <c r="G513" s="36"/>
      <c r="H513" s="36"/>
      <c r="I513" s="36"/>
      <c r="J513" s="36"/>
      <c r="K513" s="112"/>
      <c r="L513" s="355"/>
      <c r="M513" s="75"/>
      <c r="N513" s="42"/>
      <c r="O513" s="358"/>
      <c r="P513" s="75"/>
      <c r="Q513" s="52"/>
      <c r="R513" s="13"/>
      <c r="S513" s="6"/>
      <c r="T513" s="13"/>
      <c r="U513" s="13"/>
      <c r="V513" s="13"/>
      <c r="W513" s="13"/>
      <c r="X513" s="13"/>
      <c r="Y513" s="13"/>
      <c r="Z513" s="13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</row>
    <row r="514" spans="1:159" s="1" customFormat="1" x14ac:dyDescent="0.25">
      <c r="A514" s="23"/>
      <c r="B514" s="23"/>
      <c r="C514" s="23"/>
      <c r="D514" s="23"/>
      <c r="E514" s="23"/>
      <c r="F514" s="23"/>
      <c r="G514" s="56"/>
      <c r="H514" s="56"/>
      <c r="I514" s="56"/>
      <c r="J514" s="56"/>
      <c r="K514" s="107"/>
      <c r="L514" s="72"/>
      <c r="M514" s="75"/>
      <c r="N514" s="42"/>
      <c r="O514" s="358"/>
      <c r="P514" s="75"/>
      <c r="Q514" s="52"/>
      <c r="R514" s="13"/>
      <c r="S514" s="6"/>
      <c r="T514" s="13"/>
      <c r="U514" s="13"/>
      <c r="V514" s="13"/>
      <c r="W514" s="13"/>
      <c r="X514" s="13"/>
      <c r="Y514" s="13"/>
      <c r="Z514" s="13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</row>
    <row r="515" spans="1:159" s="1" customFormat="1" x14ac:dyDescent="0.25">
      <c r="A515" s="23"/>
      <c r="B515" s="23"/>
      <c r="C515" s="23"/>
      <c r="D515" s="23"/>
      <c r="E515" s="23"/>
      <c r="F515" s="23"/>
      <c r="G515" s="40"/>
      <c r="H515" s="40"/>
      <c r="I515" s="40"/>
      <c r="J515" s="40"/>
      <c r="K515" s="113"/>
      <c r="L515" s="356"/>
      <c r="M515" s="75"/>
      <c r="N515" s="42"/>
      <c r="O515" s="358"/>
      <c r="P515" s="75"/>
      <c r="Q515" s="52"/>
      <c r="R515" s="13"/>
      <c r="S515" s="6"/>
      <c r="T515" s="13"/>
      <c r="U515" s="13"/>
      <c r="V515" s="13"/>
      <c r="W515" s="13"/>
      <c r="X515" s="13"/>
      <c r="Y515" s="13"/>
      <c r="Z515" s="13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</row>
    <row r="516" spans="1:159" s="1" customFormat="1" x14ac:dyDescent="0.25">
      <c r="A516" s="28"/>
      <c r="B516" s="23"/>
      <c r="C516" s="23"/>
      <c r="D516" s="23"/>
      <c r="E516" s="28"/>
      <c r="F516" s="23"/>
      <c r="G516" s="57"/>
      <c r="H516" s="57"/>
      <c r="I516" s="57"/>
      <c r="J516" s="57"/>
      <c r="K516" s="111"/>
      <c r="L516" s="354"/>
      <c r="M516" s="75"/>
      <c r="N516" s="42"/>
      <c r="O516" s="358"/>
      <c r="P516" s="75"/>
      <c r="Q516" s="52"/>
      <c r="R516" s="13"/>
      <c r="S516" s="6"/>
      <c r="T516" s="13"/>
      <c r="U516" s="13"/>
      <c r="V516" s="13"/>
      <c r="W516" s="13"/>
      <c r="X516" s="13"/>
      <c r="Y516" s="13"/>
      <c r="Z516" s="13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</row>
    <row r="517" spans="1:159" s="1" customFormat="1" x14ac:dyDescent="0.25">
      <c r="A517" s="23"/>
      <c r="B517" s="23"/>
      <c r="C517" s="23"/>
      <c r="D517" s="23"/>
      <c r="E517" s="28"/>
      <c r="F517" s="27"/>
      <c r="G517" s="57"/>
      <c r="H517" s="57"/>
      <c r="I517" s="57"/>
      <c r="J517" s="57"/>
      <c r="K517" s="111"/>
      <c r="L517" s="354"/>
      <c r="M517" s="75"/>
      <c r="N517" s="42"/>
      <c r="O517" s="358"/>
      <c r="P517" s="75"/>
      <c r="Q517" s="52"/>
      <c r="R517" s="13"/>
      <c r="S517" s="6"/>
      <c r="T517" s="13"/>
      <c r="U517" s="13"/>
      <c r="V517" s="13"/>
      <c r="W517" s="13"/>
      <c r="X517" s="13"/>
      <c r="Y517" s="13"/>
      <c r="Z517" s="13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</row>
    <row r="518" spans="1:159" s="1" customFormat="1" x14ac:dyDescent="0.25">
      <c r="A518" s="23"/>
      <c r="B518" s="23"/>
      <c r="C518" s="23"/>
      <c r="D518" s="23"/>
      <c r="E518" s="28"/>
      <c r="F518" s="28"/>
      <c r="G518" s="57"/>
      <c r="H518" s="57"/>
      <c r="I518" s="57"/>
      <c r="J518" s="57"/>
      <c r="K518" s="111"/>
      <c r="L518" s="354"/>
      <c r="M518" s="75"/>
      <c r="N518" s="42"/>
      <c r="O518" s="358"/>
      <c r="P518" s="75"/>
      <c r="Q518" s="52"/>
      <c r="R518" s="13"/>
      <c r="S518" s="6"/>
      <c r="T518" s="13"/>
      <c r="U518" s="13"/>
      <c r="V518" s="13"/>
      <c r="W518" s="13"/>
      <c r="X518" s="13"/>
      <c r="Y518" s="13"/>
      <c r="Z518" s="13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</row>
    <row r="519" spans="1:159" s="1" customFormat="1" x14ac:dyDescent="0.25">
      <c r="A519" s="23"/>
      <c r="B519" s="23"/>
      <c r="C519" s="23"/>
      <c r="D519" s="23"/>
      <c r="E519" s="23"/>
      <c r="F519" s="26"/>
      <c r="G519" s="36"/>
      <c r="H519" s="36"/>
      <c r="I519" s="36"/>
      <c r="J519" s="36"/>
      <c r="K519" s="112"/>
      <c r="L519" s="355"/>
      <c r="M519" s="75"/>
      <c r="N519" s="42"/>
      <c r="O519" s="358"/>
      <c r="P519" s="75"/>
      <c r="Q519" s="52"/>
      <c r="R519" s="13"/>
      <c r="S519" s="6"/>
      <c r="T519" s="13"/>
      <c r="U519" s="13"/>
      <c r="V519" s="13"/>
      <c r="W519" s="13"/>
      <c r="X519" s="13"/>
      <c r="Y519" s="13"/>
      <c r="Z519" s="13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</row>
    <row r="520" spans="1:159" s="1" customFormat="1" x14ac:dyDescent="0.25">
      <c r="A520" s="23"/>
      <c r="B520" s="23"/>
      <c r="C520" s="23"/>
      <c r="D520" s="23"/>
      <c r="E520" s="23"/>
      <c r="F520" s="26"/>
      <c r="G520" s="36"/>
      <c r="H520" s="36"/>
      <c r="I520" s="36"/>
      <c r="J520" s="36"/>
      <c r="K520" s="112"/>
      <c r="L520" s="355"/>
      <c r="M520" s="75"/>
      <c r="N520" s="42"/>
      <c r="O520" s="358"/>
      <c r="P520" s="75"/>
      <c r="Q520" s="52"/>
      <c r="R520" s="13"/>
      <c r="S520" s="6"/>
      <c r="T520" s="13"/>
      <c r="U520" s="13"/>
      <c r="V520" s="13"/>
      <c r="W520" s="13"/>
      <c r="X520" s="13"/>
      <c r="Y520" s="13"/>
      <c r="Z520" s="13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</row>
    <row r="521" spans="1:159" s="1" customFormat="1" x14ac:dyDescent="0.25">
      <c r="A521" s="23"/>
      <c r="B521" s="23"/>
      <c r="C521" s="23"/>
      <c r="D521" s="23"/>
      <c r="E521" s="23"/>
      <c r="F521" s="26"/>
      <c r="G521" s="36"/>
      <c r="H521" s="36"/>
      <c r="I521" s="36"/>
      <c r="J521" s="36"/>
      <c r="K521" s="112"/>
      <c r="L521" s="355"/>
      <c r="M521" s="75"/>
      <c r="N521" s="42"/>
      <c r="O521" s="358"/>
      <c r="P521" s="75"/>
      <c r="Q521" s="52"/>
      <c r="R521" s="13"/>
      <c r="S521" s="6"/>
      <c r="T521" s="13"/>
      <c r="U521" s="13"/>
      <c r="V521" s="13"/>
      <c r="W521" s="13"/>
      <c r="X521" s="13"/>
      <c r="Y521" s="13"/>
      <c r="Z521" s="13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</row>
    <row r="522" spans="1:159" s="1" customFormat="1" x14ac:dyDescent="0.25">
      <c r="A522" s="23"/>
      <c r="B522" s="23"/>
      <c r="C522" s="23"/>
      <c r="D522" s="23"/>
      <c r="E522" s="23"/>
      <c r="F522" s="26"/>
      <c r="G522" s="36"/>
      <c r="H522" s="36"/>
      <c r="I522" s="36"/>
      <c r="J522" s="36"/>
      <c r="K522" s="112"/>
      <c r="L522" s="355"/>
      <c r="M522" s="75"/>
      <c r="N522" s="42"/>
      <c r="O522" s="358"/>
      <c r="P522" s="75"/>
      <c r="Q522" s="52"/>
      <c r="R522" s="13"/>
      <c r="S522" s="6"/>
      <c r="T522" s="13"/>
      <c r="U522" s="13"/>
      <c r="V522" s="13"/>
      <c r="W522" s="13"/>
      <c r="X522" s="13"/>
      <c r="Y522" s="13"/>
      <c r="Z522" s="13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</row>
    <row r="523" spans="1:159" s="1" customFormat="1" x14ac:dyDescent="0.25">
      <c r="A523" s="23"/>
      <c r="B523" s="23"/>
      <c r="C523" s="23"/>
      <c r="D523" s="23"/>
      <c r="E523" s="23"/>
      <c r="F523" s="26"/>
      <c r="G523" s="36"/>
      <c r="H523" s="36"/>
      <c r="I523" s="36"/>
      <c r="J523" s="36"/>
      <c r="K523" s="112"/>
      <c r="L523" s="355"/>
      <c r="M523" s="75"/>
      <c r="N523" s="42"/>
      <c r="O523" s="358"/>
      <c r="P523" s="75"/>
      <c r="Q523" s="52"/>
      <c r="R523" s="13"/>
      <c r="S523" s="6"/>
      <c r="T523" s="13"/>
      <c r="U523" s="13"/>
      <c r="V523" s="13"/>
      <c r="W523" s="13"/>
      <c r="X523" s="13"/>
      <c r="Y523" s="13"/>
      <c r="Z523" s="13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</row>
    <row r="524" spans="1:159" s="1" customFormat="1" x14ac:dyDescent="0.25">
      <c r="A524" s="23"/>
      <c r="B524" s="23"/>
      <c r="C524" s="23"/>
      <c r="D524" s="23"/>
      <c r="E524" s="23"/>
      <c r="F524" s="26"/>
      <c r="G524" s="36"/>
      <c r="H524" s="36"/>
      <c r="I524" s="36"/>
      <c r="J524" s="36"/>
      <c r="K524" s="112"/>
      <c r="L524" s="355"/>
      <c r="M524" s="75"/>
      <c r="N524" s="42"/>
      <c r="O524" s="358"/>
      <c r="P524" s="75"/>
      <c r="Q524" s="52"/>
      <c r="R524" s="13"/>
      <c r="S524" s="6"/>
      <c r="T524" s="13"/>
      <c r="U524" s="13"/>
      <c r="V524" s="13"/>
      <c r="W524" s="13"/>
      <c r="X524" s="13"/>
      <c r="Y524" s="13"/>
      <c r="Z524" s="13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</row>
    <row r="525" spans="1:159" s="1" customFormat="1" x14ac:dyDescent="0.25">
      <c r="A525" s="23"/>
      <c r="B525" s="23"/>
      <c r="C525" s="23"/>
      <c r="D525" s="23"/>
      <c r="E525" s="23"/>
      <c r="F525" s="26"/>
      <c r="G525" s="36"/>
      <c r="H525" s="36"/>
      <c r="I525" s="36"/>
      <c r="J525" s="36"/>
      <c r="K525" s="112"/>
      <c r="L525" s="355"/>
      <c r="M525" s="75"/>
      <c r="N525" s="42"/>
      <c r="O525" s="358"/>
      <c r="P525" s="75"/>
      <c r="Q525" s="52"/>
      <c r="R525" s="13"/>
      <c r="S525" s="6"/>
      <c r="T525" s="13"/>
      <c r="U525" s="13"/>
      <c r="V525" s="13"/>
      <c r="W525" s="13"/>
      <c r="X525" s="13"/>
      <c r="Y525" s="13"/>
      <c r="Z525" s="13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</row>
    <row r="526" spans="1:159" x14ac:dyDescent="0.2">
      <c r="M526" s="74"/>
      <c r="N526" s="43"/>
      <c r="O526" s="74"/>
      <c r="P526" s="74"/>
      <c r="R526" s="6"/>
      <c r="S526" s="6"/>
      <c r="T526" s="6"/>
      <c r="U526" s="6"/>
      <c r="V526" s="6"/>
      <c r="W526" s="6"/>
      <c r="X526" s="6"/>
      <c r="Y526" s="6"/>
      <c r="Z526" s="6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</row>
    <row r="527" spans="1:159" x14ac:dyDescent="0.2">
      <c r="M527" s="74"/>
      <c r="N527" s="43"/>
      <c r="O527" s="74"/>
      <c r="P527" s="74"/>
      <c r="R527" s="6"/>
      <c r="S527" s="6"/>
      <c r="T527" s="6"/>
      <c r="U527" s="6"/>
      <c r="V527" s="6"/>
      <c r="W527" s="6"/>
      <c r="X527" s="6"/>
      <c r="Y527" s="6"/>
      <c r="Z527" s="6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</row>
    <row r="528" spans="1:159" x14ac:dyDescent="0.2">
      <c r="M528" s="74"/>
      <c r="N528" s="43"/>
      <c r="O528" s="74"/>
      <c r="P528" s="74"/>
      <c r="R528" s="6"/>
      <c r="S528" s="6"/>
      <c r="T528" s="6"/>
      <c r="U528" s="6"/>
      <c r="V528" s="6"/>
      <c r="W528" s="6"/>
      <c r="X528" s="6"/>
      <c r="Y528" s="6"/>
      <c r="Z528" s="6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</row>
    <row r="529" spans="13:159" x14ac:dyDescent="0.2">
      <c r="M529" s="74"/>
      <c r="N529" s="43"/>
      <c r="O529" s="74"/>
      <c r="P529" s="74"/>
      <c r="R529" s="6"/>
      <c r="S529" s="6"/>
      <c r="T529" s="6"/>
      <c r="U529" s="6"/>
      <c r="V529" s="6"/>
      <c r="W529" s="6"/>
      <c r="X529" s="6"/>
      <c r="Y529" s="6"/>
      <c r="Z529" s="6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</row>
    <row r="530" spans="13:159" x14ac:dyDescent="0.2">
      <c r="M530" s="74"/>
      <c r="N530" s="43"/>
      <c r="O530" s="74"/>
      <c r="P530" s="74"/>
      <c r="R530" s="6"/>
      <c r="S530" s="6"/>
      <c r="T530" s="6"/>
      <c r="U530" s="6"/>
      <c r="V530" s="6"/>
      <c r="W530" s="6"/>
      <c r="X530" s="6"/>
      <c r="Y530" s="6"/>
      <c r="Z530" s="6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</row>
    <row r="531" spans="13:159" x14ac:dyDescent="0.2">
      <c r="M531" s="74"/>
      <c r="N531" s="43"/>
      <c r="O531" s="74"/>
      <c r="P531" s="74"/>
      <c r="R531" s="6"/>
      <c r="S531" s="6"/>
      <c r="T531" s="6"/>
      <c r="U531" s="6"/>
      <c r="V531" s="6"/>
      <c r="W531" s="6"/>
      <c r="X531" s="6"/>
      <c r="Y531" s="6"/>
      <c r="Z531" s="6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</row>
    <row r="532" spans="13:159" x14ac:dyDescent="0.2">
      <c r="M532" s="74"/>
      <c r="N532" s="43"/>
      <c r="O532" s="74"/>
      <c r="P532" s="74"/>
      <c r="R532" s="6"/>
      <c r="S532" s="6"/>
      <c r="T532" s="6"/>
      <c r="U532" s="6"/>
      <c r="V532" s="6"/>
      <c r="W532" s="6"/>
      <c r="X532" s="6"/>
      <c r="Y532" s="6"/>
      <c r="Z532" s="6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</row>
    <row r="533" spans="13:159" x14ac:dyDescent="0.2">
      <c r="M533" s="74"/>
      <c r="N533" s="43"/>
      <c r="O533" s="74"/>
      <c r="P533" s="74"/>
      <c r="R533" s="6"/>
      <c r="S533" s="6"/>
      <c r="T533" s="6"/>
      <c r="U533" s="6"/>
      <c r="V533" s="6"/>
      <c r="W533" s="6"/>
      <c r="X533" s="6"/>
      <c r="Y533" s="6"/>
      <c r="Z533" s="6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</row>
    <row r="534" spans="13:159" x14ac:dyDescent="0.2">
      <c r="M534" s="74"/>
      <c r="N534" s="43"/>
      <c r="O534" s="74"/>
      <c r="P534" s="74"/>
      <c r="R534" s="6"/>
      <c r="S534" s="6"/>
      <c r="T534" s="6"/>
      <c r="U534" s="6"/>
      <c r="V534" s="6"/>
      <c r="W534" s="6"/>
      <c r="X534" s="6"/>
      <c r="Y534" s="6"/>
      <c r="Z534" s="6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</row>
    <row r="535" spans="13:159" x14ac:dyDescent="0.2">
      <c r="M535" s="74"/>
      <c r="N535" s="43"/>
      <c r="O535" s="74"/>
      <c r="P535" s="74"/>
      <c r="R535" s="6"/>
      <c r="S535" s="6"/>
      <c r="T535" s="6"/>
      <c r="U535" s="6"/>
      <c r="V535" s="6"/>
      <c r="W535" s="6"/>
      <c r="X535" s="6"/>
      <c r="Y535" s="6"/>
      <c r="Z535" s="6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</row>
    <row r="536" spans="13:159" x14ac:dyDescent="0.2">
      <c r="M536" s="74"/>
      <c r="N536" s="43"/>
      <c r="O536" s="74"/>
      <c r="P536" s="74"/>
      <c r="R536" s="6"/>
      <c r="S536" s="6"/>
      <c r="T536" s="6"/>
      <c r="U536" s="6"/>
      <c r="V536" s="6"/>
      <c r="W536" s="6"/>
      <c r="X536" s="6"/>
      <c r="Y536" s="6"/>
      <c r="Z536" s="6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</row>
    <row r="537" spans="13:159" x14ac:dyDescent="0.2">
      <c r="M537" s="74"/>
      <c r="N537" s="43"/>
      <c r="O537" s="74"/>
      <c r="P537" s="74"/>
      <c r="R537" s="6"/>
      <c r="S537" s="6"/>
      <c r="T537" s="6"/>
      <c r="U537" s="6"/>
      <c r="V537" s="6"/>
      <c r="W537" s="6"/>
      <c r="X537" s="6"/>
      <c r="Y537" s="6"/>
      <c r="Z537" s="6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</row>
    <row r="538" spans="13:159" x14ac:dyDescent="0.2">
      <c r="M538" s="74"/>
      <c r="N538" s="43"/>
      <c r="O538" s="74"/>
      <c r="P538" s="74"/>
      <c r="R538" s="6"/>
      <c r="S538" s="6"/>
      <c r="T538" s="6"/>
      <c r="U538" s="6"/>
      <c r="V538" s="6"/>
      <c r="W538" s="6"/>
      <c r="X538" s="6"/>
      <c r="Y538" s="6"/>
      <c r="Z538" s="6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</row>
    <row r="539" spans="13:159" x14ac:dyDescent="0.2">
      <c r="M539" s="74"/>
      <c r="N539" s="43"/>
      <c r="O539" s="74"/>
      <c r="P539" s="74"/>
      <c r="R539" s="6"/>
      <c r="S539" s="6"/>
      <c r="T539" s="6"/>
      <c r="U539" s="6"/>
      <c r="V539" s="6"/>
      <c r="W539" s="6"/>
      <c r="X539" s="6"/>
      <c r="Y539" s="6"/>
      <c r="Z539" s="6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</row>
    <row r="540" spans="13:159" x14ac:dyDescent="0.2">
      <c r="M540" s="74"/>
      <c r="N540" s="43"/>
      <c r="O540" s="74"/>
      <c r="P540" s="74"/>
      <c r="R540" s="6"/>
      <c r="S540" s="6"/>
      <c r="T540" s="6"/>
      <c r="U540" s="6"/>
      <c r="V540" s="6"/>
      <c r="W540" s="6"/>
      <c r="X540" s="6"/>
      <c r="Y540" s="6"/>
      <c r="Z540" s="6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</row>
    <row r="541" spans="13:159" x14ac:dyDescent="0.2">
      <c r="M541" s="74"/>
      <c r="N541" s="43"/>
      <c r="O541" s="74"/>
      <c r="P541" s="74"/>
      <c r="R541" s="7"/>
      <c r="S541" s="6"/>
      <c r="T541" s="7"/>
      <c r="U541" s="7"/>
      <c r="V541" s="7"/>
      <c r="W541" s="7"/>
      <c r="X541" s="7"/>
      <c r="Y541" s="7"/>
      <c r="Z541" s="7"/>
    </row>
    <row r="542" spans="13:159" x14ac:dyDescent="0.2">
      <c r="M542" s="74"/>
      <c r="N542" s="43"/>
      <c r="O542" s="74"/>
      <c r="P542" s="74"/>
      <c r="R542" s="7"/>
      <c r="S542" s="6"/>
      <c r="T542" s="7"/>
      <c r="U542" s="7"/>
      <c r="V542" s="7"/>
      <c r="W542" s="7"/>
      <c r="X542" s="7"/>
      <c r="Y542" s="7"/>
      <c r="Z542" s="7"/>
    </row>
    <row r="543" spans="13:159" x14ac:dyDescent="0.2">
      <c r="M543" s="74"/>
      <c r="N543" s="43"/>
      <c r="O543" s="74"/>
      <c r="P543" s="74"/>
      <c r="R543" s="7"/>
      <c r="S543" s="6"/>
      <c r="T543" s="7"/>
      <c r="U543" s="7"/>
      <c r="V543" s="7"/>
      <c r="W543" s="7"/>
      <c r="X543" s="7"/>
      <c r="Y543" s="7"/>
      <c r="Z543" s="7"/>
    </row>
    <row r="544" spans="13:159" x14ac:dyDescent="0.2">
      <c r="M544" s="74"/>
      <c r="N544" s="43"/>
      <c r="O544" s="74"/>
      <c r="P544" s="74"/>
      <c r="R544" s="7"/>
      <c r="S544" s="6"/>
      <c r="T544" s="7"/>
      <c r="U544" s="7"/>
      <c r="V544" s="7"/>
      <c r="W544" s="7"/>
      <c r="X544" s="7"/>
      <c r="Y544" s="7"/>
      <c r="Z544" s="7"/>
    </row>
    <row r="545" spans="13:26" x14ac:dyDescent="0.2">
      <c r="M545" s="74"/>
      <c r="N545" s="43"/>
      <c r="O545" s="74"/>
      <c r="P545" s="74"/>
      <c r="R545" s="7"/>
      <c r="S545" s="6"/>
      <c r="T545" s="7"/>
      <c r="U545" s="7"/>
      <c r="V545" s="7"/>
      <c r="W545" s="7"/>
      <c r="X545" s="7"/>
      <c r="Y545" s="7"/>
      <c r="Z545" s="7"/>
    </row>
    <row r="546" spans="13:26" x14ac:dyDescent="0.2">
      <c r="M546" s="74"/>
      <c r="N546" s="43"/>
      <c r="O546" s="74"/>
      <c r="P546" s="74"/>
      <c r="R546" s="7"/>
      <c r="S546" s="6"/>
      <c r="T546" s="7"/>
      <c r="U546" s="7"/>
      <c r="V546" s="7"/>
      <c r="W546" s="7"/>
      <c r="X546" s="7"/>
      <c r="Y546" s="7"/>
      <c r="Z546" s="7"/>
    </row>
    <row r="547" spans="13:26" x14ac:dyDescent="0.2">
      <c r="M547" s="74"/>
      <c r="N547" s="43"/>
      <c r="O547" s="74"/>
      <c r="P547" s="74"/>
      <c r="R547" s="7"/>
      <c r="S547" s="6"/>
      <c r="T547" s="7"/>
      <c r="U547" s="7"/>
      <c r="V547" s="7"/>
      <c r="W547" s="7"/>
      <c r="X547" s="7"/>
      <c r="Y547" s="7"/>
      <c r="Z547" s="7"/>
    </row>
    <row r="548" spans="13:26" x14ac:dyDescent="0.2">
      <c r="M548" s="74"/>
      <c r="N548" s="43"/>
      <c r="O548" s="74"/>
      <c r="P548" s="74"/>
      <c r="R548" s="7"/>
      <c r="S548" s="6"/>
      <c r="T548" s="7"/>
      <c r="U548" s="7"/>
      <c r="V548" s="7"/>
      <c r="W548" s="7"/>
      <c r="X548" s="7"/>
      <c r="Y548" s="7"/>
      <c r="Z548" s="7"/>
    </row>
    <row r="549" spans="13:26" x14ac:dyDescent="0.2">
      <c r="M549" s="74"/>
      <c r="N549" s="43"/>
      <c r="O549" s="74"/>
      <c r="P549" s="74"/>
      <c r="R549" s="7"/>
      <c r="S549" s="6"/>
      <c r="T549" s="7"/>
      <c r="U549" s="7"/>
      <c r="V549" s="7"/>
      <c r="W549" s="7"/>
      <c r="X549" s="7"/>
      <c r="Y549" s="7"/>
      <c r="Z549" s="7"/>
    </row>
    <row r="550" spans="13:26" x14ac:dyDescent="0.2">
      <c r="M550" s="74"/>
      <c r="N550" s="43"/>
      <c r="O550" s="74"/>
      <c r="P550" s="74"/>
      <c r="R550" s="7"/>
      <c r="S550" s="6"/>
      <c r="T550" s="7"/>
      <c r="U550" s="7"/>
      <c r="V550" s="7"/>
      <c r="W550" s="7"/>
      <c r="X550" s="7"/>
      <c r="Y550" s="7"/>
      <c r="Z550" s="7"/>
    </row>
    <row r="551" spans="13:26" x14ac:dyDescent="0.2">
      <c r="M551" s="74"/>
      <c r="N551" s="43"/>
      <c r="O551" s="74"/>
      <c r="P551" s="74"/>
      <c r="R551" s="7"/>
      <c r="S551" s="6"/>
      <c r="T551" s="7"/>
      <c r="U551" s="7"/>
      <c r="V551" s="7"/>
      <c r="W551" s="7"/>
      <c r="X551" s="7"/>
      <c r="Y551" s="7"/>
      <c r="Z551" s="7"/>
    </row>
    <row r="552" spans="13:26" x14ac:dyDescent="0.2">
      <c r="M552" s="74"/>
      <c r="N552" s="43"/>
      <c r="O552" s="74"/>
      <c r="P552" s="74"/>
      <c r="R552" s="7"/>
      <c r="S552" s="6"/>
      <c r="T552" s="7"/>
      <c r="U552" s="7"/>
      <c r="V552" s="7"/>
      <c r="W552" s="7"/>
      <c r="X552" s="7"/>
      <c r="Y552" s="7"/>
      <c r="Z552" s="7"/>
    </row>
    <row r="553" spans="13:26" x14ac:dyDescent="0.2">
      <c r="M553" s="74"/>
      <c r="N553" s="43"/>
      <c r="O553" s="74"/>
      <c r="P553" s="74"/>
      <c r="R553" s="7"/>
      <c r="S553" s="6"/>
      <c r="T553" s="7"/>
      <c r="U553" s="7"/>
      <c r="V553" s="7"/>
      <c r="W553" s="7"/>
      <c r="X553" s="7"/>
      <c r="Y553" s="7"/>
      <c r="Z553" s="7"/>
    </row>
    <row r="554" spans="13:26" x14ac:dyDescent="0.2">
      <c r="M554" s="74"/>
      <c r="N554" s="43"/>
      <c r="O554" s="74"/>
      <c r="P554" s="74"/>
      <c r="R554" s="7"/>
      <c r="S554" s="6"/>
      <c r="T554" s="7"/>
      <c r="U554" s="7"/>
      <c r="V554" s="7"/>
      <c r="W554" s="7"/>
      <c r="X554" s="7"/>
      <c r="Y554" s="7"/>
      <c r="Z554" s="7"/>
    </row>
    <row r="555" spans="13:26" x14ac:dyDescent="0.2">
      <c r="M555" s="74"/>
      <c r="N555" s="43"/>
      <c r="O555" s="74"/>
      <c r="P555" s="74"/>
      <c r="R555" s="7"/>
      <c r="S555" s="6"/>
      <c r="T555" s="7"/>
      <c r="U555" s="7"/>
      <c r="V555" s="7"/>
      <c r="W555" s="7"/>
      <c r="X555" s="7"/>
      <c r="Y555" s="7"/>
      <c r="Z555" s="7"/>
    </row>
    <row r="556" spans="13:26" x14ac:dyDescent="0.2">
      <c r="M556" s="74"/>
      <c r="N556" s="43"/>
      <c r="O556" s="74"/>
      <c r="P556" s="74"/>
      <c r="R556" s="7"/>
      <c r="S556" s="6"/>
      <c r="T556" s="7"/>
      <c r="U556" s="7"/>
      <c r="V556" s="7"/>
      <c r="W556" s="7"/>
      <c r="X556" s="7"/>
      <c r="Y556" s="7"/>
      <c r="Z556" s="7"/>
    </row>
    <row r="557" spans="13:26" x14ac:dyDescent="0.2">
      <c r="M557" s="74"/>
      <c r="N557" s="43"/>
      <c r="O557" s="74"/>
      <c r="P557" s="74"/>
      <c r="R557" s="7"/>
      <c r="S557" s="6"/>
      <c r="T557" s="7"/>
      <c r="U557" s="7"/>
      <c r="V557" s="7"/>
      <c r="W557" s="7"/>
      <c r="X557" s="7"/>
      <c r="Y557" s="7"/>
      <c r="Z557" s="7"/>
    </row>
    <row r="558" spans="13:26" x14ac:dyDescent="0.2">
      <c r="M558" s="74"/>
      <c r="N558" s="43"/>
      <c r="O558" s="74"/>
      <c r="P558" s="74"/>
      <c r="R558" s="7"/>
      <c r="S558" s="6"/>
      <c r="T558" s="7"/>
      <c r="U558" s="7"/>
      <c r="V558" s="7"/>
      <c r="W558" s="7"/>
      <c r="X558" s="7"/>
      <c r="Y558" s="7"/>
      <c r="Z558" s="7"/>
    </row>
    <row r="559" spans="13:26" x14ac:dyDescent="0.2">
      <c r="M559" s="74"/>
      <c r="N559" s="43"/>
      <c r="O559" s="74"/>
      <c r="P559" s="74"/>
      <c r="R559" s="7"/>
      <c r="S559" s="6"/>
      <c r="T559" s="7"/>
      <c r="U559" s="7"/>
      <c r="V559" s="7"/>
      <c r="W559" s="7"/>
      <c r="X559" s="7"/>
      <c r="Y559" s="7"/>
      <c r="Z559" s="7"/>
    </row>
    <row r="560" spans="13:26" x14ac:dyDescent="0.2">
      <c r="M560" s="74"/>
      <c r="N560" s="43"/>
      <c r="O560" s="74"/>
      <c r="P560" s="74"/>
      <c r="R560" s="7"/>
      <c r="S560" s="6"/>
      <c r="T560" s="7"/>
      <c r="U560" s="7"/>
      <c r="V560" s="7"/>
      <c r="W560" s="7"/>
      <c r="X560" s="7"/>
      <c r="Y560" s="7"/>
      <c r="Z560" s="7"/>
    </row>
    <row r="561" spans="13:26" x14ac:dyDescent="0.2">
      <c r="M561" s="74"/>
      <c r="N561" s="43"/>
      <c r="O561" s="74"/>
      <c r="P561" s="74"/>
      <c r="R561" s="7"/>
      <c r="S561" s="6"/>
      <c r="T561" s="7"/>
      <c r="U561" s="7"/>
      <c r="V561" s="7"/>
      <c r="W561" s="7"/>
      <c r="X561" s="7"/>
      <c r="Y561" s="7"/>
      <c r="Z561" s="7"/>
    </row>
    <row r="562" spans="13:26" x14ac:dyDescent="0.2">
      <c r="M562" s="74"/>
      <c r="N562" s="43"/>
      <c r="O562" s="74"/>
      <c r="P562" s="74"/>
      <c r="R562" s="7"/>
      <c r="S562" s="6"/>
      <c r="T562" s="7"/>
      <c r="U562" s="7"/>
      <c r="V562" s="7"/>
      <c r="W562" s="7"/>
      <c r="X562" s="7"/>
      <c r="Y562" s="7"/>
      <c r="Z562" s="7"/>
    </row>
    <row r="563" spans="13:26" x14ac:dyDescent="0.2">
      <c r="M563" s="74"/>
      <c r="N563" s="43"/>
      <c r="O563" s="74"/>
      <c r="P563" s="74"/>
      <c r="R563" s="7"/>
      <c r="S563" s="6"/>
      <c r="T563" s="7"/>
      <c r="U563" s="7"/>
      <c r="V563" s="7"/>
      <c r="W563" s="7"/>
      <c r="X563" s="7"/>
      <c r="Y563" s="7"/>
      <c r="Z563" s="7"/>
    </row>
    <row r="564" spans="13:26" x14ac:dyDescent="0.2">
      <c r="M564" s="74"/>
      <c r="N564" s="43"/>
      <c r="O564" s="74"/>
      <c r="P564" s="74"/>
      <c r="R564" s="7"/>
      <c r="S564" s="6"/>
      <c r="T564" s="7"/>
      <c r="U564" s="7"/>
      <c r="V564" s="7"/>
      <c r="W564" s="7"/>
      <c r="X564" s="7"/>
      <c r="Y564" s="7"/>
      <c r="Z564" s="7"/>
    </row>
    <row r="565" spans="13:26" x14ac:dyDescent="0.2">
      <c r="M565" s="74"/>
      <c r="N565" s="43"/>
      <c r="O565" s="74"/>
      <c r="P565" s="74"/>
      <c r="R565" s="7"/>
      <c r="S565" s="6"/>
      <c r="T565" s="7"/>
      <c r="U565" s="7"/>
      <c r="V565" s="7"/>
      <c r="W565" s="7"/>
      <c r="X565" s="7"/>
      <c r="Y565" s="7"/>
      <c r="Z565" s="7"/>
    </row>
    <row r="566" spans="13:26" x14ac:dyDescent="0.2">
      <c r="M566" s="74"/>
      <c r="N566" s="43"/>
      <c r="O566" s="74"/>
      <c r="P566" s="74"/>
      <c r="R566" s="7"/>
      <c r="S566" s="6"/>
      <c r="T566" s="7"/>
      <c r="U566" s="7"/>
      <c r="V566" s="7"/>
      <c r="W566" s="7"/>
      <c r="X566" s="7"/>
      <c r="Y566" s="7"/>
      <c r="Z566" s="7"/>
    </row>
    <row r="567" spans="13:26" x14ac:dyDescent="0.2">
      <c r="M567" s="74"/>
      <c r="N567" s="43"/>
      <c r="O567" s="74"/>
      <c r="P567" s="74"/>
      <c r="R567" s="7"/>
      <c r="S567" s="6"/>
      <c r="T567" s="7"/>
      <c r="U567" s="7"/>
      <c r="V567" s="7"/>
      <c r="W567" s="7"/>
      <c r="X567" s="7"/>
      <c r="Y567" s="7"/>
      <c r="Z567" s="7"/>
    </row>
    <row r="568" spans="13:26" x14ac:dyDescent="0.2">
      <c r="M568" s="74"/>
      <c r="N568" s="43"/>
      <c r="O568" s="74"/>
      <c r="P568" s="74"/>
      <c r="R568" s="7"/>
      <c r="S568" s="6"/>
      <c r="T568" s="7"/>
      <c r="U568" s="7"/>
      <c r="V568" s="7"/>
      <c r="W568" s="7"/>
      <c r="X568" s="7"/>
      <c r="Y568" s="7"/>
      <c r="Z568" s="7"/>
    </row>
    <row r="569" spans="13:26" x14ac:dyDescent="0.2">
      <c r="M569" s="74"/>
      <c r="N569" s="43"/>
      <c r="O569" s="74"/>
      <c r="P569" s="74"/>
      <c r="R569" s="7"/>
      <c r="S569" s="6"/>
      <c r="T569" s="7"/>
      <c r="U569" s="7"/>
      <c r="V569" s="7"/>
      <c r="W569" s="7"/>
      <c r="X569" s="7"/>
      <c r="Y569" s="7"/>
      <c r="Z569" s="7"/>
    </row>
    <row r="570" spans="13:26" x14ac:dyDescent="0.2">
      <c r="M570" s="74"/>
      <c r="N570" s="43"/>
      <c r="O570" s="74"/>
      <c r="P570" s="74"/>
      <c r="R570" s="7"/>
      <c r="S570" s="6"/>
      <c r="T570" s="7"/>
      <c r="U570" s="7"/>
      <c r="V570" s="7"/>
      <c r="W570" s="7"/>
      <c r="X570" s="7"/>
      <c r="Y570" s="7"/>
      <c r="Z570" s="7"/>
    </row>
    <row r="571" spans="13:26" x14ac:dyDescent="0.2">
      <c r="M571" s="74"/>
      <c r="N571" s="43"/>
      <c r="O571" s="74"/>
      <c r="P571" s="74"/>
      <c r="R571" s="7"/>
      <c r="S571" s="6"/>
      <c r="T571" s="7"/>
      <c r="U571" s="7"/>
      <c r="V571" s="7"/>
      <c r="W571" s="7"/>
      <c r="X571" s="7"/>
      <c r="Y571" s="7"/>
      <c r="Z571" s="7"/>
    </row>
    <row r="572" spans="13:26" x14ac:dyDescent="0.2">
      <c r="M572" s="74"/>
      <c r="N572" s="43"/>
      <c r="O572" s="74"/>
      <c r="P572" s="74"/>
      <c r="R572" s="7"/>
      <c r="S572" s="7"/>
      <c r="T572" s="7"/>
      <c r="U572" s="7"/>
      <c r="V572" s="7"/>
      <c r="W572" s="7"/>
      <c r="X572" s="7"/>
      <c r="Y572" s="7"/>
      <c r="Z572" s="7"/>
    </row>
    <row r="573" spans="13:26" x14ac:dyDescent="0.2">
      <c r="M573" s="74"/>
      <c r="N573" s="43"/>
      <c r="O573" s="74"/>
      <c r="P573" s="74"/>
      <c r="R573" s="7"/>
      <c r="S573" s="7"/>
      <c r="T573" s="7"/>
      <c r="U573" s="7"/>
      <c r="V573" s="7"/>
      <c r="W573" s="7"/>
      <c r="X573" s="7"/>
      <c r="Y573" s="7"/>
      <c r="Z573" s="7"/>
    </row>
    <row r="574" spans="13:26" x14ac:dyDescent="0.2">
      <c r="M574" s="74"/>
      <c r="N574" s="43"/>
      <c r="O574" s="74"/>
      <c r="P574" s="74"/>
      <c r="R574" s="7"/>
      <c r="S574" s="7"/>
      <c r="T574" s="7"/>
      <c r="U574" s="7"/>
      <c r="V574" s="7"/>
      <c r="W574" s="7"/>
      <c r="X574" s="7"/>
      <c r="Y574" s="7"/>
      <c r="Z574" s="7"/>
    </row>
    <row r="575" spans="13:26" x14ac:dyDescent="0.2">
      <c r="M575" s="74"/>
      <c r="N575" s="43"/>
      <c r="O575" s="74"/>
      <c r="P575" s="74"/>
      <c r="R575" s="7"/>
      <c r="S575" s="7"/>
      <c r="T575" s="7"/>
      <c r="U575" s="7"/>
      <c r="V575" s="7"/>
      <c r="W575" s="7"/>
      <c r="X575" s="7"/>
      <c r="Y575" s="7"/>
      <c r="Z575" s="7"/>
    </row>
    <row r="576" spans="13:26" x14ac:dyDescent="0.2">
      <c r="M576" s="74"/>
      <c r="N576" s="43"/>
      <c r="O576" s="74"/>
      <c r="P576" s="74"/>
      <c r="R576" s="7"/>
      <c r="S576" s="7"/>
      <c r="T576" s="7"/>
      <c r="U576" s="7"/>
      <c r="V576" s="7"/>
      <c r="W576" s="7"/>
      <c r="X576" s="7"/>
      <c r="Y576" s="7"/>
      <c r="Z576" s="7"/>
    </row>
    <row r="577" spans="13:26" x14ac:dyDescent="0.2">
      <c r="M577" s="74"/>
      <c r="N577" s="43"/>
      <c r="O577" s="74"/>
      <c r="P577" s="74"/>
      <c r="R577" s="7"/>
      <c r="S577" s="7"/>
      <c r="T577" s="7"/>
      <c r="U577" s="7"/>
      <c r="V577" s="7"/>
      <c r="W577" s="7"/>
      <c r="X577" s="7"/>
      <c r="Y577" s="7"/>
      <c r="Z577" s="7"/>
    </row>
    <row r="578" spans="13:26" x14ac:dyDescent="0.2">
      <c r="M578" s="74"/>
      <c r="N578" s="43"/>
      <c r="O578" s="74"/>
      <c r="P578" s="74"/>
      <c r="R578" s="7"/>
      <c r="S578" s="7"/>
      <c r="T578" s="7"/>
      <c r="U578" s="7"/>
      <c r="V578" s="7"/>
      <c r="W578" s="7"/>
      <c r="X578" s="7"/>
      <c r="Y578" s="7"/>
      <c r="Z578" s="7"/>
    </row>
    <row r="579" spans="13:26" x14ac:dyDescent="0.2">
      <c r="M579" s="74"/>
      <c r="N579" s="43"/>
      <c r="O579" s="74"/>
      <c r="P579" s="74"/>
      <c r="R579" s="7"/>
      <c r="S579" s="7"/>
      <c r="T579" s="7"/>
      <c r="U579" s="7"/>
      <c r="V579" s="7"/>
      <c r="W579" s="7"/>
      <c r="X579" s="7"/>
      <c r="Y579" s="7"/>
      <c r="Z579" s="7"/>
    </row>
    <row r="580" spans="13:26" x14ac:dyDescent="0.2">
      <c r="M580" s="74"/>
      <c r="N580" s="43"/>
      <c r="O580" s="74"/>
      <c r="P580" s="74"/>
      <c r="R580" s="7"/>
      <c r="S580" s="7"/>
      <c r="T580" s="7"/>
      <c r="U580" s="7"/>
      <c r="V580" s="7"/>
      <c r="W580" s="7"/>
      <c r="X580" s="7"/>
      <c r="Y580" s="7"/>
      <c r="Z580" s="7"/>
    </row>
    <row r="581" spans="13:26" x14ac:dyDescent="0.2">
      <c r="M581" s="74"/>
      <c r="N581" s="43"/>
      <c r="O581" s="74"/>
      <c r="P581" s="74"/>
      <c r="R581" s="7"/>
      <c r="S581" s="7"/>
      <c r="T581" s="7"/>
      <c r="U581" s="7"/>
      <c r="V581" s="7"/>
      <c r="W581" s="7"/>
      <c r="X581" s="7"/>
      <c r="Y581" s="7"/>
      <c r="Z581" s="7"/>
    </row>
    <row r="582" spans="13:26" x14ac:dyDescent="0.2">
      <c r="M582" s="74"/>
      <c r="N582" s="43"/>
      <c r="O582" s="74"/>
      <c r="P582" s="74"/>
      <c r="R582" s="7"/>
      <c r="S582" s="7"/>
      <c r="T582" s="7"/>
      <c r="U582" s="7"/>
      <c r="V582" s="7"/>
      <c r="W582" s="7"/>
      <c r="X582" s="7"/>
      <c r="Y582" s="7"/>
      <c r="Z582" s="7"/>
    </row>
    <row r="583" spans="13:26" x14ac:dyDescent="0.2">
      <c r="M583" s="74"/>
      <c r="N583" s="43"/>
      <c r="O583" s="74"/>
      <c r="P583" s="74"/>
      <c r="R583" s="7"/>
      <c r="S583" s="7"/>
      <c r="T583" s="7"/>
      <c r="U583" s="7"/>
      <c r="V583" s="7"/>
      <c r="W583" s="7"/>
      <c r="X583" s="7"/>
      <c r="Y583" s="7"/>
      <c r="Z583" s="7"/>
    </row>
    <row r="584" spans="13:26" x14ac:dyDescent="0.2">
      <c r="M584" s="74"/>
      <c r="N584" s="43"/>
      <c r="O584" s="74"/>
      <c r="P584" s="74"/>
      <c r="R584" s="7"/>
      <c r="S584" s="7"/>
      <c r="T584" s="7"/>
      <c r="U584" s="7"/>
      <c r="V584" s="7"/>
      <c r="W584" s="7"/>
      <c r="X584" s="7"/>
      <c r="Y584" s="7"/>
      <c r="Z584" s="7"/>
    </row>
    <row r="585" spans="13:26" x14ac:dyDescent="0.2">
      <c r="M585" s="74"/>
      <c r="N585" s="43"/>
      <c r="O585" s="74"/>
      <c r="P585" s="74"/>
      <c r="R585" s="7"/>
      <c r="S585" s="7"/>
      <c r="T585" s="7"/>
      <c r="U585" s="7"/>
      <c r="V585" s="7"/>
      <c r="W585" s="7"/>
      <c r="X585" s="7"/>
      <c r="Y585" s="7"/>
      <c r="Z585" s="7"/>
    </row>
    <row r="586" spans="13:26" x14ac:dyDescent="0.2">
      <c r="M586" s="74"/>
      <c r="N586" s="43"/>
      <c r="O586" s="74"/>
      <c r="P586" s="74"/>
      <c r="R586" s="7"/>
      <c r="S586" s="7"/>
      <c r="T586" s="7"/>
      <c r="U586" s="7"/>
      <c r="V586" s="7"/>
      <c r="W586" s="7"/>
      <c r="X586" s="7"/>
      <c r="Y586" s="7"/>
      <c r="Z586" s="7"/>
    </row>
    <row r="587" spans="13:26" x14ac:dyDescent="0.2">
      <c r="M587" s="74"/>
      <c r="N587" s="43"/>
      <c r="O587" s="74"/>
      <c r="P587" s="74"/>
      <c r="R587" s="7"/>
      <c r="S587" s="7"/>
      <c r="T587" s="7"/>
      <c r="U587" s="7"/>
      <c r="V587" s="7"/>
      <c r="W587" s="7"/>
      <c r="X587" s="7"/>
      <c r="Y587" s="7"/>
      <c r="Z587" s="7"/>
    </row>
    <row r="588" spans="13:26" x14ac:dyDescent="0.2">
      <c r="M588" s="74"/>
      <c r="N588" s="43"/>
      <c r="O588" s="74"/>
      <c r="P588" s="74"/>
      <c r="R588" s="7"/>
      <c r="S588" s="7"/>
      <c r="T588" s="7"/>
      <c r="U588" s="7"/>
      <c r="V588" s="7"/>
      <c r="W588" s="7"/>
      <c r="X588" s="7"/>
      <c r="Y588" s="7"/>
      <c r="Z588" s="7"/>
    </row>
    <row r="589" spans="13:26" x14ac:dyDescent="0.2">
      <c r="M589" s="74"/>
      <c r="N589" s="43"/>
      <c r="O589" s="74"/>
      <c r="P589" s="74"/>
      <c r="R589" s="7"/>
      <c r="S589" s="7"/>
      <c r="T589" s="7"/>
      <c r="U589" s="7"/>
      <c r="V589" s="7"/>
      <c r="W589" s="7"/>
      <c r="X589" s="7"/>
      <c r="Y589" s="7"/>
      <c r="Z589" s="7"/>
    </row>
    <row r="590" spans="13:26" x14ac:dyDescent="0.2">
      <c r="M590" s="74"/>
      <c r="N590" s="43"/>
      <c r="O590" s="74"/>
      <c r="P590" s="74"/>
      <c r="R590" s="7"/>
      <c r="S590" s="7"/>
      <c r="T590" s="7"/>
      <c r="U590" s="7"/>
      <c r="V590" s="7"/>
      <c r="W590" s="7"/>
      <c r="X590" s="7"/>
      <c r="Y590" s="7"/>
      <c r="Z590" s="7"/>
    </row>
    <row r="591" spans="13:26" x14ac:dyDescent="0.2">
      <c r="M591" s="74"/>
      <c r="N591" s="43"/>
      <c r="O591" s="74"/>
      <c r="P591" s="74"/>
      <c r="R591" s="7"/>
      <c r="S591" s="7"/>
      <c r="T591" s="7"/>
      <c r="U591" s="7"/>
      <c r="V591" s="7"/>
      <c r="W591" s="7"/>
      <c r="X591" s="7"/>
      <c r="Y591" s="7"/>
      <c r="Z591" s="7"/>
    </row>
    <row r="592" spans="13:26" x14ac:dyDescent="0.2">
      <c r="M592" s="74"/>
      <c r="N592" s="43"/>
      <c r="O592" s="74"/>
      <c r="P592" s="74"/>
      <c r="R592" s="7"/>
      <c r="S592" s="7"/>
      <c r="T592" s="7"/>
      <c r="U592" s="7"/>
      <c r="V592" s="7"/>
      <c r="W592" s="7"/>
      <c r="X592" s="7"/>
      <c r="Y592" s="7"/>
      <c r="Z592" s="7"/>
    </row>
    <row r="593" spans="13:26" x14ac:dyDescent="0.2">
      <c r="M593" s="74"/>
      <c r="N593" s="43"/>
      <c r="O593" s="74"/>
      <c r="P593" s="74"/>
      <c r="R593" s="7"/>
      <c r="S593" s="7"/>
      <c r="T593" s="7"/>
      <c r="U593" s="7"/>
      <c r="V593" s="7"/>
      <c r="W593" s="7"/>
      <c r="X593" s="7"/>
      <c r="Y593" s="7"/>
      <c r="Z593" s="7"/>
    </row>
    <row r="594" spans="13:26" x14ac:dyDescent="0.2">
      <c r="M594" s="74"/>
      <c r="N594" s="43"/>
      <c r="O594" s="74"/>
      <c r="P594" s="74"/>
      <c r="R594" s="7"/>
      <c r="S594" s="7"/>
      <c r="T594" s="7"/>
      <c r="U594" s="7"/>
      <c r="V594" s="7"/>
      <c r="W594" s="7"/>
      <c r="X594" s="7"/>
      <c r="Y594" s="7"/>
      <c r="Z594" s="7"/>
    </row>
    <row r="595" spans="13:26" x14ac:dyDescent="0.2">
      <c r="M595" s="74"/>
      <c r="N595" s="43"/>
      <c r="O595" s="74"/>
      <c r="P595" s="74"/>
      <c r="R595" s="7"/>
      <c r="S595" s="7"/>
      <c r="T595" s="7"/>
      <c r="U595" s="7"/>
      <c r="V595" s="7"/>
      <c r="W595" s="7"/>
      <c r="X595" s="7"/>
      <c r="Y595" s="7"/>
      <c r="Z595" s="7"/>
    </row>
    <row r="596" spans="13:26" x14ac:dyDescent="0.2">
      <c r="M596" s="74"/>
      <c r="N596" s="43"/>
      <c r="O596" s="74"/>
      <c r="P596" s="74"/>
      <c r="R596" s="7"/>
      <c r="S596" s="7"/>
      <c r="T596" s="7"/>
      <c r="U596" s="7"/>
      <c r="V596" s="7"/>
      <c r="W596" s="7"/>
      <c r="X596" s="7"/>
      <c r="Y596" s="7"/>
      <c r="Z596" s="7"/>
    </row>
    <row r="597" spans="13:26" x14ac:dyDescent="0.2">
      <c r="M597" s="74"/>
      <c r="N597" s="43"/>
      <c r="O597" s="74"/>
      <c r="P597" s="74"/>
      <c r="R597" s="7"/>
      <c r="S597" s="7"/>
      <c r="T597" s="7"/>
      <c r="U597" s="7"/>
      <c r="V597" s="7"/>
      <c r="W597" s="7"/>
      <c r="X597" s="7"/>
      <c r="Y597" s="7"/>
      <c r="Z597" s="7"/>
    </row>
    <row r="598" spans="13:26" x14ac:dyDescent="0.2">
      <c r="M598" s="74"/>
      <c r="N598" s="43"/>
      <c r="O598" s="74"/>
      <c r="P598" s="74"/>
      <c r="R598" s="7"/>
      <c r="S598" s="7"/>
      <c r="T598" s="7"/>
      <c r="U598" s="7"/>
      <c r="V598" s="7"/>
      <c r="W598" s="7"/>
      <c r="X598" s="7"/>
      <c r="Y598" s="7"/>
      <c r="Z598" s="7"/>
    </row>
    <row r="599" spans="13:26" x14ac:dyDescent="0.2">
      <c r="M599" s="74"/>
      <c r="N599" s="43"/>
      <c r="O599" s="74"/>
      <c r="P599" s="74"/>
      <c r="R599" s="7"/>
      <c r="S599" s="7"/>
      <c r="T599" s="7"/>
      <c r="U599" s="7"/>
      <c r="V599" s="7"/>
      <c r="W599" s="7"/>
      <c r="X599" s="7"/>
      <c r="Y599" s="7"/>
      <c r="Z599" s="7"/>
    </row>
    <row r="600" spans="13:26" x14ac:dyDescent="0.2">
      <c r="M600" s="74"/>
      <c r="N600" s="43"/>
      <c r="O600" s="74"/>
      <c r="P600" s="74"/>
      <c r="R600" s="7"/>
      <c r="S600" s="7"/>
      <c r="T600" s="7"/>
      <c r="U600" s="7"/>
      <c r="V600" s="7"/>
      <c r="W600" s="7"/>
      <c r="X600" s="7"/>
      <c r="Y600" s="7"/>
      <c r="Z600" s="7"/>
    </row>
    <row r="601" spans="13:26" x14ac:dyDescent="0.2">
      <c r="M601" s="74"/>
      <c r="N601" s="43"/>
      <c r="O601" s="74"/>
      <c r="P601" s="74"/>
      <c r="R601" s="7"/>
      <c r="S601" s="7"/>
      <c r="T601" s="7"/>
      <c r="U601" s="7"/>
      <c r="V601" s="7"/>
      <c r="W601" s="7"/>
      <c r="X601" s="7"/>
      <c r="Y601" s="7"/>
      <c r="Z601" s="7"/>
    </row>
    <row r="602" spans="13:26" x14ac:dyDescent="0.2">
      <c r="M602" s="74"/>
      <c r="N602" s="43"/>
      <c r="O602" s="74"/>
      <c r="P602" s="74"/>
      <c r="R602" s="7"/>
      <c r="S602" s="7"/>
      <c r="T602" s="7"/>
      <c r="U602" s="7"/>
      <c r="V602" s="7"/>
      <c r="W602" s="7"/>
      <c r="X602" s="7"/>
      <c r="Y602" s="7"/>
      <c r="Z602" s="7"/>
    </row>
    <row r="603" spans="13:26" x14ac:dyDescent="0.2">
      <c r="M603" s="74"/>
      <c r="N603" s="43"/>
      <c r="O603" s="74"/>
      <c r="P603" s="74"/>
      <c r="R603" s="7"/>
      <c r="S603" s="7"/>
      <c r="T603" s="7"/>
      <c r="U603" s="7"/>
      <c r="V603" s="7"/>
      <c r="W603" s="7"/>
      <c r="X603" s="7"/>
      <c r="Y603" s="7"/>
      <c r="Z603" s="7"/>
    </row>
    <row r="604" spans="13:26" x14ac:dyDescent="0.2">
      <c r="M604" s="74"/>
      <c r="N604" s="43"/>
      <c r="O604" s="74"/>
      <c r="P604" s="74"/>
      <c r="R604" s="7"/>
      <c r="S604" s="7"/>
      <c r="T604" s="7"/>
      <c r="U604" s="7"/>
      <c r="V604" s="7"/>
      <c r="W604" s="7"/>
      <c r="X604" s="7"/>
      <c r="Y604" s="7"/>
      <c r="Z604" s="7"/>
    </row>
    <row r="605" spans="13:26" x14ac:dyDescent="0.2">
      <c r="M605" s="74"/>
      <c r="N605" s="43"/>
      <c r="O605" s="74"/>
      <c r="P605" s="74"/>
      <c r="R605" s="7"/>
      <c r="S605" s="7"/>
      <c r="T605" s="7"/>
      <c r="U605" s="7"/>
      <c r="V605" s="7"/>
      <c r="W605" s="7"/>
      <c r="X605" s="7"/>
      <c r="Y605" s="7"/>
      <c r="Z605" s="7"/>
    </row>
    <row r="606" spans="13:26" x14ac:dyDescent="0.2">
      <c r="M606" s="74"/>
      <c r="N606" s="43"/>
      <c r="O606" s="74"/>
      <c r="P606" s="74"/>
      <c r="R606" s="7"/>
      <c r="S606" s="7"/>
      <c r="T606" s="7"/>
      <c r="U606" s="7"/>
      <c r="V606" s="7"/>
      <c r="W606" s="7"/>
      <c r="X606" s="7"/>
      <c r="Y606" s="7"/>
      <c r="Z606" s="7"/>
    </row>
    <row r="607" spans="13:26" x14ac:dyDescent="0.2">
      <c r="M607" s="74"/>
      <c r="N607" s="43"/>
      <c r="O607" s="74"/>
      <c r="P607" s="74"/>
      <c r="R607" s="7"/>
      <c r="S607" s="7"/>
      <c r="T607" s="7"/>
      <c r="U607" s="7"/>
      <c r="V607" s="7"/>
      <c r="W607" s="7"/>
      <c r="X607" s="7"/>
      <c r="Y607" s="7"/>
      <c r="Z607" s="7"/>
    </row>
    <row r="608" spans="13:26" x14ac:dyDescent="0.2">
      <c r="M608" s="74"/>
      <c r="N608" s="43"/>
      <c r="O608" s="74"/>
      <c r="P608" s="74"/>
      <c r="R608" s="7"/>
      <c r="S608" s="7"/>
      <c r="T608" s="7"/>
      <c r="U608" s="7"/>
      <c r="V608" s="7"/>
      <c r="W608" s="7"/>
      <c r="X608" s="7"/>
      <c r="Y608" s="7"/>
      <c r="Z608" s="7"/>
    </row>
    <row r="609" spans="13:26" x14ac:dyDescent="0.2">
      <c r="M609" s="74"/>
      <c r="N609" s="43"/>
      <c r="O609" s="74"/>
      <c r="P609" s="74"/>
      <c r="R609" s="7"/>
      <c r="S609" s="7"/>
      <c r="T609" s="7"/>
      <c r="U609" s="7"/>
      <c r="V609" s="7"/>
      <c r="W609" s="7"/>
      <c r="X609" s="7"/>
      <c r="Y609" s="7"/>
      <c r="Z609" s="7"/>
    </row>
    <row r="610" spans="13:26" x14ac:dyDescent="0.2">
      <c r="M610" s="74"/>
      <c r="N610" s="43"/>
      <c r="O610" s="74"/>
      <c r="P610" s="74"/>
      <c r="R610" s="7"/>
      <c r="S610" s="7"/>
      <c r="T610" s="7"/>
      <c r="U610" s="7"/>
      <c r="V610" s="7"/>
      <c r="W610" s="7"/>
      <c r="X610" s="7"/>
      <c r="Y610" s="7"/>
      <c r="Z610" s="7"/>
    </row>
    <row r="611" spans="13:26" x14ac:dyDescent="0.2">
      <c r="M611" s="74"/>
      <c r="N611" s="43"/>
      <c r="O611" s="74"/>
      <c r="P611" s="74"/>
      <c r="R611" s="7"/>
      <c r="S611" s="7"/>
      <c r="T611" s="7"/>
      <c r="U611" s="7"/>
      <c r="V611" s="7"/>
      <c r="W611" s="7"/>
      <c r="X611" s="7"/>
      <c r="Y611" s="7"/>
      <c r="Z611" s="7"/>
    </row>
    <row r="612" spans="13:26" x14ac:dyDescent="0.2">
      <c r="M612" s="74"/>
      <c r="N612" s="43"/>
      <c r="O612" s="74"/>
      <c r="P612" s="74"/>
      <c r="R612" s="7"/>
      <c r="S612" s="7"/>
      <c r="T612" s="7"/>
      <c r="U612" s="7"/>
      <c r="V612" s="7"/>
      <c r="W612" s="7"/>
      <c r="X612" s="7"/>
      <c r="Y612" s="7"/>
      <c r="Z612" s="7"/>
    </row>
    <row r="613" spans="13:26" x14ac:dyDescent="0.2">
      <c r="M613" s="74"/>
      <c r="N613" s="43"/>
      <c r="O613" s="74"/>
      <c r="P613" s="74"/>
      <c r="R613" s="7"/>
      <c r="S613" s="7"/>
      <c r="T613" s="7"/>
      <c r="U613" s="7"/>
      <c r="V613" s="7"/>
      <c r="W613" s="7"/>
      <c r="X613" s="7"/>
      <c r="Y613" s="7"/>
      <c r="Z613" s="7"/>
    </row>
    <row r="614" spans="13:26" x14ac:dyDescent="0.2">
      <c r="M614" s="74"/>
      <c r="N614" s="43"/>
      <c r="O614" s="74"/>
      <c r="P614" s="74"/>
      <c r="R614" s="7"/>
      <c r="S614" s="7"/>
      <c r="T614" s="7"/>
      <c r="U614" s="7"/>
      <c r="V614" s="7"/>
      <c r="W614" s="7"/>
      <c r="X614" s="7"/>
      <c r="Y614" s="7"/>
      <c r="Z614" s="7"/>
    </row>
    <row r="615" spans="13:26" x14ac:dyDescent="0.2">
      <c r="M615" s="74"/>
      <c r="N615" s="43"/>
      <c r="O615" s="74"/>
      <c r="P615" s="74"/>
      <c r="R615" s="7"/>
      <c r="S615" s="7"/>
      <c r="T615" s="7"/>
      <c r="U615" s="7"/>
      <c r="V615" s="7"/>
      <c r="W615" s="7"/>
      <c r="X615" s="7"/>
      <c r="Y615" s="7"/>
      <c r="Z615" s="7"/>
    </row>
    <row r="616" spans="13:26" x14ac:dyDescent="0.2">
      <c r="M616" s="74"/>
      <c r="N616" s="43"/>
      <c r="O616" s="74"/>
      <c r="P616" s="74"/>
      <c r="R616" s="7"/>
      <c r="S616" s="7"/>
      <c r="T616" s="7"/>
      <c r="U616" s="7"/>
      <c r="V616" s="7"/>
      <c r="W616" s="7"/>
      <c r="X616" s="7"/>
      <c r="Y616" s="7"/>
      <c r="Z616" s="7"/>
    </row>
    <row r="617" spans="13:26" x14ac:dyDescent="0.2">
      <c r="M617" s="74"/>
      <c r="N617" s="43"/>
      <c r="O617" s="74"/>
      <c r="P617" s="74"/>
      <c r="R617" s="7"/>
      <c r="S617" s="7"/>
      <c r="T617" s="7"/>
      <c r="U617" s="7"/>
      <c r="V617" s="7"/>
      <c r="W617" s="7"/>
      <c r="X617" s="7"/>
      <c r="Y617" s="7"/>
      <c r="Z617" s="7"/>
    </row>
    <row r="618" spans="13:26" x14ac:dyDescent="0.2">
      <c r="M618" s="74"/>
      <c r="N618" s="43"/>
      <c r="O618" s="74"/>
      <c r="P618" s="74"/>
      <c r="R618" s="7"/>
      <c r="S618" s="7"/>
      <c r="T618" s="7"/>
      <c r="U618" s="7"/>
      <c r="V618" s="7"/>
      <c r="W618" s="7"/>
      <c r="X618" s="7"/>
      <c r="Y618" s="7"/>
      <c r="Z618" s="7"/>
    </row>
    <row r="619" spans="13:26" x14ac:dyDescent="0.2">
      <c r="M619" s="74"/>
      <c r="N619" s="43"/>
      <c r="O619" s="74"/>
      <c r="P619" s="74"/>
      <c r="R619" s="7"/>
      <c r="S619" s="7"/>
      <c r="T619" s="7"/>
      <c r="U619" s="7"/>
      <c r="V619" s="7"/>
      <c r="W619" s="7"/>
      <c r="X619" s="7"/>
      <c r="Y619" s="7"/>
      <c r="Z619" s="7"/>
    </row>
    <row r="620" spans="13:26" x14ac:dyDescent="0.2">
      <c r="M620" s="74"/>
      <c r="N620" s="43"/>
      <c r="O620" s="74"/>
      <c r="P620" s="74"/>
      <c r="R620" s="7"/>
      <c r="S620" s="7"/>
      <c r="T620" s="7"/>
      <c r="U620" s="7"/>
      <c r="V620" s="7"/>
      <c r="W620" s="7"/>
      <c r="X620" s="7"/>
      <c r="Y620" s="7"/>
      <c r="Z620" s="7"/>
    </row>
    <row r="621" spans="13:26" x14ac:dyDescent="0.2">
      <c r="M621" s="74"/>
      <c r="N621" s="43"/>
      <c r="O621" s="74"/>
      <c r="P621" s="74"/>
      <c r="R621" s="7"/>
      <c r="S621" s="7"/>
      <c r="T621" s="7"/>
      <c r="U621" s="7"/>
      <c r="V621" s="7"/>
      <c r="W621" s="7"/>
      <c r="X621" s="7"/>
      <c r="Y621" s="7"/>
      <c r="Z621" s="7"/>
    </row>
    <row r="622" spans="13:26" x14ac:dyDescent="0.2">
      <c r="M622" s="74"/>
      <c r="N622" s="43"/>
      <c r="O622" s="74"/>
      <c r="P622" s="74"/>
      <c r="R622" s="7"/>
      <c r="S622" s="7"/>
      <c r="T622" s="7"/>
      <c r="U622" s="7"/>
      <c r="V622" s="7"/>
      <c r="W622" s="7"/>
      <c r="X622" s="7"/>
      <c r="Y622" s="7"/>
      <c r="Z622" s="7"/>
    </row>
    <row r="623" spans="13:26" x14ac:dyDescent="0.2">
      <c r="M623" s="74"/>
      <c r="N623" s="43"/>
      <c r="O623" s="74"/>
      <c r="P623" s="74"/>
      <c r="R623" s="7"/>
      <c r="S623" s="7"/>
      <c r="T623" s="7"/>
      <c r="U623" s="7"/>
      <c r="V623" s="7"/>
      <c r="W623" s="7"/>
      <c r="X623" s="7"/>
      <c r="Y623" s="7"/>
      <c r="Z623" s="7"/>
    </row>
    <row r="624" spans="13:26" x14ac:dyDescent="0.2">
      <c r="M624" s="74"/>
      <c r="N624" s="43"/>
      <c r="O624" s="74"/>
      <c r="P624" s="74"/>
      <c r="R624" s="7"/>
      <c r="S624" s="7"/>
      <c r="T624" s="7"/>
      <c r="U624" s="7"/>
      <c r="V624" s="7"/>
      <c r="W624" s="7"/>
      <c r="X624" s="7"/>
      <c r="Y624" s="7"/>
      <c r="Z624" s="7"/>
    </row>
    <row r="625" spans="13:26" x14ac:dyDescent="0.2">
      <c r="M625" s="74"/>
      <c r="N625" s="43"/>
      <c r="O625" s="74"/>
      <c r="P625" s="74"/>
      <c r="R625" s="7"/>
      <c r="S625" s="7"/>
      <c r="T625" s="7"/>
      <c r="U625" s="7"/>
      <c r="V625" s="7"/>
      <c r="W625" s="7"/>
      <c r="X625" s="7"/>
      <c r="Y625" s="7"/>
      <c r="Z625" s="7"/>
    </row>
    <row r="626" spans="13:26" x14ac:dyDescent="0.2">
      <c r="M626" s="74"/>
      <c r="N626" s="43"/>
      <c r="O626" s="74"/>
      <c r="P626" s="74"/>
      <c r="R626" s="7"/>
      <c r="S626" s="7"/>
      <c r="T626" s="7"/>
      <c r="U626" s="7"/>
      <c r="V626" s="7"/>
      <c r="W626" s="7"/>
      <c r="X626" s="7"/>
      <c r="Y626" s="7"/>
      <c r="Z626" s="7"/>
    </row>
    <row r="627" spans="13:26" x14ac:dyDescent="0.2">
      <c r="M627" s="74"/>
      <c r="N627" s="43"/>
      <c r="O627" s="74"/>
      <c r="P627" s="74"/>
      <c r="R627" s="7"/>
      <c r="S627" s="7"/>
      <c r="T627" s="7"/>
      <c r="U627" s="7"/>
      <c r="V627" s="7"/>
      <c r="W627" s="7"/>
      <c r="X627" s="7"/>
      <c r="Y627" s="7"/>
      <c r="Z627" s="7"/>
    </row>
    <row r="628" spans="13:26" x14ac:dyDescent="0.2">
      <c r="M628" s="74"/>
      <c r="N628" s="43"/>
      <c r="O628" s="74"/>
      <c r="P628" s="74"/>
      <c r="R628" s="7"/>
      <c r="S628" s="7"/>
      <c r="T628" s="7"/>
      <c r="U628" s="7"/>
      <c r="V628" s="7"/>
      <c r="W628" s="7"/>
      <c r="X628" s="7"/>
      <c r="Y628" s="7"/>
      <c r="Z628" s="7"/>
    </row>
    <row r="629" spans="13:26" x14ac:dyDescent="0.2">
      <c r="M629" s="74"/>
      <c r="N629" s="43"/>
      <c r="O629" s="74"/>
      <c r="P629" s="74"/>
      <c r="R629" s="7"/>
      <c r="S629" s="7"/>
      <c r="T629" s="7"/>
      <c r="U629" s="7"/>
      <c r="V629" s="7"/>
      <c r="W629" s="7"/>
      <c r="X629" s="7"/>
      <c r="Y629" s="7"/>
      <c r="Z629" s="7"/>
    </row>
    <row r="630" spans="13:26" x14ac:dyDescent="0.2">
      <c r="M630" s="74"/>
      <c r="N630" s="43"/>
      <c r="O630" s="74"/>
      <c r="P630" s="74"/>
      <c r="R630" s="7"/>
      <c r="S630" s="7"/>
      <c r="T630" s="7"/>
      <c r="U630" s="7"/>
      <c r="V630" s="7"/>
      <c r="W630" s="7"/>
      <c r="X630" s="7"/>
      <c r="Y630" s="7"/>
      <c r="Z630" s="7"/>
    </row>
    <row r="631" spans="13:26" x14ac:dyDescent="0.2">
      <c r="M631" s="74"/>
      <c r="N631" s="43"/>
      <c r="O631" s="74"/>
      <c r="P631" s="74"/>
      <c r="R631" s="7"/>
      <c r="S631" s="7"/>
      <c r="T631" s="7"/>
      <c r="U631" s="7"/>
      <c r="V631" s="7"/>
      <c r="W631" s="7"/>
      <c r="X631" s="7"/>
      <c r="Y631" s="7"/>
      <c r="Z631" s="7"/>
    </row>
    <row r="632" spans="13:26" x14ac:dyDescent="0.2">
      <c r="M632" s="74"/>
      <c r="N632" s="43"/>
      <c r="O632" s="74"/>
      <c r="P632" s="74"/>
      <c r="R632" s="7"/>
      <c r="S632" s="7"/>
      <c r="T632" s="7"/>
      <c r="U632" s="7"/>
      <c r="V632" s="7"/>
      <c r="W632" s="7"/>
      <c r="X632" s="7"/>
      <c r="Y632" s="7"/>
      <c r="Z632" s="7"/>
    </row>
    <row r="633" spans="13:26" x14ac:dyDescent="0.2">
      <c r="M633" s="74"/>
      <c r="N633" s="43"/>
      <c r="O633" s="74"/>
      <c r="P633" s="74"/>
      <c r="R633" s="7"/>
      <c r="S633" s="7"/>
      <c r="T633" s="7"/>
      <c r="U633" s="7"/>
      <c r="V633" s="7"/>
      <c r="W633" s="7"/>
      <c r="X633" s="7"/>
      <c r="Y633" s="7"/>
      <c r="Z633" s="7"/>
    </row>
    <row r="634" spans="13:26" x14ac:dyDescent="0.2">
      <c r="M634" s="74"/>
      <c r="N634" s="43"/>
      <c r="O634" s="74"/>
      <c r="P634" s="74"/>
      <c r="R634" s="7"/>
      <c r="S634" s="7"/>
      <c r="T634" s="7"/>
      <c r="U634" s="7"/>
      <c r="V634" s="7"/>
      <c r="W634" s="7"/>
      <c r="X634" s="7"/>
      <c r="Y634" s="7"/>
      <c r="Z634" s="7"/>
    </row>
    <row r="635" spans="13:26" x14ac:dyDescent="0.2">
      <c r="M635" s="74"/>
      <c r="N635" s="43"/>
      <c r="O635" s="74"/>
      <c r="P635" s="74"/>
      <c r="R635" s="7"/>
      <c r="S635" s="7"/>
      <c r="T635" s="7"/>
      <c r="U635" s="7"/>
      <c r="V635" s="7"/>
      <c r="W635" s="7"/>
      <c r="X635" s="7"/>
      <c r="Y635" s="7"/>
      <c r="Z635" s="7"/>
    </row>
    <row r="636" spans="13:26" x14ac:dyDescent="0.2">
      <c r="M636" s="74"/>
      <c r="N636" s="43"/>
      <c r="O636" s="74"/>
      <c r="P636" s="74"/>
      <c r="R636" s="7"/>
      <c r="S636" s="7"/>
      <c r="T636" s="7"/>
      <c r="U636" s="7"/>
      <c r="V636" s="7"/>
      <c r="W636" s="7"/>
      <c r="X636" s="7"/>
      <c r="Y636" s="7"/>
      <c r="Z636" s="7"/>
    </row>
    <row r="637" spans="13:26" x14ac:dyDescent="0.2">
      <c r="M637" s="74"/>
      <c r="N637" s="43"/>
      <c r="O637" s="74"/>
      <c r="P637" s="74"/>
      <c r="R637" s="7"/>
      <c r="S637" s="7"/>
      <c r="T637" s="7"/>
      <c r="U637" s="7"/>
      <c r="V637" s="7"/>
      <c r="W637" s="7"/>
      <c r="X637" s="7"/>
      <c r="Y637" s="7"/>
      <c r="Z637" s="7"/>
    </row>
    <row r="638" spans="13:26" x14ac:dyDescent="0.2">
      <c r="M638" s="74"/>
      <c r="N638" s="43"/>
      <c r="O638" s="74"/>
      <c r="P638" s="74"/>
      <c r="R638" s="7"/>
      <c r="S638" s="7"/>
      <c r="T638" s="7"/>
      <c r="U638" s="7"/>
      <c r="V638" s="7"/>
      <c r="W638" s="7"/>
      <c r="X638" s="7"/>
      <c r="Y638" s="7"/>
      <c r="Z638" s="7"/>
    </row>
    <row r="639" spans="13:26" x14ac:dyDescent="0.2">
      <c r="M639" s="74"/>
      <c r="N639" s="43"/>
      <c r="O639" s="74"/>
      <c r="P639" s="74"/>
      <c r="R639" s="7"/>
      <c r="S639" s="7"/>
      <c r="T639" s="7"/>
      <c r="U639" s="7"/>
      <c r="V639" s="7"/>
      <c r="W639" s="7"/>
      <c r="X639" s="7"/>
      <c r="Y639" s="7"/>
      <c r="Z639" s="7"/>
    </row>
    <row r="640" spans="13:26" x14ac:dyDescent="0.2">
      <c r="M640" s="74"/>
      <c r="N640" s="43"/>
      <c r="O640" s="74"/>
      <c r="P640" s="74"/>
      <c r="R640" s="7"/>
      <c r="S640" s="7"/>
      <c r="T640" s="7"/>
      <c r="U640" s="7"/>
      <c r="V640" s="7"/>
      <c r="W640" s="7"/>
      <c r="X640" s="7"/>
      <c r="Y640" s="7"/>
      <c r="Z640" s="7"/>
    </row>
    <row r="641" spans="13:26" x14ac:dyDescent="0.2">
      <c r="M641" s="74"/>
      <c r="N641" s="43"/>
      <c r="O641" s="74"/>
      <c r="P641" s="74"/>
      <c r="R641" s="7"/>
      <c r="S641" s="7"/>
      <c r="T641" s="7"/>
      <c r="U641" s="7"/>
      <c r="V641" s="7"/>
      <c r="W641" s="7"/>
      <c r="X641" s="7"/>
      <c r="Y641" s="7"/>
      <c r="Z641" s="7"/>
    </row>
    <row r="642" spans="13:26" x14ac:dyDescent="0.2">
      <c r="M642" s="74"/>
      <c r="N642" s="43"/>
      <c r="O642" s="74"/>
      <c r="P642" s="74"/>
      <c r="R642" s="7"/>
      <c r="S642" s="7"/>
      <c r="T642" s="7"/>
      <c r="U642" s="7"/>
      <c r="V642" s="7"/>
      <c r="W642" s="7"/>
      <c r="X642" s="7"/>
      <c r="Y642" s="7"/>
      <c r="Z642" s="7"/>
    </row>
    <row r="643" spans="13:26" x14ac:dyDescent="0.2">
      <c r="M643" s="74"/>
      <c r="N643" s="43"/>
      <c r="O643" s="74"/>
      <c r="P643" s="74"/>
      <c r="R643" s="7"/>
      <c r="S643" s="7"/>
      <c r="T643" s="7"/>
      <c r="U643" s="7"/>
      <c r="V643" s="7"/>
      <c r="W643" s="7"/>
      <c r="X643" s="7"/>
      <c r="Y643" s="7"/>
      <c r="Z643" s="7"/>
    </row>
    <row r="644" spans="13:26" x14ac:dyDescent="0.2">
      <c r="M644" s="74"/>
      <c r="N644" s="43"/>
      <c r="O644" s="74"/>
      <c r="P644" s="74"/>
      <c r="R644" s="7"/>
      <c r="S644" s="7"/>
      <c r="T644" s="7"/>
      <c r="U644" s="7"/>
      <c r="V644" s="7"/>
      <c r="W644" s="7"/>
      <c r="X644" s="7"/>
      <c r="Y644" s="7"/>
      <c r="Z644" s="7"/>
    </row>
    <row r="645" spans="13:26" x14ac:dyDescent="0.2">
      <c r="M645" s="74"/>
      <c r="N645" s="43"/>
      <c r="O645" s="74"/>
      <c r="P645" s="74"/>
      <c r="R645" s="7"/>
      <c r="S645" s="7"/>
      <c r="T645" s="7"/>
      <c r="U645" s="7"/>
      <c r="V645" s="7"/>
      <c r="W645" s="7"/>
      <c r="X645" s="7"/>
      <c r="Y645" s="7"/>
      <c r="Z645" s="7"/>
    </row>
    <row r="646" spans="13:26" x14ac:dyDescent="0.2">
      <c r="M646" s="74"/>
      <c r="N646" s="43"/>
      <c r="O646" s="74"/>
      <c r="P646" s="74"/>
      <c r="R646" s="7"/>
      <c r="S646" s="7"/>
      <c r="T646" s="7"/>
      <c r="U646" s="7"/>
      <c r="V646" s="7"/>
      <c r="W646" s="7"/>
      <c r="X646" s="7"/>
      <c r="Y646" s="7"/>
      <c r="Z646" s="7"/>
    </row>
    <row r="647" spans="13:26" x14ac:dyDescent="0.2">
      <c r="M647" s="74"/>
      <c r="N647" s="43"/>
      <c r="O647" s="74"/>
      <c r="P647" s="74"/>
      <c r="R647" s="7"/>
      <c r="S647" s="7"/>
      <c r="T647" s="7"/>
      <c r="U647" s="7"/>
      <c r="V647" s="7"/>
      <c r="W647" s="7"/>
      <c r="X647" s="7"/>
      <c r="Y647" s="7"/>
      <c r="Z647" s="7"/>
    </row>
    <row r="648" spans="13:26" x14ac:dyDescent="0.2">
      <c r="M648" s="74"/>
      <c r="N648" s="43"/>
      <c r="O648" s="74"/>
      <c r="P648" s="74"/>
      <c r="R648" s="7"/>
      <c r="S648" s="7"/>
      <c r="T648" s="7"/>
      <c r="U648" s="7"/>
      <c r="V648" s="7"/>
      <c r="W648" s="7"/>
      <c r="X648" s="7"/>
      <c r="Y648" s="7"/>
      <c r="Z648" s="7"/>
    </row>
    <row r="649" spans="13:26" x14ac:dyDescent="0.2">
      <c r="M649" s="74"/>
      <c r="N649" s="43"/>
      <c r="O649" s="74"/>
      <c r="P649" s="74"/>
      <c r="R649" s="7"/>
      <c r="S649" s="7"/>
      <c r="T649" s="7"/>
      <c r="U649" s="7"/>
      <c r="V649" s="7"/>
      <c r="W649" s="7"/>
      <c r="X649" s="7"/>
      <c r="Y649" s="7"/>
      <c r="Z649" s="7"/>
    </row>
    <row r="650" spans="13:26" x14ac:dyDescent="0.2">
      <c r="M650" s="74"/>
      <c r="N650" s="43"/>
      <c r="O650" s="74"/>
      <c r="P650" s="74"/>
      <c r="R650" s="7"/>
      <c r="S650" s="7"/>
      <c r="T650" s="7"/>
      <c r="U650" s="7"/>
      <c r="V650" s="7"/>
      <c r="W650" s="7"/>
      <c r="X650" s="7"/>
      <c r="Y650" s="7"/>
      <c r="Z650" s="7"/>
    </row>
    <row r="651" spans="13:26" x14ac:dyDescent="0.2">
      <c r="M651" s="74"/>
      <c r="N651" s="43"/>
      <c r="O651" s="74"/>
      <c r="P651" s="74"/>
      <c r="R651" s="7"/>
      <c r="S651" s="7"/>
      <c r="T651" s="7"/>
      <c r="U651" s="7"/>
      <c r="V651" s="7"/>
      <c r="W651" s="7"/>
      <c r="X651" s="7"/>
      <c r="Y651" s="7"/>
      <c r="Z651" s="7"/>
    </row>
    <row r="652" spans="13:26" x14ac:dyDescent="0.2">
      <c r="M652" s="74"/>
      <c r="N652" s="43"/>
      <c r="O652" s="74"/>
      <c r="P652" s="74"/>
      <c r="R652" s="7"/>
      <c r="S652" s="7"/>
      <c r="T652" s="7"/>
      <c r="U652" s="7"/>
      <c r="V652" s="7"/>
      <c r="W652" s="7"/>
      <c r="X652" s="7"/>
      <c r="Y652" s="7"/>
      <c r="Z652" s="7"/>
    </row>
    <row r="653" spans="13:26" x14ac:dyDescent="0.2">
      <c r="M653" s="74"/>
      <c r="N653" s="43"/>
      <c r="O653" s="74"/>
      <c r="P653" s="74"/>
      <c r="R653" s="7"/>
      <c r="S653" s="7"/>
      <c r="T653" s="7"/>
      <c r="U653" s="7"/>
      <c r="V653" s="7"/>
      <c r="W653" s="7"/>
      <c r="X653" s="7"/>
      <c r="Y653" s="7"/>
      <c r="Z653" s="7"/>
    </row>
    <row r="654" spans="13:26" x14ac:dyDescent="0.2">
      <c r="M654" s="74"/>
      <c r="N654" s="43"/>
      <c r="O654" s="74"/>
      <c r="P654" s="74"/>
      <c r="R654" s="7"/>
      <c r="S654" s="7"/>
      <c r="T654" s="7"/>
      <c r="U654" s="7"/>
      <c r="V654" s="7"/>
      <c r="W654" s="7"/>
      <c r="X654" s="7"/>
      <c r="Y654" s="7"/>
      <c r="Z654" s="7"/>
    </row>
    <row r="655" spans="13:26" x14ac:dyDescent="0.2">
      <c r="M655" s="74"/>
      <c r="N655" s="43"/>
      <c r="O655" s="74"/>
      <c r="P655" s="74"/>
      <c r="R655" s="7"/>
      <c r="S655" s="7"/>
      <c r="T655" s="7"/>
      <c r="U655" s="7"/>
      <c r="V655" s="7"/>
      <c r="W655" s="7"/>
      <c r="X655" s="7"/>
      <c r="Y655" s="7"/>
      <c r="Z655" s="7"/>
    </row>
    <row r="656" spans="13:26" x14ac:dyDescent="0.2">
      <c r="M656" s="74"/>
      <c r="N656" s="43"/>
      <c r="O656" s="74"/>
      <c r="P656" s="74"/>
      <c r="R656" s="7"/>
      <c r="S656" s="7"/>
      <c r="T656" s="7"/>
      <c r="U656" s="7"/>
      <c r="V656" s="7"/>
      <c r="W656" s="7"/>
      <c r="X656" s="7"/>
      <c r="Y656" s="7"/>
      <c r="Z656" s="7"/>
    </row>
    <row r="657" spans="13:26" x14ac:dyDescent="0.2">
      <c r="M657" s="74"/>
      <c r="N657" s="43"/>
      <c r="O657" s="74"/>
      <c r="P657" s="74"/>
      <c r="R657" s="7"/>
      <c r="S657" s="7"/>
      <c r="T657" s="7"/>
      <c r="U657" s="7"/>
      <c r="V657" s="7"/>
      <c r="W657" s="7"/>
      <c r="X657" s="7"/>
      <c r="Y657" s="7"/>
      <c r="Z657" s="7"/>
    </row>
    <row r="658" spans="13:26" x14ac:dyDescent="0.2">
      <c r="M658" s="74"/>
      <c r="N658" s="43"/>
      <c r="O658" s="74"/>
      <c r="P658" s="74"/>
      <c r="R658" s="7"/>
      <c r="S658" s="7"/>
      <c r="T658" s="7"/>
      <c r="U658" s="7"/>
      <c r="V658" s="7"/>
      <c r="W658" s="7"/>
      <c r="X658" s="7"/>
      <c r="Y658" s="7"/>
      <c r="Z658" s="7"/>
    </row>
    <row r="659" spans="13:26" x14ac:dyDescent="0.2">
      <c r="M659" s="74"/>
      <c r="N659" s="43"/>
      <c r="O659" s="74"/>
      <c r="P659" s="74"/>
      <c r="R659" s="7"/>
      <c r="S659" s="7"/>
      <c r="T659" s="7"/>
      <c r="U659" s="7"/>
      <c r="V659" s="7"/>
      <c r="W659" s="7"/>
      <c r="X659" s="7"/>
      <c r="Y659" s="7"/>
      <c r="Z659" s="7"/>
    </row>
    <row r="660" spans="13:26" x14ac:dyDescent="0.2">
      <c r="M660" s="74"/>
      <c r="N660" s="43"/>
      <c r="O660" s="74"/>
      <c r="P660" s="74"/>
      <c r="R660" s="7"/>
      <c r="S660" s="7"/>
      <c r="T660" s="7"/>
      <c r="U660" s="7"/>
      <c r="V660" s="7"/>
      <c r="W660" s="7"/>
      <c r="X660" s="7"/>
      <c r="Y660" s="7"/>
      <c r="Z660" s="7"/>
    </row>
    <row r="661" spans="13:26" x14ac:dyDescent="0.2">
      <c r="M661" s="74"/>
      <c r="N661" s="43"/>
      <c r="O661" s="74"/>
      <c r="P661" s="74"/>
      <c r="R661" s="7"/>
      <c r="S661" s="7"/>
      <c r="T661" s="7"/>
      <c r="U661" s="7"/>
      <c r="V661" s="7"/>
      <c r="W661" s="7"/>
      <c r="X661" s="7"/>
      <c r="Y661" s="7"/>
      <c r="Z661" s="7"/>
    </row>
    <row r="662" spans="13:26" x14ac:dyDescent="0.2">
      <c r="M662" s="74"/>
      <c r="N662" s="43"/>
      <c r="O662" s="74"/>
      <c r="P662" s="74"/>
      <c r="R662" s="7"/>
      <c r="S662" s="7"/>
      <c r="T662" s="7"/>
      <c r="U662" s="7"/>
      <c r="V662" s="7"/>
      <c r="W662" s="7"/>
      <c r="X662" s="7"/>
      <c r="Y662" s="7"/>
      <c r="Z662" s="7"/>
    </row>
    <row r="663" spans="13:26" x14ac:dyDescent="0.2">
      <c r="M663" s="74"/>
      <c r="N663" s="43"/>
      <c r="O663" s="74"/>
      <c r="P663" s="74"/>
      <c r="R663" s="7"/>
      <c r="S663" s="7"/>
      <c r="T663" s="7"/>
      <c r="U663" s="7"/>
      <c r="V663" s="7"/>
      <c r="W663" s="7"/>
      <c r="X663" s="7"/>
      <c r="Y663" s="7"/>
      <c r="Z663" s="7"/>
    </row>
    <row r="664" spans="13:26" x14ac:dyDescent="0.2">
      <c r="M664" s="74"/>
      <c r="N664" s="43"/>
      <c r="O664" s="74"/>
      <c r="P664" s="74"/>
      <c r="R664" s="7"/>
      <c r="S664" s="7"/>
      <c r="T664" s="7"/>
      <c r="U664" s="7"/>
      <c r="V664" s="7"/>
      <c r="W664" s="7"/>
      <c r="X664" s="7"/>
      <c r="Y664" s="7"/>
      <c r="Z664" s="7"/>
    </row>
    <row r="665" spans="13:26" x14ac:dyDescent="0.2">
      <c r="M665" s="74"/>
      <c r="N665" s="43"/>
      <c r="O665" s="74"/>
      <c r="P665" s="74"/>
      <c r="R665" s="7"/>
      <c r="S665" s="7"/>
      <c r="T665" s="7"/>
      <c r="U665" s="7"/>
      <c r="V665" s="7"/>
      <c r="W665" s="7"/>
      <c r="X665" s="7"/>
      <c r="Y665" s="7"/>
      <c r="Z665" s="7"/>
    </row>
    <row r="666" spans="13:26" x14ac:dyDescent="0.2">
      <c r="M666" s="74"/>
      <c r="N666" s="43"/>
      <c r="O666" s="74"/>
      <c r="P666" s="74"/>
      <c r="R666" s="7"/>
      <c r="S666" s="7"/>
      <c r="T666" s="7"/>
      <c r="U666" s="7"/>
      <c r="V666" s="7"/>
      <c r="W666" s="7"/>
      <c r="X666" s="7"/>
      <c r="Y666" s="7"/>
      <c r="Z666" s="7"/>
    </row>
    <row r="667" spans="13:26" x14ac:dyDescent="0.2">
      <c r="M667" s="74"/>
      <c r="N667" s="43"/>
      <c r="O667" s="74"/>
      <c r="P667" s="74"/>
      <c r="R667" s="7"/>
      <c r="S667" s="7"/>
      <c r="T667" s="7"/>
      <c r="U667" s="7"/>
      <c r="V667" s="7"/>
      <c r="W667" s="7"/>
      <c r="X667" s="7"/>
      <c r="Y667" s="7"/>
      <c r="Z667" s="7"/>
    </row>
    <row r="668" spans="13:26" x14ac:dyDescent="0.2">
      <c r="M668" s="74"/>
      <c r="N668" s="43"/>
      <c r="O668" s="74"/>
      <c r="P668" s="74"/>
      <c r="R668" s="7"/>
      <c r="S668" s="7"/>
      <c r="T668" s="7"/>
      <c r="U668" s="7"/>
      <c r="V668" s="7"/>
      <c r="W668" s="7"/>
      <c r="X668" s="7"/>
      <c r="Y668" s="7"/>
      <c r="Z668" s="7"/>
    </row>
    <row r="669" spans="13:26" x14ac:dyDescent="0.2">
      <c r="M669" s="74"/>
      <c r="N669" s="43"/>
      <c r="O669" s="74"/>
      <c r="P669" s="74"/>
      <c r="R669" s="7"/>
      <c r="S669" s="7"/>
      <c r="T669" s="7"/>
      <c r="U669" s="7"/>
      <c r="V669" s="7"/>
      <c r="W669" s="7"/>
      <c r="X669" s="7"/>
      <c r="Y669" s="7"/>
      <c r="Z669" s="7"/>
    </row>
    <row r="670" spans="13:26" x14ac:dyDescent="0.2">
      <c r="M670" s="74"/>
      <c r="N670" s="43"/>
      <c r="O670" s="74"/>
      <c r="P670" s="74"/>
      <c r="R670" s="7"/>
      <c r="S670" s="7"/>
      <c r="T670" s="7"/>
      <c r="U670" s="7"/>
      <c r="V670" s="7"/>
      <c r="W670" s="7"/>
      <c r="X670" s="7"/>
      <c r="Y670" s="7"/>
      <c r="Z670" s="7"/>
    </row>
    <row r="671" spans="13:26" x14ac:dyDescent="0.2">
      <c r="M671" s="74"/>
      <c r="N671" s="43"/>
      <c r="O671" s="74"/>
      <c r="P671" s="74"/>
      <c r="R671" s="7"/>
      <c r="S671" s="7"/>
      <c r="T671" s="7"/>
      <c r="U671" s="7"/>
      <c r="V671" s="7"/>
      <c r="W671" s="7"/>
      <c r="X671" s="7"/>
      <c r="Y671" s="7"/>
      <c r="Z671" s="7"/>
    </row>
    <row r="672" spans="13:26" x14ac:dyDescent="0.2">
      <c r="M672" s="74"/>
      <c r="N672" s="43"/>
      <c r="O672" s="74"/>
      <c r="P672" s="74"/>
      <c r="R672" s="7"/>
      <c r="S672" s="7"/>
      <c r="T672" s="7"/>
      <c r="U672" s="7"/>
      <c r="V672" s="7"/>
      <c r="W672" s="7"/>
      <c r="X672" s="7"/>
      <c r="Y672" s="7"/>
      <c r="Z672" s="7"/>
    </row>
    <row r="673" spans="13:26" x14ac:dyDescent="0.2">
      <c r="M673" s="74"/>
      <c r="N673" s="43"/>
      <c r="O673" s="74"/>
      <c r="P673" s="74"/>
      <c r="R673" s="7"/>
      <c r="S673" s="7"/>
      <c r="T673" s="7"/>
      <c r="U673" s="7"/>
      <c r="V673" s="7"/>
      <c r="W673" s="7"/>
      <c r="X673" s="7"/>
      <c r="Y673" s="7"/>
      <c r="Z673" s="7"/>
    </row>
    <row r="674" spans="13:26" x14ac:dyDescent="0.2">
      <c r="M674" s="74"/>
      <c r="N674" s="43"/>
      <c r="O674" s="74"/>
      <c r="P674" s="74"/>
      <c r="R674" s="7"/>
      <c r="S674" s="7"/>
      <c r="T674" s="7"/>
      <c r="U674" s="7"/>
      <c r="V674" s="7"/>
      <c r="W674" s="7"/>
      <c r="X674" s="7"/>
      <c r="Y674" s="7"/>
      <c r="Z674" s="7"/>
    </row>
    <row r="675" spans="13:26" x14ac:dyDescent="0.2">
      <c r="M675" s="74"/>
      <c r="N675" s="43"/>
      <c r="O675" s="74"/>
      <c r="P675" s="74"/>
      <c r="R675" s="7"/>
      <c r="S675" s="7"/>
      <c r="T675" s="7"/>
      <c r="U675" s="7"/>
      <c r="V675" s="7"/>
      <c r="W675" s="7"/>
      <c r="X675" s="7"/>
      <c r="Y675" s="7"/>
      <c r="Z675" s="7"/>
    </row>
    <row r="676" spans="13:26" x14ac:dyDescent="0.2">
      <c r="M676" s="74"/>
      <c r="N676" s="43"/>
      <c r="O676" s="74"/>
      <c r="P676" s="74"/>
      <c r="R676" s="7"/>
      <c r="S676" s="7"/>
      <c r="T676" s="7"/>
      <c r="U676" s="7"/>
      <c r="V676" s="7"/>
      <c r="W676" s="7"/>
      <c r="X676" s="7"/>
      <c r="Y676" s="7"/>
      <c r="Z676" s="7"/>
    </row>
    <row r="677" spans="13:26" x14ac:dyDescent="0.2">
      <c r="M677" s="74"/>
      <c r="N677" s="43"/>
      <c r="O677" s="74"/>
      <c r="P677" s="74"/>
      <c r="R677" s="7"/>
      <c r="S677" s="7"/>
      <c r="T677" s="7"/>
      <c r="U677" s="7"/>
      <c r="V677" s="7"/>
      <c r="W677" s="7"/>
      <c r="X677" s="7"/>
      <c r="Y677" s="7"/>
      <c r="Z677" s="7"/>
    </row>
    <row r="678" spans="13:26" x14ac:dyDescent="0.2">
      <c r="M678" s="74"/>
      <c r="N678" s="43"/>
      <c r="O678" s="74"/>
      <c r="P678" s="74"/>
      <c r="R678" s="7"/>
      <c r="S678" s="7"/>
      <c r="T678" s="7"/>
      <c r="U678" s="7"/>
      <c r="V678" s="7"/>
      <c r="W678" s="7"/>
      <c r="X678" s="7"/>
      <c r="Y678" s="7"/>
      <c r="Z678" s="7"/>
    </row>
    <row r="679" spans="13:26" x14ac:dyDescent="0.2">
      <c r="M679" s="74"/>
      <c r="N679" s="43"/>
      <c r="O679" s="74"/>
      <c r="P679" s="74"/>
      <c r="R679" s="7"/>
      <c r="S679" s="7"/>
      <c r="T679" s="7"/>
      <c r="U679" s="7"/>
      <c r="V679" s="7"/>
      <c r="W679" s="7"/>
      <c r="X679" s="7"/>
      <c r="Y679" s="7"/>
      <c r="Z679" s="7"/>
    </row>
    <row r="680" spans="13:26" x14ac:dyDescent="0.2">
      <c r="M680" s="74"/>
      <c r="N680" s="43"/>
      <c r="O680" s="74"/>
      <c r="P680" s="74"/>
      <c r="R680" s="7"/>
      <c r="S680" s="7"/>
      <c r="T680" s="7"/>
      <c r="U680" s="7"/>
      <c r="V680" s="7"/>
      <c r="W680" s="7"/>
      <c r="X680" s="7"/>
      <c r="Y680" s="7"/>
      <c r="Z680" s="7"/>
    </row>
    <row r="681" spans="13:26" x14ac:dyDescent="0.2">
      <c r="M681" s="74"/>
      <c r="N681" s="43"/>
      <c r="O681" s="74"/>
      <c r="P681" s="74"/>
      <c r="R681" s="7"/>
      <c r="S681" s="7"/>
      <c r="T681" s="7"/>
      <c r="U681" s="7"/>
      <c r="V681" s="7"/>
      <c r="W681" s="7"/>
      <c r="X681" s="7"/>
      <c r="Y681" s="7"/>
      <c r="Z681" s="7"/>
    </row>
    <row r="682" spans="13:26" x14ac:dyDescent="0.2">
      <c r="M682" s="74"/>
      <c r="N682" s="43"/>
      <c r="O682" s="74"/>
      <c r="P682" s="74"/>
      <c r="R682" s="7"/>
      <c r="S682" s="7"/>
      <c r="T682" s="7"/>
      <c r="U682" s="7"/>
      <c r="V682" s="7"/>
      <c r="W682" s="7"/>
      <c r="X682" s="7"/>
      <c r="Y682" s="7"/>
      <c r="Z682" s="7"/>
    </row>
    <row r="683" spans="13:26" x14ac:dyDescent="0.2">
      <c r="M683" s="74"/>
      <c r="N683" s="43"/>
      <c r="O683" s="74"/>
      <c r="P683" s="74"/>
      <c r="R683" s="7"/>
      <c r="S683" s="7"/>
      <c r="T683" s="7"/>
      <c r="U683" s="7"/>
      <c r="V683" s="7"/>
      <c r="W683" s="7"/>
      <c r="X683" s="7"/>
      <c r="Y683" s="7"/>
      <c r="Z683" s="7"/>
    </row>
    <row r="684" spans="13:26" x14ac:dyDescent="0.2">
      <c r="M684" s="74"/>
      <c r="N684" s="43"/>
      <c r="O684" s="74"/>
      <c r="P684" s="74"/>
      <c r="R684" s="7"/>
      <c r="S684" s="7"/>
      <c r="T684" s="7"/>
      <c r="U684" s="7"/>
      <c r="V684" s="7"/>
      <c r="W684" s="7"/>
      <c r="X684" s="7"/>
      <c r="Y684" s="7"/>
      <c r="Z684" s="7"/>
    </row>
    <row r="685" spans="13:26" x14ac:dyDescent="0.2">
      <c r="M685" s="74"/>
      <c r="N685" s="43"/>
      <c r="O685" s="74"/>
      <c r="P685" s="74"/>
      <c r="R685" s="7"/>
      <c r="S685" s="7"/>
      <c r="T685" s="7"/>
      <c r="U685" s="7"/>
      <c r="V685" s="7"/>
      <c r="W685" s="7"/>
      <c r="X685" s="7"/>
      <c r="Y685" s="7"/>
      <c r="Z685" s="7"/>
    </row>
    <row r="686" spans="13:26" x14ac:dyDescent="0.2">
      <c r="M686" s="74"/>
      <c r="N686" s="43"/>
      <c r="O686" s="74"/>
      <c r="P686" s="74"/>
      <c r="R686" s="7"/>
      <c r="S686" s="7"/>
      <c r="T686" s="7"/>
      <c r="U686" s="7"/>
      <c r="V686" s="7"/>
      <c r="W686" s="7"/>
      <c r="X686" s="7"/>
      <c r="Y686" s="7"/>
      <c r="Z686" s="7"/>
    </row>
    <row r="687" spans="13:26" x14ac:dyDescent="0.2">
      <c r="M687" s="74"/>
      <c r="N687" s="43"/>
      <c r="O687" s="74"/>
      <c r="P687" s="74"/>
      <c r="R687" s="7"/>
      <c r="S687" s="7"/>
      <c r="T687" s="7"/>
      <c r="U687" s="7"/>
      <c r="V687" s="7"/>
      <c r="W687" s="7"/>
      <c r="X687" s="7"/>
      <c r="Y687" s="7"/>
      <c r="Z687" s="7"/>
    </row>
    <row r="688" spans="13:26" x14ac:dyDescent="0.2">
      <c r="M688" s="74"/>
      <c r="N688" s="43"/>
      <c r="O688" s="74"/>
      <c r="P688" s="74"/>
      <c r="R688" s="7"/>
      <c r="S688" s="7"/>
      <c r="T688" s="7"/>
      <c r="U688" s="7"/>
      <c r="V688" s="7"/>
      <c r="W688" s="7"/>
      <c r="X688" s="7"/>
      <c r="Y688" s="7"/>
      <c r="Z688" s="7"/>
    </row>
    <row r="689" spans="13:26" x14ac:dyDescent="0.2">
      <c r="M689" s="74"/>
      <c r="N689" s="43"/>
      <c r="O689" s="74"/>
      <c r="P689" s="74"/>
      <c r="R689" s="7"/>
      <c r="S689" s="7"/>
      <c r="T689" s="7"/>
      <c r="U689" s="7"/>
      <c r="V689" s="7"/>
      <c r="W689" s="7"/>
      <c r="X689" s="7"/>
      <c r="Y689" s="7"/>
      <c r="Z689" s="7"/>
    </row>
    <row r="690" spans="13:26" x14ac:dyDescent="0.2">
      <c r="M690" s="74"/>
      <c r="N690" s="43"/>
      <c r="O690" s="74"/>
      <c r="P690" s="74"/>
      <c r="R690" s="7"/>
      <c r="S690" s="7"/>
      <c r="T690" s="7"/>
      <c r="U690" s="7"/>
      <c r="V690" s="7"/>
      <c r="W690" s="7"/>
      <c r="X690" s="7"/>
      <c r="Y690" s="7"/>
      <c r="Z690" s="7"/>
    </row>
    <row r="691" spans="13:26" x14ac:dyDescent="0.2">
      <c r="M691" s="74"/>
      <c r="N691" s="43"/>
      <c r="O691" s="74"/>
      <c r="P691" s="74"/>
      <c r="R691" s="7"/>
      <c r="S691" s="7"/>
      <c r="T691" s="7"/>
      <c r="U691" s="7"/>
      <c r="V691" s="7"/>
      <c r="W691" s="7"/>
      <c r="X691" s="7"/>
      <c r="Y691" s="7"/>
      <c r="Z691" s="7"/>
    </row>
    <row r="692" spans="13:26" x14ac:dyDescent="0.2">
      <c r="M692" s="74"/>
      <c r="N692" s="43"/>
      <c r="O692" s="74"/>
      <c r="P692" s="74"/>
      <c r="R692" s="7"/>
      <c r="S692" s="7"/>
      <c r="T692" s="7"/>
      <c r="U692" s="7"/>
      <c r="V692" s="7"/>
      <c r="W692" s="7"/>
      <c r="X692" s="7"/>
      <c r="Y692" s="7"/>
      <c r="Z692" s="7"/>
    </row>
    <row r="693" spans="13:26" x14ac:dyDescent="0.2">
      <c r="M693" s="74"/>
      <c r="N693" s="43"/>
      <c r="O693" s="74"/>
      <c r="P693" s="74"/>
      <c r="R693" s="7"/>
      <c r="S693" s="7"/>
      <c r="T693" s="7"/>
      <c r="U693" s="7"/>
      <c r="V693" s="7"/>
      <c r="W693" s="7"/>
      <c r="X693" s="7"/>
      <c r="Y693" s="7"/>
      <c r="Z693" s="7"/>
    </row>
    <row r="694" spans="13:26" x14ac:dyDescent="0.2">
      <c r="M694" s="74"/>
      <c r="N694" s="43"/>
      <c r="O694" s="74"/>
      <c r="P694" s="74"/>
      <c r="R694" s="7"/>
      <c r="S694" s="7"/>
      <c r="T694" s="7"/>
      <c r="U694" s="7"/>
      <c r="V694" s="7"/>
      <c r="W694" s="7"/>
      <c r="X694" s="7"/>
      <c r="Y694" s="7"/>
      <c r="Z694" s="7"/>
    </row>
    <row r="695" spans="13:26" x14ac:dyDescent="0.2">
      <c r="M695" s="74"/>
      <c r="N695" s="43"/>
      <c r="O695" s="74"/>
      <c r="P695" s="74"/>
      <c r="R695" s="7"/>
      <c r="S695" s="7"/>
      <c r="T695" s="7"/>
      <c r="U695" s="7"/>
      <c r="V695" s="7"/>
      <c r="W695" s="7"/>
      <c r="X695" s="7"/>
      <c r="Y695" s="7"/>
      <c r="Z695" s="7"/>
    </row>
    <row r="696" spans="13:26" x14ac:dyDescent="0.2">
      <c r="M696" s="74"/>
      <c r="N696" s="43"/>
      <c r="O696" s="74"/>
      <c r="P696" s="74"/>
      <c r="R696" s="7"/>
      <c r="S696" s="7"/>
      <c r="T696" s="7"/>
      <c r="U696" s="7"/>
      <c r="V696" s="7"/>
      <c r="W696" s="7"/>
      <c r="X696" s="7"/>
      <c r="Y696" s="7"/>
      <c r="Z696" s="7"/>
    </row>
    <row r="697" spans="13:26" x14ac:dyDescent="0.2">
      <c r="M697" s="74"/>
      <c r="N697" s="43"/>
      <c r="O697" s="74"/>
      <c r="P697" s="74"/>
      <c r="R697" s="7"/>
      <c r="S697" s="7"/>
      <c r="T697" s="7"/>
      <c r="U697" s="7"/>
      <c r="V697" s="7"/>
      <c r="W697" s="7"/>
      <c r="X697" s="7"/>
      <c r="Y697" s="7"/>
      <c r="Z697" s="7"/>
    </row>
    <row r="698" spans="13:26" x14ac:dyDescent="0.2">
      <c r="M698" s="74"/>
      <c r="N698" s="43"/>
      <c r="O698" s="74"/>
      <c r="P698" s="74"/>
      <c r="R698" s="7"/>
      <c r="S698" s="7"/>
      <c r="T698" s="7"/>
      <c r="U698" s="7"/>
      <c r="V698" s="7"/>
      <c r="W698" s="7"/>
      <c r="X698" s="7"/>
      <c r="Y698" s="7"/>
      <c r="Z698" s="7"/>
    </row>
    <row r="699" spans="13:26" x14ac:dyDescent="0.2">
      <c r="M699" s="74"/>
      <c r="N699" s="43"/>
      <c r="O699" s="74"/>
      <c r="P699" s="74"/>
      <c r="R699" s="7"/>
      <c r="S699" s="7"/>
      <c r="T699" s="7"/>
      <c r="U699" s="7"/>
      <c r="V699" s="7"/>
      <c r="W699" s="7"/>
      <c r="X699" s="7"/>
      <c r="Y699" s="7"/>
      <c r="Z699" s="7"/>
    </row>
    <row r="700" spans="13:26" x14ac:dyDescent="0.2">
      <c r="M700" s="74"/>
      <c r="N700" s="43"/>
      <c r="O700" s="74"/>
      <c r="P700" s="74"/>
      <c r="R700" s="7"/>
      <c r="S700" s="7"/>
      <c r="T700" s="7"/>
      <c r="U700" s="7"/>
      <c r="V700" s="7"/>
      <c r="W700" s="7"/>
      <c r="X700" s="7"/>
      <c r="Y700" s="7"/>
      <c r="Z700" s="7"/>
    </row>
    <row r="701" spans="13:26" x14ac:dyDescent="0.2">
      <c r="M701" s="74"/>
      <c r="N701" s="43"/>
      <c r="O701" s="74"/>
      <c r="P701" s="74"/>
      <c r="R701" s="7"/>
      <c r="S701" s="7"/>
      <c r="T701" s="7"/>
      <c r="U701" s="7"/>
      <c r="V701" s="7"/>
      <c r="W701" s="7"/>
      <c r="X701" s="7"/>
      <c r="Y701" s="7"/>
      <c r="Z701" s="7"/>
    </row>
    <row r="702" spans="13:26" x14ac:dyDescent="0.2">
      <c r="M702" s="74"/>
      <c r="N702" s="43"/>
      <c r="O702" s="74"/>
      <c r="P702" s="74"/>
      <c r="R702" s="7"/>
      <c r="S702" s="7"/>
      <c r="T702" s="7"/>
      <c r="U702" s="7"/>
      <c r="V702" s="7"/>
      <c r="W702" s="7"/>
      <c r="X702" s="7"/>
      <c r="Y702" s="7"/>
      <c r="Z702" s="7"/>
    </row>
    <row r="703" spans="13:26" x14ac:dyDescent="0.2">
      <c r="M703" s="74"/>
      <c r="N703" s="43"/>
      <c r="O703" s="74"/>
      <c r="P703" s="74"/>
      <c r="R703" s="7"/>
      <c r="S703" s="7"/>
      <c r="T703" s="7"/>
      <c r="U703" s="7"/>
      <c r="V703" s="7"/>
      <c r="W703" s="7"/>
      <c r="X703" s="7"/>
      <c r="Y703" s="7"/>
      <c r="Z703" s="7"/>
    </row>
    <row r="704" spans="13:26" x14ac:dyDescent="0.2">
      <c r="M704" s="74"/>
      <c r="N704" s="43"/>
      <c r="O704" s="74"/>
      <c r="P704" s="74"/>
      <c r="R704" s="7"/>
      <c r="S704" s="7"/>
      <c r="T704" s="7"/>
      <c r="U704" s="7"/>
      <c r="V704" s="7"/>
      <c r="W704" s="7"/>
      <c r="X704" s="7"/>
      <c r="Y704" s="7"/>
      <c r="Z704" s="7"/>
    </row>
    <row r="705" spans="13:26" x14ac:dyDescent="0.2">
      <c r="M705" s="74"/>
      <c r="N705" s="43"/>
      <c r="O705" s="74"/>
      <c r="P705" s="74"/>
      <c r="R705" s="7"/>
      <c r="S705" s="7"/>
      <c r="T705" s="7"/>
      <c r="U705" s="7"/>
      <c r="V705" s="7"/>
      <c r="W705" s="7"/>
      <c r="X705" s="7"/>
      <c r="Y705" s="7"/>
      <c r="Z705" s="7"/>
    </row>
    <row r="706" spans="13:26" x14ac:dyDescent="0.2">
      <c r="M706" s="74"/>
      <c r="N706" s="43"/>
      <c r="O706" s="74"/>
      <c r="P706" s="74"/>
      <c r="R706" s="7"/>
      <c r="S706" s="7"/>
      <c r="T706" s="7"/>
      <c r="U706" s="7"/>
      <c r="V706" s="7"/>
      <c r="W706" s="7"/>
      <c r="X706" s="7"/>
      <c r="Y706" s="7"/>
      <c r="Z706" s="7"/>
    </row>
    <row r="707" spans="13:26" x14ac:dyDescent="0.2">
      <c r="M707" s="74"/>
      <c r="N707" s="43"/>
      <c r="O707" s="74"/>
      <c r="P707" s="74"/>
      <c r="R707" s="7"/>
      <c r="S707" s="7"/>
      <c r="T707" s="7"/>
      <c r="U707" s="7"/>
      <c r="V707" s="7"/>
      <c r="W707" s="7"/>
      <c r="X707" s="7"/>
      <c r="Y707" s="7"/>
      <c r="Z707" s="7"/>
    </row>
    <row r="708" spans="13:26" x14ac:dyDescent="0.2">
      <c r="M708" s="74"/>
      <c r="N708" s="43"/>
      <c r="O708" s="74"/>
      <c r="P708" s="74"/>
      <c r="R708" s="7"/>
      <c r="S708" s="7"/>
      <c r="T708" s="7"/>
      <c r="U708" s="7"/>
      <c r="V708" s="7"/>
      <c r="W708" s="7"/>
      <c r="X708" s="7"/>
      <c r="Y708" s="7"/>
      <c r="Z708" s="7"/>
    </row>
    <row r="709" spans="13:26" x14ac:dyDescent="0.2">
      <c r="M709" s="74"/>
      <c r="N709" s="43"/>
      <c r="O709" s="74"/>
      <c r="P709" s="74"/>
      <c r="R709" s="7"/>
      <c r="S709" s="7"/>
      <c r="T709" s="7"/>
      <c r="U709" s="7"/>
      <c r="V709" s="7"/>
      <c r="W709" s="7"/>
      <c r="X709" s="7"/>
      <c r="Y709" s="7"/>
      <c r="Z709" s="7"/>
    </row>
    <row r="710" spans="13:26" x14ac:dyDescent="0.2">
      <c r="M710" s="74"/>
      <c r="N710" s="43"/>
      <c r="O710" s="74"/>
      <c r="P710" s="74"/>
      <c r="R710" s="7"/>
      <c r="S710" s="7"/>
      <c r="T710" s="7"/>
      <c r="U710" s="7"/>
      <c r="V710" s="7"/>
      <c r="W710" s="7"/>
      <c r="X710" s="7"/>
      <c r="Y710" s="7"/>
      <c r="Z710" s="7"/>
    </row>
    <row r="711" spans="13:26" x14ac:dyDescent="0.2">
      <c r="M711" s="74"/>
      <c r="N711" s="43"/>
      <c r="O711" s="74"/>
      <c r="P711" s="74"/>
      <c r="R711" s="7"/>
      <c r="S711" s="7"/>
      <c r="T711" s="7"/>
      <c r="U711" s="7"/>
      <c r="V711" s="7"/>
      <c r="W711" s="7"/>
      <c r="X711" s="7"/>
      <c r="Y711" s="7"/>
      <c r="Z711" s="7"/>
    </row>
    <row r="712" spans="13:26" x14ac:dyDescent="0.2">
      <c r="M712" s="74"/>
      <c r="N712" s="43"/>
      <c r="O712" s="74"/>
      <c r="P712" s="74"/>
      <c r="R712" s="7"/>
      <c r="S712" s="7"/>
      <c r="T712" s="7"/>
      <c r="U712" s="7"/>
      <c r="V712" s="7"/>
      <c r="W712" s="7"/>
      <c r="X712" s="7"/>
      <c r="Y712" s="7"/>
      <c r="Z712" s="7"/>
    </row>
    <row r="713" spans="13:26" x14ac:dyDescent="0.2">
      <c r="M713" s="74"/>
      <c r="N713" s="43"/>
      <c r="O713" s="74"/>
      <c r="P713" s="74"/>
      <c r="R713" s="7"/>
      <c r="S713" s="7"/>
      <c r="T713" s="7"/>
      <c r="U713" s="7"/>
      <c r="V713" s="7"/>
      <c r="W713" s="7"/>
      <c r="X713" s="7"/>
      <c r="Y713" s="7"/>
      <c r="Z713" s="7"/>
    </row>
    <row r="714" spans="13:26" x14ac:dyDescent="0.2">
      <c r="M714" s="74"/>
      <c r="N714" s="43"/>
      <c r="O714" s="74"/>
      <c r="P714" s="74"/>
      <c r="R714" s="7"/>
      <c r="S714" s="7"/>
      <c r="T714" s="7"/>
      <c r="U714" s="7"/>
      <c r="V714" s="7"/>
      <c r="W714" s="7"/>
      <c r="X714" s="7"/>
      <c r="Y714" s="7"/>
      <c r="Z714" s="7"/>
    </row>
    <row r="715" spans="13:26" x14ac:dyDescent="0.2">
      <c r="M715" s="74"/>
      <c r="N715" s="43"/>
      <c r="O715" s="74"/>
      <c r="P715" s="74"/>
      <c r="R715" s="7"/>
      <c r="S715" s="7"/>
      <c r="T715" s="7"/>
      <c r="U715" s="7"/>
      <c r="V715" s="7"/>
      <c r="W715" s="7"/>
      <c r="X715" s="7"/>
      <c r="Y715" s="7"/>
      <c r="Z715" s="7"/>
    </row>
    <row r="716" spans="13:26" x14ac:dyDescent="0.2">
      <c r="M716" s="74"/>
      <c r="N716" s="43"/>
      <c r="O716" s="74"/>
      <c r="P716" s="74"/>
      <c r="R716" s="7"/>
      <c r="S716" s="7"/>
      <c r="T716" s="7"/>
      <c r="U716" s="7"/>
      <c r="V716" s="7"/>
      <c r="W716" s="7"/>
      <c r="X716" s="7"/>
      <c r="Y716" s="7"/>
      <c r="Z716" s="7"/>
    </row>
    <row r="717" spans="13:26" x14ac:dyDescent="0.2">
      <c r="M717" s="74"/>
      <c r="N717" s="43"/>
      <c r="O717" s="74"/>
      <c r="P717" s="74"/>
      <c r="R717" s="7"/>
      <c r="S717" s="7"/>
      <c r="T717" s="7"/>
      <c r="U717" s="7"/>
      <c r="V717" s="7"/>
      <c r="W717" s="7"/>
      <c r="X717" s="7"/>
      <c r="Y717" s="7"/>
      <c r="Z717" s="7"/>
    </row>
    <row r="718" spans="13:26" x14ac:dyDescent="0.2">
      <c r="M718" s="74"/>
      <c r="N718" s="43"/>
      <c r="O718" s="74"/>
      <c r="P718" s="74"/>
      <c r="R718" s="7"/>
      <c r="S718" s="7"/>
      <c r="T718" s="7"/>
      <c r="U718" s="7"/>
      <c r="V718" s="7"/>
      <c r="W718" s="7"/>
      <c r="X718" s="7"/>
      <c r="Y718" s="7"/>
      <c r="Z718" s="7"/>
    </row>
    <row r="719" spans="13:26" x14ac:dyDescent="0.2">
      <c r="M719" s="74"/>
      <c r="N719" s="43"/>
      <c r="O719" s="74"/>
      <c r="P719" s="74"/>
      <c r="R719" s="7"/>
      <c r="S719" s="7"/>
      <c r="T719" s="7"/>
      <c r="U719" s="7"/>
      <c r="V719" s="7"/>
      <c r="W719" s="7"/>
      <c r="X719" s="7"/>
      <c r="Y719" s="7"/>
      <c r="Z719" s="7"/>
    </row>
    <row r="720" spans="13:26" x14ac:dyDescent="0.2">
      <c r="M720" s="74"/>
      <c r="N720" s="43"/>
      <c r="O720" s="74"/>
      <c r="P720" s="74"/>
      <c r="R720" s="7"/>
      <c r="S720" s="7"/>
      <c r="T720" s="7"/>
      <c r="U720" s="7"/>
      <c r="V720" s="7"/>
      <c r="W720" s="7"/>
      <c r="X720" s="7"/>
      <c r="Y720" s="7"/>
      <c r="Z720" s="7"/>
    </row>
    <row r="721" spans="13:26" x14ac:dyDescent="0.2">
      <c r="M721" s="74"/>
      <c r="N721" s="43"/>
      <c r="O721" s="74"/>
      <c r="P721" s="74"/>
      <c r="R721" s="7"/>
      <c r="S721" s="7"/>
      <c r="T721" s="7"/>
      <c r="U721" s="7"/>
      <c r="V721" s="7"/>
      <c r="W721" s="7"/>
      <c r="X721" s="7"/>
      <c r="Y721" s="7"/>
      <c r="Z721" s="7"/>
    </row>
    <row r="722" spans="13:26" x14ac:dyDescent="0.2">
      <c r="M722" s="74"/>
      <c r="N722" s="43"/>
      <c r="O722" s="74"/>
      <c r="P722" s="74"/>
      <c r="R722" s="7"/>
      <c r="S722" s="7"/>
      <c r="T722" s="7"/>
      <c r="U722" s="7"/>
      <c r="V722" s="7"/>
      <c r="W722" s="7"/>
      <c r="X722" s="7"/>
      <c r="Y722" s="7"/>
      <c r="Z722" s="7"/>
    </row>
    <row r="723" spans="13:26" x14ac:dyDescent="0.2">
      <c r="M723" s="74"/>
      <c r="N723" s="43"/>
      <c r="O723" s="74"/>
      <c r="P723" s="74"/>
      <c r="R723" s="7"/>
      <c r="S723" s="7"/>
      <c r="T723" s="7"/>
      <c r="U723" s="7"/>
      <c r="V723" s="7"/>
      <c r="W723" s="7"/>
      <c r="X723" s="7"/>
      <c r="Y723" s="7"/>
      <c r="Z723" s="7"/>
    </row>
    <row r="724" spans="13:26" x14ac:dyDescent="0.2">
      <c r="M724" s="74"/>
      <c r="N724" s="43"/>
      <c r="O724" s="74"/>
      <c r="P724" s="74"/>
      <c r="R724" s="7"/>
      <c r="S724" s="7"/>
      <c r="T724" s="7"/>
      <c r="U724" s="7"/>
      <c r="V724" s="7"/>
      <c r="W724" s="7"/>
      <c r="X724" s="7"/>
      <c r="Y724" s="7"/>
      <c r="Z724" s="7"/>
    </row>
    <row r="725" spans="13:26" x14ac:dyDescent="0.2">
      <c r="M725" s="74"/>
      <c r="N725" s="43"/>
      <c r="O725" s="74"/>
      <c r="P725" s="74"/>
      <c r="R725" s="7"/>
      <c r="S725" s="7"/>
      <c r="T725" s="7"/>
      <c r="U725" s="7"/>
      <c r="V725" s="7"/>
      <c r="W725" s="7"/>
      <c r="X725" s="7"/>
      <c r="Y725" s="7"/>
      <c r="Z725" s="7"/>
    </row>
    <row r="726" spans="13:26" x14ac:dyDescent="0.2">
      <c r="M726" s="74"/>
      <c r="N726" s="43"/>
      <c r="O726" s="74"/>
      <c r="P726" s="74"/>
      <c r="R726" s="7"/>
      <c r="S726" s="7"/>
      <c r="T726" s="7"/>
      <c r="U726" s="7"/>
      <c r="V726" s="7"/>
      <c r="W726" s="7"/>
      <c r="X726" s="7"/>
      <c r="Y726" s="7"/>
      <c r="Z726" s="7"/>
    </row>
    <row r="727" spans="13:26" x14ac:dyDescent="0.2">
      <c r="M727" s="74"/>
      <c r="N727" s="43"/>
      <c r="O727" s="74"/>
      <c r="P727" s="74"/>
      <c r="R727" s="7"/>
      <c r="S727" s="7"/>
      <c r="T727" s="7"/>
      <c r="U727" s="7"/>
      <c r="V727" s="7"/>
      <c r="W727" s="7"/>
      <c r="X727" s="7"/>
      <c r="Y727" s="7"/>
      <c r="Z727" s="7"/>
    </row>
    <row r="728" spans="13:26" x14ac:dyDescent="0.2">
      <c r="M728" s="74"/>
      <c r="N728" s="43"/>
      <c r="O728" s="74"/>
      <c r="P728" s="74"/>
      <c r="R728" s="7"/>
      <c r="S728" s="7"/>
      <c r="T728" s="7"/>
      <c r="U728" s="7"/>
      <c r="V728" s="7"/>
      <c r="W728" s="7"/>
      <c r="X728" s="7"/>
      <c r="Y728" s="7"/>
      <c r="Z728" s="7"/>
    </row>
    <row r="729" spans="13:26" x14ac:dyDescent="0.2">
      <c r="M729" s="74"/>
      <c r="N729" s="43"/>
      <c r="O729" s="74"/>
      <c r="P729" s="74"/>
      <c r="R729" s="7"/>
      <c r="S729" s="7"/>
      <c r="T729" s="7"/>
      <c r="U729" s="7"/>
      <c r="V729" s="7"/>
      <c r="W729" s="7"/>
      <c r="X729" s="7"/>
      <c r="Y729" s="7"/>
      <c r="Z729" s="7"/>
    </row>
    <row r="730" spans="13:26" x14ac:dyDescent="0.2">
      <c r="M730" s="74"/>
      <c r="N730" s="43"/>
      <c r="O730" s="74"/>
      <c r="P730" s="74"/>
      <c r="R730" s="7"/>
      <c r="S730" s="7"/>
      <c r="T730" s="7"/>
      <c r="U730" s="7"/>
      <c r="V730" s="7"/>
      <c r="W730" s="7"/>
      <c r="X730" s="7"/>
      <c r="Y730" s="7"/>
      <c r="Z730" s="7"/>
    </row>
    <row r="731" spans="13:26" x14ac:dyDescent="0.2">
      <c r="M731" s="74"/>
      <c r="N731" s="43"/>
      <c r="O731" s="74"/>
      <c r="P731" s="74"/>
      <c r="R731" s="7"/>
      <c r="S731" s="7"/>
      <c r="T731" s="7"/>
      <c r="U731" s="7"/>
      <c r="V731" s="7"/>
      <c r="W731" s="7"/>
      <c r="X731" s="7"/>
      <c r="Y731" s="7"/>
      <c r="Z731" s="7"/>
    </row>
    <row r="732" spans="13:26" x14ac:dyDescent="0.2">
      <c r="M732" s="74"/>
      <c r="N732" s="43"/>
      <c r="O732" s="74"/>
      <c r="P732" s="74"/>
      <c r="R732" s="7"/>
      <c r="S732" s="7"/>
      <c r="T732" s="7"/>
      <c r="U732" s="7"/>
      <c r="V732" s="7"/>
      <c r="W732" s="7"/>
      <c r="X732" s="7"/>
      <c r="Y732" s="7"/>
      <c r="Z732" s="7"/>
    </row>
    <row r="733" spans="13:26" x14ac:dyDescent="0.2">
      <c r="M733" s="74"/>
      <c r="N733" s="43"/>
      <c r="O733" s="74"/>
      <c r="P733" s="74"/>
      <c r="R733" s="7"/>
      <c r="S733" s="7"/>
      <c r="T733" s="7"/>
      <c r="U733" s="7"/>
      <c r="V733" s="7"/>
      <c r="W733" s="7"/>
      <c r="X733" s="7"/>
      <c r="Y733" s="7"/>
      <c r="Z733" s="7"/>
    </row>
    <row r="734" spans="13:26" x14ac:dyDescent="0.2">
      <c r="M734" s="74"/>
      <c r="N734" s="43"/>
      <c r="O734" s="74"/>
      <c r="P734" s="74"/>
      <c r="R734" s="7"/>
      <c r="S734" s="7"/>
      <c r="T734" s="7"/>
      <c r="U734" s="7"/>
      <c r="V734" s="7"/>
      <c r="W734" s="7"/>
      <c r="X734" s="7"/>
      <c r="Y734" s="7"/>
      <c r="Z734" s="7"/>
    </row>
    <row r="735" spans="13:26" x14ac:dyDescent="0.2">
      <c r="M735" s="74"/>
      <c r="N735" s="43"/>
      <c r="O735" s="74"/>
      <c r="P735" s="74"/>
      <c r="R735" s="7"/>
      <c r="S735" s="7"/>
      <c r="T735" s="7"/>
      <c r="U735" s="7"/>
      <c r="V735" s="7"/>
      <c r="W735" s="7"/>
      <c r="X735" s="7"/>
      <c r="Y735" s="7"/>
      <c r="Z735" s="7"/>
    </row>
    <row r="736" spans="13:26" x14ac:dyDescent="0.2">
      <c r="M736" s="74"/>
      <c r="N736" s="43"/>
      <c r="O736" s="74"/>
      <c r="P736" s="74"/>
      <c r="R736" s="7"/>
      <c r="S736" s="7"/>
      <c r="T736" s="7"/>
      <c r="U736" s="7"/>
      <c r="V736" s="7"/>
      <c r="W736" s="7"/>
      <c r="X736" s="7"/>
      <c r="Y736" s="7"/>
      <c r="Z736" s="7"/>
    </row>
    <row r="737" spans="13:26" x14ac:dyDescent="0.2">
      <c r="M737" s="74"/>
      <c r="N737" s="43"/>
      <c r="O737" s="74"/>
      <c r="P737" s="74"/>
      <c r="R737" s="7"/>
      <c r="S737" s="7"/>
      <c r="T737" s="7"/>
      <c r="U737" s="7"/>
      <c r="V737" s="7"/>
      <c r="W737" s="7"/>
      <c r="X737" s="7"/>
      <c r="Y737" s="7"/>
      <c r="Z737" s="7"/>
    </row>
    <row r="738" spans="13:26" x14ac:dyDescent="0.2">
      <c r="M738" s="74"/>
      <c r="N738" s="43"/>
      <c r="O738" s="74"/>
      <c r="P738" s="74"/>
      <c r="R738" s="7"/>
      <c r="S738" s="7"/>
      <c r="T738" s="7"/>
      <c r="U738" s="7"/>
      <c r="V738" s="7"/>
      <c r="W738" s="7"/>
      <c r="X738" s="7"/>
      <c r="Y738" s="7"/>
      <c r="Z738" s="7"/>
    </row>
    <row r="739" spans="13:26" x14ac:dyDescent="0.2">
      <c r="M739" s="74"/>
      <c r="N739" s="43"/>
      <c r="O739" s="74"/>
      <c r="P739" s="74"/>
      <c r="R739" s="7"/>
      <c r="S739" s="7"/>
      <c r="T739" s="7"/>
      <c r="U739" s="7"/>
      <c r="V739" s="7"/>
      <c r="W739" s="7"/>
      <c r="X739" s="7"/>
      <c r="Y739" s="7"/>
      <c r="Z739" s="7"/>
    </row>
    <row r="740" spans="13:26" x14ac:dyDescent="0.2">
      <c r="M740" s="74"/>
      <c r="N740" s="43"/>
      <c r="O740" s="74"/>
      <c r="P740" s="74"/>
      <c r="R740" s="7"/>
      <c r="S740" s="7"/>
      <c r="T740" s="7"/>
      <c r="U740" s="7"/>
      <c r="V740" s="7"/>
      <c r="W740" s="7"/>
      <c r="X740" s="7"/>
      <c r="Y740" s="7"/>
      <c r="Z740" s="7"/>
    </row>
    <row r="741" spans="13:26" x14ac:dyDescent="0.2">
      <c r="M741" s="74"/>
      <c r="N741" s="43"/>
      <c r="O741" s="74"/>
      <c r="P741" s="74"/>
      <c r="R741" s="7"/>
      <c r="S741" s="7"/>
      <c r="T741" s="7"/>
      <c r="U741" s="7"/>
      <c r="V741" s="7"/>
      <c r="W741" s="7"/>
      <c r="X741" s="7"/>
      <c r="Y741" s="7"/>
      <c r="Z741" s="7"/>
    </row>
    <row r="742" spans="13:26" x14ac:dyDescent="0.2">
      <c r="M742" s="74"/>
      <c r="N742" s="43"/>
      <c r="O742" s="74"/>
      <c r="P742" s="74"/>
      <c r="R742" s="7"/>
      <c r="S742" s="7"/>
      <c r="T742" s="7"/>
      <c r="U742" s="7"/>
      <c r="V742" s="7"/>
      <c r="W742" s="7"/>
      <c r="X742" s="7"/>
      <c r="Y742" s="7"/>
      <c r="Z742" s="7"/>
    </row>
    <row r="743" spans="13:26" x14ac:dyDescent="0.2">
      <c r="M743" s="74"/>
      <c r="N743" s="43"/>
      <c r="O743" s="74"/>
      <c r="P743" s="74"/>
      <c r="R743" s="7"/>
      <c r="S743" s="7"/>
      <c r="T743" s="7"/>
      <c r="U743" s="7"/>
      <c r="V743" s="7"/>
      <c r="W743" s="7"/>
      <c r="X743" s="7"/>
      <c r="Y743" s="7"/>
      <c r="Z743" s="7"/>
    </row>
    <row r="744" spans="13:26" x14ac:dyDescent="0.2">
      <c r="M744" s="74"/>
      <c r="N744" s="43"/>
      <c r="O744" s="74"/>
      <c r="P744" s="74"/>
      <c r="R744" s="7"/>
      <c r="S744" s="7"/>
      <c r="T744" s="7"/>
      <c r="U744" s="7"/>
      <c r="V744" s="7"/>
      <c r="W744" s="7"/>
      <c r="X744" s="7"/>
      <c r="Y744" s="7"/>
      <c r="Z744" s="7"/>
    </row>
    <row r="745" spans="13:26" x14ac:dyDescent="0.2">
      <c r="M745" s="74"/>
      <c r="N745" s="43"/>
      <c r="O745" s="74"/>
      <c r="P745" s="74"/>
      <c r="R745" s="7"/>
      <c r="S745" s="7"/>
      <c r="T745" s="7"/>
      <c r="U745" s="7"/>
      <c r="V745" s="7"/>
      <c r="W745" s="7"/>
      <c r="X745" s="7"/>
      <c r="Y745" s="7"/>
      <c r="Z745" s="7"/>
    </row>
    <row r="746" spans="13:26" x14ac:dyDescent="0.2">
      <c r="M746" s="74"/>
      <c r="N746" s="43"/>
      <c r="O746" s="74"/>
      <c r="P746" s="74"/>
      <c r="R746" s="7"/>
      <c r="S746" s="7"/>
      <c r="T746" s="7"/>
      <c r="U746" s="7"/>
      <c r="V746" s="7"/>
      <c r="W746" s="7"/>
      <c r="X746" s="7"/>
      <c r="Y746" s="7"/>
      <c r="Z746" s="7"/>
    </row>
    <row r="747" spans="13:26" x14ac:dyDescent="0.2">
      <c r="M747" s="74"/>
      <c r="N747" s="43"/>
      <c r="O747" s="74"/>
      <c r="P747" s="74"/>
      <c r="R747" s="7"/>
      <c r="S747" s="7"/>
      <c r="T747" s="7"/>
      <c r="U747" s="7"/>
      <c r="V747" s="7"/>
      <c r="W747" s="7"/>
      <c r="X747" s="7"/>
      <c r="Y747" s="7"/>
      <c r="Z747" s="7"/>
    </row>
    <row r="748" spans="13:26" x14ac:dyDescent="0.2">
      <c r="M748" s="74"/>
      <c r="N748" s="43"/>
      <c r="O748" s="74"/>
      <c r="P748" s="74"/>
      <c r="R748" s="7"/>
      <c r="S748" s="7"/>
      <c r="T748" s="7"/>
      <c r="U748" s="7"/>
      <c r="V748" s="7"/>
      <c r="W748" s="7"/>
      <c r="X748" s="7"/>
      <c r="Y748" s="7"/>
      <c r="Z748" s="7"/>
    </row>
    <row r="749" spans="13:26" x14ac:dyDescent="0.2">
      <c r="M749" s="74"/>
      <c r="N749" s="43"/>
      <c r="O749" s="74"/>
      <c r="P749" s="74"/>
      <c r="R749" s="7"/>
      <c r="S749" s="7"/>
      <c r="T749" s="7"/>
      <c r="U749" s="7"/>
      <c r="V749" s="7"/>
      <c r="W749" s="7"/>
      <c r="X749" s="7"/>
      <c r="Y749" s="7"/>
      <c r="Z749" s="7"/>
    </row>
    <row r="750" spans="13:26" x14ac:dyDescent="0.2">
      <c r="M750" s="74"/>
      <c r="N750" s="43"/>
      <c r="O750" s="74"/>
      <c r="P750" s="74"/>
      <c r="R750" s="7"/>
      <c r="S750" s="7"/>
      <c r="T750" s="7"/>
      <c r="U750" s="7"/>
      <c r="V750" s="7"/>
      <c r="W750" s="7"/>
      <c r="X750" s="7"/>
      <c r="Y750" s="7"/>
      <c r="Z750" s="7"/>
    </row>
    <row r="751" spans="13:26" x14ac:dyDescent="0.2">
      <c r="M751" s="74"/>
      <c r="N751" s="43"/>
      <c r="O751" s="74"/>
      <c r="P751" s="74"/>
      <c r="R751" s="7"/>
      <c r="S751" s="7"/>
      <c r="T751" s="7"/>
      <c r="U751" s="7"/>
      <c r="V751" s="7"/>
      <c r="W751" s="7"/>
      <c r="X751" s="7"/>
      <c r="Y751" s="7"/>
      <c r="Z751" s="7"/>
    </row>
    <row r="752" spans="13:26" x14ac:dyDescent="0.2">
      <c r="M752" s="74"/>
      <c r="N752" s="43"/>
      <c r="O752" s="74"/>
      <c r="P752" s="74"/>
      <c r="R752" s="7"/>
      <c r="S752" s="7"/>
      <c r="T752" s="7"/>
      <c r="U752" s="7"/>
      <c r="V752" s="7"/>
      <c r="W752" s="7"/>
      <c r="X752" s="7"/>
      <c r="Y752" s="7"/>
      <c r="Z752" s="7"/>
    </row>
    <row r="753" spans="13:26" x14ac:dyDescent="0.2">
      <c r="M753" s="74"/>
      <c r="N753" s="43"/>
      <c r="O753" s="74"/>
      <c r="P753" s="74"/>
      <c r="R753" s="7"/>
      <c r="S753" s="7"/>
      <c r="T753" s="7"/>
      <c r="U753" s="7"/>
      <c r="V753" s="7"/>
      <c r="W753" s="7"/>
      <c r="X753" s="7"/>
      <c r="Y753" s="7"/>
      <c r="Z753" s="7"/>
    </row>
    <row r="754" spans="13:26" x14ac:dyDescent="0.2">
      <c r="M754" s="74"/>
      <c r="N754" s="43"/>
      <c r="O754" s="74"/>
      <c r="P754" s="74"/>
      <c r="R754" s="7"/>
      <c r="S754" s="7"/>
      <c r="T754" s="7"/>
      <c r="U754" s="7"/>
      <c r="V754" s="7"/>
      <c r="W754" s="7"/>
      <c r="X754" s="7"/>
      <c r="Y754" s="7"/>
      <c r="Z754" s="7"/>
    </row>
    <row r="755" spans="13:26" x14ac:dyDescent="0.2">
      <c r="M755" s="74"/>
      <c r="N755" s="43"/>
      <c r="O755" s="74"/>
      <c r="P755" s="74"/>
      <c r="R755" s="7"/>
      <c r="S755" s="7"/>
      <c r="T755" s="7"/>
      <c r="U755" s="7"/>
      <c r="V755" s="7"/>
      <c r="W755" s="7"/>
      <c r="X755" s="7"/>
      <c r="Y755" s="7"/>
      <c r="Z755" s="7"/>
    </row>
    <row r="756" spans="13:26" x14ac:dyDescent="0.2">
      <c r="M756" s="74"/>
      <c r="N756" s="43"/>
      <c r="O756" s="74"/>
      <c r="P756" s="74"/>
      <c r="R756" s="7"/>
      <c r="S756" s="7"/>
      <c r="T756" s="7"/>
      <c r="U756" s="7"/>
      <c r="V756" s="7"/>
      <c r="W756" s="7"/>
      <c r="X756" s="7"/>
      <c r="Y756" s="7"/>
      <c r="Z756" s="7"/>
    </row>
    <row r="757" spans="13:26" x14ac:dyDescent="0.2">
      <c r="M757" s="74"/>
      <c r="N757" s="43"/>
      <c r="O757" s="74"/>
      <c r="P757" s="74"/>
      <c r="R757" s="7"/>
      <c r="S757" s="7"/>
      <c r="T757" s="7"/>
      <c r="U757" s="7"/>
      <c r="V757" s="7"/>
      <c r="W757" s="7"/>
      <c r="X757" s="7"/>
      <c r="Y757" s="7"/>
      <c r="Z757" s="7"/>
    </row>
    <row r="758" spans="13:26" x14ac:dyDescent="0.2">
      <c r="M758" s="74"/>
      <c r="N758" s="43"/>
      <c r="O758" s="74"/>
      <c r="P758" s="74"/>
      <c r="R758" s="7"/>
      <c r="S758" s="7"/>
      <c r="T758" s="7"/>
      <c r="U758" s="7"/>
      <c r="V758" s="7"/>
      <c r="W758" s="7"/>
      <c r="X758" s="7"/>
      <c r="Y758" s="7"/>
      <c r="Z758" s="7"/>
    </row>
    <row r="759" spans="13:26" x14ac:dyDescent="0.2">
      <c r="M759" s="74"/>
      <c r="N759" s="43"/>
      <c r="O759" s="74"/>
      <c r="P759" s="74"/>
      <c r="R759" s="7"/>
      <c r="S759" s="7"/>
      <c r="T759" s="7"/>
      <c r="U759" s="7"/>
      <c r="V759" s="7"/>
      <c r="W759" s="7"/>
      <c r="X759" s="7"/>
      <c r="Y759" s="7"/>
      <c r="Z759" s="7"/>
    </row>
    <row r="760" spans="13:26" x14ac:dyDescent="0.2">
      <c r="M760" s="74"/>
      <c r="N760" s="43"/>
      <c r="O760" s="74"/>
      <c r="P760" s="74"/>
      <c r="R760" s="7"/>
      <c r="S760" s="7"/>
      <c r="T760" s="7"/>
      <c r="U760" s="7"/>
      <c r="V760" s="7"/>
      <c r="W760" s="7"/>
      <c r="X760" s="7"/>
      <c r="Y760" s="7"/>
      <c r="Z760" s="7"/>
    </row>
    <row r="761" spans="13:26" x14ac:dyDescent="0.2">
      <c r="M761" s="74"/>
      <c r="N761" s="43"/>
      <c r="O761" s="74"/>
      <c r="P761" s="74"/>
      <c r="R761" s="7"/>
      <c r="S761" s="7"/>
      <c r="T761" s="7"/>
      <c r="U761" s="7"/>
      <c r="V761" s="7"/>
      <c r="W761" s="7"/>
      <c r="X761" s="7"/>
      <c r="Y761" s="7"/>
      <c r="Z761" s="7"/>
    </row>
    <row r="762" spans="13:26" x14ac:dyDescent="0.2">
      <c r="M762" s="74"/>
      <c r="N762" s="43"/>
      <c r="O762" s="74"/>
      <c r="P762" s="74"/>
      <c r="R762" s="7"/>
      <c r="S762" s="7"/>
      <c r="T762" s="7"/>
      <c r="U762" s="7"/>
      <c r="V762" s="7"/>
      <c r="W762" s="7"/>
      <c r="X762" s="7"/>
      <c r="Y762" s="7"/>
      <c r="Z762" s="7"/>
    </row>
    <row r="763" spans="13:26" x14ac:dyDescent="0.2">
      <c r="M763" s="74"/>
      <c r="N763" s="43"/>
      <c r="O763" s="74"/>
      <c r="P763" s="74"/>
      <c r="R763" s="7"/>
      <c r="S763" s="7"/>
      <c r="T763" s="7"/>
      <c r="U763" s="7"/>
      <c r="V763" s="7"/>
      <c r="W763" s="7"/>
      <c r="X763" s="7"/>
      <c r="Y763" s="7"/>
      <c r="Z763" s="7"/>
    </row>
    <row r="764" spans="13:26" x14ac:dyDescent="0.2">
      <c r="M764" s="74"/>
      <c r="N764" s="43"/>
      <c r="O764" s="74"/>
      <c r="P764" s="74"/>
      <c r="R764" s="7"/>
      <c r="S764" s="7"/>
      <c r="T764" s="7"/>
      <c r="U764" s="7"/>
      <c r="V764" s="7"/>
      <c r="W764" s="7"/>
      <c r="X764" s="7"/>
      <c r="Y764" s="7"/>
      <c r="Z764" s="7"/>
    </row>
    <row r="765" spans="13:26" x14ac:dyDescent="0.2">
      <c r="M765" s="74"/>
      <c r="N765" s="43"/>
      <c r="O765" s="74"/>
      <c r="P765" s="74"/>
      <c r="R765" s="7"/>
      <c r="S765" s="7"/>
      <c r="T765" s="7"/>
      <c r="U765" s="7"/>
      <c r="V765" s="7"/>
      <c r="W765" s="7"/>
      <c r="X765" s="7"/>
      <c r="Y765" s="7"/>
      <c r="Z765" s="7"/>
    </row>
    <row r="766" spans="13:26" x14ac:dyDescent="0.2">
      <c r="M766" s="74"/>
      <c r="N766" s="43"/>
      <c r="O766" s="74"/>
      <c r="P766" s="74"/>
      <c r="R766" s="7"/>
      <c r="S766" s="7"/>
      <c r="T766" s="7"/>
      <c r="U766" s="7"/>
      <c r="V766" s="7"/>
      <c r="W766" s="7"/>
      <c r="X766" s="7"/>
      <c r="Y766" s="7"/>
      <c r="Z766" s="7"/>
    </row>
    <row r="767" spans="13:26" x14ac:dyDescent="0.2">
      <c r="M767" s="74"/>
      <c r="N767" s="43"/>
      <c r="O767" s="74"/>
      <c r="P767" s="74"/>
      <c r="R767" s="7"/>
      <c r="S767" s="7"/>
      <c r="T767" s="7"/>
      <c r="U767" s="7"/>
      <c r="V767" s="7"/>
      <c r="W767" s="7"/>
      <c r="X767" s="7"/>
      <c r="Y767" s="7"/>
      <c r="Z767" s="7"/>
    </row>
    <row r="768" spans="13:26" x14ac:dyDescent="0.2">
      <c r="M768" s="74"/>
      <c r="N768" s="43"/>
      <c r="O768" s="74"/>
      <c r="P768" s="74"/>
      <c r="R768" s="7"/>
      <c r="S768" s="7"/>
      <c r="T768" s="7"/>
      <c r="U768" s="7"/>
      <c r="V768" s="7"/>
      <c r="W768" s="7"/>
      <c r="X768" s="7"/>
      <c r="Y768" s="7"/>
      <c r="Z768" s="7"/>
    </row>
    <row r="769" spans="13:26" x14ac:dyDescent="0.2">
      <c r="M769" s="74"/>
      <c r="N769" s="43"/>
      <c r="O769" s="74"/>
      <c r="P769" s="74"/>
      <c r="R769" s="7"/>
      <c r="S769" s="7"/>
      <c r="T769" s="7"/>
      <c r="U769" s="7"/>
      <c r="V769" s="7"/>
      <c r="W769" s="7"/>
      <c r="X769" s="7"/>
      <c r="Y769" s="7"/>
      <c r="Z769" s="7"/>
    </row>
    <row r="770" spans="13:26" x14ac:dyDescent="0.2">
      <c r="M770" s="74"/>
      <c r="N770" s="43"/>
      <c r="O770" s="74"/>
      <c r="P770" s="74"/>
      <c r="R770" s="7"/>
      <c r="S770" s="7"/>
      <c r="T770" s="7"/>
      <c r="U770" s="7"/>
      <c r="V770" s="7"/>
      <c r="W770" s="7"/>
      <c r="X770" s="7"/>
      <c r="Y770" s="7"/>
      <c r="Z770" s="7"/>
    </row>
    <row r="771" spans="13:26" x14ac:dyDescent="0.2">
      <c r="M771" s="74"/>
      <c r="N771" s="43"/>
      <c r="O771" s="74"/>
      <c r="P771" s="74"/>
      <c r="R771" s="7"/>
      <c r="S771" s="7"/>
      <c r="T771" s="7"/>
      <c r="U771" s="7"/>
      <c r="V771" s="7"/>
      <c r="W771" s="7"/>
      <c r="X771" s="7"/>
      <c r="Y771" s="7"/>
      <c r="Z771" s="7"/>
    </row>
    <row r="772" spans="13:26" x14ac:dyDescent="0.2">
      <c r="M772" s="74"/>
      <c r="N772" s="43"/>
      <c r="O772" s="74"/>
      <c r="P772" s="74"/>
      <c r="R772" s="7"/>
      <c r="S772" s="7"/>
      <c r="T772" s="7"/>
      <c r="U772" s="7"/>
      <c r="V772" s="7"/>
      <c r="W772" s="7"/>
      <c r="X772" s="7"/>
      <c r="Y772" s="7"/>
      <c r="Z772" s="7"/>
    </row>
    <row r="773" spans="13:26" x14ac:dyDescent="0.2">
      <c r="M773" s="74"/>
      <c r="N773" s="43"/>
      <c r="O773" s="74"/>
      <c r="P773" s="74"/>
      <c r="R773" s="7"/>
      <c r="S773" s="7"/>
      <c r="T773" s="7"/>
      <c r="U773" s="7"/>
      <c r="V773" s="7"/>
      <c r="W773" s="7"/>
      <c r="X773" s="7"/>
      <c r="Y773" s="7"/>
      <c r="Z773" s="7"/>
    </row>
    <row r="774" spans="13:26" x14ac:dyDescent="0.2">
      <c r="M774" s="74"/>
      <c r="N774" s="43"/>
      <c r="O774" s="74"/>
      <c r="P774" s="74"/>
      <c r="R774" s="7"/>
      <c r="S774" s="7"/>
      <c r="T774" s="7"/>
      <c r="U774" s="7"/>
      <c r="V774" s="7"/>
      <c r="W774" s="7"/>
      <c r="X774" s="7"/>
      <c r="Y774" s="7"/>
      <c r="Z774" s="7"/>
    </row>
    <row r="775" spans="13:26" x14ac:dyDescent="0.2">
      <c r="M775" s="74"/>
      <c r="N775" s="43"/>
      <c r="O775" s="74"/>
      <c r="P775" s="74"/>
      <c r="R775" s="7"/>
      <c r="S775" s="7"/>
      <c r="T775" s="7"/>
      <c r="U775" s="7"/>
      <c r="V775" s="7"/>
      <c r="W775" s="7"/>
      <c r="X775" s="7"/>
      <c r="Y775" s="7"/>
      <c r="Z775" s="7"/>
    </row>
    <row r="776" spans="13:26" x14ac:dyDescent="0.2">
      <c r="M776" s="74"/>
      <c r="N776" s="43"/>
      <c r="O776" s="74"/>
      <c r="P776" s="74"/>
      <c r="R776" s="7"/>
      <c r="S776" s="7"/>
      <c r="T776" s="7"/>
      <c r="U776" s="7"/>
      <c r="V776" s="7"/>
      <c r="W776" s="7"/>
      <c r="X776" s="7"/>
      <c r="Y776" s="7"/>
      <c r="Z776" s="7"/>
    </row>
    <row r="777" spans="13:26" x14ac:dyDescent="0.2">
      <c r="M777" s="74"/>
      <c r="N777" s="43"/>
      <c r="O777" s="74"/>
      <c r="P777" s="74"/>
      <c r="R777" s="7"/>
      <c r="S777" s="7"/>
      <c r="T777" s="7"/>
      <c r="U777" s="7"/>
      <c r="V777" s="7"/>
      <c r="W777" s="7"/>
      <c r="X777" s="7"/>
      <c r="Y777" s="7"/>
      <c r="Z777" s="7"/>
    </row>
    <row r="778" spans="13:26" x14ac:dyDescent="0.2">
      <c r="M778" s="74"/>
      <c r="N778" s="43"/>
      <c r="O778" s="74"/>
      <c r="P778" s="74"/>
      <c r="R778" s="7"/>
      <c r="S778" s="7"/>
      <c r="T778" s="7"/>
      <c r="U778" s="7"/>
      <c r="V778" s="7"/>
      <c r="W778" s="7"/>
      <c r="X778" s="7"/>
      <c r="Y778" s="7"/>
      <c r="Z778" s="7"/>
    </row>
    <row r="779" spans="13:26" x14ac:dyDescent="0.2">
      <c r="M779" s="74"/>
      <c r="N779" s="43"/>
      <c r="O779" s="74"/>
      <c r="P779" s="74"/>
      <c r="R779" s="7"/>
      <c r="S779" s="7"/>
      <c r="T779" s="7"/>
      <c r="U779" s="7"/>
      <c r="V779" s="7"/>
      <c r="W779" s="7"/>
      <c r="X779" s="7"/>
      <c r="Y779" s="7"/>
      <c r="Z779" s="7"/>
    </row>
    <row r="780" spans="13:26" x14ac:dyDescent="0.2">
      <c r="M780" s="74"/>
      <c r="N780" s="43"/>
      <c r="O780" s="74"/>
      <c r="P780" s="74"/>
      <c r="R780" s="7"/>
      <c r="S780" s="7"/>
      <c r="T780" s="7"/>
      <c r="U780" s="7"/>
      <c r="V780" s="7"/>
      <c r="W780" s="7"/>
      <c r="X780" s="7"/>
      <c r="Y780" s="7"/>
      <c r="Z780" s="7"/>
    </row>
    <row r="781" spans="13:26" x14ac:dyDescent="0.2">
      <c r="M781" s="74"/>
      <c r="N781" s="43"/>
      <c r="O781" s="74"/>
      <c r="P781" s="74"/>
      <c r="R781" s="7"/>
      <c r="S781" s="7"/>
      <c r="T781" s="7"/>
      <c r="U781" s="7"/>
      <c r="V781" s="7"/>
      <c r="W781" s="7"/>
      <c r="X781" s="7"/>
      <c r="Y781" s="7"/>
      <c r="Z781" s="7"/>
    </row>
    <row r="782" spans="13:26" x14ac:dyDescent="0.2">
      <c r="M782" s="74"/>
      <c r="N782" s="43"/>
      <c r="O782" s="74"/>
      <c r="P782" s="74"/>
      <c r="R782" s="7"/>
      <c r="S782" s="7"/>
      <c r="T782" s="7"/>
      <c r="U782" s="7"/>
      <c r="V782" s="7"/>
      <c r="W782" s="7"/>
      <c r="X782" s="7"/>
      <c r="Y782" s="7"/>
      <c r="Z782" s="7"/>
    </row>
    <row r="783" spans="13:26" x14ac:dyDescent="0.2">
      <c r="M783" s="74"/>
      <c r="N783" s="43"/>
      <c r="O783" s="74"/>
      <c r="P783" s="74"/>
      <c r="R783" s="7"/>
      <c r="S783" s="7"/>
      <c r="T783" s="7"/>
      <c r="U783" s="7"/>
      <c r="V783" s="7"/>
      <c r="W783" s="7"/>
      <c r="X783" s="7"/>
      <c r="Y783" s="7"/>
      <c r="Z783" s="7"/>
    </row>
    <row r="784" spans="13:26" x14ac:dyDescent="0.2">
      <c r="M784" s="74"/>
      <c r="N784" s="43"/>
      <c r="O784" s="74"/>
      <c r="P784" s="74"/>
      <c r="R784" s="7"/>
      <c r="S784" s="7"/>
      <c r="T784" s="7"/>
      <c r="U784" s="7"/>
      <c r="V784" s="7"/>
      <c r="W784" s="7"/>
      <c r="X784" s="7"/>
      <c r="Y784" s="7"/>
      <c r="Z784" s="7"/>
    </row>
    <row r="785" spans="13:26" x14ac:dyDescent="0.2">
      <c r="M785" s="74"/>
      <c r="N785" s="43"/>
      <c r="O785" s="74"/>
      <c r="P785" s="74"/>
      <c r="R785" s="7"/>
      <c r="S785" s="7"/>
      <c r="T785" s="7"/>
      <c r="U785" s="7"/>
      <c r="V785" s="7"/>
      <c r="W785" s="7"/>
      <c r="X785" s="7"/>
      <c r="Y785" s="7"/>
      <c r="Z785" s="7"/>
    </row>
    <row r="786" spans="13:26" x14ac:dyDescent="0.2">
      <c r="M786" s="74"/>
      <c r="N786" s="43"/>
      <c r="O786" s="74"/>
      <c r="P786" s="74"/>
      <c r="R786" s="7"/>
      <c r="S786" s="7"/>
      <c r="T786" s="7"/>
      <c r="U786" s="7"/>
      <c r="V786" s="7"/>
      <c r="W786" s="7"/>
      <c r="X786" s="7"/>
      <c r="Y786" s="7"/>
      <c r="Z786" s="7"/>
    </row>
    <row r="787" spans="13:26" x14ac:dyDescent="0.2">
      <c r="M787" s="74"/>
      <c r="N787" s="43"/>
      <c r="O787" s="74"/>
      <c r="P787" s="74"/>
      <c r="R787" s="7"/>
      <c r="S787" s="7"/>
      <c r="T787" s="7"/>
      <c r="U787" s="7"/>
      <c r="V787" s="7"/>
      <c r="W787" s="7"/>
      <c r="X787" s="7"/>
      <c r="Y787" s="7"/>
      <c r="Z787" s="7"/>
    </row>
    <row r="788" spans="13:26" x14ac:dyDescent="0.2">
      <c r="M788" s="74"/>
      <c r="N788" s="43"/>
      <c r="O788" s="74"/>
      <c r="P788" s="74"/>
      <c r="R788" s="7"/>
      <c r="S788" s="7"/>
      <c r="T788" s="7"/>
      <c r="U788" s="7"/>
      <c r="V788" s="7"/>
      <c r="W788" s="7"/>
      <c r="X788" s="7"/>
      <c r="Y788" s="7"/>
      <c r="Z788" s="7"/>
    </row>
    <row r="789" spans="13:26" x14ac:dyDescent="0.2">
      <c r="M789" s="74"/>
      <c r="N789" s="43"/>
      <c r="O789" s="74"/>
      <c r="P789" s="74"/>
      <c r="R789" s="7"/>
      <c r="S789" s="7"/>
      <c r="T789" s="7"/>
      <c r="U789" s="7"/>
      <c r="V789" s="7"/>
      <c r="W789" s="7"/>
      <c r="X789" s="7"/>
      <c r="Y789" s="7"/>
      <c r="Z789" s="7"/>
    </row>
    <row r="790" spans="13:26" x14ac:dyDescent="0.2">
      <c r="M790" s="74"/>
      <c r="N790" s="43"/>
      <c r="O790" s="74"/>
      <c r="P790" s="74"/>
      <c r="R790" s="7"/>
      <c r="S790" s="7"/>
      <c r="T790" s="7"/>
      <c r="U790" s="7"/>
      <c r="V790" s="7"/>
      <c r="W790" s="7"/>
      <c r="X790" s="7"/>
      <c r="Y790" s="7"/>
      <c r="Z790" s="7"/>
    </row>
    <row r="791" spans="13:26" x14ac:dyDescent="0.2">
      <c r="M791" s="74"/>
      <c r="N791" s="43"/>
      <c r="O791" s="74"/>
      <c r="P791" s="74"/>
      <c r="R791" s="7"/>
      <c r="S791" s="7"/>
      <c r="T791" s="7"/>
      <c r="U791" s="7"/>
      <c r="V791" s="7"/>
      <c r="W791" s="7"/>
      <c r="X791" s="7"/>
      <c r="Y791" s="7"/>
      <c r="Z791" s="7"/>
    </row>
    <row r="792" spans="13:26" x14ac:dyDescent="0.2">
      <c r="M792" s="74"/>
      <c r="N792" s="43"/>
      <c r="O792" s="74"/>
      <c r="P792" s="74"/>
      <c r="R792" s="7"/>
      <c r="S792" s="7"/>
      <c r="T792" s="7"/>
      <c r="U792" s="7"/>
      <c r="V792" s="7"/>
      <c r="W792" s="7"/>
      <c r="X792" s="7"/>
      <c r="Y792" s="7"/>
      <c r="Z792" s="7"/>
    </row>
    <row r="793" spans="13:26" x14ac:dyDescent="0.2">
      <c r="M793" s="74"/>
      <c r="N793" s="43"/>
      <c r="O793" s="74"/>
      <c r="P793" s="74"/>
      <c r="R793" s="7"/>
      <c r="S793" s="7"/>
      <c r="T793" s="7"/>
      <c r="U793" s="7"/>
      <c r="V793" s="7"/>
      <c r="W793" s="7"/>
      <c r="X793" s="7"/>
      <c r="Y793" s="7"/>
      <c r="Z793" s="7"/>
    </row>
    <row r="794" spans="13:26" x14ac:dyDescent="0.2">
      <c r="M794" s="74"/>
      <c r="N794" s="43"/>
      <c r="O794" s="74"/>
      <c r="P794" s="74"/>
      <c r="R794" s="7"/>
      <c r="S794" s="7"/>
      <c r="T794" s="7"/>
      <c r="U794" s="7"/>
      <c r="V794" s="7"/>
      <c r="W794" s="7"/>
      <c r="X794" s="7"/>
      <c r="Y794" s="7"/>
      <c r="Z794" s="7"/>
    </row>
    <row r="795" spans="13:26" x14ac:dyDescent="0.2">
      <c r="M795" s="74"/>
      <c r="N795" s="43"/>
      <c r="O795" s="74"/>
      <c r="P795" s="74"/>
      <c r="R795" s="7"/>
      <c r="S795" s="7"/>
      <c r="T795" s="7"/>
      <c r="U795" s="7"/>
      <c r="V795" s="7"/>
      <c r="W795" s="7"/>
      <c r="X795" s="7"/>
      <c r="Y795" s="7"/>
      <c r="Z795" s="7"/>
    </row>
    <row r="796" spans="13:26" x14ac:dyDescent="0.2">
      <c r="M796" s="74"/>
      <c r="N796" s="43"/>
      <c r="O796" s="74"/>
      <c r="P796" s="74"/>
      <c r="R796" s="7"/>
      <c r="S796" s="7"/>
      <c r="T796" s="7"/>
      <c r="U796" s="7"/>
      <c r="V796" s="7"/>
      <c r="W796" s="7"/>
      <c r="X796" s="7"/>
      <c r="Y796" s="7"/>
      <c r="Z796" s="7"/>
    </row>
    <row r="797" spans="13:26" x14ac:dyDescent="0.2">
      <c r="M797" s="74"/>
      <c r="N797" s="43"/>
      <c r="O797" s="74"/>
      <c r="P797" s="74"/>
      <c r="R797" s="7"/>
      <c r="S797" s="7"/>
      <c r="T797" s="7"/>
      <c r="U797" s="7"/>
      <c r="V797" s="7"/>
      <c r="W797" s="7"/>
      <c r="X797" s="7"/>
      <c r="Y797" s="7"/>
      <c r="Z797" s="7"/>
    </row>
    <row r="798" spans="13:26" x14ac:dyDescent="0.2">
      <c r="M798" s="74"/>
      <c r="N798" s="43"/>
      <c r="O798" s="74"/>
      <c r="P798" s="74"/>
      <c r="R798" s="7"/>
      <c r="S798" s="7"/>
      <c r="T798" s="7"/>
      <c r="U798" s="7"/>
      <c r="V798" s="7"/>
      <c r="W798" s="7"/>
      <c r="X798" s="7"/>
      <c r="Y798" s="7"/>
      <c r="Z798" s="7"/>
    </row>
    <row r="799" spans="13:26" x14ac:dyDescent="0.2">
      <c r="M799" s="74"/>
      <c r="N799" s="43"/>
      <c r="O799" s="74"/>
      <c r="P799" s="74"/>
      <c r="R799" s="7"/>
      <c r="S799" s="7"/>
      <c r="T799" s="7"/>
      <c r="U799" s="7"/>
      <c r="V799" s="7"/>
      <c r="W799" s="7"/>
      <c r="X799" s="7"/>
      <c r="Y799" s="7"/>
      <c r="Z799" s="7"/>
    </row>
    <row r="800" spans="13:26" x14ac:dyDescent="0.2">
      <c r="M800" s="74"/>
      <c r="N800" s="43"/>
      <c r="O800" s="74"/>
      <c r="P800" s="74"/>
      <c r="R800" s="7"/>
      <c r="S800" s="7"/>
      <c r="T800" s="7"/>
      <c r="U800" s="7"/>
      <c r="V800" s="7"/>
      <c r="W800" s="7"/>
      <c r="X800" s="7"/>
      <c r="Y800" s="7"/>
      <c r="Z800" s="7"/>
    </row>
    <row r="801" spans="13:26" x14ac:dyDescent="0.2">
      <c r="M801" s="74"/>
      <c r="N801" s="43"/>
      <c r="O801" s="74"/>
      <c r="P801" s="74"/>
      <c r="R801" s="7"/>
      <c r="S801" s="7"/>
      <c r="T801" s="7"/>
      <c r="U801" s="7"/>
      <c r="V801" s="7"/>
      <c r="W801" s="7"/>
      <c r="X801" s="7"/>
      <c r="Y801" s="7"/>
      <c r="Z801" s="7"/>
    </row>
    <row r="802" spans="13:26" x14ac:dyDescent="0.2">
      <c r="M802" s="74"/>
      <c r="N802" s="43"/>
      <c r="O802" s="74"/>
      <c r="P802" s="74"/>
      <c r="R802" s="7"/>
      <c r="S802" s="7"/>
      <c r="T802" s="7"/>
      <c r="U802" s="7"/>
      <c r="V802" s="7"/>
      <c r="W802" s="7"/>
      <c r="X802" s="7"/>
      <c r="Y802" s="7"/>
      <c r="Z802" s="7"/>
    </row>
    <row r="803" spans="13:26" x14ac:dyDescent="0.2">
      <c r="M803" s="74"/>
      <c r="N803" s="43"/>
      <c r="O803" s="74"/>
      <c r="P803" s="74"/>
      <c r="R803" s="7"/>
      <c r="S803" s="7"/>
      <c r="T803" s="7"/>
      <c r="U803" s="7"/>
      <c r="V803" s="7"/>
      <c r="W803" s="7"/>
      <c r="X803" s="7"/>
      <c r="Y803" s="7"/>
      <c r="Z803" s="7"/>
    </row>
    <row r="804" spans="13:26" x14ac:dyDescent="0.2">
      <c r="M804" s="74"/>
      <c r="N804" s="43"/>
      <c r="O804" s="74"/>
      <c r="P804" s="74"/>
      <c r="R804" s="7"/>
      <c r="S804" s="7"/>
      <c r="T804" s="7"/>
      <c r="U804" s="7"/>
      <c r="V804" s="7"/>
      <c r="W804" s="7"/>
      <c r="X804" s="7"/>
      <c r="Y804" s="7"/>
      <c r="Z804" s="7"/>
    </row>
    <row r="805" spans="13:26" x14ac:dyDescent="0.2">
      <c r="M805" s="74"/>
      <c r="N805" s="43"/>
      <c r="O805" s="74"/>
      <c r="P805" s="74"/>
      <c r="R805" s="7"/>
      <c r="S805" s="7"/>
      <c r="T805" s="7"/>
      <c r="U805" s="7"/>
      <c r="V805" s="7"/>
      <c r="W805" s="7"/>
      <c r="X805" s="7"/>
      <c r="Y805" s="7"/>
      <c r="Z805" s="7"/>
    </row>
    <row r="806" spans="13:26" x14ac:dyDescent="0.2">
      <c r="M806" s="74"/>
      <c r="N806" s="43"/>
      <c r="O806" s="74"/>
      <c r="P806" s="74"/>
      <c r="R806" s="7"/>
      <c r="S806" s="7"/>
      <c r="T806" s="7"/>
      <c r="U806" s="7"/>
      <c r="V806" s="7"/>
      <c r="W806" s="7"/>
      <c r="X806" s="7"/>
      <c r="Y806" s="7"/>
      <c r="Z806" s="7"/>
    </row>
    <row r="807" spans="13:26" x14ac:dyDescent="0.2">
      <c r="M807" s="74"/>
      <c r="N807" s="43"/>
      <c r="O807" s="74"/>
      <c r="P807" s="74"/>
      <c r="R807" s="7"/>
      <c r="S807" s="7"/>
      <c r="T807" s="7"/>
      <c r="U807" s="7"/>
      <c r="V807" s="7"/>
      <c r="W807" s="7"/>
      <c r="X807" s="7"/>
      <c r="Y807" s="7"/>
      <c r="Z807" s="7"/>
    </row>
    <row r="808" spans="13:26" x14ac:dyDescent="0.2">
      <c r="M808" s="74"/>
      <c r="N808" s="43"/>
      <c r="O808" s="74"/>
      <c r="P808" s="74"/>
      <c r="R808" s="7"/>
      <c r="S808" s="7"/>
      <c r="T808" s="7"/>
      <c r="U808" s="7"/>
      <c r="V808" s="7"/>
      <c r="W808" s="7"/>
      <c r="X808" s="7"/>
      <c r="Y808" s="7"/>
      <c r="Z808" s="7"/>
    </row>
    <row r="809" spans="13:26" x14ac:dyDescent="0.2">
      <c r="M809" s="74"/>
      <c r="N809" s="43"/>
      <c r="O809" s="74"/>
      <c r="P809" s="74"/>
      <c r="R809" s="7"/>
      <c r="S809" s="7"/>
      <c r="T809" s="7"/>
      <c r="U809" s="7"/>
      <c r="V809" s="7"/>
      <c r="W809" s="7"/>
      <c r="X809" s="7"/>
      <c r="Y809" s="7"/>
      <c r="Z809" s="7"/>
    </row>
    <row r="810" spans="13:26" x14ac:dyDescent="0.2">
      <c r="M810" s="74"/>
      <c r="N810" s="43"/>
      <c r="O810" s="74"/>
      <c r="P810" s="74"/>
      <c r="R810" s="7"/>
      <c r="S810" s="7"/>
      <c r="T810" s="7"/>
      <c r="U810" s="7"/>
      <c r="V810" s="7"/>
      <c r="W810" s="7"/>
      <c r="X810" s="7"/>
      <c r="Y810" s="7"/>
      <c r="Z810" s="7"/>
    </row>
    <row r="811" spans="13:26" x14ac:dyDescent="0.2">
      <c r="M811" s="74"/>
      <c r="N811" s="43"/>
      <c r="O811" s="74"/>
      <c r="P811" s="74"/>
      <c r="R811" s="7"/>
      <c r="S811" s="7"/>
      <c r="T811" s="7"/>
      <c r="U811" s="7"/>
      <c r="V811" s="7"/>
      <c r="W811" s="7"/>
      <c r="X811" s="7"/>
      <c r="Y811" s="7"/>
      <c r="Z811" s="7"/>
    </row>
    <row r="812" spans="13:26" x14ac:dyDescent="0.2">
      <c r="M812" s="74"/>
      <c r="N812" s="43"/>
      <c r="O812" s="74"/>
      <c r="P812" s="74"/>
      <c r="R812" s="7"/>
      <c r="S812" s="7"/>
      <c r="T812" s="7"/>
      <c r="U812" s="7"/>
      <c r="V812" s="7"/>
      <c r="W812" s="7"/>
      <c r="X812" s="7"/>
      <c r="Y812" s="7"/>
      <c r="Z812" s="7"/>
    </row>
    <row r="813" spans="13:26" x14ac:dyDescent="0.2">
      <c r="M813" s="74"/>
      <c r="N813" s="43"/>
      <c r="O813" s="74"/>
      <c r="P813" s="74"/>
      <c r="R813" s="7"/>
      <c r="S813" s="7"/>
      <c r="T813" s="7"/>
      <c r="U813" s="7"/>
      <c r="V813" s="7"/>
      <c r="W813" s="7"/>
      <c r="X813" s="7"/>
      <c r="Y813" s="7"/>
      <c r="Z813" s="7"/>
    </row>
    <row r="814" spans="13:26" x14ac:dyDescent="0.2">
      <c r="M814" s="74"/>
      <c r="N814" s="43"/>
      <c r="O814" s="74"/>
      <c r="P814" s="74"/>
      <c r="R814" s="7"/>
      <c r="S814" s="7"/>
      <c r="T814" s="7"/>
      <c r="U814" s="7"/>
      <c r="V814" s="7"/>
      <c r="W814" s="7"/>
      <c r="X814" s="7"/>
      <c r="Y814" s="7"/>
      <c r="Z814" s="7"/>
    </row>
    <row r="815" spans="13:26" x14ac:dyDescent="0.2">
      <c r="M815" s="74"/>
      <c r="N815" s="43"/>
      <c r="O815" s="74"/>
      <c r="P815" s="74"/>
      <c r="R815" s="7"/>
      <c r="S815" s="7"/>
      <c r="T815" s="7"/>
      <c r="U815" s="7"/>
      <c r="V815" s="7"/>
      <c r="W815" s="7"/>
      <c r="X815" s="7"/>
      <c r="Y815" s="7"/>
      <c r="Z815" s="7"/>
    </row>
    <row r="816" spans="13:26" x14ac:dyDescent="0.2">
      <c r="M816" s="74"/>
      <c r="N816" s="43"/>
      <c r="O816" s="74"/>
      <c r="P816" s="74"/>
      <c r="R816" s="7"/>
      <c r="S816" s="7"/>
      <c r="T816" s="7"/>
      <c r="U816" s="7"/>
      <c r="V816" s="7"/>
      <c r="W816" s="7"/>
      <c r="X816" s="7"/>
      <c r="Y816" s="7"/>
      <c r="Z816" s="7"/>
    </row>
    <row r="817" spans="13:26" x14ac:dyDescent="0.2">
      <c r="M817" s="74"/>
      <c r="N817" s="43"/>
      <c r="O817" s="74"/>
      <c r="P817" s="74"/>
      <c r="R817" s="7"/>
      <c r="S817" s="7"/>
      <c r="T817" s="7"/>
      <c r="U817" s="7"/>
      <c r="V817" s="7"/>
      <c r="W817" s="7"/>
      <c r="X817" s="7"/>
      <c r="Y817" s="7"/>
      <c r="Z817" s="7"/>
    </row>
    <row r="818" spans="13:26" x14ac:dyDescent="0.2">
      <c r="M818" s="74"/>
      <c r="N818" s="43"/>
      <c r="O818" s="74"/>
      <c r="P818" s="74"/>
      <c r="R818" s="7"/>
      <c r="S818" s="7"/>
      <c r="T818" s="7"/>
      <c r="U818" s="7"/>
      <c r="V818" s="7"/>
      <c r="W818" s="7"/>
      <c r="X818" s="7"/>
      <c r="Y818" s="7"/>
      <c r="Z818" s="7"/>
    </row>
    <row r="819" spans="13:26" x14ac:dyDescent="0.2">
      <c r="M819" s="74"/>
      <c r="N819" s="43"/>
      <c r="O819" s="74"/>
      <c r="P819" s="74"/>
      <c r="R819" s="7"/>
      <c r="S819" s="7"/>
      <c r="T819" s="7"/>
      <c r="U819" s="7"/>
      <c r="V819" s="7"/>
      <c r="W819" s="7"/>
      <c r="X819" s="7"/>
      <c r="Y819" s="7"/>
      <c r="Z819" s="7"/>
    </row>
    <row r="820" spans="13:26" x14ac:dyDescent="0.2">
      <c r="M820" s="74"/>
      <c r="N820" s="43"/>
      <c r="O820" s="74"/>
      <c r="P820" s="74"/>
      <c r="R820" s="7"/>
      <c r="S820" s="7"/>
      <c r="T820" s="7"/>
      <c r="U820" s="7"/>
      <c r="V820" s="7"/>
      <c r="W820" s="7"/>
      <c r="X820" s="7"/>
      <c r="Y820" s="7"/>
      <c r="Z820" s="7"/>
    </row>
    <row r="821" spans="13:26" x14ac:dyDescent="0.2">
      <c r="M821" s="74"/>
      <c r="N821" s="43"/>
      <c r="O821" s="74"/>
      <c r="P821" s="74"/>
      <c r="R821" s="7"/>
      <c r="S821" s="7"/>
      <c r="T821" s="7"/>
      <c r="U821" s="7"/>
      <c r="V821" s="7"/>
      <c r="W821" s="7"/>
      <c r="X821" s="7"/>
      <c r="Y821" s="7"/>
      <c r="Z821" s="7"/>
    </row>
    <row r="822" spans="13:26" x14ac:dyDescent="0.2">
      <c r="M822" s="74"/>
      <c r="N822" s="43"/>
      <c r="O822" s="74"/>
      <c r="P822" s="74"/>
      <c r="R822" s="7"/>
      <c r="S822" s="7"/>
      <c r="T822" s="7"/>
      <c r="U822" s="7"/>
      <c r="V822" s="7"/>
      <c r="W822" s="7"/>
      <c r="X822" s="7"/>
      <c r="Y822" s="7"/>
      <c r="Z822" s="7"/>
    </row>
    <row r="823" spans="13:26" x14ac:dyDescent="0.2">
      <c r="M823" s="74"/>
      <c r="N823" s="43"/>
      <c r="O823" s="74"/>
      <c r="P823" s="74"/>
      <c r="R823" s="7"/>
      <c r="S823" s="7"/>
      <c r="T823" s="7"/>
      <c r="U823" s="7"/>
      <c r="V823" s="7"/>
      <c r="W823" s="7"/>
      <c r="X823" s="7"/>
      <c r="Y823" s="7"/>
      <c r="Z823" s="7"/>
    </row>
    <row r="824" spans="13:26" x14ac:dyDescent="0.2">
      <c r="M824" s="74"/>
      <c r="N824" s="43"/>
      <c r="O824" s="74"/>
      <c r="P824" s="74"/>
      <c r="R824" s="7"/>
      <c r="S824" s="7"/>
      <c r="T824" s="7"/>
      <c r="U824" s="7"/>
      <c r="V824" s="7"/>
      <c r="W824" s="7"/>
      <c r="X824" s="7"/>
      <c r="Y824" s="7"/>
      <c r="Z824" s="7"/>
    </row>
    <row r="825" spans="13:26" x14ac:dyDescent="0.2">
      <c r="M825" s="74"/>
      <c r="N825" s="43"/>
      <c r="O825" s="74"/>
      <c r="P825" s="74"/>
      <c r="R825" s="7"/>
      <c r="S825" s="7"/>
      <c r="T825" s="7"/>
      <c r="U825" s="7"/>
      <c r="V825" s="7"/>
      <c r="W825" s="7"/>
      <c r="X825" s="7"/>
      <c r="Y825" s="7"/>
      <c r="Z825" s="7"/>
    </row>
    <row r="826" spans="13:26" x14ac:dyDescent="0.2">
      <c r="M826" s="74"/>
      <c r="N826" s="43"/>
      <c r="O826" s="74"/>
      <c r="P826" s="74"/>
      <c r="R826" s="7"/>
      <c r="S826" s="7"/>
      <c r="T826" s="7"/>
      <c r="U826" s="7"/>
      <c r="V826" s="7"/>
      <c r="W826" s="7"/>
      <c r="X826" s="7"/>
      <c r="Y826" s="7"/>
      <c r="Z826" s="7"/>
    </row>
    <row r="827" spans="13:26" x14ac:dyDescent="0.2">
      <c r="M827" s="74"/>
      <c r="N827" s="43"/>
      <c r="O827" s="74"/>
      <c r="P827" s="74"/>
      <c r="R827" s="7"/>
      <c r="S827" s="7"/>
      <c r="T827" s="7"/>
      <c r="U827" s="7"/>
      <c r="V827" s="7"/>
      <c r="W827" s="7"/>
      <c r="X827" s="7"/>
      <c r="Y827" s="7"/>
      <c r="Z827" s="7"/>
    </row>
    <row r="828" spans="13:26" x14ac:dyDescent="0.2">
      <c r="M828" s="74"/>
      <c r="N828" s="43"/>
      <c r="O828" s="74"/>
      <c r="P828" s="74"/>
      <c r="R828" s="7"/>
      <c r="S828" s="7"/>
      <c r="T828" s="7"/>
      <c r="U828" s="7"/>
      <c r="V828" s="7"/>
      <c r="W828" s="7"/>
      <c r="X828" s="7"/>
      <c r="Y828" s="7"/>
      <c r="Z828" s="7"/>
    </row>
    <row r="829" spans="13:26" x14ac:dyDescent="0.2">
      <c r="M829" s="74"/>
      <c r="N829" s="43"/>
      <c r="O829" s="74"/>
      <c r="P829" s="74"/>
      <c r="R829" s="7"/>
      <c r="S829" s="7"/>
      <c r="T829" s="7"/>
      <c r="U829" s="7"/>
      <c r="V829" s="7"/>
      <c r="W829" s="7"/>
      <c r="X829" s="7"/>
      <c r="Y829" s="7"/>
      <c r="Z829" s="7"/>
    </row>
    <row r="830" spans="13:26" x14ac:dyDescent="0.2">
      <c r="M830" s="74"/>
      <c r="N830" s="43"/>
      <c r="O830" s="74"/>
      <c r="P830" s="74"/>
      <c r="R830" s="7"/>
      <c r="S830" s="7"/>
      <c r="T830" s="7"/>
      <c r="U830" s="7"/>
      <c r="V830" s="7"/>
      <c r="W830" s="7"/>
      <c r="X830" s="7"/>
      <c r="Y830" s="7"/>
      <c r="Z830" s="7"/>
    </row>
    <row r="831" spans="13:26" x14ac:dyDescent="0.2">
      <c r="M831" s="74"/>
      <c r="N831" s="43"/>
      <c r="O831" s="74"/>
      <c r="P831" s="74"/>
      <c r="R831" s="7"/>
      <c r="S831" s="7"/>
      <c r="T831" s="7"/>
      <c r="U831" s="7"/>
      <c r="V831" s="7"/>
      <c r="W831" s="7"/>
      <c r="X831" s="7"/>
      <c r="Y831" s="7"/>
      <c r="Z831" s="7"/>
    </row>
    <row r="832" spans="13:26" x14ac:dyDescent="0.2">
      <c r="M832" s="74"/>
      <c r="N832" s="43"/>
      <c r="O832" s="74"/>
      <c r="P832" s="74"/>
      <c r="R832" s="7"/>
      <c r="S832" s="7"/>
      <c r="T832" s="7"/>
      <c r="U832" s="7"/>
      <c r="V832" s="7"/>
      <c r="W832" s="7"/>
      <c r="X832" s="7"/>
      <c r="Y832" s="7"/>
      <c r="Z832" s="7"/>
    </row>
    <row r="833" spans="13:26" x14ac:dyDescent="0.2">
      <c r="M833" s="74"/>
      <c r="N833" s="43"/>
      <c r="O833" s="74"/>
      <c r="P833" s="74"/>
      <c r="R833" s="7"/>
      <c r="S833" s="7"/>
      <c r="T833" s="7"/>
      <c r="U833" s="7"/>
      <c r="V833" s="7"/>
      <c r="W833" s="7"/>
      <c r="X833" s="7"/>
      <c r="Y833" s="7"/>
      <c r="Z833" s="7"/>
    </row>
    <row r="834" spans="13:26" x14ac:dyDescent="0.2">
      <c r="M834" s="74"/>
      <c r="N834" s="43"/>
      <c r="O834" s="74"/>
      <c r="P834" s="74"/>
      <c r="R834" s="7"/>
      <c r="S834" s="7"/>
      <c r="T834" s="7"/>
      <c r="U834" s="7"/>
      <c r="V834" s="7"/>
      <c r="W834" s="7"/>
      <c r="X834" s="7"/>
      <c r="Y834" s="7"/>
      <c r="Z834" s="7"/>
    </row>
    <row r="835" spans="13:26" x14ac:dyDescent="0.2">
      <c r="M835" s="74"/>
      <c r="N835" s="43"/>
      <c r="O835" s="74"/>
      <c r="P835" s="74"/>
      <c r="R835" s="7"/>
      <c r="S835" s="7"/>
      <c r="T835" s="7"/>
      <c r="U835" s="7"/>
      <c r="V835" s="7"/>
      <c r="W835" s="7"/>
      <c r="X835" s="7"/>
      <c r="Y835" s="7"/>
      <c r="Z835" s="7"/>
    </row>
    <row r="836" spans="13:26" x14ac:dyDescent="0.2">
      <c r="M836" s="74"/>
      <c r="N836" s="43"/>
      <c r="O836" s="74"/>
      <c r="P836" s="74"/>
      <c r="R836" s="7"/>
      <c r="S836" s="7"/>
      <c r="T836" s="7"/>
      <c r="U836" s="7"/>
      <c r="V836" s="7"/>
      <c r="W836" s="7"/>
      <c r="X836" s="7"/>
      <c r="Y836" s="7"/>
      <c r="Z836" s="7"/>
    </row>
    <row r="837" spans="13:26" x14ac:dyDescent="0.2">
      <c r="M837" s="74"/>
      <c r="N837" s="43"/>
      <c r="O837" s="74"/>
      <c r="P837" s="74"/>
      <c r="R837" s="7"/>
      <c r="S837" s="7"/>
      <c r="T837" s="7"/>
      <c r="U837" s="7"/>
      <c r="V837" s="7"/>
      <c r="W837" s="7"/>
      <c r="X837" s="7"/>
      <c r="Y837" s="7"/>
      <c r="Z837" s="7"/>
    </row>
    <row r="838" spans="13:26" x14ac:dyDescent="0.2">
      <c r="M838" s="74"/>
      <c r="N838" s="43"/>
      <c r="O838" s="74"/>
      <c r="P838" s="74"/>
      <c r="R838" s="7"/>
      <c r="S838" s="7"/>
      <c r="T838" s="7"/>
      <c r="U838" s="7"/>
      <c r="V838" s="7"/>
      <c r="W838" s="7"/>
      <c r="X838" s="7"/>
      <c r="Y838" s="7"/>
      <c r="Z838" s="7"/>
    </row>
    <row r="839" spans="13:26" x14ac:dyDescent="0.2">
      <c r="M839" s="74"/>
      <c r="N839" s="43"/>
      <c r="O839" s="74"/>
      <c r="P839" s="74"/>
      <c r="R839" s="7"/>
      <c r="S839" s="7"/>
      <c r="T839" s="7"/>
      <c r="U839" s="7"/>
      <c r="V839" s="7"/>
      <c r="W839" s="7"/>
      <c r="X839" s="7"/>
      <c r="Y839" s="7"/>
      <c r="Z839" s="7"/>
    </row>
    <row r="840" spans="13:26" x14ac:dyDescent="0.2">
      <c r="M840" s="74"/>
      <c r="N840" s="43"/>
      <c r="O840" s="74"/>
      <c r="P840" s="74"/>
      <c r="R840" s="7"/>
      <c r="S840" s="7"/>
      <c r="T840" s="7"/>
      <c r="U840" s="7"/>
      <c r="V840" s="7"/>
      <c r="W840" s="7"/>
      <c r="X840" s="7"/>
      <c r="Y840" s="7"/>
      <c r="Z840" s="7"/>
    </row>
    <row r="841" spans="13:26" x14ac:dyDescent="0.2">
      <c r="M841" s="74"/>
      <c r="N841" s="43"/>
      <c r="O841" s="74"/>
      <c r="P841" s="74"/>
      <c r="R841" s="7"/>
      <c r="S841" s="7"/>
      <c r="T841" s="7"/>
      <c r="U841" s="7"/>
      <c r="V841" s="7"/>
      <c r="W841" s="7"/>
      <c r="X841" s="7"/>
      <c r="Y841" s="7"/>
      <c r="Z841" s="7"/>
    </row>
    <row r="842" spans="13:26" x14ac:dyDescent="0.2">
      <c r="M842" s="74"/>
      <c r="N842" s="43"/>
      <c r="O842" s="74"/>
      <c r="P842" s="74"/>
      <c r="R842" s="7"/>
      <c r="S842" s="7"/>
      <c r="T842" s="7"/>
      <c r="U842" s="7"/>
      <c r="V842" s="7"/>
      <c r="W842" s="7"/>
      <c r="X842" s="7"/>
      <c r="Y842" s="7"/>
      <c r="Z842" s="7"/>
    </row>
    <row r="843" spans="13:26" x14ac:dyDescent="0.2">
      <c r="M843" s="74"/>
      <c r="N843" s="43"/>
      <c r="O843" s="74"/>
      <c r="P843" s="74"/>
      <c r="R843" s="7"/>
      <c r="S843" s="7"/>
      <c r="T843" s="7"/>
      <c r="U843" s="7"/>
      <c r="V843" s="7"/>
      <c r="W843" s="7"/>
      <c r="X843" s="7"/>
      <c r="Y843" s="7"/>
      <c r="Z843" s="7"/>
    </row>
    <row r="844" spans="13:26" x14ac:dyDescent="0.2">
      <c r="M844" s="74"/>
      <c r="N844" s="43"/>
      <c r="O844" s="74"/>
      <c r="P844" s="74"/>
      <c r="R844" s="7"/>
      <c r="S844" s="7"/>
      <c r="T844" s="7"/>
      <c r="U844" s="7"/>
      <c r="V844" s="7"/>
      <c r="W844" s="7"/>
      <c r="X844" s="7"/>
      <c r="Y844" s="7"/>
      <c r="Z844" s="7"/>
    </row>
    <row r="845" spans="13:26" x14ac:dyDescent="0.2">
      <c r="M845" s="74"/>
      <c r="N845" s="43"/>
      <c r="O845" s="74"/>
      <c r="P845" s="74"/>
      <c r="R845" s="7"/>
      <c r="S845" s="7"/>
      <c r="T845" s="7"/>
      <c r="U845" s="7"/>
      <c r="V845" s="7"/>
      <c r="W845" s="7"/>
      <c r="X845" s="7"/>
      <c r="Y845" s="7"/>
      <c r="Z845" s="7"/>
    </row>
    <row r="846" spans="13:26" x14ac:dyDescent="0.2">
      <c r="M846" s="74"/>
      <c r="N846" s="43"/>
      <c r="O846" s="74"/>
      <c r="P846" s="74"/>
      <c r="R846" s="7"/>
      <c r="S846" s="7"/>
      <c r="T846" s="7"/>
      <c r="U846" s="7"/>
      <c r="V846" s="7"/>
      <c r="W846" s="7"/>
      <c r="X846" s="7"/>
      <c r="Y846" s="7"/>
      <c r="Z846" s="7"/>
    </row>
    <row r="847" spans="13:26" x14ac:dyDescent="0.2">
      <c r="M847" s="74"/>
      <c r="N847" s="43"/>
      <c r="O847" s="74"/>
      <c r="P847" s="74"/>
      <c r="R847" s="7"/>
      <c r="S847" s="7"/>
      <c r="T847" s="7"/>
      <c r="U847" s="7"/>
      <c r="V847" s="7"/>
      <c r="W847" s="7"/>
      <c r="X847" s="7"/>
      <c r="Y847" s="7"/>
      <c r="Z847" s="7"/>
    </row>
    <row r="848" spans="13:26" x14ac:dyDescent="0.2">
      <c r="M848" s="74"/>
      <c r="N848" s="43"/>
      <c r="O848" s="74"/>
      <c r="P848" s="74"/>
      <c r="R848" s="7"/>
      <c r="S848" s="7"/>
      <c r="T848" s="7"/>
      <c r="U848" s="7"/>
      <c r="V848" s="7"/>
      <c r="W848" s="7"/>
      <c r="X848" s="7"/>
      <c r="Y848" s="7"/>
      <c r="Z848" s="7"/>
    </row>
    <row r="849" spans="13:26" x14ac:dyDescent="0.2">
      <c r="M849" s="74"/>
      <c r="N849" s="43"/>
      <c r="O849" s="74"/>
      <c r="P849" s="74"/>
      <c r="R849" s="7"/>
      <c r="S849" s="7"/>
      <c r="T849" s="7"/>
      <c r="U849" s="7"/>
      <c r="V849" s="7"/>
      <c r="W849" s="7"/>
      <c r="X849" s="7"/>
      <c r="Y849" s="7"/>
      <c r="Z849" s="7"/>
    </row>
    <row r="850" spans="13:26" x14ac:dyDescent="0.2">
      <c r="M850" s="74"/>
      <c r="N850" s="43"/>
      <c r="O850" s="74"/>
      <c r="P850" s="74"/>
      <c r="R850" s="7"/>
      <c r="S850" s="7"/>
      <c r="T850" s="7"/>
      <c r="U850" s="7"/>
      <c r="V850" s="7"/>
      <c r="W850" s="7"/>
      <c r="X850" s="7"/>
      <c r="Y850" s="7"/>
      <c r="Z850" s="7"/>
    </row>
    <row r="851" spans="13:26" x14ac:dyDescent="0.2">
      <c r="M851" s="74"/>
      <c r="N851" s="43"/>
      <c r="O851" s="74"/>
      <c r="P851" s="74"/>
      <c r="R851" s="7"/>
      <c r="S851" s="7"/>
      <c r="T851" s="7"/>
      <c r="U851" s="7"/>
      <c r="V851" s="7"/>
      <c r="W851" s="7"/>
      <c r="X851" s="7"/>
      <c r="Y851" s="7"/>
      <c r="Z851" s="7"/>
    </row>
    <row r="852" spans="13:26" x14ac:dyDescent="0.2">
      <c r="M852" s="74"/>
      <c r="N852" s="43"/>
      <c r="O852" s="74"/>
      <c r="P852" s="74"/>
      <c r="R852" s="7"/>
      <c r="S852" s="7"/>
      <c r="T852" s="7"/>
      <c r="U852" s="7"/>
      <c r="V852" s="7"/>
      <c r="W852" s="7"/>
      <c r="X852" s="7"/>
      <c r="Y852" s="7"/>
      <c r="Z852" s="7"/>
    </row>
    <row r="853" spans="13:26" x14ac:dyDescent="0.2">
      <c r="M853" s="74"/>
      <c r="N853" s="43"/>
      <c r="O853" s="74"/>
      <c r="P853" s="74"/>
      <c r="R853" s="7"/>
      <c r="S853" s="7"/>
      <c r="T853" s="7"/>
      <c r="U853" s="7"/>
      <c r="V853" s="7"/>
      <c r="W853" s="7"/>
      <c r="X853" s="7"/>
      <c r="Y853" s="7"/>
      <c r="Z853" s="7"/>
    </row>
    <row r="854" spans="13:26" x14ac:dyDescent="0.2">
      <c r="M854" s="74"/>
      <c r="N854" s="43"/>
      <c r="O854" s="74"/>
      <c r="P854" s="74"/>
      <c r="R854" s="7"/>
      <c r="S854" s="7"/>
      <c r="T854" s="7"/>
      <c r="U854" s="7"/>
      <c r="V854" s="7"/>
      <c r="W854" s="7"/>
      <c r="X854" s="7"/>
      <c r="Y854" s="7"/>
      <c r="Z854" s="7"/>
    </row>
    <row r="855" spans="13:26" x14ac:dyDescent="0.2">
      <c r="M855" s="74"/>
      <c r="N855" s="43"/>
      <c r="O855" s="74"/>
      <c r="P855" s="74"/>
      <c r="R855" s="7"/>
      <c r="S855" s="7"/>
      <c r="T855" s="7"/>
      <c r="U855" s="7"/>
      <c r="V855" s="7"/>
      <c r="W855" s="7"/>
      <c r="X855" s="7"/>
      <c r="Y855" s="7"/>
      <c r="Z855" s="7"/>
    </row>
    <row r="856" spans="13:26" x14ac:dyDescent="0.2">
      <c r="M856" s="74"/>
      <c r="N856" s="43"/>
      <c r="O856" s="74"/>
      <c r="P856" s="74"/>
      <c r="R856" s="7"/>
      <c r="S856" s="7"/>
      <c r="T856" s="7"/>
      <c r="U856" s="7"/>
      <c r="V856" s="7"/>
      <c r="W856" s="7"/>
      <c r="X856" s="7"/>
      <c r="Y856" s="7"/>
      <c r="Z856" s="7"/>
    </row>
    <row r="857" spans="13:26" x14ac:dyDescent="0.2">
      <c r="M857" s="74"/>
      <c r="N857" s="43"/>
      <c r="O857" s="74"/>
      <c r="P857" s="74"/>
      <c r="R857" s="7"/>
      <c r="S857" s="7"/>
      <c r="T857" s="7"/>
      <c r="U857" s="7"/>
      <c r="V857" s="7"/>
      <c r="W857" s="7"/>
      <c r="X857" s="7"/>
      <c r="Y857" s="7"/>
      <c r="Z857" s="7"/>
    </row>
    <row r="858" spans="13:26" x14ac:dyDescent="0.2">
      <c r="M858" s="74"/>
      <c r="N858" s="43"/>
      <c r="O858" s="74"/>
      <c r="P858" s="74"/>
      <c r="R858" s="7"/>
      <c r="S858" s="7"/>
      <c r="T858" s="7"/>
      <c r="U858" s="7"/>
      <c r="V858" s="7"/>
      <c r="W858" s="7"/>
      <c r="X858" s="7"/>
      <c r="Y858" s="7"/>
      <c r="Z858" s="7"/>
    </row>
    <row r="859" spans="13:26" x14ac:dyDescent="0.2">
      <c r="M859" s="74"/>
      <c r="N859" s="43"/>
      <c r="O859" s="74"/>
      <c r="P859" s="74"/>
      <c r="R859" s="7"/>
      <c r="S859" s="7"/>
      <c r="T859" s="7"/>
      <c r="U859" s="7"/>
      <c r="V859" s="7"/>
      <c r="W859" s="7"/>
      <c r="X859" s="7"/>
      <c r="Y859" s="7"/>
      <c r="Z859" s="7"/>
    </row>
    <row r="860" spans="13:26" x14ac:dyDescent="0.2">
      <c r="M860" s="74"/>
      <c r="N860" s="43"/>
      <c r="O860" s="74"/>
      <c r="P860" s="74"/>
      <c r="R860" s="7"/>
      <c r="S860" s="7"/>
      <c r="T860" s="7"/>
      <c r="U860" s="7"/>
      <c r="V860" s="7"/>
      <c r="W860" s="7"/>
      <c r="X860" s="7"/>
      <c r="Y860" s="7"/>
      <c r="Z860" s="7"/>
    </row>
    <row r="861" spans="13:26" x14ac:dyDescent="0.2">
      <c r="M861" s="74"/>
      <c r="N861" s="43"/>
      <c r="O861" s="74"/>
      <c r="P861" s="74"/>
      <c r="R861" s="7"/>
      <c r="S861" s="7"/>
      <c r="T861" s="7"/>
      <c r="U861" s="7"/>
      <c r="V861" s="7"/>
      <c r="W861" s="7"/>
      <c r="X861" s="7"/>
      <c r="Y861" s="7"/>
      <c r="Z861" s="7"/>
    </row>
    <row r="862" spans="13:26" x14ac:dyDescent="0.2">
      <c r="M862" s="74"/>
      <c r="N862" s="43"/>
      <c r="O862" s="74"/>
      <c r="P862" s="74"/>
      <c r="R862" s="7"/>
      <c r="S862" s="7"/>
      <c r="T862" s="7"/>
      <c r="U862" s="7"/>
      <c r="V862" s="7"/>
      <c r="W862" s="7"/>
      <c r="X862" s="7"/>
      <c r="Y862" s="7"/>
      <c r="Z862" s="7"/>
    </row>
    <row r="863" spans="13:26" x14ac:dyDescent="0.2">
      <c r="M863" s="74"/>
      <c r="N863" s="43"/>
      <c r="O863" s="74"/>
      <c r="P863" s="74"/>
      <c r="R863" s="7"/>
      <c r="S863" s="7"/>
      <c r="T863" s="7"/>
      <c r="U863" s="7"/>
      <c r="V863" s="7"/>
      <c r="W863" s="7"/>
      <c r="X863" s="7"/>
      <c r="Y863" s="7"/>
      <c r="Z863" s="7"/>
    </row>
    <row r="864" spans="13:26" x14ac:dyDescent="0.2">
      <c r="M864" s="74"/>
      <c r="N864" s="43"/>
      <c r="O864" s="74"/>
      <c r="P864" s="74"/>
      <c r="R864" s="7"/>
      <c r="S864" s="7"/>
      <c r="T864" s="7"/>
      <c r="U864" s="7"/>
      <c r="V864" s="7"/>
      <c r="W864" s="7"/>
      <c r="X864" s="7"/>
      <c r="Y864" s="7"/>
      <c r="Z864" s="7"/>
    </row>
    <row r="865" spans="13:26" x14ac:dyDescent="0.2">
      <c r="M865" s="74"/>
      <c r="N865" s="43"/>
      <c r="O865" s="74"/>
      <c r="P865" s="74"/>
      <c r="R865" s="7"/>
      <c r="S865" s="7"/>
      <c r="T865" s="7"/>
      <c r="U865" s="7"/>
      <c r="V865" s="7"/>
      <c r="W865" s="7"/>
      <c r="X865" s="7"/>
      <c r="Y865" s="7"/>
      <c r="Z865" s="7"/>
    </row>
    <row r="866" spans="13:26" x14ac:dyDescent="0.2">
      <c r="M866" s="74"/>
      <c r="N866" s="43"/>
      <c r="O866" s="74"/>
      <c r="P866" s="74"/>
      <c r="R866" s="7"/>
      <c r="S866" s="7"/>
      <c r="T866" s="7"/>
      <c r="U866" s="7"/>
      <c r="V866" s="7"/>
      <c r="W866" s="7"/>
      <c r="X866" s="7"/>
      <c r="Y866" s="7"/>
      <c r="Z866" s="7"/>
    </row>
    <row r="867" spans="13:26" x14ac:dyDescent="0.2">
      <c r="M867" s="74"/>
      <c r="N867" s="43"/>
      <c r="O867" s="74"/>
      <c r="P867" s="74"/>
      <c r="R867" s="7"/>
      <c r="S867" s="7"/>
      <c r="T867" s="7"/>
      <c r="U867" s="7"/>
      <c r="V867" s="7"/>
      <c r="W867" s="7"/>
      <c r="X867" s="7"/>
      <c r="Y867" s="7"/>
      <c r="Z867" s="7"/>
    </row>
    <row r="868" spans="13:26" x14ac:dyDescent="0.2">
      <c r="M868" s="74"/>
      <c r="N868" s="43"/>
      <c r="O868" s="74"/>
      <c r="P868" s="74"/>
      <c r="R868" s="7"/>
      <c r="S868" s="7"/>
      <c r="T868" s="7"/>
      <c r="U868" s="7"/>
      <c r="V868" s="7"/>
      <c r="W868" s="7"/>
      <c r="X868" s="7"/>
      <c r="Y868" s="7"/>
      <c r="Z868" s="7"/>
    </row>
    <row r="869" spans="13:26" x14ac:dyDescent="0.2">
      <c r="M869" s="74"/>
      <c r="N869" s="43"/>
      <c r="O869" s="74"/>
      <c r="P869" s="74"/>
      <c r="R869" s="7"/>
      <c r="S869" s="7"/>
      <c r="T869" s="7"/>
      <c r="U869" s="7"/>
      <c r="V869" s="7"/>
      <c r="W869" s="7"/>
      <c r="X869" s="7"/>
      <c r="Y869" s="7"/>
      <c r="Z869" s="7"/>
    </row>
    <row r="870" spans="13:26" x14ac:dyDescent="0.2">
      <c r="M870" s="74"/>
      <c r="N870" s="43"/>
      <c r="O870" s="74"/>
      <c r="P870" s="74"/>
      <c r="R870" s="7"/>
      <c r="S870" s="7"/>
      <c r="T870" s="7"/>
      <c r="U870" s="7"/>
      <c r="V870" s="7"/>
      <c r="W870" s="7"/>
      <c r="X870" s="7"/>
      <c r="Y870" s="7"/>
      <c r="Z870" s="7"/>
    </row>
    <row r="871" spans="13:26" x14ac:dyDescent="0.2">
      <c r="M871" s="74"/>
      <c r="N871" s="43"/>
      <c r="O871" s="74"/>
      <c r="P871" s="74"/>
      <c r="R871" s="7"/>
      <c r="S871" s="7"/>
      <c r="T871" s="7"/>
      <c r="U871" s="7"/>
      <c r="V871" s="7"/>
      <c r="W871" s="7"/>
      <c r="X871" s="7"/>
      <c r="Y871" s="7"/>
      <c r="Z871" s="7"/>
    </row>
    <row r="872" spans="13:26" x14ac:dyDescent="0.2">
      <c r="M872" s="74"/>
      <c r="N872" s="43"/>
      <c r="O872" s="74"/>
      <c r="P872" s="74"/>
      <c r="R872" s="7"/>
      <c r="S872" s="7"/>
      <c r="T872" s="7"/>
      <c r="U872" s="7"/>
      <c r="V872" s="7"/>
      <c r="W872" s="7"/>
      <c r="X872" s="7"/>
      <c r="Y872" s="7"/>
      <c r="Z872" s="7"/>
    </row>
    <row r="873" spans="13:26" x14ac:dyDescent="0.2">
      <c r="M873" s="74"/>
      <c r="N873" s="43"/>
      <c r="O873" s="74"/>
      <c r="P873" s="74"/>
      <c r="R873" s="7"/>
      <c r="S873" s="7"/>
      <c r="T873" s="7"/>
      <c r="U873" s="7"/>
      <c r="V873" s="7"/>
      <c r="W873" s="7"/>
      <c r="X873" s="7"/>
      <c r="Y873" s="7"/>
      <c r="Z873" s="7"/>
    </row>
    <row r="874" spans="13:26" x14ac:dyDescent="0.2">
      <c r="M874" s="74"/>
      <c r="N874" s="43"/>
      <c r="O874" s="74"/>
      <c r="P874" s="74"/>
      <c r="R874" s="7"/>
      <c r="S874" s="7"/>
      <c r="T874" s="7"/>
      <c r="U874" s="7"/>
      <c r="V874" s="7"/>
      <c r="W874" s="7"/>
      <c r="X874" s="7"/>
      <c r="Y874" s="7"/>
      <c r="Z874" s="7"/>
    </row>
    <row r="875" spans="13:26" x14ac:dyDescent="0.2">
      <c r="M875" s="74"/>
      <c r="N875" s="43"/>
      <c r="O875" s="74"/>
      <c r="P875" s="74"/>
      <c r="R875" s="7"/>
      <c r="S875" s="7"/>
      <c r="T875" s="7"/>
      <c r="U875" s="7"/>
      <c r="V875" s="7"/>
      <c r="W875" s="7"/>
      <c r="X875" s="7"/>
      <c r="Y875" s="7"/>
      <c r="Z875" s="7"/>
    </row>
    <row r="876" spans="13:26" x14ac:dyDescent="0.2">
      <c r="M876" s="74"/>
      <c r="N876" s="43"/>
      <c r="O876" s="74"/>
      <c r="P876" s="74"/>
      <c r="R876" s="7"/>
      <c r="S876" s="7"/>
      <c r="T876" s="7"/>
      <c r="U876" s="7"/>
      <c r="V876" s="7"/>
      <c r="W876" s="7"/>
      <c r="X876" s="7"/>
      <c r="Y876" s="7"/>
      <c r="Z876" s="7"/>
    </row>
    <row r="877" spans="13:26" x14ac:dyDescent="0.2">
      <c r="M877" s="74"/>
      <c r="N877" s="43"/>
      <c r="O877" s="74"/>
      <c r="P877" s="74"/>
      <c r="R877" s="7"/>
      <c r="S877" s="7"/>
      <c r="T877" s="7"/>
      <c r="U877" s="7"/>
      <c r="V877" s="7"/>
      <c r="W877" s="7"/>
      <c r="X877" s="7"/>
      <c r="Y877" s="7"/>
      <c r="Z877" s="7"/>
    </row>
    <row r="878" spans="13:26" x14ac:dyDescent="0.2">
      <c r="M878" s="74"/>
      <c r="N878" s="43"/>
      <c r="O878" s="74"/>
      <c r="P878" s="74"/>
      <c r="R878" s="7"/>
      <c r="S878" s="7"/>
      <c r="T878" s="7"/>
      <c r="U878" s="7"/>
      <c r="V878" s="7"/>
      <c r="W878" s="7"/>
      <c r="X878" s="7"/>
      <c r="Y878" s="7"/>
      <c r="Z878" s="7"/>
    </row>
    <row r="879" spans="13:26" x14ac:dyDescent="0.2">
      <c r="M879" s="74"/>
      <c r="N879" s="43"/>
      <c r="O879" s="74"/>
      <c r="P879" s="74"/>
      <c r="R879" s="7"/>
      <c r="S879" s="7"/>
      <c r="T879" s="7"/>
      <c r="U879" s="7"/>
      <c r="V879" s="7"/>
      <c r="W879" s="7"/>
      <c r="X879" s="7"/>
      <c r="Y879" s="7"/>
      <c r="Z879" s="7"/>
    </row>
    <row r="880" spans="13:26" x14ac:dyDescent="0.2">
      <c r="M880" s="74"/>
      <c r="N880" s="43"/>
      <c r="O880" s="74"/>
      <c r="P880" s="74"/>
      <c r="R880" s="7"/>
      <c r="S880" s="7"/>
      <c r="T880" s="7"/>
      <c r="U880" s="7"/>
      <c r="V880" s="7"/>
      <c r="W880" s="7"/>
      <c r="X880" s="7"/>
      <c r="Y880" s="7"/>
      <c r="Z880" s="7"/>
    </row>
    <row r="881" spans="13:26" x14ac:dyDescent="0.2">
      <c r="M881" s="74"/>
      <c r="N881" s="43"/>
      <c r="O881" s="74"/>
      <c r="P881" s="74"/>
      <c r="R881" s="7"/>
      <c r="S881" s="7"/>
      <c r="T881" s="7"/>
      <c r="U881" s="7"/>
      <c r="V881" s="7"/>
      <c r="W881" s="7"/>
      <c r="X881" s="7"/>
      <c r="Y881" s="7"/>
      <c r="Z881" s="7"/>
    </row>
    <row r="882" spans="13:26" x14ac:dyDescent="0.2">
      <c r="M882" s="74"/>
      <c r="N882" s="43"/>
      <c r="O882" s="74"/>
      <c r="P882" s="74"/>
      <c r="R882" s="7"/>
      <c r="S882" s="7"/>
      <c r="T882" s="7"/>
      <c r="U882" s="7"/>
      <c r="V882" s="7"/>
      <c r="W882" s="7"/>
      <c r="X882" s="7"/>
      <c r="Y882" s="7"/>
      <c r="Z882" s="7"/>
    </row>
    <row r="883" spans="13:26" x14ac:dyDescent="0.2">
      <c r="M883" s="74"/>
      <c r="N883" s="43"/>
      <c r="O883" s="74"/>
      <c r="P883" s="74"/>
      <c r="R883" s="7"/>
      <c r="S883" s="7"/>
      <c r="T883" s="7"/>
      <c r="U883" s="7"/>
      <c r="V883" s="7"/>
      <c r="W883" s="7"/>
      <c r="X883" s="7"/>
      <c r="Y883" s="7"/>
      <c r="Z883" s="7"/>
    </row>
    <row r="884" spans="13:26" x14ac:dyDescent="0.2">
      <c r="M884" s="74"/>
      <c r="N884" s="43"/>
      <c r="O884" s="74"/>
      <c r="P884" s="74"/>
      <c r="R884" s="7"/>
      <c r="S884" s="7"/>
      <c r="T884" s="7"/>
      <c r="U884" s="7"/>
      <c r="V884" s="7"/>
      <c r="W884" s="7"/>
      <c r="X884" s="7"/>
      <c r="Y884" s="7"/>
      <c r="Z884" s="7"/>
    </row>
    <row r="885" spans="13:26" x14ac:dyDescent="0.2">
      <c r="M885" s="74"/>
      <c r="N885" s="43"/>
      <c r="O885" s="74"/>
      <c r="P885" s="74"/>
      <c r="R885" s="7"/>
      <c r="S885" s="7"/>
      <c r="T885" s="7"/>
      <c r="U885" s="7"/>
      <c r="V885" s="7"/>
      <c r="W885" s="7"/>
      <c r="X885" s="7"/>
      <c r="Y885" s="7"/>
      <c r="Z885" s="7"/>
    </row>
    <row r="886" spans="13:26" x14ac:dyDescent="0.2">
      <c r="M886" s="74"/>
      <c r="N886" s="43"/>
      <c r="O886" s="74"/>
      <c r="P886" s="74"/>
      <c r="R886" s="7"/>
      <c r="S886" s="7"/>
      <c r="T886" s="7"/>
      <c r="U886" s="7"/>
      <c r="V886" s="7"/>
      <c r="W886" s="7"/>
      <c r="X886" s="7"/>
      <c r="Y886" s="7"/>
      <c r="Z886" s="7"/>
    </row>
    <row r="887" spans="13:26" x14ac:dyDescent="0.2">
      <c r="M887" s="74"/>
      <c r="N887" s="43"/>
      <c r="O887" s="74"/>
      <c r="P887" s="74"/>
      <c r="R887" s="7"/>
      <c r="S887" s="7"/>
      <c r="T887" s="7"/>
      <c r="U887" s="7"/>
      <c r="V887" s="7"/>
      <c r="W887" s="7"/>
      <c r="X887" s="7"/>
      <c r="Y887" s="7"/>
      <c r="Z887" s="7"/>
    </row>
    <row r="888" spans="13:26" x14ac:dyDescent="0.2">
      <c r="M888" s="74"/>
      <c r="N888" s="43"/>
      <c r="O888" s="74"/>
      <c r="P888" s="74"/>
      <c r="R888" s="7"/>
      <c r="S888" s="7"/>
      <c r="T888" s="7"/>
      <c r="U888" s="7"/>
      <c r="V888" s="7"/>
      <c r="W888" s="7"/>
      <c r="X888" s="7"/>
      <c r="Y888" s="7"/>
      <c r="Z888" s="7"/>
    </row>
    <row r="889" spans="13:26" x14ac:dyDescent="0.2">
      <c r="M889" s="74"/>
      <c r="N889" s="43"/>
      <c r="O889" s="74"/>
      <c r="P889" s="74"/>
      <c r="R889" s="7"/>
      <c r="S889" s="7"/>
      <c r="T889" s="7"/>
      <c r="U889" s="7"/>
      <c r="V889" s="7"/>
      <c r="W889" s="7"/>
      <c r="X889" s="7"/>
      <c r="Y889" s="7"/>
      <c r="Z889" s="7"/>
    </row>
    <row r="890" spans="13:26" x14ac:dyDescent="0.2">
      <c r="M890" s="74"/>
      <c r="N890" s="43"/>
      <c r="O890" s="74"/>
      <c r="P890" s="74"/>
      <c r="R890" s="7"/>
      <c r="S890" s="7"/>
      <c r="T890" s="7"/>
      <c r="U890" s="7"/>
      <c r="V890" s="7"/>
      <c r="W890" s="7"/>
      <c r="X890" s="7"/>
      <c r="Y890" s="7"/>
      <c r="Z890" s="7"/>
    </row>
    <row r="891" spans="13:26" x14ac:dyDescent="0.2">
      <c r="M891" s="74"/>
      <c r="N891" s="43"/>
      <c r="O891" s="74"/>
      <c r="P891" s="74"/>
      <c r="R891" s="7"/>
      <c r="S891" s="7"/>
      <c r="T891" s="7"/>
      <c r="U891" s="7"/>
      <c r="V891" s="7"/>
      <c r="W891" s="7"/>
      <c r="X891" s="7"/>
      <c r="Y891" s="7"/>
      <c r="Z891" s="7"/>
    </row>
    <row r="892" spans="13:26" x14ac:dyDescent="0.2">
      <c r="M892" s="74"/>
      <c r="N892" s="43"/>
      <c r="O892" s="74"/>
      <c r="P892" s="74"/>
      <c r="R892" s="7"/>
      <c r="S892" s="7"/>
      <c r="T892" s="7"/>
      <c r="U892" s="7"/>
      <c r="V892" s="7"/>
      <c r="W892" s="7"/>
      <c r="X892" s="7"/>
      <c r="Y892" s="7"/>
      <c r="Z892" s="7"/>
    </row>
    <row r="893" spans="13:26" x14ac:dyDescent="0.2">
      <c r="M893" s="74"/>
      <c r="N893" s="43"/>
      <c r="O893" s="74"/>
      <c r="P893" s="74"/>
      <c r="R893" s="7"/>
      <c r="S893" s="7"/>
      <c r="T893" s="7"/>
      <c r="U893" s="7"/>
      <c r="V893" s="7"/>
      <c r="W893" s="7"/>
      <c r="X893" s="7"/>
      <c r="Y893" s="7"/>
      <c r="Z893" s="7"/>
    </row>
    <row r="894" spans="13:26" x14ac:dyDescent="0.2">
      <c r="M894" s="74"/>
      <c r="N894" s="43"/>
      <c r="O894" s="74"/>
      <c r="P894" s="74"/>
      <c r="R894" s="7"/>
      <c r="S894" s="7"/>
      <c r="T894" s="7"/>
      <c r="U894" s="7"/>
      <c r="V894" s="7"/>
      <c r="W894" s="7"/>
      <c r="X894" s="7"/>
      <c r="Y894" s="7"/>
      <c r="Z894" s="7"/>
    </row>
    <row r="895" spans="13:26" x14ac:dyDescent="0.2">
      <c r="M895" s="74"/>
      <c r="N895" s="43"/>
      <c r="O895" s="74"/>
      <c r="P895" s="74"/>
      <c r="R895" s="7"/>
      <c r="S895" s="7"/>
      <c r="T895" s="7"/>
      <c r="U895" s="7"/>
      <c r="V895" s="7"/>
      <c r="W895" s="7"/>
      <c r="X895" s="7"/>
      <c r="Y895" s="7"/>
      <c r="Z895" s="7"/>
    </row>
    <row r="896" spans="13:26" x14ac:dyDescent="0.2">
      <c r="M896" s="74"/>
      <c r="N896" s="43"/>
      <c r="O896" s="74"/>
      <c r="P896" s="74"/>
      <c r="R896" s="7"/>
      <c r="S896" s="7"/>
      <c r="T896" s="7"/>
      <c r="U896" s="7"/>
      <c r="V896" s="7"/>
      <c r="W896" s="7"/>
      <c r="X896" s="7"/>
      <c r="Y896" s="7"/>
      <c r="Z896" s="7"/>
    </row>
    <row r="897" spans="13:26" x14ac:dyDescent="0.2">
      <c r="M897" s="74"/>
      <c r="N897" s="43"/>
      <c r="O897" s="74"/>
      <c r="P897" s="74"/>
      <c r="R897" s="7"/>
      <c r="S897" s="7"/>
      <c r="T897" s="7"/>
      <c r="U897" s="7"/>
      <c r="V897" s="7"/>
      <c r="W897" s="7"/>
      <c r="X897" s="7"/>
      <c r="Y897" s="7"/>
      <c r="Z897" s="7"/>
    </row>
    <row r="898" spans="13:26" x14ac:dyDescent="0.2">
      <c r="M898" s="74"/>
      <c r="N898" s="43"/>
      <c r="O898" s="74"/>
      <c r="P898" s="74"/>
      <c r="R898" s="7"/>
      <c r="S898" s="7"/>
      <c r="T898" s="7"/>
      <c r="U898" s="7"/>
      <c r="V898" s="7"/>
      <c r="W898" s="7"/>
      <c r="X898" s="7"/>
      <c r="Y898" s="7"/>
      <c r="Z898" s="7"/>
    </row>
    <row r="899" spans="13:26" x14ac:dyDescent="0.2">
      <c r="M899" s="74"/>
      <c r="N899" s="43"/>
      <c r="O899" s="74"/>
      <c r="P899" s="74"/>
      <c r="R899" s="7"/>
      <c r="S899" s="7"/>
      <c r="T899" s="7"/>
      <c r="U899" s="7"/>
      <c r="V899" s="7"/>
      <c r="W899" s="7"/>
      <c r="X899" s="7"/>
      <c r="Y899" s="7"/>
      <c r="Z899" s="7"/>
    </row>
    <row r="900" spans="13:26" x14ac:dyDescent="0.2">
      <c r="M900" s="74"/>
      <c r="N900" s="43"/>
      <c r="O900" s="74"/>
      <c r="P900" s="74"/>
      <c r="R900" s="7"/>
      <c r="S900" s="7"/>
      <c r="T900" s="7"/>
      <c r="U900" s="7"/>
      <c r="V900" s="7"/>
      <c r="W900" s="7"/>
      <c r="X900" s="7"/>
      <c r="Y900" s="7"/>
      <c r="Z900" s="7"/>
    </row>
    <row r="901" spans="13:26" x14ac:dyDescent="0.2">
      <c r="M901" s="74"/>
      <c r="N901" s="43"/>
      <c r="O901" s="74"/>
      <c r="P901" s="74"/>
      <c r="R901" s="7"/>
      <c r="S901" s="7"/>
      <c r="T901" s="7"/>
      <c r="U901" s="7"/>
      <c r="V901" s="7"/>
      <c r="W901" s="7"/>
      <c r="X901" s="7"/>
      <c r="Y901" s="7"/>
      <c r="Z901" s="7"/>
    </row>
    <row r="902" spans="13:26" x14ac:dyDescent="0.2">
      <c r="M902" s="74"/>
      <c r="N902" s="43"/>
      <c r="O902" s="74"/>
      <c r="P902" s="74"/>
      <c r="R902" s="7"/>
      <c r="S902" s="7"/>
      <c r="T902" s="7"/>
      <c r="U902" s="7"/>
      <c r="V902" s="7"/>
      <c r="W902" s="7"/>
      <c r="X902" s="7"/>
      <c r="Y902" s="7"/>
      <c r="Z902" s="7"/>
    </row>
    <row r="903" spans="13:26" x14ac:dyDescent="0.2">
      <c r="M903" s="74"/>
      <c r="N903" s="43"/>
      <c r="O903" s="74"/>
      <c r="P903" s="74"/>
      <c r="R903" s="7"/>
      <c r="S903" s="7"/>
      <c r="T903" s="7"/>
      <c r="U903" s="7"/>
      <c r="V903" s="7"/>
      <c r="W903" s="7"/>
      <c r="X903" s="7"/>
      <c r="Y903" s="7"/>
      <c r="Z903" s="7"/>
    </row>
    <row r="904" spans="13:26" x14ac:dyDescent="0.2">
      <c r="M904" s="74"/>
      <c r="N904" s="43"/>
      <c r="O904" s="74"/>
      <c r="P904" s="74"/>
      <c r="R904" s="7"/>
      <c r="S904" s="7"/>
      <c r="T904" s="7"/>
      <c r="U904" s="7"/>
      <c r="V904" s="7"/>
      <c r="W904" s="7"/>
      <c r="X904" s="7"/>
      <c r="Y904" s="7"/>
      <c r="Z904" s="7"/>
    </row>
    <row r="905" spans="13:26" x14ac:dyDescent="0.2">
      <c r="M905" s="74"/>
      <c r="N905" s="43"/>
      <c r="O905" s="74"/>
      <c r="P905" s="74"/>
      <c r="R905" s="7"/>
      <c r="S905" s="7"/>
      <c r="T905" s="7"/>
      <c r="U905" s="7"/>
      <c r="V905" s="7"/>
      <c r="W905" s="7"/>
      <c r="X905" s="7"/>
      <c r="Y905" s="7"/>
      <c r="Z905" s="7"/>
    </row>
    <row r="906" spans="13:26" x14ac:dyDescent="0.2">
      <c r="M906" s="74"/>
      <c r="N906" s="43"/>
      <c r="O906" s="74"/>
      <c r="P906" s="74"/>
      <c r="R906" s="7"/>
      <c r="S906" s="7"/>
      <c r="T906" s="7"/>
      <c r="U906" s="7"/>
      <c r="V906" s="7"/>
      <c r="W906" s="7"/>
      <c r="X906" s="7"/>
      <c r="Y906" s="7"/>
      <c r="Z906" s="7"/>
    </row>
    <row r="907" spans="13:26" x14ac:dyDescent="0.2">
      <c r="M907" s="74"/>
      <c r="N907" s="43"/>
      <c r="O907" s="74"/>
      <c r="P907" s="74"/>
      <c r="R907" s="7"/>
      <c r="S907" s="7"/>
      <c r="T907" s="7"/>
      <c r="U907" s="7"/>
      <c r="V907" s="7"/>
      <c r="W907" s="7"/>
      <c r="X907" s="7"/>
      <c r="Y907" s="7"/>
      <c r="Z907" s="7"/>
    </row>
    <row r="908" spans="13:26" x14ac:dyDescent="0.2">
      <c r="M908" s="74"/>
      <c r="N908" s="43"/>
      <c r="O908" s="74"/>
      <c r="P908" s="74"/>
      <c r="R908" s="7"/>
      <c r="S908" s="7"/>
      <c r="T908" s="7"/>
      <c r="U908" s="7"/>
      <c r="V908" s="7"/>
      <c r="W908" s="7"/>
      <c r="X908" s="7"/>
      <c r="Y908" s="7"/>
      <c r="Z908" s="7"/>
    </row>
    <row r="909" spans="13:26" x14ac:dyDescent="0.2">
      <c r="M909" s="74"/>
      <c r="N909" s="43"/>
      <c r="O909" s="74"/>
      <c r="P909" s="74"/>
      <c r="R909" s="7"/>
      <c r="S909" s="7"/>
      <c r="T909" s="7"/>
      <c r="U909" s="7"/>
      <c r="V909" s="7"/>
      <c r="W909" s="7"/>
      <c r="X909" s="7"/>
      <c r="Y909" s="7"/>
      <c r="Z909" s="7"/>
    </row>
    <row r="910" spans="13:26" x14ac:dyDescent="0.2">
      <c r="M910" s="74"/>
      <c r="N910" s="43"/>
      <c r="O910" s="74"/>
      <c r="P910" s="74"/>
      <c r="R910" s="7"/>
      <c r="S910" s="7"/>
      <c r="T910" s="7"/>
      <c r="U910" s="7"/>
      <c r="V910" s="7"/>
      <c r="W910" s="7"/>
      <c r="X910" s="7"/>
      <c r="Y910" s="7"/>
      <c r="Z910" s="7"/>
    </row>
    <row r="911" spans="13:26" x14ac:dyDescent="0.2">
      <c r="M911" s="74"/>
      <c r="N911" s="43"/>
      <c r="O911" s="74"/>
      <c r="P911" s="74"/>
      <c r="R911" s="7"/>
      <c r="S911" s="7"/>
      <c r="T911" s="7"/>
      <c r="U911" s="7"/>
      <c r="V911" s="7"/>
      <c r="W911" s="7"/>
      <c r="X911" s="7"/>
      <c r="Y911" s="7"/>
      <c r="Z911" s="7"/>
    </row>
    <row r="912" spans="13:26" x14ac:dyDescent="0.2">
      <c r="M912" s="74"/>
      <c r="N912" s="43"/>
      <c r="O912" s="74"/>
      <c r="P912" s="74"/>
      <c r="R912" s="7"/>
      <c r="S912" s="7"/>
      <c r="T912" s="7"/>
      <c r="U912" s="7"/>
      <c r="V912" s="7"/>
      <c r="W912" s="7"/>
      <c r="X912" s="7"/>
      <c r="Y912" s="7"/>
      <c r="Z912" s="7"/>
    </row>
    <row r="913" spans="13:26" x14ac:dyDescent="0.2">
      <c r="M913" s="74"/>
      <c r="N913" s="43"/>
      <c r="O913" s="74"/>
      <c r="P913" s="74"/>
      <c r="R913" s="7"/>
      <c r="S913" s="7"/>
      <c r="T913" s="7"/>
      <c r="U913" s="7"/>
      <c r="V913" s="7"/>
      <c r="W913" s="7"/>
      <c r="X913" s="7"/>
      <c r="Y913" s="7"/>
      <c r="Z913" s="7"/>
    </row>
    <row r="914" spans="13:26" x14ac:dyDescent="0.2">
      <c r="M914" s="74"/>
      <c r="N914" s="43"/>
      <c r="O914" s="74"/>
      <c r="P914" s="74"/>
      <c r="R914" s="7"/>
      <c r="S914" s="7"/>
      <c r="T914" s="7"/>
      <c r="U914" s="7"/>
      <c r="V914" s="7"/>
      <c r="W914" s="7"/>
      <c r="X914" s="7"/>
      <c r="Y914" s="7"/>
      <c r="Z914" s="7"/>
    </row>
    <row r="915" spans="13:26" x14ac:dyDescent="0.2">
      <c r="M915" s="74"/>
      <c r="N915" s="43"/>
      <c r="O915" s="74"/>
      <c r="P915" s="74"/>
      <c r="R915" s="7"/>
      <c r="S915" s="7"/>
      <c r="T915" s="7"/>
      <c r="U915" s="7"/>
      <c r="V915" s="7"/>
      <c r="W915" s="7"/>
      <c r="X915" s="7"/>
      <c r="Y915" s="7"/>
      <c r="Z915" s="7"/>
    </row>
    <row r="916" spans="13:26" x14ac:dyDescent="0.2">
      <c r="M916" s="74"/>
      <c r="N916" s="43"/>
      <c r="O916" s="74"/>
      <c r="P916" s="74"/>
      <c r="R916" s="7"/>
      <c r="S916" s="7"/>
      <c r="T916" s="7"/>
      <c r="U916" s="7"/>
      <c r="V916" s="7"/>
      <c r="W916" s="7"/>
      <c r="X916" s="7"/>
      <c r="Y916" s="7"/>
      <c r="Z916" s="7"/>
    </row>
    <row r="917" spans="13:26" x14ac:dyDescent="0.2">
      <c r="M917" s="74"/>
      <c r="N917" s="43"/>
      <c r="O917" s="74"/>
      <c r="P917" s="74"/>
      <c r="R917" s="7"/>
      <c r="S917" s="7"/>
      <c r="T917" s="7"/>
      <c r="U917" s="7"/>
      <c r="V917" s="7"/>
      <c r="W917" s="7"/>
      <c r="X917" s="7"/>
      <c r="Y917" s="7"/>
      <c r="Z917" s="7"/>
    </row>
    <row r="918" spans="13:26" x14ac:dyDescent="0.2">
      <c r="M918" s="74"/>
      <c r="N918" s="43"/>
      <c r="O918" s="74"/>
      <c r="P918" s="74"/>
      <c r="R918" s="7"/>
      <c r="S918" s="7"/>
      <c r="T918" s="7"/>
      <c r="U918" s="7"/>
      <c r="V918" s="7"/>
      <c r="W918" s="7"/>
      <c r="X918" s="7"/>
      <c r="Y918" s="7"/>
      <c r="Z918" s="7"/>
    </row>
    <row r="919" spans="13:26" x14ac:dyDescent="0.2">
      <c r="M919" s="74"/>
      <c r="N919" s="43"/>
      <c r="O919" s="74"/>
      <c r="P919" s="74"/>
      <c r="R919" s="7"/>
      <c r="S919" s="7"/>
      <c r="T919" s="7"/>
      <c r="U919" s="7"/>
      <c r="V919" s="7"/>
      <c r="W919" s="7"/>
      <c r="X919" s="7"/>
      <c r="Y919" s="7"/>
      <c r="Z919" s="7"/>
    </row>
    <row r="920" spans="13:26" x14ac:dyDescent="0.2">
      <c r="M920" s="74"/>
      <c r="N920" s="43"/>
      <c r="O920" s="74"/>
      <c r="P920" s="74"/>
      <c r="R920" s="7"/>
      <c r="S920" s="7"/>
      <c r="T920" s="7"/>
      <c r="U920" s="7"/>
      <c r="V920" s="7"/>
      <c r="W920" s="7"/>
      <c r="X920" s="7"/>
      <c r="Y920" s="7"/>
      <c r="Z920" s="7"/>
    </row>
    <row r="921" spans="13:26" x14ac:dyDescent="0.2">
      <c r="M921" s="74"/>
      <c r="N921" s="43"/>
      <c r="O921" s="74"/>
      <c r="P921" s="74"/>
      <c r="R921" s="7"/>
      <c r="S921" s="7"/>
      <c r="T921" s="7"/>
      <c r="U921" s="7"/>
      <c r="V921" s="7"/>
      <c r="W921" s="7"/>
      <c r="X921" s="7"/>
      <c r="Y921" s="7"/>
      <c r="Z921" s="7"/>
    </row>
    <row r="922" spans="13:26" x14ac:dyDescent="0.2">
      <c r="M922" s="74"/>
      <c r="N922" s="43"/>
      <c r="O922" s="74"/>
      <c r="P922" s="74"/>
      <c r="R922" s="7"/>
      <c r="S922" s="7"/>
      <c r="T922" s="7"/>
      <c r="U922" s="7"/>
      <c r="V922" s="7"/>
      <c r="W922" s="7"/>
      <c r="X922" s="7"/>
      <c r="Y922" s="7"/>
      <c r="Z922" s="7"/>
    </row>
    <row r="923" spans="13:26" x14ac:dyDescent="0.2">
      <c r="M923" s="74"/>
      <c r="N923" s="43"/>
      <c r="O923" s="74"/>
      <c r="P923" s="74"/>
      <c r="R923" s="7"/>
      <c r="S923" s="7"/>
      <c r="T923" s="7"/>
      <c r="U923" s="7"/>
      <c r="V923" s="7"/>
      <c r="W923" s="7"/>
      <c r="X923" s="7"/>
      <c r="Y923" s="7"/>
      <c r="Z923" s="7"/>
    </row>
    <row r="924" spans="13:26" x14ac:dyDescent="0.2">
      <c r="M924" s="74"/>
      <c r="N924" s="43"/>
      <c r="O924" s="74"/>
      <c r="P924" s="74"/>
      <c r="R924" s="7"/>
      <c r="S924" s="7"/>
      <c r="T924" s="7"/>
      <c r="U924" s="7"/>
      <c r="V924" s="7"/>
      <c r="W924" s="7"/>
      <c r="X924" s="7"/>
      <c r="Y924" s="7"/>
      <c r="Z924" s="7"/>
    </row>
    <row r="925" spans="13:26" x14ac:dyDescent="0.2">
      <c r="M925" s="74"/>
      <c r="N925" s="43"/>
      <c r="O925" s="74"/>
      <c r="P925" s="74"/>
      <c r="R925" s="7"/>
      <c r="S925" s="7"/>
      <c r="T925" s="7"/>
      <c r="U925" s="7"/>
      <c r="V925" s="7"/>
      <c r="W925" s="7"/>
      <c r="X925" s="7"/>
      <c r="Y925" s="7"/>
      <c r="Z925" s="7"/>
    </row>
    <row r="926" spans="13:26" x14ac:dyDescent="0.2">
      <c r="M926" s="74"/>
      <c r="N926" s="43"/>
      <c r="O926" s="74"/>
      <c r="P926" s="74"/>
      <c r="R926" s="7"/>
      <c r="S926" s="7"/>
      <c r="T926" s="7"/>
      <c r="U926" s="7"/>
      <c r="V926" s="7"/>
      <c r="W926" s="7"/>
      <c r="X926" s="7"/>
      <c r="Y926" s="7"/>
      <c r="Z926" s="7"/>
    </row>
    <row r="927" spans="13:26" x14ac:dyDescent="0.2">
      <c r="M927" s="74"/>
      <c r="N927" s="43"/>
      <c r="O927" s="74"/>
      <c r="P927" s="74"/>
      <c r="R927" s="7"/>
      <c r="S927" s="7"/>
      <c r="T927" s="7"/>
      <c r="U927" s="7"/>
      <c r="V927" s="7"/>
      <c r="W927" s="7"/>
      <c r="X927" s="7"/>
      <c r="Y927" s="7"/>
      <c r="Z927" s="7"/>
    </row>
    <row r="928" spans="13:26" x14ac:dyDescent="0.2">
      <c r="M928" s="74"/>
      <c r="N928" s="43"/>
      <c r="O928" s="74"/>
      <c r="P928" s="74"/>
      <c r="R928" s="7"/>
      <c r="S928" s="7"/>
      <c r="T928" s="7"/>
      <c r="U928" s="7"/>
      <c r="V928" s="7"/>
      <c r="W928" s="7"/>
      <c r="X928" s="7"/>
      <c r="Y928" s="7"/>
      <c r="Z928" s="7"/>
    </row>
    <row r="929" spans="13:26" x14ac:dyDescent="0.2">
      <c r="M929" s="74"/>
      <c r="N929" s="43"/>
      <c r="O929" s="74"/>
      <c r="P929" s="74"/>
      <c r="R929" s="7"/>
      <c r="S929" s="7"/>
      <c r="T929" s="7"/>
      <c r="U929" s="7"/>
      <c r="V929" s="7"/>
      <c r="W929" s="7"/>
      <c r="X929" s="7"/>
      <c r="Y929" s="7"/>
      <c r="Z929" s="7"/>
    </row>
    <row r="930" spans="13:26" x14ac:dyDescent="0.2">
      <c r="M930" s="74"/>
      <c r="N930" s="43"/>
      <c r="O930" s="74"/>
      <c r="P930" s="74"/>
      <c r="R930" s="7"/>
      <c r="S930" s="7"/>
      <c r="T930" s="7"/>
      <c r="U930" s="7"/>
      <c r="V930" s="7"/>
      <c r="W930" s="7"/>
      <c r="X930" s="7"/>
      <c r="Y930" s="7"/>
      <c r="Z930" s="7"/>
    </row>
    <row r="931" spans="13:26" x14ac:dyDescent="0.2">
      <c r="M931" s="74"/>
      <c r="N931" s="43"/>
      <c r="O931" s="74"/>
      <c r="P931" s="74"/>
      <c r="R931" s="7"/>
      <c r="S931" s="7"/>
      <c r="T931" s="7"/>
      <c r="U931" s="7"/>
      <c r="V931" s="7"/>
      <c r="W931" s="7"/>
      <c r="X931" s="7"/>
      <c r="Y931" s="7"/>
      <c r="Z931" s="7"/>
    </row>
    <row r="932" spans="13:26" x14ac:dyDescent="0.2">
      <c r="M932" s="74"/>
      <c r="N932" s="43"/>
      <c r="O932" s="74"/>
      <c r="P932" s="74"/>
      <c r="R932" s="7"/>
      <c r="S932" s="7"/>
      <c r="T932" s="7"/>
      <c r="U932" s="7"/>
      <c r="V932" s="7"/>
      <c r="W932" s="7"/>
      <c r="X932" s="7"/>
      <c r="Y932" s="7"/>
      <c r="Z932" s="7"/>
    </row>
    <row r="933" spans="13:26" x14ac:dyDescent="0.2">
      <c r="M933" s="74"/>
      <c r="N933" s="43"/>
      <c r="O933" s="74"/>
      <c r="P933" s="74"/>
      <c r="R933" s="7"/>
      <c r="S933" s="7"/>
      <c r="T933" s="7"/>
      <c r="U933" s="7"/>
      <c r="V933" s="7"/>
      <c r="W933" s="7"/>
      <c r="X933" s="7"/>
      <c r="Y933" s="7"/>
      <c r="Z933" s="7"/>
    </row>
    <row r="934" spans="13:26" x14ac:dyDescent="0.2">
      <c r="M934" s="74"/>
      <c r="N934" s="43"/>
      <c r="O934" s="74"/>
      <c r="P934" s="74"/>
      <c r="R934" s="7"/>
      <c r="S934" s="7"/>
      <c r="T934" s="7"/>
      <c r="U934" s="7"/>
      <c r="V934" s="7"/>
      <c r="W934" s="7"/>
      <c r="X934" s="7"/>
      <c r="Y934" s="7"/>
      <c r="Z934" s="7"/>
    </row>
    <row r="935" spans="13:26" x14ac:dyDescent="0.2">
      <c r="M935" s="74"/>
      <c r="N935" s="43"/>
      <c r="O935" s="74"/>
      <c r="P935" s="74"/>
      <c r="R935" s="7"/>
      <c r="S935" s="7"/>
      <c r="T935" s="7"/>
      <c r="U935" s="7"/>
      <c r="V935" s="7"/>
      <c r="W935" s="7"/>
      <c r="X935" s="7"/>
      <c r="Y935" s="7"/>
      <c r="Z935" s="7"/>
    </row>
    <row r="936" spans="13:26" x14ac:dyDescent="0.2">
      <c r="M936" s="74"/>
      <c r="N936" s="43"/>
      <c r="O936" s="74"/>
      <c r="P936" s="74"/>
      <c r="R936" s="7"/>
      <c r="S936" s="7"/>
      <c r="T936" s="7"/>
      <c r="U936" s="7"/>
      <c r="V936" s="7"/>
      <c r="W936" s="7"/>
      <c r="X936" s="7"/>
      <c r="Y936" s="7"/>
      <c r="Z936" s="7"/>
    </row>
    <row r="937" spans="13:26" x14ac:dyDescent="0.2">
      <c r="M937" s="74"/>
      <c r="N937" s="43"/>
      <c r="O937" s="74"/>
      <c r="P937" s="74"/>
      <c r="R937" s="7"/>
      <c r="S937" s="7"/>
      <c r="T937" s="7"/>
      <c r="U937" s="7"/>
      <c r="V937" s="7"/>
      <c r="W937" s="7"/>
      <c r="X937" s="7"/>
      <c r="Y937" s="7"/>
      <c r="Z937" s="7"/>
    </row>
    <row r="938" spans="13:26" x14ac:dyDescent="0.2">
      <c r="M938" s="74"/>
      <c r="N938" s="43"/>
      <c r="O938" s="74"/>
      <c r="P938" s="74"/>
      <c r="R938" s="7"/>
      <c r="S938" s="7"/>
      <c r="T938" s="7"/>
      <c r="U938" s="7"/>
      <c r="V938" s="7"/>
      <c r="W938" s="7"/>
      <c r="X938" s="7"/>
      <c r="Y938" s="7"/>
      <c r="Z938" s="7"/>
    </row>
    <row r="939" spans="13:26" x14ac:dyDescent="0.2">
      <c r="M939" s="74"/>
      <c r="N939" s="43"/>
      <c r="O939" s="74"/>
      <c r="P939" s="74"/>
      <c r="R939" s="7"/>
      <c r="S939" s="7"/>
      <c r="T939" s="7"/>
      <c r="U939" s="7"/>
      <c r="V939" s="7"/>
      <c r="W939" s="7"/>
      <c r="X939" s="7"/>
      <c r="Y939" s="7"/>
      <c r="Z939" s="7"/>
    </row>
    <row r="940" spans="13:26" x14ac:dyDescent="0.2">
      <c r="M940" s="74"/>
      <c r="N940" s="43"/>
      <c r="O940" s="74"/>
      <c r="P940" s="74"/>
      <c r="R940" s="7"/>
      <c r="S940" s="7"/>
      <c r="T940" s="7"/>
      <c r="U940" s="7"/>
      <c r="V940" s="7"/>
      <c r="W940" s="7"/>
      <c r="X940" s="7"/>
      <c r="Y940" s="7"/>
      <c r="Z940" s="7"/>
    </row>
    <row r="941" spans="13:26" x14ac:dyDescent="0.2">
      <c r="M941" s="74"/>
      <c r="N941" s="43"/>
      <c r="O941" s="74"/>
      <c r="P941" s="74"/>
      <c r="R941" s="7"/>
      <c r="S941" s="7"/>
      <c r="T941" s="7"/>
      <c r="U941" s="7"/>
      <c r="V941" s="7"/>
      <c r="W941" s="7"/>
      <c r="X941" s="7"/>
      <c r="Y941" s="7"/>
      <c r="Z941" s="7"/>
    </row>
    <row r="942" spans="13:26" x14ac:dyDescent="0.2">
      <c r="M942" s="74"/>
      <c r="N942" s="43"/>
      <c r="O942" s="74"/>
      <c r="P942" s="74"/>
      <c r="R942" s="7"/>
      <c r="S942" s="7"/>
      <c r="T942" s="7"/>
      <c r="U942" s="7"/>
      <c r="V942" s="7"/>
      <c r="W942" s="7"/>
      <c r="X942" s="7"/>
      <c r="Y942" s="7"/>
      <c r="Z942" s="7"/>
    </row>
    <row r="943" spans="13:26" x14ac:dyDescent="0.2">
      <c r="M943" s="74"/>
      <c r="N943" s="43"/>
      <c r="O943" s="74"/>
      <c r="P943" s="74"/>
      <c r="R943" s="7"/>
      <c r="S943" s="7"/>
      <c r="T943" s="7"/>
      <c r="U943" s="7"/>
      <c r="V943" s="7"/>
      <c r="W943" s="7"/>
      <c r="X943" s="7"/>
      <c r="Y943" s="7"/>
      <c r="Z943" s="7"/>
    </row>
    <row r="944" spans="13:26" x14ac:dyDescent="0.2">
      <c r="M944" s="74"/>
      <c r="N944" s="43"/>
      <c r="O944" s="74"/>
      <c r="P944" s="74"/>
      <c r="R944" s="7"/>
      <c r="S944" s="7"/>
      <c r="T944" s="7"/>
      <c r="U944" s="7"/>
      <c r="V944" s="7"/>
      <c r="W944" s="7"/>
      <c r="X944" s="7"/>
      <c r="Y944" s="7"/>
      <c r="Z944" s="7"/>
    </row>
    <row r="945" spans="13:26" x14ac:dyDescent="0.2">
      <c r="M945" s="74"/>
      <c r="N945" s="43"/>
      <c r="O945" s="74"/>
      <c r="P945" s="74"/>
      <c r="R945" s="7"/>
      <c r="S945" s="7"/>
      <c r="T945" s="7"/>
      <c r="U945" s="7"/>
      <c r="V945" s="7"/>
      <c r="W945" s="7"/>
      <c r="X945" s="7"/>
      <c r="Y945" s="7"/>
      <c r="Z945" s="7"/>
    </row>
    <row r="946" spans="13:26" x14ac:dyDescent="0.2">
      <c r="M946" s="74"/>
      <c r="N946" s="43"/>
      <c r="O946" s="74"/>
      <c r="P946" s="74"/>
      <c r="R946" s="7"/>
      <c r="S946" s="7"/>
      <c r="T946" s="7"/>
      <c r="U946" s="7"/>
      <c r="V946" s="7"/>
      <c r="W946" s="7"/>
      <c r="X946" s="7"/>
      <c r="Y946" s="7"/>
      <c r="Z946" s="7"/>
    </row>
    <row r="947" spans="13:26" x14ac:dyDescent="0.2">
      <c r="M947" s="74"/>
      <c r="N947" s="43"/>
      <c r="O947" s="74"/>
      <c r="P947" s="74"/>
      <c r="R947" s="7"/>
      <c r="S947" s="7"/>
      <c r="T947" s="7"/>
      <c r="U947" s="7"/>
      <c r="V947" s="7"/>
      <c r="W947" s="7"/>
      <c r="X947" s="7"/>
      <c r="Y947" s="7"/>
      <c r="Z947" s="7"/>
    </row>
    <row r="948" spans="13:26" x14ac:dyDescent="0.2">
      <c r="M948" s="74"/>
      <c r="N948" s="43"/>
      <c r="O948" s="74"/>
      <c r="P948" s="74"/>
      <c r="R948" s="7"/>
      <c r="S948" s="7"/>
      <c r="T948" s="7"/>
      <c r="U948" s="7"/>
      <c r="V948" s="7"/>
      <c r="W948" s="7"/>
      <c r="X948" s="7"/>
      <c r="Y948" s="7"/>
      <c r="Z948" s="7"/>
    </row>
    <row r="949" spans="13:26" x14ac:dyDescent="0.2">
      <c r="M949" s="74"/>
      <c r="N949" s="43"/>
      <c r="O949" s="74"/>
      <c r="P949" s="74"/>
      <c r="R949" s="7"/>
      <c r="S949" s="7"/>
      <c r="T949" s="7"/>
      <c r="U949" s="7"/>
      <c r="V949" s="7"/>
      <c r="W949" s="7"/>
      <c r="X949" s="7"/>
      <c r="Y949" s="7"/>
      <c r="Z949" s="7"/>
    </row>
    <row r="950" spans="13:26" x14ac:dyDescent="0.2">
      <c r="M950" s="74"/>
      <c r="N950" s="43"/>
      <c r="O950" s="74"/>
      <c r="P950" s="74"/>
      <c r="R950" s="7"/>
      <c r="S950" s="7"/>
      <c r="T950" s="7"/>
      <c r="U950" s="7"/>
      <c r="V950" s="7"/>
      <c r="W950" s="7"/>
      <c r="X950" s="7"/>
      <c r="Y950" s="7"/>
      <c r="Z950" s="7"/>
    </row>
    <row r="951" spans="13:26" x14ac:dyDescent="0.2">
      <c r="M951" s="74"/>
      <c r="N951" s="43"/>
      <c r="O951" s="74"/>
      <c r="P951" s="74"/>
      <c r="R951" s="7"/>
      <c r="S951" s="7"/>
      <c r="T951" s="7"/>
      <c r="U951" s="7"/>
      <c r="V951" s="7"/>
      <c r="W951" s="7"/>
      <c r="X951" s="7"/>
      <c r="Y951" s="7"/>
      <c r="Z951" s="7"/>
    </row>
    <row r="952" spans="13:26" x14ac:dyDescent="0.2">
      <c r="M952" s="74"/>
      <c r="N952" s="43"/>
      <c r="O952" s="74"/>
      <c r="P952" s="74"/>
      <c r="R952" s="7"/>
      <c r="S952" s="7"/>
      <c r="T952" s="7"/>
      <c r="U952" s="7"/>
      <c r="V952" s="7"/>
      <c r="W952" s="7"/>
      <c r="X952" s="7"/>
      <c r="Y952" s="7"/>
      <c r="Z952" s="7"/>
    </row>
    <row r="953" spans="13:26" x14ac:dyDescent="0.2">
      <c r="M953" s="74"/>
      <c r="N953" s="43"/>
      <c r="O953" s="74"/>
      <c r="P953" s="74"/>
      <c r="R953" s="7"/>
      <c r="S953" s="7"/>
      <c r="T953" s="7"/>
      <c r="U953" s="7"/>
      <c r="V953" s="7"/>
      <c r="W953" s="7"/>
      <c r="X953" s="7"/>
      <c r="Y953" s="7"/>
      <c r="Z953" s="7"/>
    </row>
    <row r="954" spans="13:26" x14ac:dyDescent="0.2">
      <c r="M954" s="74"/>
      <c r="N954" s="43"/>
      <c r="O954" s="74"/>
      <c r="P954" s="74"/>
      <c r="R954" s="7"/>
      <c r="S954" s="7"/>
      <c r="T954" s="7"/>
      <c r="U954" s="7"/>
      <c r="V954" s="7"/>
      <c r="W954" s="7"/>
      <c r="X954" s="7"/>
      <c r="Y954" s="7"/>
      <c r="Z954" s="7"/>
    </row>
    <row r="955" spans="13:26" x14ac:dyDescent="0.2">
      <c r="M955" s="74"/>
      <c r="N955" s="43"/>
      <c r="O955" s="74"/>
      <c r="P955" s="74"/>
      <c r="R955" s="7"/>
      <c r="S955" s="7"/>
      <c r="T955" s="7"/>
      <c r="U955" s="7"/>
      <c r="V955" s="7"/>
      <c r="W955" s="7"/>
      <c r="X955" s="7"/>
      <c r="Y955" s="7"/>
      <c r="Z955" s="7"/>
    </row>
    <row r="956" spans="13:26" x14ac:dyDescent="0.2">
      <c r="M956" s="74"/>
      <c r="N956" s="43"/>
      <c r="O956" s="74"/>
      <c r="P956" s="74"/>
      <c r="R956" s="7"/>
      <c r="S956" s="7"/>
      <c r="T956" s="7"/>
      <c r="U956" s="7"/>
      <c r="V956" s="7"/>
      <c r="W956" s="7"/>
      <c r="X956" s="7"/>
      <c r="Y956" s="7"/>
      <c r="Z956" s="7"/>
    </row>
    <row r="957" spans="13:26" x14ac:dyDescent="0.2">
      <c r="M957" s="74"/>
      <c r="N957" s="43"/>
      <c r="O957" s="74"/>
      <c r="P957" s="74"/>
      <c r="R957" s="7"/>
      <c r="S957" s="7"/>
      <c r="T957" s="7"/>
      <c r="U957" s="7"/>
      <c r="V957" s="7"/>
      <c r="W957" s="7"/>
      <c r="X957" s="7"/>
      <c r="Y957" s="7"/>
      <c r="Z957" s="7"/>
    </row>
    <row r="958" spans="13:26" x14ac:dyDescent="0.2">
      <c r="M958" s="74"/>
      <c r="N958" s="43"/>
      <c r="O958" s="74"/>
      <c r="P958" s="74"/>
      <c r="R958" s="7"/>
      <c r="S958" s="7"/>
      <c r="T958" s="7"/>
      <c r="U958" s="7"/>
      <c r="V958" s="7"/>
      <c r="W958" s="7"/>
      <c r="X958" s="7"/>
      <c r="Y958" s="7"/>
      <c r="Z958" s="7"/>
    </row>
    <row r="959" spans="13:26" x14ac:dyDescent="0.2">
      <c r="M959" s="74"/>
      <c r="N959" s="43"/>
      <c r="O959" s="74"/>
      <c r="P959" s="74"/>
      <c r="R959" s="7"/>
      <c r="S959" s="7"/>
      <c r="T959" s="7"/>
      <c r="U959" s="7"/>
      <c r="V959" s="7"/>
      <c r="W959" s="7"/>
      <c r="X959" s="7"/>
      <c r="Y959" s="7"/>
      <c r="Z959" s="7"/>
    </row>
    <row r="960" spans="13:26" x14ac:dyDescent="0.2">
      <c r="M960" s="74"/>
      <c r="N960" s="43"/>
      <c r="O960" s="74"/>
      <c r="P960" s="74"/>
      <c r="R960" s="7"/>
      <c r="S960" s="7"/>
      <c r="T960" s="7"/>
      <c r="U960" s="7"/>
      <c r="V960" s="7"/>
      <c r="W960" s="7"/>
      <c r="X960" s="7"/>
      <c r="Y960" s="7"/>
      <c r="Z960" s="7"/>
    </row>
    <row r="961" spans="13:26" x14ac:dyDescent="0.2">
      <c r="M961" s="74"/>
      <c r="N961" s="43"/>
      <c r="O961" s="74"/>
      <c r="P961" s="74"/>
      <c r="R961" s="7"/>
      <c r="S961" s="7"/>
      <c r="T961" s="7"/>
      <c r="U961" s="7"/>
      <c r="V961" s="7"/>
      <c r="W961" s="7"/>
      <c r="X961" s="7"/>
      <c r="Y961" s="7"/>
      <c r="Z961" s="7"/>
    </row>
    <row r="962" spans="13:26" x14ac:dyDescent="0.2">
      <c r="M962" s="74"/>
      <c r="N962" s="43"/>
      <c r="O962" s="74"/>
      <c r="P962" s="74"/>
      <c r="R962" s="7"/>
      <c r="S962" s="7"/>
      <c r="T962" s="7"/>
      <c r="U962" s="7"/>
      <c r="V962" s="7"/>
      <c r="W962" s="7"/>
      <c r="X962" s="7"/>
      <c r="Y962" s="7"/>
      <c r="Z962" s="7"/>
    </row>
    <row r="963" spans="13:26" x14ac:dyDescent="0.2">
      <c r="M963" s="74"/>
      <c r="N963" s="43"/>
      <c r="O963" s="74"/>
      <c r="P963" s="74"/>
      <c r="R963" s="7"/>
      <c r="S963" s="7"/>
      <c r="T963" s="7"/>
      <c r="U963" s="7"/>
      <c r="V963" s="7"/>
      <c r="W963" s="7"/>
      <c r="X963" s="7"/>
      <c r="Y963" s="7"/>
      <c r="Z963" s="7"/>
    </row>
  </sheetData>
  <mergeCells count="26">
    <mergeCell ref="A173:F173"/>
    <mergeCell ref="G3:L3"/>
    <mergeCell ref="A6:A7"/>
    <mergeCell ref="B6:B7"/>
    <mergeCell ref="C6:C7"/>
    <mergeCell ref="D6:D7"/>
    <mergeCell ref="E6:E7"/>
    <mergeCell ref="F6:F7"/>
    <mergeCell ref="G6:G7"/>
    <mergeCell ref="H6:K6"/>
    <mergeCell ref="L6:O6"/>
    <mergeCell ref="P6:P7"/>
    <mergeCell ref="Q6:Q7"/>
    <mergeCell ref="A55:F55"/>
    <mergeCell ref="A70:F70"/>
    <mergeCell ref="A98:F98"/>
    <mergeCell ref="L509:M509"/>
    <mergeCell ref="A510:F510"/>
    <mergeCell ref="I510:K510"/>
    <mergeCell ref="L510:M510"/>
    <mergeCell ref="A259:F259"/>
    <mergeCell ref="A392:F392"/>
    <mergeCell ref="A459:F459"/>
    <mergeCell ref="J499:K499"/>
    <mergeCell ref="A509:F509"/>
    <mergeCell ref="I509:K509"/>
  </mergeCells>
  <printOptions horizontalCentered="1" verticalCentered="1"/>
  <pageMargins left="0.39370078740157499" right="0.196850393700787" top="0.7" bottom="0.7" header="0" footer="0"/>
  <pageSetup paperSize="9" scale="63" fitToHeight="15" orientation="landscape" r:id="rId1"/>
  <headerFooter alignWithMargins="0">
    <oddFooter>&amp;C&amp;P/&amp;N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C963"/>
  <sheetViews>
    <sheetView zoomScale="80" zoomScaleNormal="80" workbookViewId="0">
      <pane xSplit="9" ySplit="9" topLeftCell="J259" activePane="bottomRight" state="frozen"/>
      <selection pane="topRight" activeCell="J1" sqref="J1"/>
      <selection pane="bottomLeft" activeCell="A10" sqref="A10"/>
      <selection pane="bottomRight" activeCell="L330" sqref="L330"/>
    </sheetView>
  </sheetViews>
  <sheetFormatPr defaultColWidth="9.6640625" defaultRowHeight="16.5" x14ac:dyDescent="0.2"/>
  <cols>
    <col min="1" max="1" width="4.5546875" style="24" customWidth="1"/>
    <col min="2" max="2" width="3.33203125" style="24" bestFit="1" customWidth="1"/>
    <col min="3" max="3" width="3.6640625" style="24" bestFit="1" customWidth="1"/>
    <col min="4" max="4" width="3.21875" style="24" bestFit="1" customWidth="1"/>
    <col min="5" max="5" width="2.88671875" style="24" bestFit="1" customWidth="1"/>
    <col min="6" max="6" width="3.44140625" style="24" bestFit="1" customWidth="1"/>
    <col min="7" max="7" width="36.21875" style="56" customWidth="1"/>
    <col min="8" max="8" width="14.44140625" style="56" customWidth="1"/>
    <col min="9" max="9" width="12.21875" style="56" bestFit="1" customWidth="1"/>
    <col min="10" max="10" width="12" style="56" bestFit="1" customWidth="1"/>
    <col min="11" max="11" width="8.77734375" style="107" customWidth="1"/>
    <col min="12" max="12" width="13.109375" style="72" customWidth="1"/>
    <col min="13" max="13" width="12" style="72" bestFit="1" customWidth="1"/>
    <col min="14" max="14" width="12.44140625" style="37" customWidth="1"/>
    <col min="15" max="15" width="12" style="72" bestFit="1" customWidth="1"/>
    <col min="16" max="16" width="12.77734375" style="72" customWidth="1"/>
    <col min="17" max="17" width="9.5546875" style="51" bestFit="1" customWidth="1"/>
    <col min="18" max="18" width="9.77734375" style="5" bestFit="1" customWidth="1"/>
    <col min="19" max="19" width="12.88671875" style="5" customWidth="1"/>
    <col min="20" max="20" width="9.88671875" style="5" bestFit="1" customWidth="1"/>
    <col min="21" max="16384" width="9.6640625" style="5"/>
  </cols>
  <sheetData>
    <row r="1" spans="1:159" ht="18" x14ac:dyDescent="0.2">
      <c r="A1" s="88" t="s">
        <v>411</v>
      </c>
      <c r="C1" s="23"/>
      <c r="D1" s="23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</row>
    <row r="2" spans="1:159" ht="18" x14ac:dyDescent="0.2">
      <c r="A2" s="89" t="s">
        <v>413</v>
      </c>
      <c r="B2" s="86"/>
      <c r="C2" s="25"/>
      <c r="D2" s="25"/>
      <c r="E2" s="25"/>
      <c r="F2" s="25"/>
      <c r="H2" s="67"/>
      <c r="I2" s="67"/>
      <c r="J2" s="67"/>
      <c r="K2" s="108"/>
      <c r="L2" s="352"/>
      <c r="M2" s="75"/>
      <c r="N2" s="29"/>
      <c r="O2" s="357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</row>
    <row r="3" spans="1:159" ht="18" x14ac:dyDescent="0.2">
      <c r="A3" s="25"/>
      <c r="B3" s="25"/>
      <c r="C3" s="25"/>
      <c r="D3" s="25"/>
      <c r="E3" s="25"/>
      <c r="F3" s="25"/>
      <c r="G3" s="403" t="s">
        <v>439</v>
      </c>
      <c r="H3" s="403"/>
      <c r="I3" s="403"/>
      <c r="J3" s="403"/>
      <c r="K3" s="403"/>
      <c r="L3" s="403"/>
      <c r="M3" s="250"/>
      <c r="N3" s="140"/>
      <c r="O3" s="75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</row>
    <row r="4" spans="1:159" ht="15.75" x14ac:dyDescent="0.2">
      <c r="A4" s="25"/>
      <c r="B4" s="25"/>
      <c r="C4" s="25"/>
      <c r="D4" s="25"/>
      <c r="E4" s="25"/>
      <c r="F4" s="25"/>
      <c r="G4" s="87"/>
      <c r="H4" s="87"/>
      <c r="I4" s="87"/>
      <c r="J4" s="87"/>
      <c r="K4" s="109"/>
      <c r="L4" s="251"/>
      <c r="M4" s="251"/>
      <c r="N4" s="29"/>
      <c r="O4" s="75"/>
      <c r="Q4" s="51" t="s">
        <v>404</v>
      </c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</row>
    <row r="5" spans="1:159" thickBot="1" x14ac:dyDescent="0.25">
      <c r="A5" s="25"/>
      <c r="B5" s="25"/>
      <c r="C5" s="25"/>
      <c r="D5" s="25"/>
      <c r="E5" s="25"/>
      <c r="F5" s="25"/>
      <c r="G5" s="87"/>
      <c r="H5" s="87"/>
      <c r="I5" s="87"/>
      <c r="J5" s="87"/>
      <c r="K5" s="109"/>
      <c r="L5" s="251"/>
      <c r="M5" s="251"/>
      <c r="N5" s="29"/>
      <c r="O5" s="75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</row>
    <row r="6" spans="1:159" ht="15.75" x14ac:dyDescent="0.2">
      <c r="A6" s="415" t="s">
        <v>0</v>
      </c>
      <c r="B6" s="417" t="s">
        <v>290</v>
      </c>
      <c r="C6" s="417" t="s">
        <v>1</v>
      </c>
      <c r="D6" s="417" t="s">
        <v>291</v>
      </c>
      <c r="E6" s="417" t="s">
        <v>2</v>
      </c>
      <c r="F6" s="417" t="s">
        <v>3</v>
      </c>
      <c r="G6" s="419" t="s">
        <v>4</v>
      </c>
      <c r="H6" s="421" t="s">
        <v>384</v>
      </c>
      <c r="I6" s="421"/>
      <c r="J6" s="421"/>
      <c r="K6" s="421"/>
      <c r="L6" s="421" t="s">
        <v>385</v>
      </c>
      <c r="M6" s="421"/>
      <c r="N6" s="421"/>
      <c r="O6" s="421"/>
      <c r="P6" s="422" t="s">
        <v>288</v>
      </c>
      <c r="Q6" s="424" t="s">
        <v>289</v>
      </c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</row>
    <row r="7" spans="1:159" s="50" customFormat="1" ht="78.75" x14ac:dyDescent="0.25">
      <c r="A7" s="416"/>
      <c r="B7" s="418"/>
      <c r="C7" s="418"/>
      <c r="D7" s="418"/>
      <c r="E7" s="418"/>
      <c r="F7" s="418"/>
      <c r="G7" s="420"/>
      <c r="H7" s="363" t="s">
        <v>381</v>
      </c>
      <c r="I7" s="363" t="s">
        <v>382</v>
      </c>
      <c r="J7" s="363" t="s">
        <v>383</v>
      </c>
      <c r="K7" s="271" t="s">
        <v>394</v>
      </c>
      <c r="L7" s="363" t="s">
        <v>379</v>
      </c>
      <c r="M7" s="363" t="s">
        <v>380</v>
      </c>
      <c r="N7" s="363" t="s">
        <v>287</v>
      </c>
      <c r="O7" s="363" t="s">
        <v>5</v>
      </c>
      <c r="P7" s="423"/>
      <c r="Q7" s="425"/>
      <c r="R7" s="272" t="s">
        <v>414</v>
      </c>
      <c r="S7" s="272" t="s">
        <v>415</v>
      </c>
      <c r="T7" s="272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</row>
    <row r="8" spans="1:159" ht="30" x14ac:dyDescent="0.2">
      <c r="A8" s="273"/>
      <c r="B8" s="274"/>
      <c r="C8" s="274"/>
      <c r="D8" s="274"/>
      <c r="E8" s="274"/>
      <c r="F8" s="274"/>
      <c r="G8" s="274">
        <v>1</v>
      </c>
      <c r="H8" s="275">
        <v>2</v>
      </c>
      <c r="I8" s="275">
        <v>3</v>
      </c>
      <c r="J8" s="275">
        <v>4</v>
      </c>
      <c r="K8" s="276" t="s">
        <v>403</v>
      </c>
      <c r="L8" s="277">
        <v>6</v>
      </c>
      <c r="M8" s="277">
        <v>7</v>
      </c>
      <c r="N8" s="277">
        <v>8</v>
      </c>
      <c r="O8" s="277" t="s">
        <v>386</v>
      </c>
      <c r="P8" s="277" t="s">
        <v>387</v>
      </c>
      <c r="Q8" s="278" t="s">
        <v>388</v>
      </c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</row>
    <row r="9" spans="1:159" ht="18" x14ac:dyDescent="0.2">
      <c r="A9" s="364" t="s">
        <v>6</v>
      </c>
      <c r="B9" s="365" t="s">
        <v>7</v>
      </c>
      <c r="C9" s="365"/>
      <c r="D9" s="365"/>
      <c r="E9" s="365"/>
      <c r="F9" s="365"/>
      <c r="G9" s="150" t="s">
        <v>8</v>
      </c>
      <c r="H9" s="281">
        <f>H10+H38</f>
        <v>21741000</v>
      </c>
      <c r="I9" s="281">
        <f>O9</f>
        <v>7280247.2799999993</v>
      </c>
      <c r="J9" s="282" t="s">
        <v>390</v>
      </c>
      <c r="K9" s="283" t="s">
        <v>390</v>
      </c>
      <c r="L9" s="252">
        <f>+L10+L38</f>
        <v>9154000</v>
      </c>
      <c r="M9" s="252">
        <f>+M10+M38</f>
        <v>6048536</v>
      </c>
      <c r="N9" s="252">
        <f>+N10+N38</f>
        <v>1231711.2799999998</v>
      </c>
      <c r="O9" s="252">
        <f>+O10+O38+O45</f>
        <v>7280247.2799999993</v>
      </c>
      <c r="P9" s="252">
        <f>+P10+P38</f>
        <v>4590</v>
      </c>
      <c r="Q9" s="197">
        <f t="shared" ref="Q9:Q10" si="0">ROUND(O9/L9*100,2)</f>
        <v>79.53</v>
      </c>
      <c r="R9" s="6"/>
      <c r="S9" s="6"/>
      <c r="T9" s="44" t="e">
        <f>+U9='02.2021'!M9R9+S9</f>
        <v>#NAME?</v>
      </c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</row>
    <row r="10" spans="1:159" ht="18" x14ac:dyDescent="0.2">
      <c r="A10" s="284" t="s">
        <v>9</v>
      </c>
      <c r="B10" s="285"/>
      <c r="C10" s="285"/>
      <c r="D10" s="285"/>
      <c r="E10" s="285"/>
      <c r="F10" s="285"/>
      <c r="G10" s="286" t="s">
        <v>10</v>
      </c>
      <c r="H10" s="281">
        <f>H13+H27+H11</f>
        <v>21741000</v>
      </c>
      <c r="I10" s="281">
        <f>O10</f>
        <v>7280247.2799999993</v>
      </c>
      <c r="J10" s="282" t="s">
        <v>390</v>
      </c>
      <c r="K10" s="283" t="s">
        <v>390</v>
      </c>
      <c r="L10" s="70">
        <f>+L13+L27+L11</f>
        <v>9154000</v>
      </c>
      <c r="M10" s="70">
        <f>+M13+M27+M11</f>
        <v>6048536</v>
      </c>
      <c r="N10" s="70">
        <f>+N13+N27+N11</f>
        <v>1231711.2799999998</v>
      </c>
      <c r="O10" s="70">
        <f>+O13+O27+O11</f>
        <v>7280247.2799999993</v>
      </c>
      <c r="P10" s="70">
        <f>+P13+P27+P11</f>
        <v>4590</v>
      </c>
      <c r="Q10" s="198">
        <f t="shared" si="0"/>
        <v>79.53</v>
      </c>
      <c r="R10" s="6"/>
      <c r="S10" s="6"/>
      <c r="T10" s="44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</row>
    <row r="11" spans="1:159" ht="45" x14ac:dyDescent="0.2">
      <c r="A11" s="284">
        <v>1604</v>
      </c>
      <c r="B11" s="285"/>
      <c r="C11" s="285"/>
      <c r="D11" s="285"/>
      <c r="E11" s="285"/>
      <c r="F11" s="285"/>
      <c r="G11" s="287" t="s">
        <v>11</v>
      </c>
      <c r="H11" s="281">
        <v>0</v>
      </c>
      <c r="I11" s="281">
        <v>0</v>
      </c>
      <c r="J11" s="282" t="s">
        <v>390</v>
      </c>
      <c r="K11" s="283" t="s">
        <v>390</v>
      </c>
      <c r="L11" s="70">
        <f>L12</f>
        <v>0</v>
      </c>
      <c r="M11" s="70">
        <f>M12</f>
        <v>0</v>
      </c>
      <c r="N11" s="70">
        <f t="shared" ref="N11:O11" si="1">N12</f>
        <v>0</v>
      </c>
      <c r="O11" s="70">
        <f t="shared" si="1"/>
        <v>0</v>
      </c>
      <c r="P11" s="70">
        <f>P12</f>
        <v>0</v>
      </c>
      <c r="Q11" s="198"/>
      <c r="R11" s="6"/>
      <c r="S11" s="6"/>
      <c r="T11" s="30">
        <f t="shared" ref="T11" si="2">+T12</f>
        <v>-1764</v>
      </c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</row>
    <row r="12" spans="1:159" ht="28.5" x14ac:dyDescent="0.2">
      <c r="A12" s="284"/>
      <c r="B12" s="288" t="s">
        <v>12</v>
      </c>
      <c r="C12" s="285"/>
      <c r="D12" s="285"/>
      <c r="E12" s="285"/>
      <c r="F12" s="285"/>
      <c r="G12" s="289" t="s">
        <v>13</v>
      </c>
      <c r="H12" s="281">
        <v>0</v>
      </c>
      <c r="I12" s="281">
        <v>0</v>
      </c>
      <c r="J12" s="282" t="s">
        <v>390</v>
      </c>
      <c r="K12" s="283" t="s">
        <v>390</v>
      </c>
      <c r="L12" s="69">
        <v>0</v>
      </c>
      <c r="M12" s="69">
        <v>0</v>
      </c>
      <c r="N12" s="69">
        <v>0</v>
      </c>
      <c r="O12" s="69">
        <f>+M12+N12</f>
        <v>0</v>
      </c>
      <c r="P12" s="69">
        <f>L12-O12</f>
        <v>0</v>
      </c>
      <c r="Q12" s="199"/>
      <c r="R12" s="6"/>
      <c r="S12" s="6"/>
      <c r="T12" s="30">
        <f>+T13+T14+T15+T16</f>
        <v>-1764</v>
      </c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</row>
    <row r="13" spans="1:159" ht="18" x14ac:dyDescent="0.2">
      <c r="A13" s="284" t="s">
        <v>14</v>
      </c>
      <c r="B13" s="285"/>
      <c r="C13" s="285"/>
      <c r="D13" s="285"/>
      <c r="E13" s="285"/>
      <c r="F13" s="285"/>
      <c r="G13" s="286" t="s">
        <v>15</v>
      </c>
      <c r="H13" s="281">
        <f>H14+H21</f>
        <v>21732000</v>
      </c>
      <c r="I13" s="281">
        <f>O13</f>
        <v>7278573.2799999993</v>
      </c>
      <c r="J13" s="282" t="s">
        <v>390</v>
      </c>
      <c r="K13" s="283" t="s">
        <v>390</v>
      </c>
      <c r="L13" s="70">
        <f t="shared" ref="L13:P13" si="3">+L14+L21</f>
        <v>9152000</v>
      </c>
      <c r="M13" s="70">
        <f t="shared" si="3"/>
        <v>6047692</v>
      </c>
      <c r="N13" s="70">
        <f t="shared" si="3"/>
        <v>1230881.2799999998</v>
      </c>
      <c r="O13" s="70">
        <f t="shared" si="3"/>
        <v>7278573.2799999993</v>
      </c>
      <c r="P13" s="70">
        <f t="shared" si="3"/>
        <v>4264</v>
      </c>
      <c r="Q13" s="198">
        <f t="shared" ref="Q13:Q15" si="4">ROUND(O13/L13*100,2)</f>
        <v>79.53</v>
      </c>
      <c r="R13" s="6"/>
      <c r="S13" s="6"/>
      <c r="T13" s="44">
        <f>+R13+S13</f>
        <v>0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</row>
    <row r="14" spans="1:159" ht="18" x14ac:dyDescent="0.2">
      <c r="A14" s="284" t="s">
        <v>16</v>
      </c>
      <c r="B14" s="285"/>
      <c r="C14" s="285"/>
      <c r="D14" s="285"/>
      <c r="E14" s="285"/>
      <c r="F14" s="285"/>
      <c r="G14" s="286" t="s">
        <v>17</v>
      </c>
      <c r="H14" s="281">
        <f>H15+H17+H18+H19</f>
        <v>21711600</v>
      </c>
      <c r="I14" s="281">
        <f t="shared" ref="I14:I24" si="5">O14</f>
        <v>7272202.2799999993</v>
      </c>
      <c r="J14" s="282" t="s">
        <v>390</v>
      </c>
      <c r="K14" s="283" t="s">
        <v>390</v>
      </c>
      <c r="L14" s="70">
        <f>+L15+L17+L18+L19</f>
        <v>9145000</v>
      </c>
      <c r="M14" s="70">
        <f t="shared" ref="M14:O14" si="6">+M15+M17+M18+M19</f>
        <v>6042002</v>
      </c>
      <c r="N14" s="70">
        <f t="shared" si="6"/>
        <v>1230200.2799999998</v>
      </c>
      <c r="O14" s="70">
        <f t="shared" si="6"/>
        <v>7272202.2799999993</v>
      </c>
      <c r="P14" s="70">
        <f t="shared" ref="P14" si="7">+P15+P17</f>
        <v>3635</v>
      </c>
      <c r="Q14" s="198">
        <f t="shared" si="4"/>
        <v>79.52</v>
      </c>
      <c r="R14" s="6"/>
      <c r="S14" s="6"/>
      <c r="T14" s="44">
        <f t="shared" ref="T14:T16" si="8">+R14+S14</f>
        <v>0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</row>
    <row r="15" spans="1:159" s="1" customFormat="1" ht="18" x14ac:dyDescent="0.25">
      <c r="A15" s="284"/>
      <c r="B15" s="285" t="s">
        <v>18</v>
      </c>
      <c r="C15" s="285"/>
      <c r="D15" s="285"/>
      <c r="E15" s="285"/>
      <c r="F15" s="285"/>
      <c r="G15" s="287" t="s">
        <v>19</v>
      </c>
      <c r="H15" s="281">
        <f>H16</f>
        <v>52000</v>
      </c>
      <c r="I15" s="281">
        <f t="shared" si="5"/>
        <v>27566</v>
      </c>
      <c r="J15" s="282" t="s">
        <v>390</v>
      </c>
      <c r="K15" s="283" t="s">
        <v>390</v>
      </c>
      <c r="L15" s="70">
        <f t="shared" ref="L15:P15" si="9">+L16</f>
        <v>30000</v>
      </c>
      <c r="M15" s="70">
        <f t="shared" si="9"/>
        <v>12822</v>
      </c>
      <c r="N15" s="70">
        <f t="shared" si="9"/>
        <v>14744</v>
      </c>
      <c r="O15" s="70">
        <f>+O16</f>
        <v>27566</v>
      </c>
      <c r="P15" s="70">
        <f t="shared" si="9"/>
        <v>2434</v>
      </c>
      <c r="Q15" s="198">
        <f t="shared" si="4"/>
        <v>91.89</v>
      </c>
      <c r="R15" s="9"/>
      <c r="S15" s="9"/>
      <c r="T15" s="44">
        <f t="shared" si="8"/>
        <v>0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</row>
    <row r="16" spans="1:159" ht="18" x14ac:dyDescent="0.2">
      <c r="A16" s="290"/>
      <c r="B16" s="291"/>
      <c r="C16" s="291" t="s">
        <v>20</v>
      </c>
      <c r="D16" s="291"/>
      <c r="E16" s="291"/>
      <c r="F16" s="291"/>
      <c r="G16" s="289" t="s">
        <v>21</v>
      </c>
      <c r="H16" s="281">
        <v>52000</v>
      </c>
      <c r="I16" s="281">
        <f t="shared" si="5"/>
        <v>27566</v>
      </c>
      <c r="J16" s="282" t="s">
        <v>390</v>
      </c>
      <c r="K16" s="283" t="s">
        <v>390</v>
      </c>
      <c r="L16" s="71">
        <v>30000</v>
      </c>
      <c r="M16" s="71">
        <v>12822</v>
      </c>
      <c r="N16" s="71">
        <v>14744</v>
      </c>
      <c r="O16" s="69">
        <f>+M16+N16</f>
        <v>27566</v>
      </c>
      <c r="P16" s="69">
        <f t="shared" ref="P16:P19" si="10">L16-O16</f>
        <v>2434</v>
      </c>
      <c r="Q16" s="199">
        <f>ROUND(O16/L16*100,2)</f>
        <v>91.89</v>
      </c>
      <c r="R16" s="6">
        <v>5529</v>
      </c>
      <c r="S16" s="9">
        <f>R16-M16</f>
        <v>-7293</v>
      </c>
      <c r="T16" s="44">
        <f t="shared" si="8"/>
        <v>-1764</v>
      </c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</row>
    <row r="17" spans="1:159" ht="28.5" x14ac:dyDescent="0.2">
      <c r="A17" s="290"/>
      <c r="B17" s="291" t="s">
        <v>22</v>
      </c>
      <c r="C17" s="291"/>
      <c r="D17" s="291"/>
      <c r="E17" s="291"/>
      <c r="F17" s="291"/>
      <c r="G17" s="289" t="s">
        <v>23</v>
      </c>
      <c r="H17" s="281">
        <v>28000</v>
      </c>
      <c r="I17" s="281">
        <f t="shared" si="5"/>
        <v>13799</v>
      </c>
      <c r="J17" s="282" t="s">
        <v>390</v>
      </c>
      <c r="K17" s="283" t="s">
        <v>390</v>
      </c>
      <c r="L17" s="71">
        <v>15000</v>
      </c>
      <c r="M17" s="71">
        <v>6739</v>
      </c>
      <c r="N17" s="71">
        <v>7060</v>
      </c>
      <c r="O17" s="69">
        <f>+M17+N17</f>
        <v>13799</v>
      </c>
      <c r="P17" s="69">
        <f t="shared" si="10"/>
        <v>1201</v>
      </c>
      <c r="Q17" s="199">
        <f>ROUND(O17/L17*100,2)</f>
        <v>91.99</v>
      </c>
      <c r="R17" s="6">
        <v>3500</v>
      </c>
      <c r="S17" s="9">
        <f>R17-M17</f>
        <v>-3239</v>
      </c>
      <c r="T17" s="30">
        <f t="shared" ref="T17" si="11">+T18+T22</f>
        <v>-6504</v>
      </c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</row>
    <row r="18" spans="1:159" ht="28.5" x14ac:dyDescent="0.2">
      <c r="A18" s="290"/>
      <c r="B18" s="291">
        <v>10</v>
      </c>
      <c r="C18" s="291"/>
      <c r="D18" s="291"/>
      <c r="E18" s="291"/>
      <c r="F18" s="291"/>
      <c r="G18" s="289" t="s">
        <v>367</v>
      </c>
      <c r="H18" s="281">
        <v>6821600</v>
      </c>
      <c r="I18" s="281">
        <f>O18</f>
        <v>3463593.44</v>
      </c>
      <c r="J18" s="282" t="s">
        <v>390</v>
      </c>
      <c r="K18" s="283" t="s">
        <v>390</v>
      </c>
      <c r="L18" s="71">
        <v>3184000</v>
      </c>
      <c r="M18" s="71">
        <v>2897692</v>
      </c>
      <c r="N18" s="71">
        <v>565901.43999999994</v>
      </c>
      <c r="O18" s="69">
        <f t="shared" ref="O18" si="12">+M18+N18</f>
        <v>3463593.44</v>
      </c>
      <c r="P18" s="69">
        <f t="shared" si="10"/>
        <v>-279593.43999999994</v>
      </c>
      <c r="Q18" s="199">
        <f t="shared" ref="Q18:Q19" si="13">ROUND(O18/L18*100,2)</f>
        <v>108.78</v>
      </c>
      <c r="R18" s="6">
        <v>1146723</v>
      </c>
      <c r="S18" s="9">
        <f t="shared" ref="S18:S81" si="14">R18-M18</f>
        <v>-1750969</v>
      </c>
      <c r="T18" s="30">
        <f t="shared" ref="T18" si="15">+T19</f>
        <v>-5690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</row>
    <row r="19" spans="1:159" ht="42.75" x14ac:dyDescent="0.2">
      <c r="A19" s="290"/>
      <c r="B19" s="291">
        <v>11</v>
      </c>
      <c r="C19" s="291"/>
      <c r="D19" s="291"/>
      <c r="E19" s="291"/>
      <c r="F19" s="291"/>
      <c r="G19" s="289" t="s">
        <v>368</v>
      </c>
      <c r="H19" s="281">
        <v>14810000</v>
      </c>
      <c r="I19" s="281">
        <f t="shared" si="5"/>
        <v>3767243.84</v>
      </c>
      <c r="J19" s="282" t="s">
        <v>390</v>
      </c>
      <c r="K19" s="283" t="s">
        <v>390</v>
      </c>
      <c r="L19" s="71">
        <v>5916000</v>
      </c>
      <c r="M19" s="71">
        <v>3124749</v>
      </c>
      <c r="N19" s="71">
        <v>642494.84</v>
      </c>
      <c r="O19" s="69">
        <f>+M19+N19</f>
        <v>3767243.84</v>
      </c>
      <c r="P19" s="69">
        <f t="shared" si="10"/>
        <v>2148756.16</v>
      </c>
      <c r="Q19" s="199">
        <f t="shared" si="13"/>
        <v>63.68</v>
      </c>
      <c r="R19" s="6">
        <v>1176947</v>
      </c>
      <c r="S19" s="9">
        <f t="shared" si="14"/>
        <v>-1947802</v>
      </c>
      <c r="T19" s="30">
        <f t="shared" ref="T19" si="16">+T20+T21</f>
        <v>-5690</v>
      </c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</row>
    <row r="20" spans="1:159" ht="18" x14ac:dyDescent="0.2">
      <c r="A20" s="290"/>
      <c r="B20" s="291"/>
      <c r="C20" s="291"/>
      <c r="D20" s="291"/>
      <c r="E20" s="291"/>
      <c r="F20" s="291"/>
      <c r="G20" s="292"/>
      <c r="H20" s="281" t="s">
        <v>390</v>
      </c>
      <c r="I20" s="281">
        <f>O20</f>
        <v>0</v>
      </c>
      <c r="J20" s="282" t="s">
        <v>390</v>
      </c>
      <c r="K20" s="283" t="s">
        <v>390</v>
      </c>
      <c r="L20" s="69"/>
      <c r="M20" s="69"/>
      <c r="N20" s="69"/>
      <c r="O20" s="69"/>
      <c r="P20" s="69"/>
      <c r="Q20" s="199"/>
      <c r="R20" s="6"/>
      <c r="S20" s="9">
        <f t="shared" si="14"/>
        <v>0</v>
      </c>
      <c r="T20" s="44">
        <f t="shared" ref="T20:T21" si="17">+R20+S20</f>
        <v>0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</row>
    <row r="21" spans="1:159" ht="18" x14ac:dyDescent="0.2">
      <c r="A21" s="284" t="s">
        <v>24</v>
      </c>
      <c r="B21" s="285"/>
      <c r="C21" s="285"/>
      <c r="D21" s="285"/>
      <c r="E21" s="285"/>
      <c r="F21" s="285"/>
      <c r="G21" s="293" t="s">
        <v>25</v>
      </c>
      <c r="H21" s="281">
        <f>H22</f>
        <v>20400</v>
      </c>
      <c r="I21" s="281">
        <f t="shared" si="5"/>
        <v>6371</v>
      </c>
      <c r="J21" s="282" t="s">
        <v>390</v>
      </c>
      <c r="K21" s="283" t="s">
        <v>390</v>
      </c>
      <c r="L21" s="70">
        <f t="shared" ref="L21:P21" si="18">+L22</f>
        <v>7000</v>
      </c>
      <c r="M21" s="70">
        <f>+M22</f>
        <v>5690</v>
      </c>
      <c r="N21" s="70">
        <f t="shared" si="18"/>
        <v>681</v>
      </c>
      <c r="O21" s="70">
        <f t="shared" si="18"/>
        <v>6371</v>
      </c>
      <c r="P21" s="70">
        <f t="shared" si="18"/>
        <v>629</v>
      </c>
      <c r="Q21" s="198">
        <f t="shared" ref="Q21:Q22" si="19">ROUND(O21/L21*100,2)</f>
        <v>91.01</v>
      </c>
      <c r="R21" s="6"/>
      <c r="S21" s="9">
        <f t="shared" si="14"/>
        <v>-5690</v>
      </c>
      <c r="T21" s="44">
        <f t="shared" si="17"/>
        <v>-5690</v>
      </c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</row>
    <row r="22" spans="1:159" s="1" customFormat="1" ht="18" x14ac:dyDescent="0.25">
      <c r="A22" s="284"/>
      <c r="B22" s="285" t="s">
        <v>18</v>
      </c>
      <c r="C22" s="285"/>
      <c r="D22" s="285"/>
      <c r="E22" s="285"/>
      <c r="F22" s="285"/>
      <c r="G22" s="286" t="s">
        <v>26</v>
      </c>
      <c r="H22" s="294">
        <f>H23+H24+H25+H26</f>
        <v>20400</v>
      </c>
      <c r="I22" s="281">
        <f t="shared" si="5"/>
        <v>6371</v>
      </c>
      <c r="J22" s="282" t="s">
        <v>390</v>
      </c>
      <c r="K22" s="283" t="s">
        <v>390</v>
      </c>
      <c r="L22" s="70">
        <f>+L23+L24+L25+L26</f>
        <v>7000</v>
      </c>
      <c r="M22" s="70">
        <f>+M23+M24+M25+M26</f>
        <v>5690</v>
      </c>
      <c r="N22" s="70">
        <f>+N23+N24+N25+N26</f>
        <v>681</v>
      </c>
      <c r="O22" s="70">
        <f>+O23+O24+O25+O26</f>
        <v>6371</v>
      </c>
      <c r="P22" s="70">
        <f>+P23+P24+P25+P26</f>
        <v>629</v>
      </c>
      <c r="Q22" s="198">
        <f t="shared" si="19"/>
        <v>91.01</v>
      </c>
      <c r="R22" s="9"/>
      <c r="S22" s="9">
        <f t="shared" si="14"/>
        <v>-5690</v>
      </c>
      <c r="T22" s="30">
        <f t="shared" ref="T22" si="20">+T23</f>
        <v>-814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</row>
    <row r="23" spans="1:159" ht="18" x14ac:dyDescent="0.2">
      <c r="A23" s="290"/>
      <c r="B23" s="291"/>
      <c r="C23" s="291" t="s">
        <v>20</v>
      </c>
      <c r="D23" s="291"/>
      <c r="E23" s="291"/>
      <c r="F23" s="291"/>
      <c r="G23" s="292" t="s">
        <v>27</v>
      </c>
      <c r="H23" s="281">
        <v>20000</v>
      </c>
      <c r="I23" s="281">
        <f t="shared" si="5"/>
        <v>6341</v>
      </c>
      <c r="J23" s="282" t="s">
        <v>390</v>
      </c>
      <c r="K23" s="283" t="s">
        <v>390</v>
      </c>
      <c r="L23" s="69">
        <v>6900</v>
      </c>
      <c r="M23" s="69">
        <v>5660</v>
      </c>
      <c r="N23" s="69">
        <v>681</v>
      </c>
      <c r="O23" s="69">
        <f>+M23+N23</f>
        <v>6341</v>
      </c>
      <c r="P23" s="69">
        <f>L23-O23</f>
        <v>559</v>
      </c>
      <c r="Q23" s="199">
        <f>ROUND(O23/L23*100,2)</f>
        <v>91.9</v>
      </c>
      <c r="R23" s="6">
        <v>1726</v>
      </c>
      <c r="S23" s="9">
        <f t="shared" si="14"/>
        <v>-3934</v>
      </c>
      <c r="T23" s="30">
        <f t="shared" ref="T23" si="21">+T24+T27+T25+T26</f>
        <v>-814</v>
      </c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</row>
    <row r="24" spans="1:159" ht="18" x14ac:dyDescent="0.2">
      <c r="A24" s="290"/>
      <c r="B24" s="291"/>
      <c r="C24" s="291" t="s">
        <v>18</v>
      </c>
      <c r="D24" s="291"/>
      <c r="E24" s="291"/>
      <c r="F24" s="291"/>
      <c r="G24" s="292" t="s">
        <v>28</v>
      </c>
      <c r="H24" s="281">
        <v>400</v>
      </c>
      <c r="I24" s="281">
        <f t="shared" si="5"/>
        <v>30</v>
      </c>
      <c r="J24" s="282" t="s">
        <v>390</v>
      </c>
      <c r="K24" s="283" t="s">
        <v>390</v>
      </c>
      <c r="L24" s="69">
        <v>100</v>
      </c>
      <c r="M24" s="69">
        <v>30</v>
      </c>
      <c r="N24" s="69">
        <f>S24</f>
        <v>0</v>
      </c>
      <c r="O24" s="69">
        <f t="shared" ref="O24:O26" si="22">+M24+N24</f>
        <v>30</v>
      </c>
      <c r="P24" s="69">
        <f t="shared" ref="P24:P33" si="23">L24-O24</f>
        <v>70</v>
      </c>
      <c r="Q24" s="198"/>
      <c r="R24" s="6">
        <v>30</v>
      </c>
      <c r="S24" s="9">
        <f t="shared" si="14"/>
        <v>0</v>
      </c>
      <c r="T24" s="44">
        <f t="shared" ref="T24:T27" si="24">+R24+S24</f>
        <v>30</v>
      </c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</row>
    <row r="25" spans="1:159" ht="57" x14ac:dyDescent="0.2">
      <c r="A25" s="290"/>
      <c r="B25" s="291"/>
      <c r="C25" s="285" t="s">
        <v>111</v>
      </c>
      <c r="D25" s="291"/>
      <c r="E25" s="291"/>
      <c r="F25" s="291"/>
      <c r="G25" s="289" t="s">
        <v>292</v>
      </c>
      <c r="H25" s="281">
        <v>0</v>
      </c>
      <c r="I25" s="281" t="s">
        <v>390</v>
      </c>
      <c r="J25" s="282" t="s">
        <v>390</v>
      </c>
      <c r="K25" s="283" t="s">
        <v>390</v>
      </c>
      <c r="L25" s="69">
        <v>0</v>
      </c>
      <c r="M25" s="69">
        <v>0</v>
      </c>
      <c r="N25" s="69">
        <v>0</v>
      </c>
      <c r="O25" s="69">
        <f t="shared" si="22"/>
        <v>0</v>
      </c>
      <c r="P25" s="69">
        <f t="shared" si="23"/>
        <v>0</v>
      </c>
      <c r="Q25" s="199"/>
      <c r="R25" s="6"/>
      <c r="S25" s="9">
        <f t="shared" si="14"/>
        <v>0</v>
      </c>
      <c r="T25" s="44">
        <f t="shared" si="24"/>
        <v>0</v>
      </c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</row>
    <row r="26" spans="1:159" ht="57" x14ac:dyDescent="0.2">
      <c r="A26" s="290"/>
      <c r="B26" s="291"/>
      <c r="C26" s="285">
        <v>10</v>
      </c>
      <c r="D26" s="291"/>
      <c r="E26" s="291"/>
      <c r="F26" s="291"/>
      <c r="G26" s="289" t="s">
        <v>293</v>
      </c>
      <c r="H26" s="281">
        <v>0</v>
      </c>
      <c r="I26" s="281" t="s">
        <v>390</v>
      </c>
      <c r="J26" s="282" t="s">
        <v>390</v>
      </c>
      <c r="K26" s="283" t="s">
        <v>390</v>
      </c>
      <c r="L26" s="69">
        <v>0</v>
      </c>
      <c r="M26" s="69"/>
      <c r="N26" s="69"/>
      <c r="O26" s="69">
        <f t="shared" si="22"/>
        <v>0</v>
      </c>
      <c r="P26" s="69">
        <f t="shared" si="23"/>
        <v>0</v>
      </c>
      <c r="Q26" s="199"/>
      <c r="R26" s="6"/>
      <c r="S26" s="9">
        <f t="shared" si="14"/>
        <v>0</v>
      </c>
      <c r="T26" s="44">
        <f t="shared" si="24"/>
        <v>0</v>
      </c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</row>
    <row r="27" spans="1:159" ht="18" x14ac:dyDescent="0.2">
      <c r="A27" s="284" t="s">
        <v>29</v>
      </c>
      <c r="B27" s="285" t="s">
        <v>7</v>
      </c>
      <c r="C27" s="285"/>
      <c r="D27" s="285"/>
      <c r="E27" s="285"/>
      <c r="F27" s="285"/>
      <c r="G27" s="286" t="s">
        <v>30</v>
      </c>
      <c r="H27" s="281">
        <f>H28+H32</f>
        <v>9000</v>
      </c>
      <c r="I27" s="281">
        <f>O27</f>
        <v>1674</v>
      </c>
      <c r="J27" s="282" t="s">
        <v>390</v>
      </c>
      <c r="K27" s="283" t="s">
        <v>390</v>
      </c>
      <c r="L27" s="70">
        <f>L28+L33</f>
        <v>2000</v>
      </c>
      <c r="M27" s="70">
        <f t="shared" ref="M27:O27" si="25">+M28+M32</f>
        <v>844</v>
      </c>
      <c r="N27" s="70">
        <f t="shared" si="25"/>
        <v>830</v>
      </c>
      <c r="O27" s="70">
        <f t="shared" si="25"/>
        <v>1674</v>
      </c>
      <c r="P27" s="69">
        <f t="shared" si="23"/>
        <v>326</v>
      </c>
      <c r="Q27" s="198">
        <f t="shared" ref="Q27" si="26">ROUND(O27/L27*100,2)</f>
        <v>83.7</v>
      </c>
      <c r="R27" s="6"/>
      <c r="S27" s="9">
        <f t="shared" si="14"/>
        <v>-844</v>
      </c>
      <c r="T27" s="44">
        <f t="shared" si="24"/>
        <v>-844</v>
      </c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</row>
    <row r="28" spans="1:159" ht="18" x14ac:dyDescent="0.2">
      <c r="A28" s="284" t="s">
        <v>31</v>
      </c>
      <c r="B28" s="285"/>
      <c r="C28" s="285"/>
      <c r="D28" s="285"/>
      <c r="E28" s="285"/>
      <c r="F28" s="285"/>
      <c r="G28" s="286" t="s">
        <v>32</v>
      </c>
      <c r="H28" s="281">
        <v>0</v>
      </c>
      <c r="I28" s="281" t="s">
        <v>390</v>
      </c>
      <c r="J28" s="282" t="s">
        <v>390</v>
      </c>
      <c r="K28" s="283" t="s">
        <v>390</v>
      </c>
      <c r="L28" s="70">
        <f t="shared" ref="L28:O28" si="27">+L29</f>
        <v>0</v>
      </c>
      <c r="M28" s="70">
        <f t="shared" si="27"/>
        <v>0</v>
      </c>
      <c r="N28" s="70">
        <f t="shared" si="27"/>
        <v>0</v>
      </c>
      <c r="O28" s="70">
        <f t="shared" si="27"/>
        <v>0</v>
      </c>
      <c r="P28" s="69">
        <f t="shared" si="23"/>
        <v>0</v>
      </c>
      <c r="Q28" s="198"/>
      <c r="R28" s="6"/>
      <c r="S28" s="9">
        <f t="shared" si="14"/>
        <v>0</v>
      </c>
      <c r="T28" s="30">
        <f t="shared" ref="T28" si="28">+T29</f>
        <v>0</v>
      </c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</row>
    <row r="29" spans="1:159" ht="18" x14ac:dyDescent="0.2">
      <c r="A29" s="284" t="s">
        <v>33</v>
      </c>
      <c r="B29" s="285"/>
      <c r="C29" s="285"/>
      <c r="D29" s="285"/>
      <c r="E29" s="285"/>
      <c r="F29" s="285"/>
      <c r="G29" s="286" t="s">
        <v>34</v>
      </c>
      <c r="H29" s="281">
        <v>0</v>
      </c>
      <c r="I29" s="281" t="s">
        <v>390</v>
      </c>
      <c r="J29" s="282" t="s">
        <v>390</v>
      </c>
      <c r="K29" s="283" t="s">
        <v>390</v>
      </c>
      <c r="L29" s="70">
        <f t="shared" ref="L29:O29" si="29">+L30+L31</f>
        <v>0</v>
      </c>
      <c r="M29" s="70">
        <f t="shared" si="29"/>
        <v>0</v>
      </c>
      <c r="N29" s="70">
        <f t="shared" si="29"/>
        <v>0</v>
      </c>
      <c r="O29" s="70">
        <f t="shared" si="29"/>
        <v>0</v>
      </c>
      <c r="P29" s="69">
        <f t="shared" si="23"/>
        <v>0</v>
      </c>
      <c r="Q29" s="198"/>
      <c r="R29" s="6"/>
      <c r="S29" s="9">
        <f t="shared" si="14"/>
        <v>0</v>
      </c>
      <c r="T29" s="44">
        <f t="shared" ref="T29:T34" si="30">+R29+S29</f>
        <v>0</v>
      </c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</row>
    <row r="30" spans="1:159" ht="18" x14ac:dyDescent="0.2">
      <c r="A30" s="290"/>
      <c r="B30" s="291" t="s">
        <v>35</v>
      </c>
      <c r="C30" s="291"/>
      <c r="D30" s="291"/>
      <c r="E30" s="291"/>
      <c r="F30" s="291"/>
      <c r="G30" s="289" t="s">
        <v>36</v>
      </c>
      <c r="H30" s="281">
        <v>0</v>
      </c>
      <c r="I30" s="281" t="s">
        <v>390</v>
      </c>
      <c r="J30" s="282" t="s">
        <v>390</v>
      </c>
      <c r="K30" s="283" t="s">
        <v>390</v>
      </c>
      <c r="L30" s="71">
        <v>0</v>
      </c>
      <c r="M30" s="71">
        <v>0</v>
      </c>
      <c r="N30" s="71">
        <v>0</v>
      </c>
      <c r="O30" s="69">
        <f t="shared" ref="O30:O31" si="31">+M30+N30</f>
        <v>0</v>
      </c>
      <c r="P30" s="69">
        <f t="shared" si="23"/>
        <v>0</v>
      </c>
      <c r="Q30" s="199"/>
      <c r="R30" s="6"/>
      <c r="S30" s="9">
        <f t="shared" si="14"/>
        <v>0</v>
      </c>
      <c r="T30" s="44">
        <f t="shared" si="30"/>
        <v>0</v>
      </c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</row>
    <row r="31" spans="1:159" ht="28.5" x14ac:dyDescent="0.2">
      <c r="A31" s="290"/>
      <c r="B31" s="291" t="s">
        <v>7</v>
      </c>
      <c r="C31" s="291"/>
      <c r="D31" s="291"/>
      <c r="E31" s="291"/>
      <c r="F31" s="291"/>
      <c r="G31" s="289" t="s">
        <v>37</v>
      </c>
      <c r="H31" s="281">
        <v>0</v>
      </c>
      <c r="I31" s="281" t="s">
        <v>390</v>
      </c>
      <c r="J31" s="282" t="s">
        <v>390</v>
      </c>
      <c r="K31" s="283" t="s">
        <v>390</v>
      </c>
      <c r="L31" s="71">
        <v>0</v>
      </c>
      <c r="M31" s="71">
        <v>0</v>
      </c>
      <c r="N31" s="71">
        <v>0</v>
      </c>
      <c r="O31" s="69">
        <f t="shared" si="31"/>
        <v>0</v>
      </c>
      <c r="P31" s="69">
        <f t="shared" si="23"/>
        <v>0</v>
      </c>
      <c r="Q31" s="199"/>
      <c r="R31" s="6"/>
      <c r="S31" s="9">
        <f t="shared" si="14"/>
        <v>0</v>
      </c>
      <c r="T31" s="44">
        <f t="shared" si="30"/>
        <v>0</v>
      </c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</row>
    <row r="32" spans="1:159" ht="18" x14ac:dyDescent="0.2">
      <c r="A32" s="284" t="s">
        <v>38</v>
      </c>
      <c r="B32" s="285"/>
      <c r="C32" s="285"/>
      <c r="D32" s="285"/>
      <c r="E32" s="285"/>
      <c r="F32" s="285"/>
      <c r="G32" s="293" t="s">
        <v>39</v>
      </c>
      <c r="H32" s="281">
        <f>H33</f>
        <v>9000</v>
      </c>
      <c r="I32" s="281">
        <f>O32</f>
        <v>1674</v>
      </c>
      <c r="J32" s="282" t="s">
        <v>390</v>
      </c>
      <c r="K32" s="283" t="s">
        <v>390</v>
      </c>
      <c r="L32" s="70">
        <f t="shared" ref="L32:O32" si="32">+L33</f>
        <v>2000</v>
      </c>
      <c r="M32" s="70">
        <f t="shared" si="32"/>
        <v>844</v>
      </c>
      <c r="N32" s="70">
        <f t="shared" si="32"/>
        <v>830</v>
      </c>
      <c r="O32" s="70">
        <f t="shared" si="32"/>
        <v>1674</v>
      </c>
      <c r="P32" s="69">
        <f t="shared" si="23"/>
        <v>326</v>
      </c>
      <c r="Q32" s="198">
        <f t="shared" ref="Q32:Q33" si="33">ROUND(O32/L32*100,2)</f>
        <v>83.7</v>
      </c>
      <c r="R32" s="6"/>
      <c r="S32" s="9">
        <f t="shared" si="14"/>
        <v>-844</v>
      </c>
      <c r="T32" s="44">
        <f t="shared" si="30"/>
        <v>-844</v>
      </c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</row>
    <row r="33" spans="1:159" ht="18" x14ac:dyDescent="0.2">
      <c r="A33" s="284" t="s">
        <v>40</v>
      </c>
      <c r="B33" s="285"/>
      <c r="C33" s="285"/>
      <c r="D33" s="285"/>
      <c r="E33" s="285"/>
      <c r="F33" s="285"/>
      <c r="G33" s="293" t="s">
        <v>41</v>
      </c>
      <c r="H33" s="281">
        <f>H34+H35+H36+H37</f>
        <v>9000</v>
      </c>
      <c r="I33" s="281">
        <f>O33</f>
        <v>1674</v>
      </c>
      <c r="J33" s="282" t="s">
        <v>390</v>
      </c>
      <c r="K33" s="283" t="s">
        <v>390</v>
      </c>
      <c r="L33" s="70">
        <v>2000</v>
      </c>
      <c r="M33" s="70">
        <f>+M34+M37+M35+M36</f>
        <v>844</v>
      </c>
      <c r="N33" s="70">
        <f t="shared" ref="N33:O33" si="34">+N34+N37+N35+N36</f>
        <v>830</v>
      </c>
      <c r="O33" s="70">
        <f t="shared" si="34"/>
        <v>1674</v>
      </c>
      <c r="P33" s="69">
        <f t="shared" si="23"/>
        <v>326</v>
      </c>
      <c r="Q33" s="198">
        <f t="shared" si="33"/>
        <v>83.7</v>
      </c>
      <c r="R33" s="6"/>
      <c r="S33" s="9">
        <f t="shared" si="14"/>
        <v>-844</v>
      </c>
      <c r="T33" s="44">
        <f t="shared" si="30"/>
        <v>-844</v>
      </c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</row>
    <row r="34" spans="1:159" ht="18" x14ac:dyDescent="0.2">
      <c r="A34" s="290"/>
      <c r="B34" s="291">
        <v>12</v>
      </c>
      <c r="C34" s="291"/>
      <c r="D34" s="291"/>
      <c r="E34" s="291"/>
      <c r="F34" s="291"/>
      <c r="G34" s="295" t="s">
        <v>42</v>
      </c>
      <c r="H34" s="281">
        <v>0</v>
      </c>
      <c r="I34" s="281" t="s">
        <v>390</v>
      </c>
      <c r="J34" s="282" t="s">
        <v>390</v>
      </c>
      <c r="K34" s="283" t="s">
        <v>390</v>
      </c>
      <c r="L34" s="71">
        <v>600</v>
      </c>
      <c r="M34" s="71">
        <v>0</v>
      </c>
      <c r="N34" s="71">
        <v>583</v>
      </c>
      <c r="O34" s="69">
        <f t="shared" ref="O34:O37" si="35">+M34+N34</f>
        <v>583</v>
      </c>
      <c r="P34" s="69">
        <f t="shared" ref="P34:P37" si="36">L34-O34</f>
        <v>17</v>
      </c>
      <c r="Q34" s="199"/>
      <c r="R34" s="6"/>
      <c r="S34" s="9">
        <f t="shared" si="14"/>
        <v>0</v>
      </c>
      <c r="T34" s="44">
        <f t="shared" si="30"/>
        <v>0</v>
      </c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</row>
    <row r="35" spans="1:159" ht="28.5" x14ac:dyDescent="0.2">
      <c r="A35" s="290"/>
      <c r="B35" s="291">
        <v>24</v>
      </c>
      <c r="C35" s="291"/>
      <c r="D35" s="291"/>
      <c r="E35" s="291"/>
      <c r="F35" s="291"/>
      <c r="G35" s="295" t="s">
        <v>43</v>
      </c>
      <c r="H35" s="281">
        <v>0</v>
      </c>
      <c r="I35" s="281" t="s">
        <v>390</v>
      </c>
      <c r="J35" s="282" t="s">
        <v>390</v>
      </c>
      <c r="K35" s="283" t="s">
        <v>390</v>
      </c>
      <c r="L35" s="71">
        <v>0</v>
      </c>
      <c r="M35" s="71">
        <v>0</v>
      </c>
      <c r="N35" s="71">
        <v>0</v>
      </c>
      <c r="O35" s="69">
        <f t="shared" si="35"/>
        <v>0</v>
      </c>
      <c r="P35" s="69">
        <f t="shared" si="36"/>
        <v>0</v>
      </c>
      <c r="Q35" s="199"/>
      <c r="R35" s="6"/>
      <c r="S35" s="9">
        <f t="shared" si="14"/>
        <v>0</v>
      </c>
      <c r="T35" s="30">
        <f>T36+T37</f>
        <v>-270</v>
      </c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</row>
    <row r="36" spans="1:159" ht="21.75" customHeight="1" x14ac:dyDescent="0.2">
      <c r="A36" s="290"/>
      <c r="B36" s="291">
        <v>32</v>
      </c>
      <c r="C36" s="291"/>
      <c r="D36" s="291"/>
      <c r="E36" s="291"/>
      <c r="F36" s="291"/>
      <c r="G36" s="295" t="s">
        <v>44</v>
      </c>
      <c r="H36" s="281">
        <v>0</v>
      </c>
      <c r="I36" s="281" t="s">
        <v>390</v>
      </c>
      <c r="J36" s="282" t="s">
        <v>390</v>
      </c>
      <c r="K36" s="283" t="s">
        <v>390</v>
      </c>
      <c r="L36" s="71">
        <v>0</v>
      </c>
      <c r="M36" s="71">
        <v>0</v>
      </c>
      <c r="N36" s="71">
        <v>0</v>
      </c>
      <c r="O36" s="69">
        <f t="shared" si="35"/>
        <v>0</v>
      </c>
      <c r="P36" s="69">
        <f t="shared" si="36"/>
        <v>0</v>
      </c>
      <c r="Q36" s="199"/>
      <c r="R36" s="6"/>
      <c r="S36" s="9">
        <f t="shared" si="14"/>
        <v>0</v>
      </c>
      <c r="T36" s="44">
        <f t="shared" ref="T36:T37" si="37">+R36+S36</f>
        <v>0</v>
      </c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</row>
    <row r="37" spans="1:159" ht="18" x14ac:dyDescent="0.2">
      <c r="A37" s="290"/>
      <c r="B37" s="291" t="s">
        <v>45</v>
      </c>
      <c r="C37" s="291"/>
      <c r="D37" s="291"/>
      <c r="E37" s="291"/>
      <c r="F37" s="291"/>
      <c r="G37" s="295" t="s">
        <v>46</v>
      </c>
      <c r="H37" s="281">
        <v>9000</v>
      </c>
      <c r="I37" s="281">
        <f>O37</f>
        <v>1091</v>
      </c>
      <c r="J37" s="282" t="s">
        <v>390</v>
      </c>
      <c r="K37" s="283" t="s">
        <v>390</v>
      </c>
      <c r="L37" s="71">
        <v>1200</v>
      </c>
      <c r="M37" s="71">
        <v>844</v>
      </c>
      <c r="N37" s="71">
        <v>247</v>
      </c>
      <c r="O37" s="69">
        <f t="shared" si="35"/>
        <v>1091</v>
      </c>
      <c r="P37" s="69">
        <f t="shared" si="36"/>
        <v>109</v>
      </c>
      <c r="Q37" s="199">
        <f>ROUND(O37/L37*100,2)</f>
        <v>90.92</v>
      </c>
      <c r="R37" s="6">
        <v>287</v>
      </c>
      <c r="S37" s="9">
        <f t="shared" si="14"/>
        <v>-557</v>
      </c>
      <c r="T37" s="44">
        <f t="shared" si="37"/>
        <v>-270</v>
      </c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</row>
    <row r="38" spans="1:159" ht="30" x14ac:dyDescent="0.2">
      <c r="A38" s="284" t="s">
        <v>47</v>
      </c>
      <c r="B38" s="285"/>
      <c r="C38" s="285"/>
      <c r="D38" s="285"/>
      <c r="E38" s="285"/>
      <c r="F38" s="285"/>
      <c r="G38" s="293" t="s">
        <v>48</v>
      </c>
      <c r="H38" s="281">
        <v>0</v>
      </c>
      <c r="I38" s="281">
        <v>0</v>
      </c>
      <c r="J38" s="282" t="s">
        <v>390</v>
      </c>
      <c r="K38" s="283" t="s">
        <v>390</v>
      </c>
      <c r="L38" s="70">
        <f t="shared" ref="L38:P38" si="38">+L39</f>
        <v>0</v>
      </c>
      <c r="M38" s="70">
        <f t="shared" si="38"/>
        <v>0</v>
      </c>
      <c r="N38" s="70">
        <f t="shared" si="38"/>
        <v>0</v>
      </c>
      <c r="O38" s="70">
        <f t="shared" si="38"/>
        <v>0</v>
      </c>
      <c r="P38" s="70">
        <f t="shared" si="38"/>
        <v>0</v>
      </c>
      <c r="Q38" s="198"/>
      <c r="R38" s="6"/>
      <c r="S38" s="9">
        <f t="shared" si="14"/>
        <v>0</v>
      </c>
      <c r="T38" s="90">
        <f>+T6+T11+T20+T27+T29</f>
        <v>-2608</v>
      </c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</row>
    <row r="39" spans="1:159" ht="28.5" x14ac:dyDescent="0.2">
      <c r="A39" s="290"/>
      <c r="B39" s="291" t="s">
        <v>35</v>
      </c>
      <c r="C39" s="291"/>
      <c r="D39" s="291"/>
      <c r="E39" s="291"/>
      <c r="F39" s="291"/>
      <c r="G39" s="295" t="s">
        <v>49</v>
      </c>
      <c r="H39" s="281">
        <v>0</v>
      </c>
      <c r="I39" s="281">
        <v>0</v>
      </c>
      <c r="J39" s="282" t="s">
        <v>390</v>
      </c>
      <c r="K39" s="283" t="s">
        <v>390</v>
      </c>
      <c r="L39" s="71">
        <v>0</v>
      </c>
      <c r="M39" s="71">
        <v>0</v>
      </c>
      <c r="N39" s="71">
        <v>0</v>
      </c>
      <c r="O39" s="69">
        <f t="shared" ref="O39:O44" si="39">+M39+N39</f>
        <v>0</v>
      </c>
      <c r="P39" s="69">
        <f t="shared" ref="P39:P44" si="40">L39-O39</f>
        <v>0</v>
      </c>
      <c r="Q39" s="199"/>
      <c r="R39" s="6"/>
      <c r="S39" s="9">
        <f t="shared" si="14"/>
        <v>0</v>
      </c>
      <c r="T39" s="90">
        <f>+T7+T21+T24</f>
        <v>-5660</v>
      </c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</row>
    <row r="40" spans="1:159" ht="18" x14ac:dyDescent="0.2">
      <c r="A40" s="290">
        <v>4104</v>
      </c>
      <c r="B40" s="291"/>
      <c r="C40" s="291"/>
      <c r="D40" s="291"/>
      <c r="E40" s="291"/>
      <c r="F40" s="291"/>
      <c r="G40" s="295" t="s">
        <v>50</v>
      </c>
      <c r="H40" s="281">
        <v>0</v>
      </c>
      <c r="I40" s="281">
        <v>0</v>
      </c>
      <c r="J40" s="282" t="s">
        <v>390</v>
      </c>
      <c r="K40" s="283" t="s">
        <v>390</v>
      </c>
      <c r="L40" s="71">
        <v>0</v>
      </c>
      <c r="M40" s="71">
        <v>0</v>
      </c>
      <c r="N40" s="71">
        <v>0</v>
      </c>
      <c r="O40" s="69">
        <f t="shared" si="39"/>
        <v>0</v>
      </c>
      <c r="P40" s="69">
        <f t="shared" si="40"/>
        <v>0</v>
      </c>
      <c r="Q40" s="199"/>
      <c r="R40" s="6"/>
      <c r="S40" s="9">
        <f t="shared" si="14"/>
        <v>0</v>
      </c>
      <c r="T40" s="44">
        <f t="shared" ref="T40:T41" si="41">+T41</f>
        <v>0</v>
      </c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</row>
    <row r="41" spans="1:159" ht="18" x14ac:dyDescent="0.2">
      <c r="A41" s="290"/>
      <c r="B41" s="291"/>
      <c r="C41" s="291"/>
      <c r="D41" s="291"/>
      <c r="E41" s="291"/>
      <c r="F41" s="291"/>
      <c r="G41" s="295" t="s">
        <v>51</v>
      </c>
      <c r="H41" s="281">
        <v>0</v>
      </c>
      <c r="I41" s="281">
        <v>0</v>
      </c>
      <c r="J41" s="282" t="s">
        <v>390</v>
      </c>
      <c r="K41" s="283" t="s">
        <v>390</v>
      </c>
      <c r="L41" s="71">
        <v>0</v>
      </c>
      <c r="M41" s="71">
        <v>0</v>
      </c>
      <c r="N41" s="71">
        <v>0</v>
      </c>
      <c r="O41" s="69">
        <f t="shared" si="39"/>
        <v>0</v>
      </c>
      <c r="P41" s="69">
        <f t="shared" si="40"/>
        <v>0</v>
      </c>
      <c r="Q41" s="199"/>
      <c r="R41" s="6"/>
      <c r="S41" s="9">
        <f t="shared" si="14"/>
        <v>0</v>
      </c>
      <c r="T41" s="44">
        <f t="shared" si="41"/>
        <v>0</v>
      </c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</row>
    <row r="42" spans="1:159" ht="18" x14ac:dyDescent="0.2">
      <c r="A42" s="290">
        <v>4204</v>
      </c>
      <c r="B42" s="291"/>
      <c r="C42" s="291"/>
      <c r="D42" s="291"/>
      <c r="E42" s="291"/>
      <c r="F42" s="291"/>
      <c r="G42" s="295" t="s">
        <v>52</v>
      </c>
      <c r="H42" s="281">
        <v>0</v>
      </c>
      <c r="I42" s="281">
        <v>0</v>
      </c>
      <c r="J42" s="282" t="s">
        <v>390</v>
      </c>
      <c r="K42" s="283" t="s">
        <v>390</v>
      </c>
      <c r="L42" s="71">
        <v>0</v>
      </c>
      <c r="M42" s="71">
        <v>0</v>
      </c>
      <c r="N42" s="71">
        <v>0</v>
      </c>
      <c r="O42" s="69">
        <f t="shared" si="39"/>
        <v>0</v>
      </c>
      <c r="P42" s="69">
        <f t="shared" si="40"/>
        <v>0</v>
      </c>
      <c r="Q42" s="199"/>
      <c r="R42" s="6"/>
      <c r="S42" s="9">
        <f t="shared" si="14"/>
        <v>0</v>
      </c>
      <c r="T42" s="44">
        <f t="shared" ref="T42:T43" si="42">+R42+S42</f>
        <v>0</v>
      </c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</row>
    <row r="43" spans="1:159" ht="18" x14ac:dyDescent="0.2">
      <c r="A43" s="290"/>
      <c r="B43" s="291"/>
      <c r="C43" s="291"/>
      <c r="D43" s="291"/>
      <c r="E43" s="291"/>
      <c r="F43" s="291"/>
      <c r="G43" s="295" t="s">
        <v>53</v>
      </c>
      <c r="H43" s="281">
        <v>0</v>
      </c>
      <c r="I43" s="281">
        <v>0</v>
      </c>
      <c r="J43" s="282" t="s">
        <v>390</v>
      </c>
      <c r="K43" s="283" t="s">
        <v>390</v>
      </c>
      <c r="L43" s="71">
        <v>0</v>
      </c>
      <c r="M43" s="71">
        <v>0</v>
      </c>
      <c r="N43" s="71">
        <v>0</v>
      </c>
      <c r="O43" s="69">
        <f t="shared" si="39"/>
        <v>0</v>
      </c>
      <c r="P43" s="69">
        <f t="shared" si="40"/>
        <v>0</v>
      </c>
      <c r="Q43" s="199"/>
      <c r="R43" s="6"/>
      <c r="S43" s="9">
        <f t="shared" si="14"/>
        <v>0</v>
      </c>
      <c r="T43" s="44">
        <f t="shared" si="42"/>
        <v>0</v>
      </c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</row>
    <row r="44" spans="1:159" ht="28.5" x14ac:dyDescent="0.2">
      <c r="A44" s="290"/>
      <c r="B44" s="291">
        <v>25</v>
      </c>
      <c r="C44" s="291"/>
      <c r="D44" s="291"/>
      <c r="E44" s="291"/>
      <c r="F44" s="291"/>
      <c r="G44" s="295" t="s">
        <v>54</v>
      </c>
      <c r="H44" s="281">
        <v>0</v>
      </c>
      <c r="I44" s="281">
        <v>0</v>
      </c>
      <c r="J44" s="282" t="s">
        <v>390</v>
      </c>
      <c r="K44" s="283" t="s">
        <v>390</v>
      </c>
      <c r="L44" s="71">
        <v>0</v>
      </c>
      <c r="M44" s="71">
        <v>0</v>
      </c>
      <c r="N44" s="71">
        <v>0</v>
      </c>
      <c r="O44" s="69">
        <f t="shared" si="39"/>
        <v>0</v>
      </c>
      <c r="P44" s="69">
        <f t="shared" si="40"/>
        <v>0</v>
      </c>
      <c r="Q44" s="199"/>
      <c r="R44" s="6"/>
      <c r="S44" s="9">
        <f t="shared" si="14"/>
        <v>0</v>
      </c>
      <c r="T44" s="114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</row>
    <row r="45" spans="1:159" s="1" customFormat="1" ht="30" x14ac:dyDescent="0.25">
      <c r="A45" s="284">
        <v>4504</v>
      </c>
      <c r="B45" s="285"/>
      <c r="C45" s="285"/>
      <c r="D45" s="285"/>
      <c r="E45" s="285"/>
      <c r="F45" s="285"/>
      <c r="G45" s="293" t="s">
        <v>55</v>
      </c>
      <c r="H45" s="281">
        <v>0</v>
      </c>
      <c r="I45" s="281">
        <v>0</v>
      </c>
      <c r="J45" s="282" t="s">
        <v>390</v>
      </c>
      <c r="K45" s="283" t="s">
        <v>390</v>
      </c>
      <c r="L45" s="70">
        <f>+L46+L47</f>
        <v>0</v>
      </c>
      <c r="M45" s="70">
        <f>+M46+M47</f>
        <v>0</v>
      </c>
      <c r="N45" s="70">
        <f>+N46+N47</f>
        <v>0</v>
      </c>
      <c r="O45" s="70">
        <f>O46+O47</f>
        <v>0</v>
      </c>
      <c r="P45" s="70">
        <f>+P46+P47</f>
        <v>0</v>
      </c>
      <c r="Q45" s="198"/>
      <c r="R45" s="9"/>
      <c r="S45" s="9">
        <f t="shared" si="14"/>
        <v>0</v>
      </c>
      <c r="T45" s="91" t="e">
        <f>+T46+T57+T59</f>
        <v>#VALUE!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</row>
    <row r="46" spans="1:159" ht="18" x14ac:dyDescent="0.2">
      <c r="A46" s="290"/>
      <c r="B46" s="296" t="s">
        <v>56</v>
      </c>
      <c r="C46" s="291"/>
      <c r="D46" s="291"/>
      <c r="E46" s="291"/>
      <c r="F46" s="291"/>
      <c r="G46" s="295" t="s">
        <v>57</v>
      </c>
      <c r="H46" s="281">
        <v>0</v>
      </c>
      <c r="I46" s="281">
        <v>0</v>
      </c>
      <c r="J46" s="282" t="s">
        <v>390</v>
      </c>
      <c r="K46" s="283" t="s">
        <v>390</v>
      </c>
      <c r="L46" s="71">
        <v>0</v>
      </c>
      <c r="M46" s="71">
        <v>0</v>
      </c>
      <c r="N46" s="71">
        <v>0</v>
      </c>
      <c r="O46" s="69">
        <f t="shared" ref="O46:O47" si="43">+M46+N46</f>
        <v>0</v>
      </c>
      <c r="P46" s="69">
        <f t="shared" ref="P46:P47" si="44">L46-O46</f>
        <v>0</v>
      </c>
      <c r="Q46" s="199"/>
      <c r="R46" s="6"/>
      <c r="S46" s="9">
        <f t="shared" si="14"/>
        <v>0</v>
      </c>
      <c r="T46" s="33" t="e">
        <f>+T47+T48+T49+T50+T51+T52+T53+T54+T55+T56</f>
        <v>#VALUE!</v>
      </c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</row>
    <row r="47" spans="1:159" ht="18" x14ac:dyDescent="0.2">
      <c r="A47" s="290"/>
      <c r="B47" s="296" t="s">
        <v>58</v>
      </c>
      <c r="C47" s="291"/>
      <c r="D47" s="291"/>
      <c r="E47" s="291"/>
      <c r="F47" s="291"/>
      <c r="G47" s="295" t="s">
        <v>59</v>
      </c>
      <c r="H47" s="281">
        <v>0</v>
      </c>
      <c r="I47" s="281">
        <v>0</v>
      </c>
      <c r="J47" s="282" t="s">
        <v>390</v>
      </c>
      <c r="K47" s="283" t="s">
        <v>390</v>
      </c>
      <c r="L47" s="71">
        <v>0</v>
      </c>
      <c r="M47" s="71">
        <v>0</v>
      </c>
      <c r="N47" s="71">
        <v>0</v>
      </c>
      <c r="O47" s="69">
        <f t="shared" si="43"/>
        <v>0</v>
      </c>
      <c r="P47" s="69">
        <f t="shared" si="44"/>
        <v>0</v>
      </c>
      <c r="Q47" s="199"/>
      <c r="R47" s="6"/>
      <c r="S47" s="9">
        <f t="shared" si="14"/>
        <v>0</v>
      </c>
      <c r="T47" s="33">
        <f t="shared" ref="T47:T48" si="45">+T62+T455</f>
        <v>-17661907</v>
      </c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</row>
    <row r="48" spans="1:159" ht="18" x14ac:dyDescent="0.2">
      <c r="A48" s="361" t="s">
        <v>60</v>
      </c>
      <c r="B48" s="362" t="s">
        <v>20</v>
      </c>
      <c r="C48" s="362"/>
      <c r="D48" s="362"/>
      <c r="E48" s="362"/>
      <c r="F48" s="362"/>
      <c r="G48" s="299" t="s">
        <v>61</v>
      </c>
      <c r="H48" s="281">
        <v>0</v>
      </c>
      <c r="I48" s="281">
        <f>O48</f>
        <v>35028</v>
      </c>
      <c r="J48" s="282" t="s">
        <v>390</v>
      </c>
      <c r="K48" s="283" t="s">
        <v>390</v>
      </c>
      <c r="L48" s="70">
        <f>+L16+L21+L30+L37+L39</f>
        <v>38200</v>
      </c>
      <c r="M48" s="70">
        <f>+M16+M21+M30+M37+M39</f>
        <v>19356</v>
      </c>
      <c r="N48" s="70">
        <f>+N16+N21+N30+N37+N39</f>
        <v>15672</v>
      </c>
      <c r="O48" s="70">
        <f>+O16+O21+O30+O37+O39</f>
        <v>35028</v>
      </c>
      <c r="P48" s="70">
        <f>+P16+P21+P30+P37+P39</f>
        <v>3172</v>
      </c>
      <c r="Q48" s="200">
        <f t="shared" ref="Q48:Q49" si="46">ROUND(O48/L48*100,2)</f>
        <v>91.7</v>
      </c>
      <c r="R48" s="6"/>
      <c r="S48" s="9">
        <f t="shared" si="14"/>
        <v>-19356</v>
      </c>
      <c r="T48" s="33">
        <f t="shared" si="45"/>
        <v>-556890.22</v>
      </c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</row>
    <row r="49" spans="1:159" ht="18" x14ac:dyDescent="0.2">
      <c r="A49" s="361"/>
      <c r="B49" s="362" t="s">
        <v>18</v>
      </c>
      <c r="C49" s="362"/>
      <c r="D49" s="362"/>
      <c r="E49" s="362"/>
      <c r="F49" s="362"/>
      <c r="G49" s="299" t="s">
        <v>62</v>
      </c>
      <c r="H49" s="281">
        <v>0</v>
      </c>
      <c r="I49" s="281">
        <f>O49</f>
        <v>14382</v>
      </c>
      <c r="J49" s="282" t="s">
        <v>390</v>
      </c>
      <c r="K49" s="283" t="s">
        <v>390</v>
      </c>
      <c r="L49" s="70">
        <v>14900</v>
      </c>
      <c r="M49" s="70">
        <f>+M17+M31+M34</f>
        <v>6739</v>
      </c>
      <c r="N49" s="70">
        <f>+N17+N31+N34</f>
        <v>7643</v>
      </c>
      <c r="O49" s="70">
        <f>+O17+O31+O34</f>
        <v>14382</v>
      </c>
      <c r="P49" s="70">
        <f>+P17+P31+P34</f>
        <v>1218</v>
      </c>
      <c r="Q49" s="200">
        <f t="shared" si="46"/>
        <v>96.52</v>
      </c>
      <c r="R49" s="6"/>
      <c r="S49" s="9">
        <f t="shared" si="14"/>
        <v>-6739</v>
      </c>
      <c r="T49" s="33">
        <f t="shared" ref="T49:T51" si="47">+T64</f>
        <v>80</v>
      </c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</row>
    <row r="50" spans="1:159" ht="18" x14ac:dyDescent="0.2">
      <c r="A50" s="290"/>
      <c r="B50" s="288" t="s">
        <v>63</v>
      </c>
      <c r="C50" s="285"/>
      <c r="D50" s="285"/>
      <c r="E50" s="285"/>
      <c r="F50" s="285"/>
      <c r="G50" s="300" t="s">
        <v>64</v>
      </c>
      <c r="H50" s="281">
        <v>0</v>
      </c>
      <c r="I50" s="281">
        <v>0</v>
      </c>
      <c r="J50" s="282" t="s">
        <v>390</v>
      </c>
      <c r="K50" s="283" t="s">
        <v>390</v>
      </c>
      <c r="L50" s="69">
        <v>0</v>
      </c>
      <c r="M50" s="69">
        <v>0</v>
      </c>
      <c r="N50" s="69">
        <v>0</v>
      </c>
      <c r="O50" s="69">
        <f t="shared" ref="O50:P51" si="48">+O51</f>
        <v>0</v>
      </c>
      <c r="P50" s="69">
        <f t="shared" si="48"/>
        <v>0</v>
      </c>
      <c r="Q50" s="199"/>
      <c r="R50" s="6"/>
      <c r="S50" s="9">
        <f t="shared" si="14"/>
        <v>0</v>
      </c>
      <c r="T50" s="33">
        <f t="shared" si="47"/>
        <v>-2653873</v>
      </c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</row>
    <row r="51" spans="1:159" ht="18" x14ac:dyDescent="0.2">
      <c r="A51" s="290"/>
      <c r="B51" s="291"/>
      <c r="C51" s="291"/>
      <c r="D51" s="291"/>
      <c r="E51" s="291"/>
      <c r="F51" s="291"/>
      <c r="G51" s="300" t="s">
        <v>8</v>
      </c>
      <c r="H51" s="281">
        <v>0</v>
      </c>
      <c r="I51" s="281">
        <v>0</v>
      </c>
      <c r="J51" s="282" t="s">
        <v>390</v>
      </c>
      <c r="K51" s="283" t="s">
        <v>390</v>
      </c>
      <c r="L51" s="69">
        <v>0</v>
      </c>
      <c r="M51" s="69">
        <v>0</v>
      </c>
      <c r="N51" s="69">
        <v>0</v>
      </c>
      <c r="O51" s="69">
        <f t="shared" si="48"/>
        <v>0</v>
      </c>
      <c r="P51" s="69">
        <f t="shared" si="48"/>
        <v>0</v>
      </c>
      <c r="Q51" s="199"/>
      <c r="R51" s="6"/>
      <c r="S51" s="9">
        <f t="shared" si="14"/>
        <v>0</v>
      </c>
      <c r="T51" s="33">
        <f t="shared" si="47"/>
        <v>-6461535.5599999996</v>
      </c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</row>
    <row r="52" spans="1:159" ht="45" x14ac:dyDescent="0.2">
      <c r="A52" s="284">
        <v>4808</v>
      </c>
      <c r="B52" s="291"/>
      <c r="C52" s="291"/>
      <c r="D52" s="291"/>
      <c r="E52" s="291"/>
      <c r="F52" s="291"/>
      <c r="G52" s="293" t="s">
        <v>65</v>
      </c>
      <c r="H52" s="281">
        <v>0</v>
      </c>
      <c r="I52" s="281">
        <v>0</v>
      </c>
      <c r="J52" s="282" t="s">
        <v>390</v>
      </c>
      <c r="K52" s="283" t="s">
        <v>390</v>
      </c>
      <c r="L52" s="69">
        <v>0</v>
      </c>
      <c r="M52" s="69">
        <v>0</v>
      </c>
      <c r="N52" s="69">
        <v>0</v>
      </c>
      <c r="O52" s="69">
        <f t="shared" ref="O52:O53" si="49">+M52+N52</f>
        <v>0</v>
      </c>
      <c r="P52" s="69">
        <f t="shared" ref="P52:P53" si="50">L52-O52</f>
        <v>0</v>
      </c>
      <c r="Q52" s="199"/>
      <c r="R52" s="6"/>
      <c r="S52" s="9">
        <f t="shared" si="14"/>
        <v>0</v>
      </c>
      <c r="T52" s="33">
        <f t="shared" ref="T52:T54" si="51">+T73</f>
        <v>0</v>
      </c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</row>
    <row r="53" spans="1:159" ht="18" x14ac:dyDescent="0.2">
      <c r="A53" s="290"/>
      <c r="B53" s="291">
        <v>15</v>
      </c>
      <c r="C53" s="291"/>
      <c r="D53" s="291"/>
      <c r="E53" s="291"/>
      <c r="F53" s="291"/>
      <c r="G53" s="301" t="s">
        <v>66</v>
      </c>
      <c r="H53" s="281">
        <v>0</v>
      </c>
      <c r="I53" s="281">
        <v>0</v>
      </c>
      <c r="J53" s="282" t="s">
        <v>390</v>
      </c>
      <c r="K53" s="283" t="s">
        <v>390</v>
      </c>
      <c r="L53" s="69">
        <v>0</v>
      </c>
      <c r="M53" s="69">
        <v>0</v>
      </c>
      <c r="N53" s="69">
        <v>0</v>
      </c>
      <c r="O53" s="69">
        <f t="shared" si="49"/>
        <v>0</v>
      </c>
      <c r="P53" s="69">
        <f t="shared" si="50"/>
        <v>0</v>
      </c>
      <c r="Q53" s="199"/>
      <c r="R53" s="6"/>
      <c r="S53" s="9">
        <f t="shared" si="14"/>
        <v>0</v>
      </c>
      <c r="T53" s="33">
        <f t="shared" si="51"/>
        <v>0</v>
      </c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</row>
    <row r="54" spans="1:159" ht="9" customHeight="1" x14ac:dyDescent="0.2">
      <c r="A54" s="302"/>
      <c r="B54" s="303"/>
      <c r="C54" s="303"/>
      <c r="D54" s="303"/>
      <c r="E54" s="303"/>
      <c r="F54" s="303"/>
      <c r="G54" s="304"/>
      <c r="H54" s="281"/>
      <c r="I54" s="69"/>
      <c r="J54" s="69"/>
      <c r="K54" s="260"/>
      <c r="L54" s="69"/>
      <c r="M54" s="69"/>
      <c r="N54" s="69"/>
      <c r="O54" s="69"/>
      <c r="P54" s="69"/>
      <c r="Q54" s="201"/>
      <c r="R54" s="6"/>
      <c r="S54" s="9">
        <f t="shared" si="14"/>
        <v>0</v>
      </c>
      <c r="T54" s="33" t="e">
        <f t="shared" si="51"/>
        <v>#VALUE!</v>
      </c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</row>
    <row r="55" spans="1:159" ht="18" x14ac:dyDescent="0.2">
      <c r="A55" s="426" t="s">
        <v>67</v>
      </c>
      <c r="B55" s="427"/>
      <c r="C55" s="427"/>
      <c r="D55" s="427"/>
      <c r="E55" s="427"/>
      <c r="F55" s="427"/>
      <c r="G55" s="150" t="s">
        <v>68</v>
      </c>
      <c r="H55" s="253">
        <f t="shared" ref="H55:J55" si="52">+H56+H67+H69</f>
        <v>33379600</v>
      </c>
      <c r="I55" s="253">
        <f>O55</f>
        <v>18786843.560000002</v>
      </c>
      <c r="J55" s="253">
        <f t="shared" si="52"/>
        <v>19040492.379999999</v>
      </c>
      <c r="K55" s="165">
        <f>ROUND(I55/H55*100,2)</f>
        <v>56.28</v>
      </c>
      <c r="L55" s="253">
        <f>+L56+L67+L69</f>
        <v>15569414</v>
      </c>
      <c r="M55" s="253">
        <f>+M56+M67+M69</f>
        <v>15184698.4</v>
      </c>
      <c r="N55" s="253">
        <f>+N56+N67+N69</f>
        <v>3604395.16</v>
      </c>
      <c r="O55" s="253">
        <f>+O56+O67+O69</f>
        <v>18786843.560000002</v>
      </c>
      <c r="P55" s="253">
        <f>L55-O55</f>
        <v>-3217429.5600000024</v>
      </c>
      <c r="Q55" s="202">
        <f t="shared" ref="Q55:Q89" si="53">ROUND(O55/L55*100,2)</f>
        <v>120.67</v>
      </c>
      <c r="R55" s="12"/>
      <c r="S55" s="9">
        <f t="shared" si="14"/>
        <v>-15184698.4</v>
      </c>
      <c r="T55" s="33">
        <f t="shared" ref="T55:T56" si="54">+T80</f>
        <v>0</v>
      </c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</row>
    <row r="56" spans="1:159" ht="18" x14ac:dyDescent="0.2">
      <c r="A56" s="284"/>
      <c r="B56" s="285"/>
      <c r="C56" s="285"/>
      <c r="D56" s="288" t="s">
        <v>56</v>
      </c>
      <c r="E56" s="285"/>
      <c r="F56" s="285"/>
      <c r="G56" s="293" t="s">
        <v>153</v>
      </c>
      <c r="H56" s="73">
        <f t="shared" ref="H56" si="55">+H57+H58+H59+H60+H61+H62+H63+H64+H65+H66</f>
        <v>33379600</v>
      </c>
      <c r="I56" s="253">
        <f>O56</f>
        <v>18866422.620000001</v>
      </c>
      <c r="J56" s="73">
        <f>+J57+J58+J59+J60+J61+J62+J63+J64+J65+J66</f>
        <v>19040492.379999999</v>
      </c>
      <c r="K56" s="165">
        <f t="shared" ref="K56:K99" si="56">ROUND(I56/H56*100,2)</f>
        <v>56.52</v>
      </c>
      <c r="L56" s="73">
        <f>+L57+L58+L59+L60+L61+L62+L63+L64+L65+L66</f>
        <v>15569414</v>
      </c>
      <c r="M56" s="73">
        <f>+M57+M58+M59+M60+M61+M62+M63+M64+M65+M66</f>
        <v>15251986</v>
      </c>
      <c r="N56" s="73">
        <f t="shared" ref="N56" si="57">+N57+N58+N59+N60+N61+N62+N63+N64+N65+N66</f>
        <v>3616686.62</v>
      </c>
      <c r="O56" s="73">
        <f>+O57+O58+O59+O60+O61+O62+O63+O64+O65+O66</f>
        <v>18866422.620000001</v>
      </c>
      <c r="P56" s="73">
        <f t="shared" ref="P56:Q68" si="58">L56-O56</f>
        <v>-3297008.620000001</v>
      </c>
      <c r="Q56" s="198">
        <f t="shared" si="53"/>
        <v>121.18</v>
      </c>
      <c r="R56" s="12"/>
      <c r="S56" s="9">
        <f t="shared" si="14"/>
        <v>-15251986</v>
      </c>
      <c r="T56" s="33">
        <f t="shared" si="54"/>
        <v>0</v>
      </c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</row>
    <row r="57" spans="1:159" ht="18" x14ac:dyDescent="0.2">
      <c r="A57" s="284"/>
      <c r="B57" s="285"/>
      <c r="C57" s="285"/>
      <c r="D57" s="288" t="s">
        <v>69</v>
      </c>
      <c r="E57" s="285"/>
      <c r="F57" s="285"/>
      <c r="G57" s="293" t="s">
        <v>273</v>
      </c>
      <c r="H57" s="73">
        <f t="shared" ref="H57:J58" si="59">+H72+H465</f>
        <v>2729000</v>
      </c>
      <c r="I57" s="73">
        <f>O57</f>
        <v>1141955</v>
      </c>
      <c r="J57" s="73">
        <f t="shared" si="59"/>
        <v>1594661</v>
      </c>
      <c r="K57" s="165">
        <f t="shared" si="56"/>
        <v>41.85</v>
      </c>
      <c r="L57" s="73">
        <v>711715</v>
      </c>
      <c r="M57" s="73">
        <f t="shared" ref="M57:O58" si="60">+M72+M465</f>
        <v>916133</v>
      </c>
      <c r="N57" s="73">
        <f t="shared" si="60"/>
        <v>225822</v>
      </c>
      <c r="O57" s="73">
        <f t="shared" si="60"/>
        <v>1141955</v>
      </c>
      <c r="P57" s="73">
        <f t="shared" si="58"/>
        <v>-430240</v>
      </c>
      <c r="Q57" s="198">
        <f t="shared" si="53"/>
        <v>160.44999999999999</v>
      </c>
      <c r="R57" s="12"/>
      <c r="S57" s="9">
        <f t="shared" si="14"/>
        <v>-916133</v>
      </c>
      <c r="T57" s="33">
        <f t="shared" ref="T57" si="61">+T58</f>
        <v>82328278</v>
      </c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</row>
    <row r="58" spans="1:159" ht="18" x14ac:dyDescent="0.2">
      <c r="A58" s="284"/>
      <c r="B58" s="285"/>
      <c r="C58" s="285"/>
      <c r="D58" s="288" t="s">
        <v>71</v>
      </c>
      <c r="E58" s="285"/>
      <c r="F58" s="285"/>
      <c r="G58" s="293" t="s">
        <v>274</v>
      </c>
      <c r="H58" s="73">
        <f t="shared" si="59"/>
        <v>594600</v>
      </c>
      <c r="I58" s="73">
        <f t="shared" ref="I58:I66" si="62">O58</f>
        <v>185663.56</v>
      </c>
      <c r="J58" s="73">
        <f t="shared" si="59"/>
        <v>408936.44</v>
      </c>
      <c r="K58" s="165">
        <f t="shared" si="56"/>
        <v>31.22</v>
      </c>
      <c r="L58" s="73">
        <v>136260</v>
      </c>
      <c r="M58" s="73">
        <f t="shared" si="60"/>
        <v>139228</v>
      </c>
      <c r="N58" s="73">
        <f t="shared" si="60"/>
        <v>46435.56</v>
      </c>
      <c r="O58" s="73">
        <f t="shared" si="60"/>
        <v>185663.56</v>
      </c>
      <c r="P58" s="73">
        <f t="shared" si="58"/>
        <v>-49403.56</v>
      </c>
      <c r="Q58" s="198">
        <f t="shared" si="53"/>
        <v>136.26</v>
      </c>
      <c r="R58" s="12"/>
      <c r="S58" s="9">
        <f t="shared" si="14"/>
        <v>-139228</v>
      </c>
      <c r="T58" s="33">
        <f>+T83+T457</f>
        <v>82328278</v>
      </c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</row>
    <row r="59" spans="1:159" ht="15.75" x14ac:dyDescent="0.2">
      <c r="A59" s="284"/>
      <c r="B59" s="285"/>
      <c r="C59" s="285"/>
      <c r="D59" s="288" t="s">
        <v>73</v>
      </c>
      <c r="E59" s="285"/>
      <c r="F59" s="285"/>
      <c r="G59" s="293" t="s">
        <v>391</v>
      </c>
      <c r="H59" s="73">
        <f t="shared" ref="H59:J61" si="63">+H74</f>
        <v>0</v>
      </c>
      <c r="I59" s="73">
        <f t="shared" si="62"/>
        <v>0</v>
      </c>
      <c r="J59" s="73">
        <f t="shared" si="63"/>
        <v>0</v>
      </c>
      <c r="K59" s="73">
        <v>0</v>
      </c>
      <c r="L59" s="73">
        <f t="shared" ref="L59:O61" si="64">+L74</f>
        <v>0</v>
      </c>
      <c r="M59" s="73">
        <f t="shared" si="64"/>
        <v>0</v>
      </c>
      <c r="N59" s="73">
        <f t="shared" si="64"/>
        <v>0</v>
      </c>
      <c r="O59" s="73">
        <f t="shared" si="64"/>
        <v>0</v>
      </c>
      <c r="P59" s="73">
        <f t="shared" si="58"/>
        <v>0</v>
      </c>
      <c r="Q59" s="198"/>
      <c r="R59" s="12"/>
      <c r="S59" s="9">
        <f t="shared" si="14"/>
        <v>0</v>
      </c>
      <c r="T59" s="33">
        <f t="shared" ref="T59" si="65">+T87</f>
        <v>0</v>
      </c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</row>
    <row r="60" spans="1:159" ht="15.75" x14ac:dyDescent="0.2">
      <c r="A60" s="284"/>
      <c r="B60" s="285"/>
      <c r="C60" s="285"/>
      <c r="D60" s="288" t="s">
        <v>75</v>
      </c>
      <c r="E60" s="285"/>
      <c r="F60" s="285"/>
      <c r="G60" s="293" t="s">
        <v>356</v>
      </c>
      <c r="H60" s="73">
        <f t="shared" si="63"/>
        <v>0</v>
      </c>
      <c r="I60" s="73">
        <f t="shared" si="62"/>
        <v>0</v>
      </c>
      <c r="J60" s="73">
        <f t="shared" si="63"/>
        <v>0</v>
      </c>
      <c r="K60" s="73">
        <v>0</v>
      </c>
      <c r="L60" s="73">
        <f t="shared" si="64"/>
        <v>0</v>
      </c>
      <c r="M60" s="73">
        <f t="shared" si="64"/>
        <v>0</v>
      </c>
      <c r="N60" s="73">
        <f t="shared" si="64"/>
        <v>0</v>
      </c>
      <c r="O60" s="73">
        <f t="shared" si="64"/>
        <v>0</v>
      </c>
      <c r="P60" s="73">
        <f t="shared" si="58"/>
        <v>0</v>
      </c>
      <c r="Q60" s="198"/>
      <c r="R60" s="12"/>
      <c r="S60" s="9">
        <f t="shared" si="14"/>
        <v>0</v>
      </c>
      <c r="T60" s="90" t="e">
        <f>+T61+T82+T84+T87</f>
        <v>#VALUE!</v>
      </c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</row>
    <row r="61" spans="1:159" ht="30" x14ac:dyDescent="0.2">
      <c r="A61" s="284"/>
      <c r="B61" s="285"/>
      <c r="C61" s="285"/>
      <c r="D61" s="288" t="s">
        <v>76</v>
      </c>
      <c r="E61" s="285"/>
      <c r="F61" s="285"/>
      <c r="G61" s="293" t="s">
        <v>342</v>
      </c>
      <c r="H61" s="73">
        <f t="shared" si="63"/>
        <v>2114000</v>
      </c>
      <c r="I61" s="73">
        <f t="shared" si="62"/>
        <v>1060658</v>
      </c>
      <c r="J61" s="73">
        <f t="shared" si="63"/>
        <v>1053342</v>
      </c>
      <c r="K61" s="165">
        <f t="shared" si="56"/>
        <v>50.17</v>
      </c>
      <c r="L61" s="73">
        <f t="shared" si="64"/>
        <v>1400000</v>
      </c>
      <c r="M61" s="73">
        <f t="shared" si="64"/>
        <v>850341</v>
      </c>
      <c r="N61" s="73">
        <f t="shared" si="64"/>
        <v>210317</v>
      </c>
      <c r="O61" s="73">
        <f t="shared" si="64"/>
        <v>1060658</v>
      </c>
      <c r="P61" s="73">
        <f t="shared" si="58"/>
        <v>339342</v>
      </c>
      <c r="Q61" s="198">
        <f t="shared" si="53"/>
        <v>75.760000000000005</v>
      </c>
      <c r="R61" s="12"/>
      <c r="S61" s="9">
        <f t="shared" si="14"/>
        <v>-850341</v>
      </c>
      <c r="T61" s="55" t="e">
        <f t="shared" ref="T61" si="66">T62+T63+T64+T65+T66+T73+T74+T75+T81+T80</f>
        <v>#VALUE!</v>
      </c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</row>
    <row r="62" spans="1:159" ht="18" x14ac:dyDescent="0.2">
      <c r="A62" s="284"/>
      <c r="B62" s="285"/>
      <c r="C62" s="285"/>
      <c r="D62" s="288" t="s">
        <v>78</v>
      </c>
      <c r="E62" s="285"/>
      <c r="F62" s="285"/>
      <c r="G62" s="293" t="s">
        <v>392</v>
      </c>
      <c r="H62" s="73">
        <f t="shared" ref="H62:K64" si="67">+H83</f>
        <v>0</v>
      </c>
      <c r="I62" s="73">
        <f>O62</f>
        <v>0</v>
      </c>
      <c r="J62" s="73">
        <f t="shared" si="67"/>
        <v>4017884</v>
      </c>
      <c r="K62" s="165">
        <v>0</v>
      </c>
      <c r="L62" s="73">
        <f t="shared" ref="L62:O64" si="68">+L83</f>
        <v>0</v>
      </c>
      <c r="M62" s="73">
        <f t="shared" si="68"/>
        <v>0</v>
      </c>
      <c r="N62" s="73">
        <f t="shared" si="68"/>
        <v>0</v>
      </c>
      <c r="O62" s="73">
        <f t="shared" si="68"/>
        <v>0</v>
      </c>
      <c r="P62" s="73">
        <f t="shared" si="58"/>
        <v>0</v>
      </c>
      <c r="Q62" s="198"/>
      <c r="R62" s="12"/>
      <c r="S62" s="9">
        <f t="shared" si="14"/>
        <v>0</v>
      </c>
      <c r="T62" s="33">
        <f t="shared" ref="T62" si="69">T90+T165+T251</f>
        <v>-17661907</v>
      </c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</row>
    <row r="63" spans="1:159" ht="30" x14ac:dyDescent="0.2">
      <c r="A63" s="284"/>
      <c r="B63" s="285"/>
      <c r="C63" s="285"/>
      <c r="D63" s="288" t="s">
        <v>79</v>
      </c>
      <c r="E63" s="285"/>
      <c r="F63" s="285"/>
      <c r="G63" s="293" t="s">
        <v>395</v>
      </c>
      <c r="H63" s="73">
        <f t="shared" si="67"/>
        <v>0</v>
      </c>
      <c r="I63" s="73">
        <f t="shared" si="62"/>
        <v>0</v>
      </c>
      <c r="J63" s="73">
        <f t="shared" si="67"/>
        <v>0</v>
      </c>
      <c r="K63" s="73">
        <f t="shared" si="67"/>
        <v>0</v>
      </c>
      <c r="L63" s="73">
        <f t="shared" si="68"/>
        <v>0</v>
      </c>
      <c r="M63" s="73">
        <f t="shared" si="68"/>
        <v>0</v>
      </c>
      <c r="N63" s="73">
        <f t="shared" si="68"/>
        <v>0</v>
      </c>
      <c r="O63" s="73">
        <f t="shared" si="68"/>
        <v>0</v>
      </c>
      <c r="P63" s="73">
        <f t="shared" si="58"/>
        <v>0</v>
      </c>
      <c r="Q63" s="198"/>
      <c r="R63" s="12"/>
      <c r="S63" s="9">
        <f t="shared" si="14"/>
        <v>0</v>
      </c>
      <c r="T63" s="33">
        <f>T119+T191+T288+T384</f>
        <v>-556890.22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</row>
    <row r="64" spans="1:159" ht="18" x14ac:dyDescent="0.2">
      <c r="A64" s="284"/>
      <c r="B64" s="285"/>
      <c r="C64" s="285"/>
      <c r="D64" s="288" t="s">
        <v>81</v>
      </c>
      <c r="E64" s="285"/>
      <c r="F64" s="285"/>
      <c r="G64" s="293" t="s">
        <v>316</v>
      </c>
      <c r="H64" s="73">
        <f t="shared" si="67"/>
        <v>16267000</v>
      </c>
      <c r="I64" s="73">
        <f t="shared" si="62"/>
        <v>11466624</v>
      </c>
      <c r="J64" s="73">
        <f t="shared" si="67"/>
        <v>5302191</v>
      </c>
      <c r="K64" s="165">
        <f t="shared" si="56"/>
        <v>70.489999999999995</v>
      </c>
      <c r="L64" s="73">
        <f t="shared" si="68"/>
        <v>11373000</v>
      </c>
      <c r="M64" s="73">
        <f t="shared" si="68"/>
        <v>9299870</v>
      </c>
      <c r="N64" s="73">
        <f t="shared" si="68"/>
        <v>2169004</v>
      </c>
      <c r="O64" s="73">
        <f t="shared" si="68"/>
        <v>11466624</v>
      </c>
      <c r="P64" s="73">
        <f t="shared" si="58"/>
        <v>-93624</v>
      </c>
      <c r="Q64" s="198">
        <f t="shared" si="53"/>
        <v>100.82</v>
      </c>
      <c r="R64" s="12"/>
      <c r="S64" s="9">
        <f t="shared" si="14"/>
        <v>-9299870</v>
      </c>
      <c r="T64" s="33">
        <f t="shared" ref="T64" si="70">T325</f>
        <v>80</v>
      </c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</row>
    <row r="65" spans="1:159" ht="45" x14ac:dyDescent="0.2">
      <c r="A65" s="284"/>
      <c r="B65" s="285"/>
      <c r="C65" s="285"/>
      <c r="D65" s="288" t="s">
        <v>82</v>
      </c>
      <c r="E65" s="285"/>
      <c r="F65" s="285"/>
      <c r="G65" s="293" t="s">
        <v>83</v>
      </c>
      <c r="H65" s="73">
        <f t="shared" ref="H65:J66" si="71">+H90</f>
        <v>10254000</v>
      </c>
      <c r="I65" s="73">
        <f t="shared" si="62"/>
        <v>4174441.06</v>
      </c>
      <c r="J65" s="73">
        <f t="shared" si="71"/>
        <v>6079558.9400000004</v>
      </c>
      <c r="K65" s="165">
        <f t="shared" si="56"/>
        <v>40.71</v>
      </c>
      <c r="L65" s="73">
        <v>1806439</v>
      </c>
      <c r="M65" s="73">
        <f>+M90</f>
        <v>3216588</v>
      </c>
      <c r="N65" s="73">
        <f t="shared" ref="N65:O66" si="72">+N90</f>
        <v>957853.06</v>
      </c>
      <c r="O65" s="73">
        <f t="shared" si="72"/>
        <v>4174441.06</v>
      </c>
      <c r="P65" s="73">
        <f t="shared" si="58"/>
        <v>-2368002.06</v>
      </c>
      <c r="Q65" s="198"/>
      <c r="R65" s="12"/>
      <c r="S65" s="9">
        <f t="shared" si="14"/>
        <v>-3216588</v>
      </c>
      <c r="T65" s="33">
        <f>T221+T387</f>
        <v>-2653873</v>
      </c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</row>
    <row r="66" spans="1:159" ht="18" x14ac:dyDescent="0.2">
      <c r="A66" s="284"/>
      <c r="B66" s="285"/>
      <c r="C66" s="285"/>
      <c r="D66" s="288" t="s">
        <v>84</v>
      </c>
      <c r="E66" s="285"/>
      <c r="F66" s="285"/>
      <c r="G66" s="293" t="s">
        <v>161</v>
      </c>
      <c r="H66" s="73">
        <f t="shared" si="71"/>
        <v>1421000</v>
      </c>
      <c r="I66" s="73">
        <f t="shared" si="62"/>
        <v>837081</v>
      </c>
      <c r="J66" s="73">
        <f t="shared" si="71"/>
        <v>583919</v>
      </c>
      <c r="K66" s="165">
        <f t="shared" si="56"/>
        <v>58.91</v>
      </c>
      <c r="L66" s="73">
        <v>142000</v>
      </c>
      <c r="M66" s="73">
        <f>+M91</f>
        <v>829826</v>
      </c>
      <c r="N66" s="73">
        <f t="shared" si="72"/>
        <v>7255</v>
      </c>
      <c r="O66" s="73">
        <f t="shared" si="72"/>
        <v>837081</v>
      </c>
      <c r="P66" s="73">
        <f t="shared" si="58"/>
        <v>-695081</v>
      </c>
      <c r="Q66" s="198"/>
      <c r="R66" s="12"/>
      <c r="S66" s="9">
        <f t="shared" si="14"/>
        <v>-829826</v>
      </c>
      <c r="T66" s="33">
        <f>T223+T326+T390</f>
        <v>-6461535.5599999996</v>
      </c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</row>
    <row r="67" spans="1:159" ht="15.75" x14ac:dyDescent="0.2">
      <c r="A67" s="284"/>
      <c r="B67" s="285"/>
      <c r="C67" s="285"/>
      <c r="D67" s="288" t="s">
        <v>85</v>
      </c>
      <c r="E67" s="285"/>
      <c r="F67" s="285"/>
      <c r="G67" s="293" t="s">
        <v>162</v>
      </c>
      <c r="H67" s="73">
        <f>+H68</f>
        <v>0</v>
      </c>
      <c r="I67" s="73">
        <f t="shared" ref="I67:K67" si="73">+I68</f>
        <v>0</v>
      </c>
      <c r="J67" s="73">
        <f t="shared" si="73"/>
        <v>0</v>
      </c>
      <c r="K67" s="73">
        <f t="shared" si="73"/>
        <v>0</v>
      </c>
      <c r="L67" s="73">
        <f>+L68</f>
        <v>0</v>
      </c>
      <c r="M67" s="73">
        <f>+M68</f>
        <v>0</v>
      </c>
      <c r="N67" s="73">
        <f t="shared" ref="N67:O67" si="74">+N68</f>
        <v>0</v>
      </c>
      <c r="O67" s="73">
        <f t="shared" si="74"/>
        <v>0</v>
      </c>
      <c r="P67" s="73">
        <f t="shared" si="58"/>
        <v>0</v>
      </c>
      <c r="Q67" s="73">
        <f t="shared" si="58"/>
        <v>0</v>
      </c>
      <c r="R67" s="12"/>
      <c r="S67" s="9">
        <f t="shared" si="14"/>
        <v>0</v>
      </c>
      <c r="T67" s="33">
        <f t="shared" ref="T67" si="75">T68+T69+T70+T71+T72</f>
        <v>-6461535.5600000005</v>
      </c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</row>
    <row r="68" spans="1:159" ht="15.75" x14ac:dyDescent="0.2">
      <c r="A68" s="284"/>
      <c r="B68" s="285"/>
      <c r="C68" s="285"/>
      <c r="D68" s="288" t="s">
        <v>86</v>
      </c>
      <c r="E68" s="285"/>
      <c r="F68" s="285"/>
      <c r="G68" s="293" t="s">
        <v>393</v>
      </c>
      <c r="H68" s="73">
        <f>+H93+H467</f>
        <v>0</v>
      </c>
      <c r="I68" s="73">
        <f>+I93+I467</f>
        <v>0</v>
      </c>
      <c r="J68" s="73">
        <f>+J93+J467</f>
        <v>0</v>
      </c>
      <c r="K68" s="73">
        <v>0</v>
      </c>
      <c r="L68" s="73">
        <f>+L93+L467</f>
        <v>0</v>
      </c>
      <c r="M68" s="73">
        <f>+M93+M467</f>
        <v>0</v>
      </c>
      <c r="N68" s="73">
        <f>+N93+N467</f>
        <v>0</v>
      </c>
      <c r="O68" s="73">
        <f>+O93+O467</f>
        <v>0</v>
      </c>
      <c r="P68" s="73">
        <f t="shared" si="58"/>
        <v>0</v>
      </c>
      <c r="Q68" s="73">
        <f t="shared" si="58"/>
        <v>0</v>
      </c>
      <c r="R68" s="12"/>
      <c r="S68" s="9">
        <f t="shared" si="14"/>
        <v>0</v>
      </c>
      <c r="T68" s="33">
        <f t="shared" ref="T68" si="76">T223</f>
        <v>0</v>
      </c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</row>
    <row r="69" spans="1:159" ht="15.75" x14ac:dyDescent="0.2">
      <c r="A69" s="284"/>
      <c r="B69" s="285"/>
      <c r="C69" s="285"/>
      <c r="D69" s="285">
        <v>85</v>
      </c>
      <c r="E69" s="285"/>
      <c r="F69" s="285"/>
      <c r="G69" s="293" t="s">
        <v>87</v>
      </c>
      <c r="H69" s="73">
        <f t="shared" ref="H69:J69" si="77">+H97</f>
        <v>0</v>
      </c>
      <c r="I69" s="73">
        <f t="shared" si="77"/>
        <v>-79579.06</v>
      </c>
      <c r="J69" s="73">
        <f t="shared" si="77"/>
        <v>0</v>
      </c>
      <c r="K69" s="73">
        <v>0</v>
      </c>
      <c r="L69" s="73">
        <f>+L97</f>
        <v>0</v>
      </c>
      <c r="M69" s="73">
        <f>+M97</f>
        <v>-67287.600000000006</v>
      </c>
      <c r="N69" s="73">
        <f t="shared" ref="N69:O69" si="78">+N97</f>
        <v>-12291.46</v>
      </c>
      <c r="O69" s="73">
        <f t="shared" si="78"/>
        <v>-79579.06</v>
      </c>
      <c r="P69" s="73"/>
      <c r="Q69" s="198"/>
      <c r="R69" s="12"/>
      <c r="S69" s="9">
        <f t="shared" si="14"/>
        <v>67287.600000000006</v>
      </c>
      <c r="T69" s="33">
        <f t="shared" ref="T69" si="79">T328</f>
        <v>0</v>
      </c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</row>
    <row r="70" spans="1:159" ht="18" x14ac:dyDescent="0.2">
      <c r="A70" s="428">
        <v>5004</v>
      </c>
      <c r="B70" s="429"/>
      <c r="C70" s="429"/>
      <c r="D70" s="429"/>
      <c r="E70" s="429"/>
      <c r="F70" s="429"/>
      <c r="G70" s="166" t="s">
        <v>88</v>
      </c>
      <c r="H70" s="70">
        <f t="shared" ref="H70:J70" si="80">+H71+H92+H94+H97</f>
        <v>33379600</v>
      </c>
      <c r="I70" s="70">
        <f>O70</f>
        <v>18786843.560000002</v>
      </c>
      <c r="J70" s="70">
        <f t="shared" si="80"/>
        <v>19040492.379999999</v>
      </c>
      <c r="K70" s="165">
        <f t="shared" si="56"/>
        <v>56.28</v>
      </c>
      <c r="L70" s="70">
        <f>+L71+L92+L94+L97</f>
        <v>16400840</v>
      </c>
      <c r="M70" s="70">
        <f>+M71+M92+M94+M97</f>
        <v>15184698.4</v>
      </c>
      <c r="N70" s="70">
        <f t="shared" ref="N70" si="81">+N71+N92+N94+N97</f>
        <v>3604395.16</v>
      </c>
      <c r="O70" s="70">
        <f>+O71+O92+O94+O97</f>
        <v>18786843.560000002</v>
      </c>
      <c r="P70" s="73">
        <f>L70-O70</f>
        <v>-2386003.5600000024</v>
      </c>
      <c r="Q70" s="200">
        <f t="shared" si="53"/>
        <v>114.55</v>
      </c>
      <c r="R70" s="6"/>
      <c r="S70" s="9">
        <f t="shared" si="14"/>
        <v>-15184698.4</v>
      </c>
      <c r="T70" s="33">
        <f t="shared" ref="T70" si="82">T392</f>
        <v>-6627897</v>
      </c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</row>
    <row r="71" spans="1:159" ht="18" x14ac:dyDescent="0.2">
      <c r="A71" s="361"/>
      <c r="B71" s="362"/>
      <c r="C71" s="362"/>
      <c r="D71" s="362" t="s">
        <v>20</v>
      </c>
      <c r="E71" s="362"/>
      <c r="F71" s="362"/>
      <c r="G71" s="299" t="s">
        <v>153</v>
      </c>
      <c r="H71" s="73">
        <f t="shared" ref="H71" si="83">H72+H73+H74+H75+H76+H83+H84+H85+H91+H90</f>
        <v>33379600</v>
      </c>
      <c r="I71" s="70">
        <f t="shared" ref="I71:I73" si="84">O71</f>
        <v>18866422.620000001</v>
      </c>
      <c r="J71" s="73">
        <f>J72+J73+J74+J75+J76+J83+J84+J85+J91+J90</f>
        <v>19040492.379999999</v>
      </c>
      <c r="K71" s="165">
        <f t="shared" si="56"/>
        <v>56.52</v>
      </c>
      <c r="L71" s="73">
        <f>L72+L73+L74+L75+L76+L83+L84+L85+L91+L90</f>
        <v>16400840</v>
      </c>
      <c r="M71" s="73">
        <f>M72+M73+M74+M75+M76+M83+M84+M85+M91+M90</f>
        <v>15251986</v>
      </c>
      <c r="N71" s="73">
        <f t="shared" ref="N71:O71" si="85">N72+N73+N74+N75+N76+N83+N84+N85+N91+N90</f>
        <v>3616686.62</v>
      </c>
      <c r="O71" s="73">
        <f t="shared" si="85"/>
        <v>18866422.620000001</v>
      </c>
      <c r="P71" s="73">
        <f t="shared" ref="P71:Q96" si="86">L71-O71</f>
        <v>-2465582.620000001</v>
      </c>
      <c r="Q71" s="200">
        <f t="shared" si="53"/>
        <v>115.03</v>
      </c>
      <c r="R71" s="6"/>
      <c r="S71" s="9">
        <f t="shared" si="14"/>
        <v>-15251986</v>
      </c>
      <c r="T71" s="33">
        <f t="shared" ref="T71:T72" si="87">T329</f>
        <v>47739.519999999997</v>
      </c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</row>
    <row r="72" spans="1:159" ht="15.75" x14ac:dyDescent="0.2">
      <c r="A72" s="284"/>
      <c r="B72" s="285"/>
      <c r="C72" s="285"/>
      <c r="D72" s="285" t="s">
        <v>89</v>
      </c>
      <c r="E72" s="285"/>
      <c r="F72" s="285"/>
      <c r="G72" s="293" t="s">
        <v>273</v>
      </c>
      <c r="H72" s="73">
        <f t="shared" ref="H72:J72" si="88">H100+H175+H261</f>
        <v>2729000</v>
      </c>
      <c r="I72" s="70">
        <f t="shared" si="84"/>
        <v>1141955</v>
      </c>
      <c r="J72" s="73">
        <f t="shared" si="88"/>
        <v>1594661</v>
      </c>
      <c r="K72" s="305"/>
      <c r="L72" s="73">
        <f t="shared" ref="L72:O72" si="89">L100+L175+L261</f>
        <v>1372600</v>
      </c>
      <c r="M72" s="73">
        <f t="shared" si="89"/>
        <v>916133</v>
      </c>
      <c r="N72" s="73">
        <f t="shared" si="89"/>
        <v>225822</v>
      </c>
      <c r="O72" s="73">
        <f t="shared" si="89"/>
        <v>1141955</v>
      </c>
      <c r="P72" s="73">
        <f t="shared" si="86"/>
        <v>230645</v>
      </c>
      <c r="Q72" s="198">
        <f t="shared" si="53"/>
        <v>83.2</v>
      </c>
      <c r="R72" s="6"/>
      <c r="S72" s="9">
        <f t="shared" si="14"/>
        <v>-916133</v>
      </c>
      <c r="T72" s="33">
        <f t="shared" si="87"/>
        <v>118621.92000000001</v>
      </c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</row>
    <row r="73" spans="1:159" ht="18" x14ac:dyDescent="0.2">
      <c r="A73" s="284"/>
      <c r="B73" s="285"/>
      <c r="C73" s="285"/>
      <c r="D73" s="285" t="s">
        <v>90</v>
      </c>
      <c r="E73" s="285"/>
      <c r="F73" s="285"/>
      <c r="G73" s="293" t="s">
        <v>274</v>
      </c>
      <c r="H73" s="73">
        <f>H129+H201+H298+H394</f>
        <v>594600</v>
      </c>
      <c r="I73" s="70">
        <f t="shared" si="84"/>
        <v>185663.56</v>
      </c>
      <c r="J73" s="73">
        <f>J129+J201+J298+J394</f>
        <v>408936.44</v>
      </c>
      <c r="K73" s="165">
        <f>ROUND(I72/H72*100,2)</f>
        <v>41.85</v>
      </c>
      <c r="L73" s="73">
        <f>L129+L201+L298+L394</f>
        <v>306800</v>
      </c>
      <c r="M73" s="73">
        <f>M129+M201+M298+M394</f>
        <v>139228</v>
      </c>
      <c r="N73" s="73">
        <f>N129+N201+N298+N394</f>
        <v>46435.56</v>
      </c>
      <c r="O73" s="73">
        <f>O129+O201+O298+O394</f>
        <v>185663.56</v>
      </c>
      <c r="P73" s="73">
        <f t="shared" si="86"/>
        <v>121136.44</v>
      </c>
      <c r="Q73" s="198">
        <f t="shared" si="53"/>
        <v>60.52</v>
      </c>
      <c r="R73" s="6"/>
      <c r="S73" s="9">
        <f t="shared" si="14"/>
        <v>-139228</v>
      </c>
      <c r="T73" s="33">
        <f t="shared" ref="T73" si="90">T393</f>
        <v>0</v>
      </c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</row>
    <row r="74" spans="1:159" ht="18" x14ac:dyDescent="0.2">
      <c r="A74" s="284"/>
      <c r="B74" s="285"/>
      <c r="C74" s="285"/>
      <c r="D74" s="285" t="s">
        <v>91</v>
      </c>
      <c r="E74" s="285"/>
      <c r="F74" s="285"/>
      <c r="G74" s="293" t="s">
        <v>391</v>
      </c>
      <c r="H74" s="73">
        <f t="shared" ref="H74:J74" si="91">H335</f>
        <v>0</v>
      </c>
      <c r="I74" s="73">
        <f t="shared" si="91"/>
        <v>0</v>
      </c>
      <c r="J74" s="73">
        <f t="shared" si="91"/>
        <v>0</v>
      </c>
      <c r="K74" s="165">
        <f>ROUND(I73/H73*100,2)</f>
        <v>31.22</v>
      </c>
      <c r="L74" s="73">
        <f t="shared" ref="L74:O74" si="92">L335</f>
        <v>0</v>
      </c>
      <c r="M74" s="73">
        <f t="shared" si="92"/>
        <v>0</v>
      </c>
      <c r="N74" s="73">
        <f t="shared" si="92"/>
        <v>0</v>
      </c>
      <c r="O74" s="73">
        <f t="shared" si="92"/>
        <v>0</v>
      </c>
      <c r="P74" s="73">
        <f t="shared" si="86"/>
        <v>0</v>
      </c>
      <c r="Q74" s="198"/>
      <c r="R74" s="6"/>
      <c r="S74" s="9">
        <f t="shared" si="14"/>
        <v>0</v>
      </c>
      <c r="T74" s="33">
        <f t="shared" ref="T74" si="93">+T399</f>
        <v>0</v>
      </c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</row>
    <row r="75" spans="1:159" ht="18" x14ac:dyDescent="0.2">
      <c r="A75" s="284"/>
      <c r="B75" s="285"/>
      <c r="C75" s="285"/>
      <c r="D75" s="285" t="s">
        <v>92</v>
      </c>
      <c r="E75" s="285"/>
      <c r="F75" s="285"/>
      <c r="G75" s="293" t="s">
        <v>356</v>
      </c>
      <c r="H75" s="73">
        <f>H231+H397</f>
        <v>0</v>
      </c>
      <c r="I75" s="73">
        <f>I231+I397</f>
        <v>0</v>
      </c>
      <c r="J75" s="73">
        <f>J231+J397</f>
        <v>0</v>
      </c>
      <c r="K75" s="165"/>
      <c r="L75" s="73">
        <f>L231+L397</f>
        <v>0</v>
      </c>
      <c r="M75" s="73">
        <f>M231+M397</f>
        <v>0</v>
      </c>
      <c r="N75" s="73">
        <f>N231+N397</f>
        <v>0</v>
      </c>
      <c r="O75" s="73">
        <f>O231+O397</f>
        <v>0</v>
      </c>
      <c r="P75" s="73">
        <f t="shared" si="86"/>
        <v>0</v>
      </c>
      <c r="Q75" s="198"/>
      <c r="R75" s="6"/>
      <c r="S75" s="9">
        <f t="shared" si="14"/>
        <v>0</v>
      </c>
      <c r="T75" s="33" t="e">
        <f>T228+T331+T406</f>
        <v>#VALUE!</v>
      </c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</row>
    <row r="76" spans="1:159" ht="30" x14ac:dyDescent="0.2">
      <c r="A76" s="284"/>
      <c r="B76" s="285"/>
      <c r="C76" s="285"/>
      <c r="D76" s="285">
        <v>51</v>
      </c>
      <c r="E76" s="285"/>
      <c r="F76" s="285"/>
      <c r="G76" s="293" t="s">
        <v>342</v>
      </c>
      <c r="H76" s="73">
        <f>H233+H336+H400</f>
        <v>2114000</v>
      </c>
      <c r="I76" s="73">
        <f>I233+I336+I400</f>
        <v>1060658</v>
      </c>
      <c r="J76" s="73">
        <f>J233+J336+J400</f>
        <v>1053342</v>
      </c>
      <c r="K76" s="165">
        <f>ROUND(I76/H76*100,2)</f>
        <v>50.17</v>
      </c>
      <c r="L76" s="73">
        <f>L233+L336+L400</f>
        <v>1400000</v>
      </c>
      <c r="M76" s="73">
        <f>M233+M336+M400</f>
        <v>850341</v>
      </c>
      <c r="N76" s="73">
        <f>N233+N336+N400</f>
        <v>210317</v>
      </c>
      <c r="O76" s="73">
        <f>O233+O336+O400</f>
        <v>1060658</v>
      </c>
      <c r="P76" s="73">
        <f t="shared" si="86"/>
        <v>339342</v>
      </c>
      <c r="Q76" s="198">
        <f t="shared" si="53"/>
        <v>75.760000000000005</v>
      </c>
      <c r="R76" s="6"/>
      <c r="S76" s="9">
        <f t="shared" si="14"/>
        <v>-850341</v>
      </c>
      <c r="T76" s="33">
        <f>T229+T332</f>
        <v>34110.94</v>
      </c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</row>
    <row r="77" spans="1:159" ht="18" x14ac:dyDescent="0.2">
      <c r="A77" s="284"/>
      <c r="B77" s="285"/>
      <c r="C77" s="285"/>
      <c r="D77" s="285"/>
      <c r="E77" s="285" t="s">
        <v>20</v>
      </c>
      <c r="F77" s="285"/>
      <c r="G77" s="293" t="s">
        <v>343</v>
      </c>
      <c r="H77" s="73">
        <f t="shared" ref="H77:J77" si="94">H78+H79+H80+H81+H82</f>
        <v>2114000</v>
      </c>
      <c r="I77" s="73">
        <f t="shared" si="94"/>
        <v>1060658</v>
      </c>
      <c r="J77" s="73">
        <f t="shared" si="94"/>
        <v>1053342</v>
      </c>
      <c r="K77" s="165">
        <f>ROUND(I76/H76*100,2)</f>
        <v>50.17</v>
      </c>
      <c r="L77" s="73">
        <f t="shared" ref="L77:O77" si="95">L78+L79+L80+L81+L82</f>
        <v>1400000</v>
      </c>
      <c r="M77" s="73">
        <f t="shared" si="95"/>
        <v>850341</v>
      </c>
      <c r="N77" s="73">
        <f t="shared" si="95"/>
        <v>220247</v>
      </c>
      <c r="O77" s="73">
        <f t="shared" si="95"/>
        <v>1060658</v>
      </c>
      <c r="P77" s="73">
        <f t="shared" si="86"/>
        <v>339342</v>
      </c>
      <c r="Q77" s="198">
        <f t="shared" si="53"/>
        <v>75.760000000000005</v>
      </c>
      <c r="R77" s="6"/>
      <c r="S77" s="9">
        <f t="shared" si="14"/>
        <v>-850341</v>
      </c>
      <c r="T77" s="33">
        <f t="shared" ref="T77" si="96">T78+T79</f>
        <v>0</v>
      </c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</row>
    <row r="78" spans="1:159" ht="18" x14ac:dyDescent="0.2">
      <c r="A78" s="284"/>
      <c r="B78" s="285"/>
      <c r="C78" s="285"/>
      <c r="D78" s="285"/>
      <c r="E78" s="285"/>
      <c r="F78" s="285" t="s">
        <v>20</v>
      </c>
      <c r="G78" s="293" t="s">
        <v>396</v>
      </c>
      <c r="H78" s="73">
        <f t="shared" ref="H78:J78" si="97">H233</f>
        <v>0</v>
      </c>
      <c r="I78" s="73">
        <f t="shared" si="97"/>
        <v>0</v>
      </c>
      <c r="J78" s="73">
        <f t="shared" si="97"/>
        <v>0</v>
      </c>
      <c r="K78" s="165">
        <f>ROUND(I77/H77*100,2)</f>
        <v>50.17</v>
      </c>
      <c r="L78" s="73">
        <f t="shared" ref="L78:O78" si="98">L233</f>
        <v>0</v>
      </c>
      <c r="M78" s="73">
        <f t="shared" si="98"/>
        <v>0</v>
      </c>
      <c r="N78" s="73">
        <f t="shared" si="98"/>
        <v>0</v>
      </c>
      <c r="O78" s="73">
        <f t="shared" si="98"/>
        <v>0</v>
      </c>
      <c r="P78" s="73">
        <f t="shared" si="86"/>
        <v>0</v>
      </c>
      <c r="Q78" s="198"/>
      <c r="R78" s="6"/>
      <c r="S78" s="9">
        <f t="shared" si="14"/>
        <v>0</v>
      </c>
      <c r="T78" s="33">
        <f>T231+T350+T408</f>
        <v>0</v>
      </c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</row>
    <row r="79" spans="1:159" ht="45" x14ac:dyDescent="0.2">
      <c r="A79" s="284"/>
      <c r="B79" s="285"/>
      <c r="C79" s="285"/>
      <c r="D79" s="285"/>
      <c r="E79" s="285"/>
      <c r="F79" s="285">
        <v>17</v>
      </c>
      <c r="G79" s="293" t="s">
        <v>344</v>
      </c>
      <c r="H79" s="73">
        <f t="shared" ref="H79:J79" si="99">H338</f>
        <v>2114000</v>
      </c>
      <c r="I79" s="73">
        <f t="shared" si="99"/>
        <v>1060658</v>
      </c>
      <c r="J79" s="73">
        <f t="shared" si="99"/>
        <v>1053342</v>
      </c>
      <c r="K79" s="165"/>
      <c r="L79" s="73">
        <f t="shared" ref="L79:O79" si="100">L338</f>
        <v>1400000</v>
      </c>
      <c r="M79" s="73">
        <f t="shared" si="100"/>
        <v>850341</v>
      </c>
      <c r="N79" s="73">
        <v>220247</v>
      </c>
      <c r="O79" s="73">
        <f t="shared" si="100"/>
        <v>1060658</v>
      </c>
      <c r="P79" s="73">
        <f t="shared" si="86"/>
        <v>339342</v>
      </c>
      <c r="Q79" s="198">
        <f t="shared" si="53"/>
        <v>75.760000000000005</v>
      </c>
      <c r="R79" s="6"/>
      <c r="S79" s="9">
        <f t="shared" si="14"/>
        <v>-850341</v>
      </c>
      <c r="T79" s="33">
        <f t="shared" ref="T79" si="101">T232</f>
        <v>0</v>
      </c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</row>
    <row r="80" spans="1:159" ht="60" x14ac:dyDescent="0.2">
      <c r="A80" s="284"/>
      <c r="B80" s="285"/>
      <c r="C80" s="285"/>
      <c r="D80" s="285"/>
      <c r="E80" s="285"/>
      <c r="F80" s="285">
        <v>18</v>
      </c>
      <c r="G80" s="293" t="s">
        <v>357</v>
      </c>
      <c r="H80" s="73">
        <f t="shared" ref="H80:J80" si="102">H402</f>
        <v>0</v>
      </c>
      <c r="I80" s="73">
        <f t="shared" si="102"/>
        <v>0</v>
      </c>
      <c r="J80" s="73">
        <f t="shared" si="102"/>
        <v>0</v>
      </c>
      <c r="K80" s="165">
        <f>ROUND(I79/H79*100,2)</f>
        <v>50.17</v>
      </c>
      <c r="L80" s="73">
        <f t="shared" ref="L80:O80" si="103">L402</f>
        <v>0</v>
      </c>
      <c r="M80" s="73">
        <f t="shared" si="103"/>
        <v>0</v>
      </c>
      <c r="N80" s="73">
        <f t="shared" si="103"/>
        <v>0</v>
      </c>
      <c r="O80" s="73">
        <f t="shared" si="103"/>
        <v>0</v>
      </c>
      <c r="P80" s="73">
        <f t="shared" si="86"/>
        <v>0</v>
      </c>
      <c r="Q80" s="198"/>
      <c r="R80" s="6"/>
      <c r="S80" s="9">
        <f t="shared" si="14"/>
        <v>0</v>
      </c>
      <c r="T80" s="33">
        <f>+T233+T434</f>
        <v>0</v>
      </c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</row>
    <row r="81" spans="1:159" ht="45" x14ac:dyDescent="0.2">
      <c r="A81" s="284"/>
      <c r="B81" s="285"/>
      <c r="C81" s="285"/>
      <c r="D81" s="285"/>
      <c r="E81" s="285"/>
      <c r="F81" s="285">
        <v>19</v>
      </c>
      <c r="G81" s="293" t="s">
        <v>345</v>
      </c>
      <c r="H81" s="73">
        <f t="shared" ref="H81:K82" si="104">H339</f>
        <v>0</v>
      </c>
      <c r="I81" s="73">
        <f t="shared" si="104"/>
        <v>0</v>
      </c>
      <c r="J81" s="73">
        <f t="shared" si="104"/>
        <v>0</v>
      </c>
      <c r="K81" s="73">
        <f t="shared" si="104"/>
        <v>0</v>
      </c>
      <c r="L81" s="73">
        <f t="shared" ref="L81:O82" si="105">L339</f>
        <v>0</v>
      </c>
      <c r="M81" s="73">
        <f t="shared" si="105"/>
        <v>0</v>
      </c>
      <c r="N81" s="73">
        <f t="shared" si="105"/>
        <v>0</v>
      </c>
      <c r="O81" s="73">
        <f t="shared" si="105"/>
        <v>0</v>
      </c>
      <c r="P81" s="73">
        <f t="shared" si="86"/>
        <v>0</v>
      </c>
      <c r="Q81" s="73">
        <f t="shared" si="86"/>
        <v>0</v>
      </c>
      <c r="R81" s="6"/>
      <c r="S81" s="9">
        <f t="shared" si="14"/>
        <v>0</v>
      </c>
      <c r="T81" s="33">
        <f>T137+T359</f>
        <v>0</v>
      </c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</row>
    <row r="82" spans="1:159" ht="75" x14ac:dyDescent="0.2">
      <c r="A82" s="284"/>
      <c r="B82" s="285"/>
      <c r="C82" s="285"/>
      <c r="D82" s="285"/>
      <c r="E82" s="285"/>
      <c r="F82" s="285" t="s">
        <v>90</v>
      </c>
      <c r="G82" s="293" t="s">
        <v>346</v>
      </c>
      <c r="H82" s="73">
        <f t="shared" si="104"/>
        <v>0</v>
      </c>
      <c r="I82" s="73">
        <f t="shared" si="104"/>
        <v>0</v>
      </c>
      <c r="J82" s="73">
        <f t="shared" ref="J82:K82" si="106">J340</f>
        <v>0</v>
      </c>
      <c r="K82" s="73">
        <f t="shared" si="106"/>
        <v>0</v>
      </c>
      <c r="L82" s="73">
        <f t="shared" si="105"/>
        <v>0</v>
      </c>
      <c r="M82" s="73">
        <f t="shared" si="105"/>
        <v>0</v>
      </c>
      <c r="N82" s="73">
        <f t="shared" si="105"/>
        <v>0</v>
      </c>
      <c r="O82" s="73">
        <f t="shared" si="105"/>
        <v>0</v>
      </c>
      <c r="P82" s="73">
        <f t="shared" ref="P82" si="107">L82-O82</f>
        <v>0</v>
      </c>
      <c r="Q82" s="73">
        <f t="shared" ref="Q82" si="108">M82-P82</f>
        <v>0</v>
      </c>
      <c r="R82" s="6"/>
      <c r="S82" s="9">
        <f t="shared" ref="S82:S145" si="109">R82-M82</f>
        <v>0</v>
      </c>
      <c r="T82" s="33">
        <f t="shared" ref="T82" si="110">T83</f>
        <v>82328278</v>
      </c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</row>
    <row r="83" spans="1:159" ht="15.75" x14ac:dyDescent="0.2">
      <c r="A83" s="284"/>
      <c r="B83" s="285"/>
      <c r="C83" s="285"/>
      <c r="D83" s="285">
        <v>55</v>
      </c>
      <c r="E83" s="285"/>
      <c r="F83" s="285"/>
      <c r="G83" s="293" t="s">
        <v>392</v>
      </c>
      <c r="H83" s="73">
        <f t="shared" ref="H83:I83" si="111">H403</f>
        <v>0</v>
      </c>
      <c r="I83" s="73">
        <f t="shared" si="111"/>
        <v>0</v>
      </c>
      <c r="J83" s="73">
        <f t="shared" ref="J83:K83" si="112">J341</f>
        <v>4017884</v>
      </c>
      <c r="K83" s="73">
        <f t="shared" si="112"/>
        <v>66.81</v>
      </c>
      <c r="L83" s="73">
        <f t="shared" ref="L83:O83" si="113">L403</f>
        <v>0</v>
      </c>
      <c r="M83" s="73">
        <f t="shared" si="113"/>
        <v>0</v>
      </c>
      <c r="N83" s="73">
        <f t="shared" si="113"/>
        <v>0</v>
      </c>
      <c r="O83" s="73">
        <f t="shared" si="113"/>
        <v>0</v>
      </c>
      <c r="P83" s="73">
        <f t="shared" si="86"/>
        <v>0</v>
      </c>
      <c r="Q83" s="198"/>
      <c r="R83" s="6"/>
      <c r="S83" s="9">
        <f t="shared" si="109"/>
        <v>0</v>
      </c>
      <c r="T83" s="33">
        <f>T236+T362</f>
        <v>82328278</v>
      </c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</row>
    <row r="84" spans="1:159" ht="30" x14ac:dyDescent="0.2">
      <c r="A84" s="284"/>
      <c r="B84" s="285"/>
      <c r="C84" s="285"/>
      <c r="D84" s="285">
        <v>56</v>
      </c>
      <c r="E84" s="285"/>
      <c r="F84" s="285"/>
      <c r="G84" s="293" t="s">
        <v>80</v>
      </c>
      <c r="H84" s="73">
        <f t="shared" ref="H84:J84" si="114">+H409</f>
        <v>0</v>
      </c>
      <c r="I84" s="73">
        <f t="shared" si="114"/>
        <v>0</v>
      </c>
      <c r="J84" s="73">
        <f t="shared" si="114"/>
        <v>0</v>
      </c>
      <c r="K84" s="165"/>
      <c r="L84" s="73">
        <f t="shared" ref="L84:O84" si="115">+L409</f>
        <v>0</v>
      </c>
      <c r="M84" s="73">
        <f t="shared" si="115"/>
        <v>0</v>
      </c>
      <c r="N84" s="73">
        <f t="shared" si="115"/>
        <v>0</v>
      </c>
      <c r="O84" s="73">
        <f t="shared" si="115"/>
        <v>0</v>
      </c>
      <c r="P84" s="73">
        <f t="shared" si="86"/>
        <v>0</v>
      </c>
      <c r="Q84" s="198"/>
      <c r="R84" s="6"/>
      <c r="S84" s="9">
        <f t="shared" si="109"/>
        <v>0</v>
      </c>
      <c r="T84" s="33">
        <f t="shared" ref="T84" si="116">T85+T86</f>
        <v>-130034</v>
      </c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</row>
    <row r="85" spans="1:159" ht="18" x14ac:dyDescent="0.2">
      <c r="A85" s="284"/>
      <c r="B85" s="285"/>
      <c r="C85" s="285"/>
      <c r="D85" s="285">
        <v>57</v>
      </c>
      <c r="E85" s="285"/>
      <c r="F85" s="285"/>
      <c r="G85" s="293" t="s">
        <v>316</v>
      </c>
      <c r="H85" s="73">
        <f>H238+H341+H416</f>
        <v>16267000</v>
      </c>
      <c r="I85" s="73">
        <f>O85</f>
        <v>11466624</v>
      </c>
      <c r="J85" s="73">
        <f>J238+J341+J416</f>
        <v>5302191</v>
      </c>
      <c r="K85" s="165"/>
      <c r="L85" s="73">
        <f>L238+L341+L416</f>
        <v>11373000</v>
      </c>
      <c r="M85" s="73">
        <f>M238+M341+M416</f>
        <v>9299870</v>
      </c>
      <c r="N85" s="73">
        <f>N238+N341+N416</f>
        <v>2169004</v>
      </c>
      <c r="O85" s="73">
        <f>O238+O341+O416</f>
        <v>11466624</v>
      </c>
      <c r="P85" s="73">
        <f t="shared" si="86"/>
        <v>-93624</v>
      </c>
      <c r="Q85" s="198">
        <f t="shared" si="53"/>
        <v>100.82</v>
      </c>
      <c r="R85" s="6"/>
      <c r="S85" s="9">
        <f t="shared" si="109"/>
        <v>-9299870</v>
      </c>
      <c r="T85" s="33">
        <f t="shared" ref="T85" si="117">T438</f>
        <v>-130034</v>
      </c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</row>
    <row r="86" spans="1:159" ht="18" x14ac:dyDescent="0.2">
      <c r="A86" s="284"/>
      <c r="B86" s="285"/>
      <c r="C86" s="285"/>
      <c r="D86" s="285"/>
      <c r="E86" s="285" t="s">
        <v>20</v>
      </c>
      <c r="F86" s="285"/>
      <c r="G86" s="293" t="s">
        <v>347</v>
      </c>
      <c r="H86" s="73">
        <f>H239+H342</f>
        <v>7598000</v>
      </c>
      <c r="I86" s="73">
        <f>I239+I342</f>
        <v>4351686</v>
      </c>
      <c r="J86" s="73">
        <f>J239+J342</f>
        <v>3698633</v>
      </c>
      <c r="K86" s="165">
        <f t="shared" ref="K86:K92" si="118">ROUND(I85/H85*100,2)</f>
        <v>70.489999999999995</v>
      </c>
      <c r="L86" s="73">
        <f>L239+L342</f>
        <v>5800000</v>
      </c>
      <c r="M86" s="73">
        <f>M239+M342</f>
        <v>3503434</v>
      </c>
      <c r="N86" s="73">
        <f>N239+N342</f>
        <v>897748</v>
      </c>
      <c r="O86" s="73">
        <f>O239+O342</f>
        <v>4351686</v>
      </c>
      <c r="P86" s="73">
        <f t="shared" si="86"/>
        <v>1448314</v>
      </c>
      <c r="Q86" s="198">
        <f t="shared" si="53"/>
        <v>75.03</v>
      </c>
      <c r="R86" s="6"/>
      <c r="S86" s="9">
        <f t="shared" si="109"/>
        <v>-3503434</v>
      </c>
      <c r="T86" s="33">
        <f t="shared" ref="T86" si="119">T372</f>
        <v>0</v>
      </c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</row>
    <row r="87" spans="1:159" ht="18" x14ac:dyDescent="0.2">
      <c r="A87" s="284"/>
      <c r="B87" s="285"/>
      <c r="C87" s="285"/>
      <c r="D87" s="285"/>
      <c r="E87" s="285" t="s">
        <v>18</v>
      </c>
      <c r="F87" s="285"/>
      <c r="G87" s="293" t="s">
        <v>317</v>
      </c>
      <c r="H87" s="73">
        <f t="shared" ref="H87:J87" si="120">H88+H89</f>
        <v>5798000</v>
      </c>
      <c r="I87" s="73">
        <f t="shared" ref="I87" si="121">O87</f>
        <v>4822112</v>
      </c>
      <c r="J87" s="73">
        <f t="shared" si="120"/>
        <v>979664</v>
      </c>
      <c r="K87" s="165">
        <f t="shared" si="118"/>
        <v>57.27</v>
      </c>
      <c r="L87" s="73">
        <f t="shared" ref="L87:O87" si="122">L88+L89</f>
        <v>3002000</v>
      </c>
      <c r="M87" s="73">
        <f t="shared" si="122"/>
        <v>3921589</v>
      </c>
      <c r="N87" s="73">
        <f t="shared" si="122"/>
        <v>900523</v>
      </c>
      <c r="O87" s="73">
        <f t="shared" si="122"/>
        <v>4822112</v>
      </c>
      <c r="P87" s="73">
        <f t="shared" si="86"/>
        <v>-1820112</v>
      </c>
      <c r="Q87" s="198">
        <f t="shared" si="53"/>
        <v>160.63</v>
      </c>
      <c r="R87" s="6"/>
      <c r="S87" s="9">
        <f t="shared" si="109"/>
        <v>-3921589</v>
      </c>
      <c r="T87" s="92">
        <f>+T243+T373+T441</f>
        <v>0</v>
      </c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</row>
    <row r="88" spans="1:159" ht="18" x14ac:dyDescent="0.2">
      <c r="A88" s="284"/>
      <c r="B88" s="285"/>
      <c r="C88" s="285"/>
      <c r="D88" s="285"/>
      <c r="E88" s="285"/>
      <c r="F88" s="285" t="s">
        <v>20</v>
      </c>
      <c r="G88" s="293" t="s">
        <v>350</v>
      </c>
      <c r="H88" s="73">
        <f>H241+H360+H418</f>
        <v>5796000</v>
      </c>
      <c r="I88" s="73">
        <f t="shared" ref="I88" si="123">I241+I344</f>
        <v>4132599</v>
      </c>
      <c r="J88" s="73">
        <f>J242+J360+J418</f>
        <v>978138</v>
      </c>
      <c r="K88" s="165">
        <f t="shared" si="118"/>
        <v>83.17</v>
      </c>
      <c r="L88" s="73">
        <f>L241+L360+L418</f>
        <v>3000000</v>
      </c>
      <c r="M88" s="73">
        <f>M241+M360+M418</f>
        <v>3921115</v>
      </c>
      <c r="N88" s="73">
        <f>N241+N360+N418</f>
        <v>900523</v>
      </c>
      <c r="O88" s="73">
        <f>O241+O360+O418</f>
        <v>4821638</v>
      </c>
      <c r="P88" s="73">
        <f t="shared" si="86"/>
        <v>-1821638</v>
      </c>
      <c r="Q88" s="198">
        <f t="shared" si="53"/>
        <v>160.72</v>
      </c>
      <c r="R88" s="6"/>
      <c r="S88" s="9">
        <f t="shared" si="109"/>
        <v>-3921115</v>
      </c>
      <c r="T88" s="55">
        <f t="shared" ref="T88" si="124">T89+T142</f>
        <v>-1592364.4</v>
      </c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</row>
    <row r="89" spans="1:159" ht="18" x14ac:dyDescent="0.2">
      <c r="A89" s="284"/>
      <c r="B89" s="285"/>
      <c r="C89" s="285"/>
      <c r="D89" s="285"/>
      <c r="E89" s="285"/>
      <c r="F89" s="285" t="s">
        <v>18</v>
      </c>
      <c r="G89" s="293" t="s">
        <v>318</v>
      </c>
      <c r="H89" s="73">
        <f t="shared" ref="H89:J89" si="125">H242</f>
        <v>2000</v>
      </c>
      <c r="I89" s="73">
        <f t="shared" ref="I89" si="126">O89</f>
        <v>474</v>
      </c>
      <c r="J89" s="73">
        <f t="shared" si="125"/>
        <v>1526</v>
      </c>
      <c r="K89" s="165">
        <f t="shared" si="118"/>
        <v>71.3</v>
      </c>
      <c r="L89" s="73">
        <f>L242</f>
        <v>2000</v>
      </c>
      <c r="M89" s="73">
        <f>M242</f>
        <v>474</v>
      </c>
      <c r="N89" s="73">
        <f t="shared" ref="N89:O89" si="127">N242</f>
        <v>0</v>
      </c>
      <c r="O89" s="73">
        <f t="shared" si="127"/>
        <v>474</v>
      </c>
      <c r="P89" s="73">
        <f t="shared" si="86"/>
        <v>1526</v>
      </c>
      <c r="Q89" s="198">
        <f t="shared" si="53"/>
        <v>23.7</v>
      </c>
      <c r="R89" s="6"/>
      <c r="S89" s="9">
        <f t="shared" si="109"/>
        <v>-474</v>
      </c>
      <c r="T89" s="33">
        <f t="shared" ref="T89" si="128">T90+T119+T137</f>
        <v>-1592364.4</v>
      </c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</row>
    <row r="90" spans="1:159" ht="45" x14ac:dyDescent="0.2">
      <c r="A90" s="284"/>
      <c r="B90" s="285"/>
      <c r="C90" s="285"/>
      <c r="D90" s="285">
        <v>58</v>
      </c>
      <c r="E90" s="285"/>
      <c r="F90" s="285"/>
      <c r="G90" s="293" t="s">
        <v>83</v>
      </c>
      <c r="H90" s="73">
        <f>+H243+H444</f>
        <v>10254000</v>
      </c>
      <c r="I90" s="73">
        <f t="shared" ref="I90" si="129">I243+I346</f>
        <v>0</v>
      </c>
      <c r="J90" s="73">
        <f>+J243+J444</f>
        <v>6079558.9400000004</v>
      </c>
      <c r="K90" s="165">
        <f t="shared" si="118"/>
        <v>23.7</v>
      </c>
      <c r="L90" s="73">
        <v>1806440</v>
      </c>
      <c r="M90" s="73">
        <f>+M243+M444</f>
        <v>3216588</v>
      </c>
      <c r="N90" s="73">
        <f>+N243+N444</f>
        <v>957853.06</v>
      </c>
      <c r="O90" s="73">
        <f>+O243+O444</f>
        <v>4174441.06</v>
      </c>
      <c r="P90" s="73">
        <f t="shared" si="86"/>
        <v>-2368001.06</v>
      </c>
      <c r="Q90" s="198"/>
      <c r="R90" s="6"/>
      <c r="S90" s="9">
        <f t="shared" si="109"/>
        <v>-3216588</v>
      </c>
      <c r="T90" s="33">
        <f t="shared" ref="T90" si="130">T91+T112+T110</f>
        <v>-1592364.4</v>
      </c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</row>
    <row r="91" spans="1:159" ht="18" x14ac:dyDescent="0.2">
      <c r="A91" s="284"/>
      <c r="B91" s="285"/>
      <c r="C91" s="285"/>
      <c r="D91" s="285">
        <v>59</v>
      </c>
      <c r="E91" s="285"/>
      <c r="F91" s="285"/>
      <c r="G91" s="293" t="s">
        <v>161</v>
      </c>
      <c r="H91" s="73">
        <f>H147+H369</f>
        <v>1421000</v>
      </c>
      <c r="I91" s="73">
        <f t="shared" ref="I91" si="131">O91</f>
        <v>837081</v>
      </c>
      <c r="J91" s="73">
        <f>J147+J369</f>
        <v>583919</v>
      </c>
      <c r="K91" s="165">
        <f t="shared" si="118"/>
        <v>0</v>
      </c>
      <c r="L91" s="73">
        <v>142000</v>
      </c>
      <c r="M91" s="73">
        <f>M147+M369</f>
        <v>829826</v>
      </c>
      <c r="N91" s="73">
        <f>N147+N369</f>
        <v>7255</v>
      </c>
      <c r="O91" s="73">
        <f>O147+O369</f>
        <v>837081</v>
      </c>
      <c r="P91" s="73">
        <f>P147+P369</f>
        <v>78919</v>
      </c>
      <c r="Q91" s="198"/>
      <c r="R91" s="6"/>
      <c r="S91" s="9">
        <f t="shared" si="109"/>
        <v>-829826</v>
      </c>
      <c r="T91" s="33">
        <f t="shared" ref="T91" si="132">SUM(T92:T109)</f>
        <v>-1592364.4</v>
      </c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</row>
    <row r="92" spans="1:159" ht="18" x14ac:dyDescent="0.2">
      <c r="A92" s="284"/>
      <c r="B92" s="285"/>
      <c r="C92" s="285"/>
      <c r="D92" s="285" t="s">
        <v>97</v>
      </c>
      <c r="E92" s="285"/>
      <c r="F92" s="285"/>
      <c r="G92" s="293" t="s">
        <v>162</v>
      </c>
      <c r="H92" s="73">
        <f t="shared" ref="H92:J92" si="133">H93</f>
        <v>0</v>
      </c>
      <c r="I92" s="73">
        <f t="shared" ref="I92" si="134">I245+I348</f>
        <v>0</v>
      </c>
      <c r="J92" s="73">
        <f t="shared" si="133"/>
        <v>0</v>
      </c>
      <c r="K92" s="165">
        <f t="shared" si="118"/>
        <v>58.91</v>
      </c>
      <c r="L92" s="73">
        <f>L93</f>
        <v>0</v>
      </c>
      <c r="M92" s="73">
        <f t="shared" ref="M92:O92" si="135">M93</f>
        <v>0</v>
      </c>
      <c r="N92" s="73">
        <f t="shared" si="135"/>
        <v>0</v>
      </c>
      <c r="O92" s="73">
        <f t="shared" si="135"/>
        <v>0</v>
      </c>
      <c r="P92" s="73">
        <f t="shared" si="86"/>
        <v>0</v>
      </c>
      <c r="Q92" s="73">
        <f t="shared" si="86"/>
        <v>0</v>
      </c>
      <c r="R92" s="6"/>
      <c r="S92" s="9">
        <f t="shared" si="109"/>
        <v>0</v>
      </c>
      <c r="T92" s="44">
        <f t="shared" ref="T92:T109" si="136">+R92+S92</f>
        <v>0</v>
      </c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</row>
    <row r="93" spans="1:159" ht="15.75" x14ac:dyDescent="0.2">
      <c r="A93" s="284"/>
      <c r="B93" s="285"/>
      <c r="C93" s="285"/>
      <c r="D93" s="285">
        <v>71</v>
      </c>
      <c r="E93" s="285"/>
      <c r="F93" s="285"/>
      <c r="G93" s="293" t="s">
        <v>393</v>
      </c>
      <c r="H93" s="73">
        <f>H246+H372</f>
        <v>0</v>
      </c>
      <c r="I93" s="73">
        <f t="shared" ref="I93" si="137">O93</f>
        <v>0</v>
      </c>
      <c r="J93" s="73">
        <f t="shared" ref="J93:O93" si="138">J246+J372</f>
        <v>0</v>
      </c>
      <c r="K93" s="73">
        <f t="shared" si="138"/>
        <v>0</v>
      </c>
      <c r="L93" s="73">
        <f t="shared" si="138"/>
        <v>0</v>
      </c>
      <c r="M93" s="73">
        <f t="shared" si="138"/>
        <v>0</v>
      </c>
      <c r="N93" s="73">
        <f t="shared" si="138"/>
        <v>0</v>
      </c>
      <c r="O93" s="73">
        <f t="shared" si="138"/>
        <v>0</v>
      </c>
      <c r="P93" s="73">
        <f t="shared" ref="P93" si="139">L93-O93</f>
        <v>0</v>
      </c>
      <c r="Q93" s="73">
        <f t="shared" ref="Q93" si="140">M93-P93</f>
        <v>0</v>
      </c>
      <c r="R93" s="6"/>
      <c r="S93" s="9">
        <f t="shared" si="109"/>
        <v>0</v>
      </c>
      <c r="T93" s="172">
        <v>0</v>
      </c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</row>
    <row r="94" spans="1:159" ht="15.75" x14ac:dyDescent="0.2">
      <c r="A94" s="284"/>
      <c r="B94" s="285"/>
      <c r="C94" s="285"/>
      <c r="D94" s="285">
        <v>79</v>
      </c>
      <c r="E94" s="285"/>
      <c r="F94" s="285"/>
      <c r="G94" s="293" t="s">
        <v>164</v>
      </c>
      <c r="H94" s="73">
        <f t="shared" ref="H94" si="141">H95+H96</f>
        <v>0</v>
      </c>
      <c r="I94" s="73">
        <f t="shared" ref="I94" si="142">I247+I350</f>
        <v>0</v>
      </c>
      <c r="J94" s="73">
        <f>J247+J373</f>
        <v>0</v>
      </c>
      <c r="K94" s="73">
        <f>K247+K373</f>
        <v>0</v>
      </c>
      <c r="L94" s="73">
        <f t="shared" ref="L94:O94" si="143">L95+L96</f>
        <v>0</v>
      </c>
      <c r="M94" s="73">
        <f t="shared" si="143"/>
        <v>0</v>
      </c>
      <c r="N94" s="73">
        <f t="shared" si="143"/>
        <v>0</v>
      </c>
      <c r="O94" s="73">
        <f t="shared" si="143"/>
        <v>0</v>
      </c>
      <c r="P94" s="73">
        <f t="shared" si="86"/>
        <v>0</v>
      </c>
      <c r="Q94" s="198"/>
      <c r="R94" s="6"/>
      <c r="S94" s="9">
        <f t="shared" si="109"/>
        <v>0</v>
      </c>
      <c r="T94" s="44">
        <f t="shared" si="136"/>
        <v>0</v>
      </c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</row>
    <row r="95" spans="1:159" ht="18" x14ac:dyDescent="0.2">
      <c r="A95" s="284"/>
      <c r="B95" s="285"/>
      <c r="C95" s="285"/>
      <c r="D95" s="285" t="s">
        <v>98</v>
      </c>
      <c r="E95" s="285"/>
      <c r="F95" s="285"/>
      <c r="G95" s="293" t="s">
        <v>398</v>
      </c>
      <c r="H95" s="73">
        <f t="shared" ref="H95:J95" si="144">H448</f>
        <v>0</v>
      </c>
      <c r="I95" s="73">
        <f t="shared" ref="I95" si="145">O95</f>
        <v>0</v>
      </c>
      <c r="J95" s="73">
        <f t="shared" si="144"/>
        <v>0</v>
      </c>
      <c r="K95" s="165"/>
      <c r="L95" s="73">
        <f t="shared" ref="L95:O95" si="146">L448</f>
        <v>0</v>
      </c>
      <c r="M95" s="73">
        <f t="shared" si="146"/>
        <v>0</v>
      </c>
      <c r="N95" s="73">
        <f t="shared" si="146"/>
        <v>0</v>
      </c>
      <c r="O95" s="73">
        <f t="shared" si="146"/>
        <v>0</v>
      </c>
      <c r="P95" s="73">
        <f t="shared" si="86"/>
        <v>0</v>
      </c>
      <c r="Q95" s="198"/>
      <c r="R95" s="6"/>
      <c r="S95" s="9">
        <f t="shared" si="109"/>
        <v>0</v>
      </c>
      <c r="T95" s="44">
        <f t="shared" si="136"/>
        <v>0</v>
      </c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</row>
    <row r="96" spans="1:159" ht="18" x14ac:dyDescent="0.2">
      <c r="A96" s="284"/>
      <c r="B96" s="285"/>
      <c r="C96" s="285"/>
      <c r="D96" s="285">
        <v>81</v>
      </c>
      <c r="E96" s="285"/>
      <c r="F96" s="285"/>
      <c r="G96" s="293" t="s">
        <v>399</v>
      </c>
      <c r="H96" s="73">
        <f t="shared" ref="H96:J96" si="147">H382</f>
        <v>0</v>
      </c>
      <c r="I96" s="73">
        <f t="shared" ref="I96" si="148">I249+I352</f>
        <v>0</v>
      </c>
      <c r="J96" s="73">
        <f t="shared" si="147"/>
        <v>0</v>
      </c>
      <c r="K96" s="165"/>
      <c r="L96" s="73">
        <f t="shared" ref="L96:O96" si="149">L382</f>
        <v>0</v>
      </c>
      <c r="M96" s="73">
        <f t="shared" si="149"/>
        <v>0</v>
      </c>
      <c r="N96" s="73">
        <f t="shared" si="149"/>
        <v>0</v>
      </c>
      <c r="O96" s="73">
        <f t="shared" si="149"/>
        <v>0</v>
      </c>
      <c r="P96" s="73">
        <f t="shared" si="86"/>
        <v>0</v>
      </c>
      <c r="Q96" s="198"/>
      <c r="R96" s="6"/>
      <c r="S96" s="9">
        <f t="shared" si="109"/>
        <v>0</v>
      </c>
      <c r="T96" s="44">
        <f t="shared" si="136"/>
        <v>0</v>
      </c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</row>
    <row r="97" spans="1:159" ht="18" x14ac:dyDescent="0.2">
      <c r="A97" s="306"/>
      <c r="B97" s="307"/>
      <c r="C97" s="307"/>
      <c r="D97" s="307">
        <v>85</v>
      </c>
      <c r="E97" s="307"/>
      <c r="F97" s="307"/>
      <c r="G97" s="308" t="s">
        <v>87</v>
      </c>
      <c r="H97" s="73">
        <f>+H253+H383+H451</f>
        <v>0</v>
      </c>
      <c r="I97" s="73">
        <f t="shared" ref="I97" si="150">O97</f>
        <v>-79579.06</v>
      </c>
      <c r="J97" s="73">
        <f>+J253+J383+J451</f>
        <v>0</v>
      </c>
      <c r="K97" s="165"/>
      <c r="L97" s="73">
        <f>+L253+L383+L451</f>
        <v>0</v>
      </c>
      <c r="M97" s="73">
        <f>+M253+M383+M451</f>
        <v>-67287.600000000006</v>
      </c>
      <c r="N97" s="73">
        <f>+N253+N383+N451</f>
        <v>-12291.46</v>
      </c>
      <c r="O97" s="73">
        <f>+O253+O383+O451</f>
        <v>-79579.06</v>
      </c>
      <c r="P97" s="73"/>
      <c r="Q97" s="203"/>
      <c r="R97" s="6"/>
      <c r="S97" s="9">
        <f t="shared" si="109"/>
        <v>67287.600000000006</v>
      </c>
      <c r="T97" s="44">
        <f t="shared" si="136"/>
        <v>67287.600000000006</v>
      </c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</row>
    <row r="98" spans="1:159" ht="30" x14ac:dyDescent="0.2">
      <c r="A98" s="413" t="s">
        <v>99</v>
      </c>
      <c r="B98" s="414"/>
      <c r="C98" s="414"/>
      <c r="D98" s="414"/>
      <c r="E98" s="414"/>
      <c r="F98" s="414"/>
      <c r="G98" s="299" t="s">
        <v>100</v>
      </c>
      <c r="H98" s="73">
        <f t="shared" ref="H98:J98" si="151">H99+H152</f>
        <v>1420000</v>
      </c>
      <c r="I98" s="73">
        <f>O98</f>
        <v>836081</v>
      </c>
      <c r="J98" s="73">
        <f t="shared" si="151"/>
        <v>583919</v>
      </c>
      <c r="K98" s="165">
        <f t="shared" si="56"/>
        <v>58.88</v>
      </c>
      <c r="L98" s="73">
        <v>720000</v>
      </c>
      <c r="M98" s="73">
        <f>M99+M152</f>
        <v>829826</v>
      </c>
      <c r="N98" s="73">
        <f t="shared" ref="N98:O98" si="152">N99+N152</f>
        <v>6255</v>
      </c>
      <c r="O98" s="73">
        <f t="shared" si="152"/>
        <v>836081</v>
      </c>
      <c r="P98" s="73">
        <f>L98-O98</f>
        <v>-116081</v>
      </c>
      <c r="Q98" s="200">
        <f t="shared" ref="Q98:Q149" si="153">ROUND(O98/L98*100,2)</f>
        <v>116.12</v>
      </c>
      <c r="R98" s="6"/>
      <c r="S98" s="9">
        <f t="shared" si="109"/>
        <v>-829826</v>
      </c>
      <c r="T98" s="44">
        <f t="shared" si="136"/>
        <v>-829826</v>
      </c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</row>
    <row r="99" spans="1:159" ht="18" x14ac:dyDescent="0.2">
      <c r="A99" s="284"/>
      <c r="B99" s="285"/>
      <c r="C99" s="285"/>
      <c r="D99" s="285" t="s">
        <v>20</v>
      </c>
      <c r="E99" s="285"/>
      <c r="F99" s="285"/>
      <c r="G99" s="309" t="s">
        <v>153</v>
      </c>
      <c r="H99" s="73">
        <f>H100+H129+H147</f>
        <v>1420000</v>
      </c>
      <c r="I99" s="73">
        <f>O99</f>
        <v>836081</v>
      </c>
      <c r="J99" s="73">
        <f t="shared" ref="J99" si="154">J100+J129+J147</f>
        <v>583919</v>
      </c>
      <c r="K99" s="165">
        <f t="shared" si="56"/>
        <v>58.88</v>
      </c>
      <c r="L99" s="73">
        <v>720000</v>
      </c>
      <c r="M99" s="73">
        <f t="shared" ref="M99:O99" si="155">M100+M129+M147</f>
        <v>829826</v>
      </c>
      <c r="N99" s="73">
        <f t="shared" si="155"/>
        <v>6255</v>
      </c>
      <c r="O99" s="73">
        <f t="shared" si="155"/>
        <v>836081</v>
      </c>
      <c r="P99" s="73">
        <f>L99-O99</f>
        <v>-116081</v>
      </c>
      <c r="Q99" s="198">
        <f t="shared" si="153"/>
        <v>116.12</v>
      </c>
      <c r="R99" s="6"/>
      <c r="S99" s="9">
        <f t="shared" si="109"/>
        <v>-829826</v>
      </c>
      <c r="T99" s="44">
        <f t="shared" si="136"/>
        <v>-829826</v>
      </c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</row>
    <row r="100" spans="1:159" ht="15.75" x14ac:dyDescent="0.2">
      <c r="A100" s="284"/>
      <c r="B100" s="285"/>
      <c r="C100" s="285"/>
      <c r="D100" s="285" t="s">
        <v>89</v>
      </c>
      <c r="E100" s="285"/>
      <c r="F100" s="285"/>
      <c r="G100" s="309" t="s">
        <v>273</v>
      </c>
      <c r="H100" s="73">
        <f t="shared" ref="H100:J100" si="156">H101+H122+H120</f>
        <v>0</v>
      </c>
      <c r="I100" s="73">
        <f t="shared" si="156"/>
        <v>0</v>
      </c>
      <c r="J100" s="73">
        <f t="shared" si="156"/>
        <v>0</v>
      </c>
      <c r="K100" s="73">
        <v>0</v>
      </c>
      <c r="L100" s="73">
        <f>L101+L122+L120</f>
        <v>0</v>
      </c>
      <c r="M100" s="73">
        <f t="shared" ref="M100:P100" si="157">M101+M122+M120</f>
        <v>0</v>
      </c>
      <c r="N100" s="73">
        <f t="shared" si="157"/>
        <v>0</v>
      </c>
      <c r="O100" s="73">
        <f t="shared" si="157"/>
        <v>0</v>
      </c>
      <c r="P100" s="73">
        <f t="shared" si="157"/>
        <v>0</v>
      </c>
      <c r="Q100" s="73">
        <v>0</v>
      </c>
      <c r="R100" s="6"/>
      <c r="S100" s="9">
        <f t="shared" si="109"/>
        <v>0</v>
      </c>
      <c r="T100" s="44">
        <f t="shared" si="136"/>
        <v>0</v>
      </c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</row>
    <row r="101" spans="1:159" ht="15.75" x14ac:dyDescent="0.2">
      <c r="A101" s="284"/>
      <c r="B101" s="285"/>
      <c r="C101" s="285"/>
      <c r="D101" s="285"/>
      <c r="E101" s="285" t="s">
        <v>20</v>
      </c>
      <c r="F101" s="285"/>
      <c r="G101" s="293" t="s">
        <v>294</v>
      </c>
      <c r="H101" s="73">
        <f t="shared" ref="H101:J101" si="158">SUM(H102:H119)</f>
        <v>0</v>
      </c>
      <c r="I101" s="73">
        <f t="shared" si="158"/>
        <v>0</v>
      </c>
      <c r="J101" s="73">
        <f t="shared" si="158"/>
        <v>0</v>
      </c>
      <c r="K101" s="73">
        <v>0</v>
      </c>
      <c r="L101" s="73">
        <f t="shared" ref="L101:O101" si="159">SUM(L102:L119)</f>
        <v>0</v>
      </c>
      <c r="M101" s="73">
        <f t="shared" si="159"/>
        <v>0</v>
      </c>
      <c r="N101" s="73">
        <f t="shared" si="159"/>
        <v>0</v>
      </c>
      <c r="O101" s="73">
        <f t="shared" si="159"/>
        <v>0</v>
      </c>
      <c r="P101" s="73">
        <f t="shared" ref="P101:Q156" si="160">L101-O101</f>
        <v>0</v>
      </c>
      <c r="Q101" s="73">
        <v>0</v>
      </c>
      <c r="R101" s="6"/>
      <c r="S101" s="9">
        <f t="shared" si="109"/>
        <v>0</v>
      </c>
      <c r="T101" s="44">
        <f t="shared" si="136"/>
        <v>0</v>
      </c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</row>
    <row r="102" spans="1:159" ht="15.75" x14ac:dyDescent="0.2">
      <c r="A102" s="290"/>
      <c r="B102" s="291"/>
      <c r="C102" s="291"/>
      <c r="D102" s="291"/>
      <c r="E102" s="291"/>
      <c r="F102" s="291" t="s">
        <v>20</v>
      </c>
      <c r="G102" s="295" t="s">
        <v>295</v>
      </c>
      <c r="H102" s="71"/>
      <c r="I102" s="71"/>
      <c r="J102" s="71">
        <f>H102-I102</f>
        <v>0</v>
      </c>
      <c r="K102" s="73">
        <v>0</v>
      </c>
      <c r="L102" s="71"/>
      <c r="M102" s="71"/>
      <c r="N102" s="71"/>
      <c r="O102" s="69">
        <f t="shared" ref="O102:O119" si="161">+M102+N102</f>
        <v>0</v>
      </c>
      <c r="P102" s="71">
        <f t="shared" si="160"/>
        <v>0</v>
      </c>
      <c r="Q102" s="73">
        <v>0</v>
      </c>
      <c r="R102" s="6"/>
      <c r="S102" s="9">
        <f t="shared" si="109"/>
        <v>0</v>
      </c>
      <c r="T102" s="44">
        <f t="shared" si="136"/>
        <v>0</v>
      </c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</row>
    <row r="103" spans="1:159" s="85" customFormat="1" ht="18" x14ac:dyDescent="0.2">
      <c r="A103" s="310"/>
      <c r="B103" s="311"/>
      <c r="C103" s="311"/>
      <c r="D103" s="311"/>
      <c r="E103" s="311"/>
      <c r="F103" s="311"/>
      <c r="G103" s="312" t="s">
        <v>376</v>
      </c>
      <c r="H103" s="173">
        <v>0</v>
      </c>
      <c r="I103" s="173">
        <v>0</v>
      </c>
      <c r="J103" s="173">
        <f t="shared" ref="J103:J128" si="162">H103-I103</f>
        <v>0</v>
      </c>
      <c r="K103" s="171"/>
      <c r="L103" s="173">
        <v>0</v>
      </c>
      <c r="M103" s="173">
        <v>0</v>
      </c>
      <c r="N103" s="173">
        <v>0</v>
      </c>
      <c r="O103" s="181">
        <v>0</v>
      </c>
      <c r="P103" s="173"/>
      <c r="Q103" s="204"/>
      <c r="R103" s="82"/>
      <c r="S103" s="9">
        <f t="shared" si="109"/>
        <v>0</v>
      </c>
      <c r="T103" s="44">
        <f t="shared" si="136"/>
        <v>0</v>
      </c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  <c r="DC103" s="83"/>
      <c r="DD103" s="83"/>
      <c r="DE103" s="83"/>
      <c r="DF103" s="83"/>
      <c r="DG103" s="83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</row>
    <row r="104" spans="1:159" ht="18" x14ac:dyDescent="0.2">
      <c r="A104" s="290"/>
      <c r="B104" s="291"/>
      <c r="C104" s="291"/>
      <c r="D104" s="291"/>
      <c r="E104" s="291"/>
      <c r="F104" s="291" t="s">
        <v>18</v>
      </c>
      <c r="G104" s="295" t="s">
        <v>103</v>
      </c>
      <c r="H104" s="71"/>
      <c r="I104" s="71"/>
      <c r="J104" s="71">
        <f t="shared" si="162"/>
        <v>0</v>
      </c>
      <c r="K104" s="165"/>
      <c r="L104" s="71"/>
      <c r="M104" s="71"/>
      <c r="N104" s="71"/>
      <c r="O104" s="69">
        <f t="shared" si="161"/>
        <v>0</v>
      </c>
      <c r="P104" s="73">
        <f t="shared" si="160"/>
        <v>0</v>
      </c>
      <c r="Q104" s="198"/>
      <c r="R104" s="6"/>
      <c r="S104" s="9">
        <f t="shared" si="109"/>
        <v>0</v>
      </c>
      <c r="T104" s="44">
        <f t="shared" si="136"/>
        <v>0</v>
      </c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</row>
    <row r="105" spans="1:159" ht="18" x14ac:dyDescent="0.2">
      <c r="A105" s="290"/>
      <c r="B105" s="291"/>
      <c r="C105" s="291"/>
      <c r="D105" s="291"/>
      <c r="E105" s="291"/>
      <c r="F105" s="291"/>
      <c r="G105" s="295" t="s">
        <v>104</v>
      </c>
      <c r="H105" s="71"/>
      <c r="I105" s="71"/>
      <c r="J105" s="71">
        <f t="shared" si="162"/>
        <v>0</v>
      </c>
      <c r="K105" s="165"/>
      <c r="L105" s="71"/>
      <c r="M105" s="71"/>
      <c r="N105" s="71"/>
      <c r="O105" s="69">
        <f t="shared" si="161"/>
        <v>0</v>
      </c>
      <c r="P105" s="73">
        <f t="shared" si="160"/>
        <v>0</v>
      </c>
      <c r="Q105" s="198"/>
      <c r="R105" s="6"/>
      <c r="S105" s="9">
        <f t="shared" si="109"/>
        <v>0</v>
      </c>
      <c r="T105" s="44">
        <f t="shared" si="136"/>
        <v>0</v>
      </c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</row>
    <row r="106" spans="1:159" ht="18" x14ac:dyDescent="0.2">
      <c r="A106" s="290"/>
      <c r="B106" s="291"/>
      <c r="C106" s="291"/>
      <c r="D106" s="291"/>
      <c r="E106" s="291"/>
      <c r="F106" s="291" t="s">
        <v>7</v>
      </c>
      <c r="G106" s="295" t="s">
        <v>105</v>
      </c>
      <c r="H106" s="71"/>
      <c r="I106" s="71"/>
      <c r="J106" s="71">
        <f t="shared" si="162"/>
        <v>0</v>
      </c>
      <c r="K106" s="165"/>
      <c r="L106" s="71"/>
      <c r="M106" s="71"/>
      <c r="N106" s="71"/>
      <c r="O106" s="69">
        <f t="shared" si="161"/>
        <v>0</v>
      </c>
      <c r="P106" s="73">
        <f t="shared" si="160"/>
        <v>0</v>
      </c>
      <c r="Q106" s="198"/>
      <c r="R106" s="6"/>
      <c r="S106" s="9">
        <f t="shared" si="109"/>
        <v>0</v>
      </c>
      <c r="T106" s="44">
        <f t="shared" si="136"/>
        <v>0</v>
      </c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</row>
    <row r="107" spans="1:159" ht="28.5" x14ac:dyDescent="0.2">
      <c r="A107" s="290"/>
      <c r="B107" s="291"/>
      <c r="C107" s="291"/>
      <c r="D107" s="291"/>
      <c r="E107" s="291"/>
      <c r="F107" s="291"/>
      <c r="G107" s="295" t="s">
        <v>106</v>
      </c>
      <c r="H107" s="71"/>
      <c r="I107" s="71"/>
      <c r="J107" s="71">
        <f t="shared" si="162"/>
        <v>0</v>
      </c>
      <c r="K107" s="165"/>
      <c r="L107" s="71"/>
      <c r="M107" s="71"/>
      <c r="N107" s="71"/>
      <c r="O107" s="69">
        <f t="shared" si="161"/>
        <v>0</v>
      </c>
      <c r="P107" s="73">
        <f t="shared" si="160"/>
        <v>0</v>
      </c>
      <c r="Q107" s="198"/>
      <c r="R107" s="6"/>
      <c r="S107" s="9">
        <f t="shared" si="109"/>
        <v>0</v>
      </c>
      <c r="T107" s="44">
        <f t="shared" si="136"/>
        <v>0</v>
      </c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</row>
    <row r="108" spans="1:159" ht="18" x14ac:dyDescent="0.2">
      <c r="A108" s="290"/>
      <c r="B108" s="291"/>
      <c r="C108" s="291"/>
      <c r="D108" s="291"/>
      <c r="E108" s="291"/>
      <c r="F108" s="291"/>
      <c r="G108" s="295" t="s">
        <v>107</v>
      </c>
      <c r="H108" s="71"/>
      <c r="I108" s="71"/>
      <c r="J108" s="71">
        <f t="shared" si="162"/>
        <v>0</v>
      </c>
      <c r="K108" s="165"/>
      <c r="L108" s="71"/>
      <c r="M108" s="71"/>
      <c r="N108" s="71"/>
      <c r="O108" s="69">
        <f t="shared" si="161"/>
        <v>0</v>
      </c>
      <c r="P108" s="73">
        <f t="shared" si="160"/>
        <v>0</v>
      </c>
      <c r="Q108" s="198"/>
      <c r="R108" s="6"/>
      <c r="S108" s="9">
        <f t="shared" si="109"/>
        <v>0</v>
      </c>
      <c r="T108" s="44">
        <f t="shared" si="136"/>
        <v>0</v>
      </c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</row>
    <row r="109" spans="1:159" ht="18" x14ac:dyDescent="0.2">
      <c r="A109" s="290"/>
      <c r="B109" s="291"/>
      <c r="C109" s="291"/>
      <c r="D109" s="291"/>
      <c r="E109" s="291"/>
      <c r="F109" s="291"/>
      <c r="G109" s="295" t="s">
        <v>108</v>
      </c>
      <c r="H109" s="71"/>
      <c r="I109" s="71"/>
      <c r="J109" s="71">
        <f t="shared" si="162"/>
        <v>0</v>
      </c>
      <c r="K109" s="165"/>
      <c r="L109" s="71"/>
      <c r="M109" s="71"/>
      <c r="N109" s="71"/>
      <c r="O109" s="69">
        <f t="shared" si="161"/>
        <v>0</v>
      </c>
      <c r="P109" s="73">
        <f t="shared" si="160"/>
        <v>0</v>
      </c>
      <c r="Q109" s="198"/>
      <c r="R109" s="6"/>
      <c r="S109" s="9">
        <f t="shared" si="109"/>
        <v>0</v>
      </c>
      <c r="T109" s="44">
        <f t="shared" si="136"/>
        <v>0</v>
      </c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</row>
    <row r="110" spans="1:159" ht="18" x14ac:dyDescent="0.2">
      <c r="A110" s="290"/>
      <c r="B110" s="291"/>
      <c r="C110" s="291"/>
      <c r="D110" s="291"/>
      <c r="E110" s="291"/>
      <c r="F110" s="291" t="s">
        <v>109</v>
      </c>
      <c r="G110" s="295" t="s">
        <v>110</v>
      </c>
      <c r="H110" s="71"/>
      <c r="I110" s="71"/>
      <c r="J110" s="71">
        <f t="shared" si="162"/>
        <v>0</v>
      </c>
      <c r="K110" s="165"/>
      <c r="L110" s="71"/>
      <c r="M110" s="71"/>
      <c r="N110" s="71"/>
      <c r="O110" s="69">
        <f t="shared" si="161"/>
        <v>0</v>
      </c>
      <c r="P110" s="73">
        <f t="shared" si="160"/>
        <v>0</v>
      </c>
      <c r="Q110" s="198"/>
      <c r="R110" s="6"/>
      <c r="S110" s="9">
        <f t="shared" si="109"/>
        <v>0</v>
      </c>
      <c r="T110" s="34">
        <f t="shared" ref="T110" si="163">T111</f>
        <v>0</v>
      </c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</row>
    <row r="111" spans="1:159" ht="18" x14ac:dyDescent="0.2">
      <c r="A111" s="290"/>
      <c r="B111" s="291"/>
      <c r="C111" s="291"/>
      <c r="D111" s="291"/>
      <c r="E111" s="291"/>
      <c r="F111" s="291" t="s">
        <v>111</v>
      </c>
      <c r="G111" s="295" t="s">
        <v>112</v>
      </c>
      <c r="H111" s="71"/>
      <c r="I111" s="71"/>
      <c r="J111" s="71">
        <f t="shared" si="162"/>
        <v>0</v>
      </c>
      <c r="K111" s="165"/>
      <c r="L111" s="71"/>
      <c r="M111" s="71"/>
      <c r="N111" s="71"/>
      <c r="O111" s="69">
        <f t="shared" si="161"/>
        <v>0</v>
      </c>
      <c r="P111" s="73">
        <f t="shared" si="160"/>
        <v>0</v>
      </c>
      <c r="Q111" s="198"/>
      <c r="R111" s="6"/>
      <c r="S111" s="9">
        <f t="shared" si="109"/>
        <v>0</v>
      </c>
      <c r="T111" s="44">
        <v>0</v>
      </c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</row>
    <row r="112" spans="1:159" ht="28.5" x14ac:dyDescent="0.2">
      <c r="A112" s="290"/>
      <c r="B112" s="291"/>
      <c r="C112" s="291"/>
      <c r="D112" s="291"/>
      <c r="E112" s="291"/>
      <c r="F112" s="291"/>
      <c r="G112" s="295" t="s">
        <v>113</v>
      </c>
      <c r="H112" s="71"/>
      <c r="I112" s="71"/>
      <c r="J112" s="71">
        <f t="shared" si="162"/>
        <v>0</v>
      </c>
      <c r="K112" s="165"/>
      <c r="L112" s="71"/>
      <c r="M112" s="71"/>
      <c r="N112" s="71"/>
      <c r="O112" s="69">
        <f t="shared" si="161"/>
        <v>0</v>
      </c>
      <c r="P112" s="73">
        <f t="shared" si="160"/>
        <v>0</v>
      </c>
      <c r="Q112" s="198"/>
      <c r="R112" s="6"/>
      <c r="S112" s="9">
        <f t="shared" si="109"/>
        <v>0</v>
      </c>
      <c r="T112" s="33">
        <f t="shared" ref="T112" si="164">T113+T114+T115+T116+T117+T118</f>
        <v>0</v>
      </c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</row>
    <row r="113" spans="1:159" ht="18" x14ac:dyDescent="0.2">
      <c r="A113" s="290"/>
      <c r="B113" s="291"/>
      <c r="C113" s="291"/>
      <c r="D113" s="291"/>
      <c r="E113" s="291"/>
      <c r="F113" s="291"/>
      <c r="G113" s="295" t="s">
        <v>114</v>
      </c>
      <c r="H113" s="71"/>
      <c r="I113" s="71"/>
      <c r="J113" s="71">
        <f t="shared" si="162"/>
        <v>0</v>
      </c>
      <c r="K113" s="165"/>
      <c r="L113" s="71"/>
      <c r="M113" s="71"/>
      <c r="N113" s="71"/>
      <c r="O113" s="69">
        <f t="shared" si="161"/>
        <v>0</v>
      </c>
      <c r="P113" s="73">
        <f t="shared" si="160"/>
        <v>0</v>
      </c>
      <c r="Q113" s="198"/>
      <c r="R113" s="6"/>
      <c r="S113" s="9">
        <f t="shared" si="109"/>
        <v>0</v>
      </c>
      <c r="T113" s="44">
        <f t="shared" ref="T113:T118" si="165">+R113+S113</f>
        <v>0</v>
      </c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</row>
    <row r="114" spans="1:159" ht="28.5" x14ac:dyDescent="0.2">
      <c r="A114" s="290"/>
      <c r="B114" s="291"/>
      <c r="C114" s="291"/>
      <c r="D114" s="291"/>
      <c r="E114" s="291"/>
      <c r="F114" s="291"/>
      <c r="G114" s="295" t="s">
        <v>115</v>
      </c>
      <c r="H114" s="71"/>
      <c r="I114" s="71"/>
      <c r="J114" s="71">
        <f t="shared" si="162"/>
        <v>0</v>
      </c>
      <c r="K114" s="165"/>
      <c r="L114" s="71"/>
      <c r="M114" s="71"/>
      <c r="N114" s="71"/>
      <c r="O114" s="69">
        <f t="shared" si="161"/>
        <v>0</v>
      </c>
      <c r="P114" s="73">
        <f t="shared" si="160"/>
        <v>0</v>
      </c>
      <c r="Q114" s="198"/>
      <c r="R114" s="6"/>
      <c r="S114" s="9">
        <f t="shared" si="109"/>
        <v>0</v>
      </c>
      <c r="T114" s="44">
        <f t="shared" si="165"/>
        <v>0</v>
      </c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</row>
    <row r="115" spans="1:159" ht="18" x14ac:dyDescent="0.2">
      <c r="A115" s="290"/>
      <c r="B115" s="291"/>
      <c r="C115" s="291"/>
      <c r="D115" s="291"/>
      <c r="E115" s="291"/>
      <c r="F115" s="291">
        <v>13</v>
      </c>
      <c r="G115" s="295" t="s">
        <v>116</v>
      </c>
      <c r="H115" s="71"/>
      <c r="I115" s="71"/>
      <c r="J115" s="71">
        <f t="shared" si="162"/>
        <v>0</v>
      </c>
      <c r="K115" s="165"/>
      <c r="L115" s="71"/>
      <c r="M115" s="71"/>
      <c r="N115" s="71"/>
      <c r="O115" s="69">
        <f t="shared" si="161"/>
        <v>0</v>
      </c>
      <c r="P115" s="73">
        <f t="shared" si="160"/>
        <v>0</v>
      </c>
      <c r="Q115" s="198"/>
      <c r="R115" s="6"/>
      <c r="S115" s="9">
        <f t="shared" si="109"/>
        <v>0</v>
      </c>
      <c r="T115" s="44">
        <f t="shared" si="165"/>
        <v>0</v>
      </c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</row>
    <row r="116" spans="1:159" ht="18" x14ac:dyDescent="0.2">
      <c r="A116" s="290"/>
      <c r="B116" s="291"/>
      <c r="C116" s="291"/>
      <c r="D116" s="291"/>
      <c r="E116" s="291"/>
      <c r="F116" s="291"/>
      <c r="G116" s="295" t="s">
        <v>117</v>
      </c>
      <c r="H116" s="71"/>
      <c r="I116" s="71"/>
      <c r="J116" s="71">
        <f t="shared" si="162"/>
        <v>0</v>
      </c>
      <c r="K116" s="165"/>
      <c r="L116" s="71"/>
      <c r="M116" s="71"/>
      <c r="N116" s="71"/>
      <c r="O116" s="69">
        <f t="shared" si="161"/>
        <v>0</v>
      </c>
      <c r="P116" s="73">
        <f t="shared" si="160"/>
        <v>0</v>
      </c>
      <c r="Q116" s="198"/>
      <c r="R116" s="6"/>
      <c r="S116" s="9">
        <f t="shared" si="109"/>
        <v>0</v>
      </c>
      <c r="T116" s="44">
        <f t="shared" si="165"/>
        <v>0</v>
      </c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</row>
    <row r="117" spans="1:159" ht="28.5" x14ac:dyDescent="0.2">
      <c r="A117" s="290"/>
      <c r="B117" s="291"/>
      <c r="C117" s="291"/>
      <c r="D117" s="291"/>
      <c r="E117" s="291"/>
      <c r="F117" s="291"/>
      <c r="G117" s="295" t="s">
        <v>118</v>
      </c>
      <c r="H117" s="71"/>
      <c r="I117" s="71"/>
      <c r="J117" s="71">
        <f t="shared" si="162"/>
        <v>0</v>
      </c>
      <c r="K117" s="165"/>
      <c r="L117" s="71"/>
      <c r="M117" s="71"/>
      <c r="N117" s="71"/>
      <c r="O117" s="69">
        <f t="shared" si="161"/>
        <v>0</v>
      </c>
      <c r="P117" s="73">
        <f t="shared" si="160"/>
        <v>0</v>
      </c>
      <c r="Q117" s="198"/>
      <c r="R117" s="6"/>
      <c r="S117" s="9">
        <f t="shared" si="109"/>
        <v>0</v>
      </c>
      <c r="T117" s="44">
        <f t="shared" si="165"/>
        <v>0</v>
      </c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</row>
    <row r="118" spans="1:159" ht="18" x14ac:dyDescent="0.2">
      <c r="A118" s="290"/>
      <c r="B118" s="291"/>
      <c r="C118" s="291"/>
      <c r="D118" s="291"/>
      <c r="E118" s="291"/>
      <c r="F118" s="291"/>
      <c r="G118" s="295" t="s">
        <v>119</v>
      </c>
      <c r="H118" s="71"/>
      <c r="I118" s="71"/>
      <c r="J118" s="71">
        <f t="shared" si="162"/>
        <v>0</v>
      </c>
      <c r="K118" s="165"/>
      <c r="L118" s="71"/>
      <c r="M118" s="71"/>
      <c r="N118" s="71"/>
      <c r="O118" s="69">
        <f t="shared" si="161"/>
        <v>0</v>
      </c>
      <c r="P118" s="73">
        <f t="shared" si="160"/>
        <v>0</v>
      </c>
      <c r="Q118" s="198"/>
      <c r="R118" s="6"/>
      <c r="S118" s="9">
        <f t="shared" si="109"/>
        <v>0</v>
      </c>
      <c r="T118" s="44">
        <f t="shared" si="165"/>
        <v>0</v>
      </c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</row>
    <row r="119" spans="1:159" ht="18" x14ac:dyDescent="0.2">
      <c r="A119" s="290"/>
      <c r="B119" s="291"/>
      <c r="C119" s="291"/>
      <c r="D119" s="291"/>
      <c r="E119" s="291"/>
      <c r="F119" s="291" t="s">
        <v>91</v>
      </c>
      <c r="G119" s="295" t="s">
        <v>120</v>
      </c>
      <c r="H119" s="71"/>
      <c r="I119" s="71"/>
      <c r="J119" s="71">
        <f t="shared" si="162"/>
        <v>0</v>
      </c>
      <c r="K119" s="165"/>
      <c r="L119" s="71"/>
      <c r="M119" s="71"/>
      <c r="N119" s="71"/>
      <c r="O119" s="69">
        <f t="shared" si="161"/>
        <v>0</v>
      </c>
      <c r="P119" s="73">
        <f t="shared" si="160"/>
        <v>0</v>
      </c>
      <c r="Q119" s="198"/>
      <c r="R119" s="6"/>
      <c r="S119" s="9">
        <f t="shared" si="109"/>
        <v>0</v>
      </c>
      <c r="T119" s="33">
        <f t="shared" ref="T119" si="166">T120+T127+T131+T132</f>
        <v>0</v>
      </c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</row>
    <row r="120" spans="1:159" ht="15.75" x14ac:dyDescent="0.2">
      <c r="A120" s="290"/>
      <c r="B120" s="291"/>
      <c r="C120" s="291"/>
      <c r="D120" s="291"/>
      <c r="E120" s="313" t="s">
        <v>58</v>
      </c>
      <c r="F120" s="285"/>
      <c r="G120" s="293" t="s">
        <v>370</v>
      </c>
      <c r="H120" s="73">
        <f t="shared" ref="H120:J120" si="167">H121</f>
        <v>0</v>
      </c>
      <c r="I120" s="73">
        <f t="shared" si="167"/>
        <v>0</v>
      </c>
      <c r="J120" s="73">
        <f t="shared" si="167"/>
        <v>0</v>
      </c>
      <c r="K120" s="73">
        <v>0</v>
      </c>
      <c r="L120" s="73">
        <f>L121</f>
        <v>0</v>
      </c>
      <c r="M120" s="73">
        <f t="shared" ref="M120:P120" si="168">M121</f>
        <v>0</v>
      </c>
      <c r="N120" s="73">
        <f t="shared" si="168"/>
        <v>0</v>
      </c>
      <c r="O120" s="73">
        <f t="shared" si="168"/>
        <v>0</v>
      </c>
      <c r="P120" s="73">
        <f t="shared" si="168"/>
        <v>0</v>
      </c>
      <c r="Q120" s="73">
        <v>0</v>
      </c>
      <c r="R120" s="6"/>
      <c r="S120" s="9">
        <f t="shared" si="109"/>
        <v>0</v>
      </c>
      <c r="T120" s="33">
        <f t="shared" ref="T120" si="169">SUM(T121:T126)</f>
        <v>0</v>
      </c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</row>
    <row r="121" spans="1:159" ht="15.75" x14ac:dyDescent="0.2">
      <c r="A121" s="290"/>
      <c r="B121" s="291"/>
      <c r="C121" s="291"/>
      <c r="D121" s="291"/>
      <c r="E121" s="291"/>
      <c r="F121" s="314" t="s">
        <v>369</v>
      </c>
      <c r="G121" s="295" t="s">
        <v>371</v>
      </c>
      <c r="H121" s="71"/>
      <c r="I121" s="71"/>
      <c r="J121" s="71">
        <f t="shared" si="162"/>
        <v>0</v>
      </c>
      <c r="K121" s="73">
        <v>0</v>
      </c>
      <c r="L121" s="71"/>
      <c r="M121" s="71"/>
      <c r="N121" s="71"/>
      <c r="O121" s="69">
        <v>0</v>
      </c>
      <c r="P121" s="71">
        <f t="shared" si="160"/>
        <v>0</v>
      </c>
      <c r="Q121" s="73">
        <v>0</v>
      </c>
      <c r="R121" s="6"/>
      <c r="S121" s="9">
        <f t="shared" si="109"/>
        <v>0</v>
      </c>
      <c r="T121" s="44">
        <f t="shared" ref="T121:T126" si="170">+R121+S121</f>
        <v>0</v>
      </c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</row>
    <row r="122" spans="1:159" ht="15.75" x14ac:dyDescent="0.2">
      <c r="A122" s="284"/>
      <c r="B122" s="285"/>
      <c r="C122" s="285"/>
      <c r="D122" s="285"/>
      <c r="E122" s="285" t="s">
        <v>35</v>
      </c>
      <c r="F122" s="285"/>
      <c r="G122" s="293" t="s">
        <v>296</v>
      </c>
      <c r="H122" s="73">
        <f t="shared" ref="H122:J122" si="171">H123+H124+H125+H126+H127+H128</f>
        <v>0</v>
      </c>
      <c r="I122" s="73">
        <f t="shared" si="171"/>
        <v>0</v>
      </c>
      <c r="J122" s="73">
        <f t="shared" si="171"/>
        <v>0</v>
      </c>
      <c r="K122" s="73">
        <v>0</v>
      </c>
      <c r="L122" s="73">
        <f t="shared" ref="L122:O122" si="172">L123+L124+L125+L126+L127+L128</f>
        <v>0</v>
      </c>
      <c r="M122" s="73">
        <f t="shared" si="172"/>
        <v>0</v>
      </c>
      <c r="N122" s="73">
        <f t="shared" si="172"/>
        <v>0</v>
      </c>
      <c r="O122" s="73">
        <f t="shared" si="172"/>
        <v>0</v>
      </c>
      <c r="P122" s="73">
        <f t="shared" si="160"/>
        <v>0</v>
      </c>
      <c r="Q122" s="73">
        <v>0</v>
      </c>
      <c r="R122" s="6"/>
      <c r="S122" s="9">
        <f t="shared" si="109"/>
        <v>0</v>
      </c>
      <c r="T122" s="44">
        <f t="shared" si="170"/>
        <v>0</v>
      </c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</row>
    <row r="123" spans="1:159" ht="15.75" x14ac:dyDescent="0.2">
      <c r="A123" s="290"/>
      <c r="B123" s="291"/>
      <c r="C123" s="291"/>
      <c r="D123" s="291"/>
      <c r="E123" s="291"/>
      <c r="F123" s="291" t="s">
        <v>20</v>
      </c>
      <c r="G123" s="295" t="s">
        <v>297</v>
      </c>
      <c r="H123" s="71"/>
      <c r="I123" s="71"/>
      <c r="J123" s="71">
        <f t="shared" si="162"/>
        <v>0</v>
      </c>
      <c r="K123" s="73">
        <v>0</v>
      </c>
      <c r="L123" s="71"/>
      <c r="M123" s="71"/>
      <c r="N123" s="71"/>
      <c r="O123" s="69">
        <f t="shared" ref="O123:O128" si="173">+M123+N123</f>
        <v>0</v>
      </c>
      <c r="P123" s="71">
        <f t="shared" si="160"/>
        <v>0</v>
      </c>
      <c r="Q123" s="73">
        <v>0</v>
      </c>
      <c r="R123" s="6"/>
      <c r="S123" s="9">
        <f t="shared" si="109"/>
        <v>0</v>
      </c>
      <c r="T123" s="44">
        <f t="shared" si="170"/>
        <v>0</v>
      </c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</row>
    <row r="124" spans="1:159" ht="15.75" x14ac:dyDescent="0.2">
      <c r="A124" s="290"/>
      <c r="B124" s="291"/>
      <c r="C124" s="291"/>
      <c r="D124" s="291"/>
      <c r="E124" s="291"/>
      <c r="F124" s="291" t="s">
        <v>18</v>
      </c>
      <c r="G124" s="295" t="s">
        <v>298</v>
      </c>
      <c r="H124" s="71"/>
      <c r="I124" s="71"/>
      <c r="J124" s="71">
        <f t="shared" si="162"/>
        <v>0</v>
      </c>
      <c r="K124" s="73">
        <v>0</v>
      </c>
      <c r="L124" s="71"/>
      <c r="M124" s="71"/>
      <c r="N124" s="71"/>
      <c r="O124" s="69">
        <f t="shared" si="173"/>
        <v>0</v>
      </c>
      <c r="P124" s="71">
        <f t="shared" si="160"/>
        <v>0</v>
      </c>
      <c r="Q124" s="73">
        <v>0</v>
      </c>
      <c r="R124" s="6"/>
      <c r="S124" s="9">
        <f t="shared" si="109"/>
        <v>0</v>
      </c>
      <c r="T124" s="44">
        <f t="shared" si="170"/>
        <v>0</v>
      </c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</row>
    <row r="125" spans="1:159" ht="15.75" x14ac:dyDescent="0.2">
      <c r="A125" s="290"/>
      <c r="B125" s="291"/>
      <c r="C125" s="291"/>
      <c r="D125" s="291"/>
      <c r="E125" s="291"/>
      <c r="F125" s="291" t="s">
        <v>35</v>
      </c>
      <c r="G125" s="295" t="s">
        <v>299</v>
      </c>
      <c r="H125" s="71"/>
      <c r="I125" s="71"/>
      <c r="J125" s="71">
        <f t="shared" si="162"/>
        <v>0</v>
      </c>
      <c r="K125" s="73">
        <v>0</v>
      </c>
      <c r="L125" s="71"/>
      <c r="M125" s="71"/>
      <c r="N125" s="71"/>
      <c r="O125" s="69">
        <f t="shared" si="173"/>
        <v>0</v>
      </c>
      <c r="P125" s="71">
        <f t="shared" si="160"/>
        <v>0</v>
      </c>
      <c r="Q125" s="73">
        <v>0</v>
      </c>
      <c r="R125" s="6"/>
      <c r="S125" s="9">
        <f t="shared" si="109"/>
        <v>0</v>
      </c>
      <c r="T125" s="44">
        <f t="shared" si="170"/>
        <v>0</v>
      </c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</row>
    <row r="126" spans="1:159" ht="28.5" x14ac:dyDescent="0.2">
      <c r="A126" s="290"/>
      <c r="B126" s="291"/>
      <c r="C126" s="291"/>
      <c r="D126" s="291"/>
      <c r="E126" s="291"/>
      <c r="F126" s="291" t="s">
        <v>7</v>
      </c>
      <c r="G126" s="295" t="s">
        <v>300</v>
      </c>
      <c r="H126" s="71"/>
      <c r="I126" s="71"/>
      <c r="J126" s="71">
        <f t="shared" si="162"/>
        <v>0</v>
      </c>
      <c r="K126" s="73">
        <v>0</v>
      </c>
      <c r="L126" s="71"/>
      <c r="M126" s="71"/>
      <c r="N126" s="71"/>
      <c r="O126" s="69">
        <f t="shared" si="173"/>
        <v>0</v>
      </c>
      <c r="P126" s="71">
        <f t="shared" si="160"/>
        <v>0</v>
      </c>
      <c r="Q126" s="73">
        <v>0</v>
      </c>
      <c r="R126" s="6"/>
      <c r="S126" s="9">
        <f t="shared" si="109"/>
        <v>0</v>
      </c>
      <c r="T126" s="44">
        <f t="shared" si="170"/>
        <v>0</v>
      </c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</row>
    <row r="127" spans="1:159" ht="15.75" x14ac:dyDescent="0.2">
      <c r="A127" s="290"/>
      <c r="B127" s="291"/>
      <c r="C127" s="291"/>
      <c r="D127" s="291"/>
      <c r="E127" s="291"/>
      <c r="F127" s="291" t="s">
        <v>22</v>
      </c>
      <c r="G127" s="295" t="s">
        <v>301</v>
      </c>
      <c r="H127" s="71"/>
      <c r="I127" s="71"/>
      <c r="J127" s="71">
        <f t="shared" si="162"/>
        <v>0</v>
      </c>
      <c r="K127" s="73">
        <v>0</v>
      </c>
      <c r="L127" s="71"/>
      <c r="M127" s="71"/>
      <c r="N127" s="71"/>
      <c r="O127" s="69">
        <f t="shared" si="173"/>
        <v>0</v>
      </c>
      <c r="P127" s="71">
        <f t="shared" si="160"/>
        <v>0</v>
      </c>
      <c r="Q127" s="73">
        <v>0</v>
      </c>
      <c r="R127" s="6"/>
      <c r="S127" s="9">
        <f t="shared" si="109"/>
        <v>0</v>
      </c>
      <c r="T127" s="33">
        <f t="shared" ref="T127" si="174">T128+T129+T130</f>
        <v>0</v>
      </c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</row>
    <row r="128" spans="1:159" ht="15.75" x14ac:dyDescent="0.2">
      <c r="A128" s="290"/>
      <c r="B128" s="291"/>
      <c r="C128" s="291"/>
      <c r="D128" s="291"/>
      <c r="E128" s="291"/>
      <c r="F128" s="291" t="s">
        <v>127</v>
      </c>
      <c r="G128" s="295" t="s">
        <v>372</v>
      </c>
      <c r="H128" s="71"/>
      <c r="I128" s="71"/>
      <c r="J128" s="71">
        <f t="shared" si="162"/>
        <v>0</v>
      </c>
      <c r="K128" s="73">
        <v>0</v>
      </c>
      <c r="L128" s="71"/>
      <c r="M128" s="71"/>
      <c r="N128" s="71"/>
      <c r="O128" s="69">
        <f t="shared" si="173"/>
        <v>0</v>
      </c>
      <c r="P128" s="73">
        <f t="shared" si="160"/>
        <v>0</v>
      </c>
      <c r="Q128" s="73">
        <v>0</v>
      </c>
      <c r="R128" s="6"/>
      <c r="S128" s="9">
        <f t="shared" si="109"/>
        <v>0</v>
      </c>
      <c r="T128" s="44">
        <f t="shared" ref="T128:T131" si="175">+R128+S128</f>
        <v>0</v>
      </c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</row>
    <row r="129" spans="1:159" ht="15.75" x14ac:dyDescent="0.2">
      <c r="A129" s="284"/>
      <c r="B129" s="285"/>
      <c r="C129" s="285"/>
      <c r="D129" s="285" t="s">
        <v>90</v>
      </c>
      <c r="E129" s="285"/>
      <c r="F129" s="285"/>
      <c r="G129" s="309" t="s">
        <v>72</v>
      </c>
      <c r="H129" s="73">
        <f t="shared" ref="H129:J129" si="176">H130+H137+H141+H142</f>
        <v>0</v>
      </c>
      <c r="I129" s="73">
        <f t="shared" si="176"/>
        <v>0</v>
      </c>
      <c r="J129" s="73">
        <f t="shared" si="176"/>
        <v>0</v>
      </c>
      <c r="K129" s="73">
        <v>0</v>
      </c>
      <c r="L129" s="73">
        <f t="shared" ref="L129:O129" si="177">L130+L137+L141+L142</f>
        <v>0</v>
      </c>
      <c r="M129" s="73">
        <f t="shared" si="177"/>
        <v>0</v>
      </c>
      <c r="N129" s="73">
        <f t="shared" si="177"/>
        <v>0</v>
      </c>
      <c r="O129" s="73">
        <f t="shared" si="177"/>
        <v>0</v>
      </c>
      <c r="P129" s="73">
        <f t="shared" si="160"/>
        <v>0</v>
      </c>
      <c r="Q129" s="73">
        <v>0</v>
      </c>
      <c r="R129" s="6"/>
      <c r="S129" s="9">
        <f t="shared" si="109"/>
        <v>0</v>
      </c>
      <c r="T129" s="44">
        <f t="shared" si="175"/>
        <v>0</v>
      </c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</row>
    <row r="130" spans="1:159" ht="15.75" x14ac:dyDescent="0.2">
      <c r="A130" s="284"/>
      <c r="B130" s="285"/>
      <c r="C130" s="285"/>
      <c r="D130" s="285"/>
      <c r="E130" s="285" t="s">
        <v>20</v>
      </c>
      <c r="F130" s="285"/>
      <c r="G130" s="293" t="s">
        <v>129</v>
      </c>
      <c r="H130" s="73">
        <f t="shared" ref="H130:J130" si="178">SUM(H131:H136)</f>
        <v>0</v>
      </c>
      <c r="I130" s="73">
        <f t="shared" si="178"/>
        <v>0</v>
      </c>
      <c r="J130" s="73">
        <f t="shared" si="178"/>
        <v>0</v>
      </c>
      <c r="K130" s="73">
        <v>0</v>
      </c>
      <c r="L130" s="73">
        <f t="shared" ref="L130:O130" si="179">SUM(L131:L136)</f>
        <v>0</v>
      </c>
      <c r="M130" s="73">
        <f t="shared" si="179"/>
        <v>0</v>
      </c>
      <c r="N130" s="73">
        <f t="shared" si="179"/>
        <v>0</v>
      </c>
      <c r="O130" s="73">
        <f t="shared" si="179"/>
        <v>0</v>
      </c>
      <c r="P130" s="73">
        <f t="shared" si="160"/>
        <v>0</v>
      </c>
      <c r="Q130" s="73">
        <v>0</v>
      </c>
      <c r="R130" s="6"/>
      <c r="S130" s="9">
        <f t="shared" si="109"/>
        <v>0</v>
      </c>
      <c r="T130" s="44">
        <f t="shared" si="175"/>
        <v>0</v>
      </c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</row>
    <row r="131" spans="1:159" ht="18" x14ac:dyDescent="0.2">
      <c r="A131" s="290"/>
      <c r="B131" s="291"/>
      <c r="C131" s="291"/>
      <c r="D131" s="291"/>
      <c r="E131" s="291"/>
      <c r="F131" s="291" t="s">
        <v>20</v>
      </c>
      <c r="G131" s="295" t="s">
        <v>130</v>
      </c>
      <c r="H131" s="71"/>
      <c r="I131" s="71"/>
      <c r="J131" s="71">
        <f t="shared" ref="J131:K136" si="180">H131-I131</f>
        <v>0</v>
      </c>
      <c r="K131" s="165"/>
      <c r="L131" s="71"/>
      <c r="M131" s="71"/>
      <c r="N131" s="71"/>
      <c r="O131" s="69">
        <f t="shared" ref="O131:O136" si="181">+M131+N131</f>
        <v>0</v>
      </c>
      <c r="P131" s="73">
        <f t="shared" si="160"/>
        <v>0</v>
      </c>
      <c r="Q131" s="198"/>
      <c r="R131" s="6"/>
      <c r="S131" s="9">
        <f t="shared" si="109"/>
        <v>0</v>
      </c>
      <c r="T131" s="44">
        <f t="shared" si="175"/>
        <v>0</v>
      </c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</row>
    <row r="132" spans="1:159" ht="18" x14ac:dyDescent="0.2">
      <c r="A132" s="290"/>
      <c r="B132" s="291"/>
      <c r="C132" s="291"/>
      <c r="D132" s="291"/>
      <c r="E132" s="291"/>
      <c r="F132" s="291"/>
      <c r="G132" s="295" t="s">
        <v>131</v>
      </c>
      <c r="H132" s="71"/>
      <c r="I132" s="71"/>
      <c r="J132" s="71">
        <f t="shared" si="180"/>
        <v>0</v>
      </c>
      <c r="K132" s="165"/>
      <c r="L132" s="71"/>
      <c r="M132" s="71"/>
      <c r="N132" s="71"/>
      <c r="O132" s="69">
        <f t="shared" si="181"/>
        <v>0</v>
      </c>
      <c r="P132" s="73">
        <f t="shared" si="160"/>
        <v>0</v>
      </c>
      <c r="Q132" s="198"/>
      <c r="R132" s="6"/>
      <c r="S132" s="9">
        <f t="shared" si="109"/>
        <v>0</v>
      </c>
      <c r="T132" s="33">
        <f t="shared" ref="T132" si="182">T133+T134+T135+T136</f>
        <v>0</v>
      </c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</row>
    <row r="133" spans="1:159" ht="28.5" x14ac:dyDescent="0.2">
      <c r="A133" s="290"/>
      <c r="B133" s="291"/>
      <c r="C133" s="291"/>
      <c r="D133" s="291"/>
      <c r="E133" s="291"/>
      <c r="F133" s="291" t="s">
        <v>35</v>
      </c>
      <c r="G133" s="295" t="s">
        <v>132</v>
      </c>
      <c r="H133" s="71"/>
      <c r="I133" s="71"/>
      <c r="J133" s="71">
        <f t="shared" si="180"/>
        <v>0</v>
      </c>
      <c r="K133" s="165"/>
      <c r="L133" s="71"/>
      <c r="M133" s="71"/>
      <c r="N133" s="71"/>
      <c r="O133" s="69">
        <f t="shared" si="181"/>
        <v>0</v>
      </c>
      <c r="P133" s="73">
        <f t="shared" si="160"/>
        <v>0</v>
      </c>
      <c r="Q133" s="198"/>
      <c r="R133" s="6"/>
      <c r="S133" s="9">
        <f t="shared" si="109"/>
        <v>0</v>
      </c>
      <c r="T133" s="44">
        <f t="shared" ref="T133:T136" si="183">+R133+S133</f>
        <v>0</v>
      </c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</row>
    <row r="134" spans="1:159" ht="18" x14ac:dyDescent="0.2">
      <c r="A134" s="290"/>
      <c r="B134" s="291"/>
      <c r="C134" s="291"/>
      <c r="D134" s="291"/>
      <c r="E134" s="291"/>
      <c r="F134" s="291" t="s">
        <v>7</v>
      </c>
      <c r="G134" s="295" t="s">
        <v>133</v>
      </c>
      <c r="H134" s="71"/>
      <c r="I134" s="71"/>
      <c r="J134" s="71">
        <f t="shared" si="180"/>
        <v>0</v>
      </c>
      <c r="K134" s="165"/>
      <c r="L134" s="71"/>
      <c r="M134" s="71"/>
      <c r="N134" s="71"/>
      <c r="O134" s="69">
        <f t="shared" si="181"/>
        <v>0</v>
      </c>
      <c r="P134" s="73">
        <f t="shared" si="160"/>
        <v>0</v>
      </c>
      <c r="Q134" s="198"/>
      <c r="R134" s="6"/>
      <c r="S134" s="9">
        <f t="shared" si="109"/>
        <v>0</v>
      </c>
      <c r="T134" s="44">
        <f t="shared" si="183"/>
        <v>0</v>
      </c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</row>
    <row r="135" spans="1:159" ht="28.5" x14ac:dyDescent="0.2">
      <c r="A135" s="290"/>
      <c r="B135" s="291"/>
      <c r="C135" s="291"/>
      <c r="D135" s="291"/>
      <c r="E135" s="291"/>
      <c r="F135" s="291" t="s">
        <v>111</v>
      </c>
      <c r="G135" s="295" t="s">
        <v>134</v>
      </c>
      <c r="H135" s="71"/>
      <c r="I135" s="71"/>
      <c r="J135" s="71">
        <f t="shared" si="180"/>
        <v>0</v>
      </c>
      <c r="K135" s="71">
        <f t="shared" si="180"/>
        <v>0</v>
      </c>
      <c r="L135" s="71"/>
      <c r="M135" s="71"/>
      <c r="N135" s="71"/>
      <c r="O135" s="69">
        <f t="shared" si="181"/>
        <v>0</v>
      </c>
      <c r="P135" s="73">
        <f t="shared" si="160"/>
        <v>0</v>
      </c>
      <c r="Q135" s="73">
        <f t="shared" si="160"/>
        <v>0</v>
      </c>
      <c r="R135" s="6"/>
      <c r="S135" s="9">
        <f t="shared" si="109"/>
        <v>0</v>
      </c>
      <c r="T135" s="44">
        <f>+R135+S135</f>
        <v>0</v>
      </c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</row>
    <row r="136" spans="1:159" ht="28.5" x14ac:dyDescent="0.2">
      <c r="A136" s="290"/>
      <c r="B136" s="291"/>
      <c r="C136" s="291"/>
      <c r="D136" s="291"/>
      <c r="E136" s="291"/>
      <c r="F136" s="291" t="s">
        <v>91</v>
      </c>
      <c r="G136" s="295" t="s">
        <v>135</v>
      </c>
      <c r="H136" s="71"/>
      <c r="I136" s="71"/>
      <c r="J136" s="71">
        <f t="shared" si="180"/>
        <v>0</v>
      </c>
      <c r="K136" s="165"/>
      <c r="L136" s="71"/>
      <c r="M136" s="71"/>
      <c r="N136" s="71"/>
      <c r="O136" s="69">
        <f t="shared" si="181"/>
        <v>0</v>
      </c>
      <c r="P136" s="73">
        <f t="shared" si="160"/>
        <v>0</v>
      </c>
      <c r="Q136" s="198"/>
      <c r="R136" s="6"/>
      <c r="S136" s="9">
        <f t="shared" si="109"/>
        <v>0</v>
      </c>
      <c r="T136" s="44">
        <f t="shared" si="183"/>
        <v>0</v>
      </c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</row>
    <row r="137" spans="1:159" ht="28.5" x14ac:dyDescent="0.2">
      <c r="A137" s="284"/>
      <c r="B137" s="285"/>
      <c r="C137" s="285"/>
      <c r="D137" s="285"/>
      <c r="E137" s="285" t="s">
        <v>136</v>
      </c>
      <c r="F137" s="285"/>
      <c r="G137" s="309" t="s">
        <v>137</v>
      </c>
      <c r="H137" s="73">
        <f t="shared" ref="H137:J137" si="184">H138+H139+H140</f>
        <v>0</v>
      </c>
      <c r="I137" s="73">
        <f t="shared" si="184"/>
        <v>0</v>
      </c>
      <c r="J137" s="73">
        <f t="shared" si="184"/>
        <v>0</v>
      </c>
      <c r="K137" s="165"/>
      <c r="L137" s="73">
        <f t="shared" ref="L137:O137" si="185">L138+L139+L140</f>
        <v>0</v>
      </c>
      <c r="M137" s="73">
        <f t="shared" si="185"/>
        <v>0</v>
      </c>
      <c r="N137" s="73">
        <f t="shared" si="185"/>
        <v>0</v>
      </c>
      <c r="O137" s="73">
        <f t="shared" si="185"/>
        <v>0</v>
      </c>
      <c r="P137" s="73">
        <f t="shared" si="160"/>
        <v>0</v>
      </c>
      <c r="Q137" s="198"/>
      <c r="R137" s="6"/>
      <c r="S137" s="9">
        <f t="shared" si="109"/>
        <v>0</v>
      </c>
      <c r="T137" s="33">
        <f>+T138+T140+T141</f>
        <v>0</v>
      </c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</row>
    <row r="138" spans="1:159" ht="18" x14ac:dyDescent="0.2">
      <c r="A138" s="290"/>
      <c r="B138" s="291"/>
      <c r="C138" s="291"/>
      <c r="D138" s="291"/>
      <c r="E138" s="291"/>
      <c r="F138" s="291"/>
      <c r="G138" s="295" t="s">
        <v>138</v>
      </c>
      <c r="H138" s="71"/>
      <c r="I138" s="71"/>
      <c r="J138" s="71">
        <f t="shared" ref="J138:J141" si="186">H138-I138</f>
        <v>0</v>
      </c>
      <c r="K138" s="165"/>
      <c r="L138" s="71"/>
      <c r="M138" s="71"/>
      <c r="N138" s="71"/>
      <c r="O138" s="69">
        <f t="shared" ref="O138:O141" si="187">+M138+N138</f>
        <v>0</v>
      </c>
      <c r="P138" s="73">
        <f t="shared" si="160"/>
        <v>0</v>
      </c>
      <c r="Q138" s="198"/>
      <c r="R138" s="6"/>
      <c r="S138" s="9">
        <f t="shared" si="109"/>
        <v>0</v>
      </c>
      <c r="T138" s="44">
        <f t="shared" ref="T138" si="188">+R138+S138</f>
        <v>0</v>
      </c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</row>
    <row r="139" spans="1:159" ht="18" x14ac:dyDescent="0.2">
      <c r="A139" s="290"/>
      <c r="B139" s="291"/>
      <c r="C139" s="291"/>
      <c r="D139" s="291"/>
      <c r="E139" s="291"/>
      <c r="F139" s="291"/>
      <c r="G139" s="295" t="s">
        <v>139</v>
      </c>
      <c r="H139" s="71"/>
      <c r="I139" s="71"/>
      <c r="J139" s="71">
        <f t="shared" si="186"/>
        <v>0</v>
      </c>
      <c r="K139" s="165"/>
      <c r="L139" s="71"/>
      <c r="M139" s="71"/>
      <c r="N139" s="71"/>
      <c r="O139" s="69">
        <f t="shared" si="187"/>
        <v>0</v>
      </c>
      <c r="P139" s="73">
        <f t="shared" si="160"/>
        <v>0</v>
      </c>
      <c r="Q139" s="198"/>
      <c r="R139" s="6"/>
      <c r="S139" s="9">
        <f t="shared" si="109"/>
        <v>0</v>
      </c>
      <c r="T139" s="44">
        <f>+R139+S139</f>
        <v>0</v>
      </c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</row>
    <row r="140" spans="1:159" ht="18" x14ac:dyDescent="0.2">
      <c r="A140" s="290"/>
      <c r="B140" s="291"/>
      <c r="C140" s="291"/>
      <c r="D140" s="291"/>
      <c r="E140" s="291"/>
      <c r="F140" s="291" t="s">
        <v>91</v>
      </c>
      <c r="G140" s="295" t="s">
        <v>140</v>
      </c>
      <c r="H140" s="71"/>
      <c r="I140" s="71"/>
      <c r="J140" s="71">
        <f t="shared" si="186"/>
        <v>0</v>
      </c>
      <c r="K140" s="165"/>
      <c r="L140" s="71"/>
      <c r="M140" s="71"/>
      <c r="N140" s="71"/>
      <c r="O140" s="69">
        <f t="shared" si="187"/>
        <v>0</v>
      </c>
      <c r="P140" s="73">
        <f t="shared" si="160"/>
        <v>0</v>
      </c>
      <c r="Q140" s="198"/>
      <c r="R140" s="6"/>
      <c r="S140" s="9">
        <f t="shared" si="109"/>
        <v>0</v>
      </c>
      <c r="T140" s="44">
        <f>+R140+S140</f>
        <v>0</v>
      </c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</row>
    <row r="141" spans="1:159" ht="18" x14ac:dyDescent="0.2">
      <c r="A141" s="290"/>
      <c r="B141" s="291"/>
      <c r="C141" s="291"/>
      <c r="D141" s="291"/>
      <c r="E141" s="291">
        <v>13</v>
      </c>
      <c r="F141" s="291"/>
      <c r="G141" s="295" t="s">
        <v>141</v>
      </c>
      <c r="H141" s="71"/>
      <c r="I141" s="71"/>
      <c r="J141" s="71">
        <f t="shared" si="186"/>
        <v>0</v>
      </c>
      <c r="K141" s="165"/>
      <c r="L141" s="71"/>
      <c r="M141" s="71"/>
      <c r="N141" s="71"/>
      <c r="O141" s="69">
        <f t="shared" si="187"/>
        <v>0</v>
      </c>
      <c r="P141" s="73">
        <f t="shared" si="160"/>
        <v>0</v>
      </c>
      <c r="Q141" s="198"/>
      <c r="R141" s="6"/>
      <c r="S141" s="9">
        <f t="shared" si="109"/>
        <v>0</v>
      </c>
      <c r="T141" s="44">
        <f>+R141+S141</f>
        <v>0</v>
      </c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</row>
    <row r="142" spans="1:159" ht="15.75" x14ac:dyDescent="0.2">
      <c r="A142" s="284"/>
      <c r="B142" s="285"/>
      <c r="C142" s="285"/>
      <c r="D142" s="285"/>
      <c r="E142" s="285" t="s">
        <v>91</v>
      </c>
      <c r="F142" s="285"/>
      <c r="G142" s="309" t="s">
        <v>142</v>
      </c>
      <c r="H142" s="73">
        <f t="shared" ref="H142:K142" si="189">H143+H144+H145+H146</f>
        <v>0</v>
      </c>
      <c r="I142" s="73">
        <f t="shared" si="189"/>
        <v>0</v>
      </c>
      <c r="J142" s="73">
        <f t="shared" si="189"/>
        <v>0</v>
      </c>
      <c r="K142" s="73">
        <f t="shared" si="189"/>
        <v>0</v>
      </c>
      <c r="L142" s="73">
        <f t="shared" ref="L142:O142" si="190">L143+L144+L145+L146</f>
        <v>0</v>
      </c>
      <c r="M142" s="73">
        <f t="shared" si="190"/>
        <v>0</v>
      </c>
      <c r="N142" s="73">
        <f t="shared" si="190"/>
        <v>0</v>
      </c>
      <c r="O142" s="73">
        <f t="shared" si="190"/>
        <v>0</v>
      </c>
      <c r="P142" s="73">
        <f t="shared" si="160"/>
        <v>0</v>
      </c>
      <c r="Q142" s="73">
        <f t="shared" si="160"/>
        <v>0</v>
      </c>
      <c r="R142" s="6"/>
      <c r="S142" s="9">
        <f t="shared" si="109"/>
        <v>0</v>
      </c>
      <c r="T142" s="175">
        <f>+R142+S142</f>
        <v>0</v>
      </c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</row>
    <row r="143" spans="1:159" ht="18" x14ac:dyDescent="0.2">
      <c r="A143" s="290"/>
      <c r="B143" s="291"/>
      <c r="C143" s="291"/>
      <c r="D143" s="291"/>
      <c r="E143" s="291"/>
      <c r="F143" s="291"/>
      <c r="G143" s="295" t="s">
        <v>143</v>
      </c>
      <c r="H143" s="71"/>
      <c r="I143" s="71"/>
      <c r="J143" s="71">
        <f t="shared" ref="J143:K146" si="191">H143-I143</f>
        <v>0</v>
      </c>
      <c r="K143" s="165"/>
      <c r="L143" s="71"/>
      <c r="M143" s="71">
        <v>0</v>
      </c>
      <c r="N143" s="71"/>
      <c r="O143" s="69">
        <f t="shared" ref="O143:O146" si="192">+M143+N143</f>
        <v>0</v>
      </c>
      <c r="P143" s="73">
        <f t="shared" si="160"/>
        <v>0</v>
      </c>
      <c r="Q143" s="198"/>
      <c r="R143" s="6"/>
      <c r="S143" s="9">
        <f t="shared" si="109"/>
        <v>0</v>
      </c>
      <c r="T143" s="55">
        <f t="shared" ref="T143" si="193">T137</f>
        <v>0</v>
      </c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</row>
    <row r="144" spans="1:159" ht="18" x14ac:dyDescent="0.2">
      <c r="A144" s="290"/>
      <c r="B144" s="291"/>
      <c r="C144" s="291"/>
      <c r="D144" s="291"/>
      <c r="E144" s="291"/>
      <c r="F144" s="291"/>
      <c r="G144" s="295" t="s">
        <v>144</v>
      </c>
      <c r="H144" s="71"/>
      <c r="I144" s="71"/>
      <c r="J144" s="71">
        <f t="shared" si="191"/>
        <v>0</v>
      </c>
      <c r="K144" s="165"/>
      <c r="L144" s="71"/>
      <c r="M144" s="71"/>
      <c r="N144" s="71"/>
      <c r="O144" s="69">
        <f t="shared" si="192"/>
        <v>0</v>
      </c>
      <c r="P144" s="73">
        <f t="shared" si="160"/>
        <v>0</v>
      </c>
      <c r="Q144" s="198"/>
      <c r="R144" s="6"/>
      <c r="S144" s="9">
        <f t="shared" si="109"/>
        <v>0</v>
      </c>
      <c r="T144" s="55">
        <f t="shared" ref="T144" si="194">T90+T119</f>
        <v>-1592364.4</v>
      </c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</row>
    <row r="145" spans="1:159" ht="28.5" x14ac:dyDescent="0.2">
      <c r="A145" s="290"/>
      <c r="B145" s="291"/>
      <c r="C145" s="291"/>
      <c r="D145" s="291"/>
      <c r="E145" s="291"/>
      <c r="F145" s="291" t="s">
        <v>22</v>
      </c>
      <c r="G145" s="295" t="s">
        <v>145</v>
      </c>
      <c r="H145" s="71">
        <v>0</v>
      </c>
      <c r="I145" s="71">
        <v>0</v>
      </c>
      <c r="J145" s="71">
        <f t="shared" si="191"/>
        <v>0</v>
      </c>
      <c r="K145" s="71">
        <f t="shared" si="191"/>
        <v>0</v>
      </c>
      <c r="L145" s="71">
        <v>0</v>
      </c>
      <c r="M145" s="71">
        <v>0</v>
      </c>
      <c r="N145" s="71">
        <v>0</v>
      </c>
      <c r="O145" s="69">
        <f>+M145+N145</f>
        <v>0</v>
      </c>
      <c r="P145" s="73">
        <f t="shared" si="160"/>
        <v>0</v>
      </c>
      <c r="Q145" s="198"/>
      <c r="R145" s="6"/>
      <c r="S145" s="9">
        <f t="shared" si="109"/>
        <v>0</v>
      </c>
      <c r="T145" s="55">
        <f t="shared" ref="T145" si="195">T135</f>
        <v>0</v>
      </c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</row>
    <row r="146" spans="1:159" ht="28.5" x14ac:dyDescent="0.2">
      <c r="A146" s="290"/>
      <c r="B146" s="291"/>
      <c r="C146" s="291"/>
      <c r="D146" s="291"/>
      <c r="E146" s="291"/>
      <c r="F146" s="291" t="s">
        <v>91</v>
      </c>
      <c r="G146" s="295" t="s">
        <v>146</v>
      </c>
      <c r="H146" s="71"/>
      <c r="I146" s="71"/>
      <c r="J146" s="71">
        <f t="shared" si="191"/>
        <v>0</v>
      </c>
      <c r="K146" s="165"/>
      <c r="L146" s="71"/>
      <c r="M146" s="71"/>
      <c r="N146" s="71"/>
      <c r="O146" s="69">
        <f t="shared" si="192"/>
        <v>0</v>
      </c>
      <c r="P146" s="73">
        <f t="shared" si="160"/>
        <v>0</v>
      </c>
      <c r="Q146" s="198"/>
      <c r="R146" s="6"/>
      <c r="S146" s="9">
        <f t="shared" ref="S146:S210" si="196">R146-M146</f>
        <v>0</v>
      </c>
      <c r="T146" s="55">
        <f t="shared" ref="T146" si="197">T144-T145</f>
        <v>-1592364.4</v>
      </c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</row>
    <row r="147" spans="1:159" ht="18" x14ac:dyDescent="0.2">
      <c r="A147" s="284"/>
      <c r="B147" s="285"/>
      <c r="C147" s="285"/>
      <c r="D147" s="285">
        <v>59</v>
      </c>
      <c r="E147" s="285"/>
      <c r="F147" s="285"/>
      <c r="G147" s="309" t="s">
        <v>147</v>
      </c>
      <c r="H147" s="73">
        <f>+H148+H150+H151</f>
        <v>1420000</v>
      </c>
      <c r="I147" s="73">
        <f t="shared" ref="I147:J147" si="198">+I148+I150+I151</f>
        <v>836081</v>
      </c>
      <c r="J147" s="73">
        <f t="shared" si="198"/>
        <v>583919</v>
      </c>
      <c r="K147" s="165">
        <f t="shared" ref="K147:K174" si="199">ROUND(I147/H147*100,2)</f>
        <v>58.88</v>
      </c>
      <c r="L147" s="73">
        <f>+L148+L150+L151</f>
        <v>915000</v>
      </c>
      <c r="M147" s="73">
        <f t="shared" ref="M147:N147" si="200">+M148+M150+M151</f>
        <v>829826</v>
      </c>
      <c r="N147" s="73">
        <f t="shared" si="200"/>
        <v>6255</v>
      </c>
      <c r="O147" s="73">
        <f>+O148+O150+O151</f>
        <v>836081</v>
      </c>
      <c r="P147" s="73">
        <f>L147-O147</f>
        <v>78919</v>
      </c>
      <c r="Q147" s="198">
        <f t="shared" si="153"/>
        <v>91.37</v>
      </c>
      <c r="R147" s="6"/>
      <c r="S147" s="9">
        <f t="shared" si="196"/>
        <v>-829826</v>
      </c>
      <c r="T147" s="33">
        <f t="shared" ref="T147" si="201">+T148+T157+T159+T161</f>
        <v>66616124.819999993</v>
      </c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</row>
    <row r="148" spans="1:159" ht="15.75" x14ac:dyDescent="0.2">
      <c r="A148" s="290"/>
      <c r="B148" s="291"/>
      <c r="C148" s="291"/>
      <c r="D148" s="291"/>
      <c r="E148" s="291">
        <v>25</v>
      </c>
      <c r="F148" s="291"/>
      <c r="G148" s="295" t="s">
        <v>148</v>
      </c>
      <c r="H148" s="71"/>
      <c r="I148" s="71">
        <f>O148</f>
        <v>0</v>
      </c>
      <c r="J148" s="71">
        <f t="shared" ref="J148:K148" si="202">H148-I148</f>
        <v>0</v>
      </c>
      <c r="K148" s="71">
        <f t="shared" si="202"/>
        <v>0</v>
      </c>
      <c r="L148" s="71">
        <f>H148</f>
        <v>0</v>
      </c>
      <c r="M148" s="71"/>
      <c r="N148" s="71"/>
      <c r="O148" s="69">
        <f t="shared" ref="O148" si="203">+M148+N148</f>
        <v>0</v>
      </c>
      <c r="P148" s="73">
        <f t="shared" si="160"/>
        <v>0</v>
      </c>
      <c r="Q148" s="73">
        <f t="shared" si="160"/>
        <v>0</v>
      </c>
      <c r="R148" s="6">
        <v>31419</v>
      </c>
      <c r="S148" s="9">
        <f>R148-M148</f>
        <v>31419</v>
      </c>
      <c r="T148" s="33">
        <f t="shared" ref="T148" si="204">+T149+T150+T151+T152+T153+T155+T156</f>
        <v>-15705263.180000003</v>
      </c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</row>
    <row r="149" spans="1:159" ht="18" x14ac:dyDescent="0.2">
      <c r="A149" s="290"/>
      <c r="B149" s="291"/>
      <c r="C149" s="291"/>
      <c r="D149" s="291"/>
      <c r="E149" s="291">
        <v>42</v>
      </c>
      <c r="F149" s="291"/>
      <c r="G149" s="295" t="s">
        <v>149</v>
      </c>
      <c r="H149" s="71">
        <f>H150+H151</f>
        <v>1420000</v>
      </c>
      <c r="I149" s="71">
        <f>I151</f>
        <v>836081</v>
      </c>
      <c r="J149" s="71">
        <f>H149-I149</f>
        <v>583919</v>
      </c>
      <c r="K149" s="165">
        <f>ROUND(I149/H149*100,2)</f>
        <v>58.88</v>
      </c>
      <c r="L149" s="71">
        <f>L151</f>
        <v>915000</v>
      </c>
      <c r="M149" s="71">
        <f>M151</f>
        <v>829826</v>
      </c>
      <c r="N149" s="71">
        <v>6255</v>
      </c>
      <c r="O149" s="69">
        <f>O151</f>
        <v>836081</v>
      </c>
      <c r="P149" s="73">
        <f>L149-O149</f>
        <v>78919</v>
      </c>
      <c r="Q149" s="198">
        <f t="shared" si="153"/>
        <v>91.37</v>
      </c>
      <c r="R149" s="6"/>
      <c r="S149" s="9">
        <f t="shared" si="196"/>
        <v>-829826</v>
      </c>
      <c r="T149" s="33">
        <f t="shared" ref="T149" si="205">+T165+T251</f>
        <v>-16069542.600000001</v>
      </c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</row>
    <row r="150" spans="1:159" ht="45.75" customHeight="1" x14ac:dyDescent="0.2">
      <c r="A150" s="290"/>
      <c r="B150" s="291"/>
      <c r="C150" s="291"/>
      <c r="D150" s="291"/>
      <c r="E150" s="291"/>
      <c r="F150" s="291"/>
      <c r="G150" s="315" t="s">
        <v>416</v>
      </c>
      <c r="H150" s="71"/>
      <c r="I150" s="71">
        <f t="shared" ref="I150:I152" si="206">O150</f>
        <v>0</v>
      </c>
      <c r="J150" s="71">
        <f t="shared" ref="J150:J151" si="207">H150-I150</f>
        <v>0</v>
      </c>
      <c r="K150" s="165"/>
      <c r="L150" s="71">
        <f>H150</f>
        <v>0</v>
      </c>
      <c r="M150" s="71"/>
      <c r="N150" s="71"/>
      <c r="O150" s="69">
        <f>+M150+N150</f>
        <v>0</v>
      </c>
      <c r="P150" s="73"/>
      <c r="Q150" s="198"/>
      <c r="R150" s="6">
        <v>1153965</v>
      </c>
      <c r="S150" s="9">
        <f t="shared" si="196"/>
        <v>1153965</v>
      </c>
      <c r="T150" s="33">
        <f>+T191+T288</f>
        <v>166048.77999999997</v>
      </c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</row>
    <row r="151" spans="1:159" ht="45.75" customHeight="1" x14ac:dyDescent="0.2">
      <c r="A151" s="290"/>
      <c r="B151" s="291"/>
      <c r="C151" s="291"/>
      <c r="D151" s="291"/>
      <c r="E151" s="291"/>
      <c r="F151" s="291"/>
      <c r="G151" s="315" t="s">
        <v>427</v>
      </c>
      <c r="H151" s="71">
        <v>1420000</v>
      </c>
      <c r="I151" s="71">
        <f t="shared" si="206"/>
        <v>836081</v>
      </c>
      <c r="J151" s="71">
        <f t="shared" si="207"/>
        <v>583919</v>
      </c>
      <c r="K151" s="165"/>
      <c r="L151" s="71">
        <v>915000</v>
      </c>
      <c r="M151" s="71">
        <v>829826</v>
      </c>
      <c r="N151" s="71">
        <v>6255</v>
      </c>
      <c r="O151" s="69">
        <f>+M151+N151</f>
        <v>836081</v>
      </c>
      <c r="P151" s="73"/>
      <c r="Q151" s="198"/>
      <c r="R151" s="6">
        <v>514715</v>
      </c>
      <c r="S151" s="9">
        <f t="shared" si="196"/>
        <v>-315111</v>
      </c>
      <c r="T151" s="33">
        <f t="shared" ref="T151" si="208">+T323</f>
        <v>80</v>
      </c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</row>
    <row r="152" spans="1:159" ht="28.5" x14ac:dyDescent="0.2">
      <c r="A152" s="316"/>
      <c r="B152" s="317"/>
      <c r="C152" s="317"/>
      <c r="D152" s="307">
        <v>85</v>
      </c>
      <c r="E152" s="317"/>
      <c r="F152" s="317"/>
      <c r="G152" s="318" t="s">
        <v>150</v>
      </c>
      <c r="H152" s="71"/>
      <c r="I152" s="71">
        <f t="shared" si="206"/>
        <v>0</v>
      </c>
      <c r="J152" s="71"/>
      <c r="K152" s="165"/>
      <c r="L152" s="71"/>
      <c r="M152" s="71"/>
      <c r="N152" s="71"/>
      <c r="O152" s="69">
        <f>+M152+N152</f>
        <v>0</v>
      </c>
      <c r="P152" s="69">
        <f t="shared" si="160"/>
        <v>0</v>
      </c>
      <c r="Q152" s="205"/>
      <c r="R152" s="6"/>
      <c r="S152" s="9">
        <f t="shared" si="196"/>
        <v>0</v>
      </c>
      <c r="T152" s="33">
        <f t="shared" ref="T152" si="209">+T221</f>
        <v>0</v>
      </c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</row>
    <row r="153" spans="1:159" ht="18" x14ac:dyDescent="0.2">
      <c r="A153" s="361" t="s">
        <v>99</v>
      </c>
      <c r="B153" s="362" t="s">
        <v>20</v>
      </c>
      <c r="C153" s="362"/>
      <c r="D153" s="362"/>
      <c r="E153" s="362"/>
      <c r="F153" s="362"/>
      <c r="G153" s="299" t="s">
        <v>302</v>
      </c>
      <c r="H153" s="73">
        <f t="shared" ref="H153:J153" si="210">H147</f>
        <v>1420000</v>
      </c>
      <c r="I153" s="73">
        <v>829826</v>
      </c>
      <c r="J153" s="73">
        <f t="shared" si="210"/>
        <v>583919</v>
      </c>
      <c r="K153" s="165">
        <f t="shared" si="199"/>
        <v>58.44</v>
      </c>
      <c r="L153" s="73">
        <f t="shared" ref="L153:O153" si="211">L147</f>
        <v>915000</v>
      </c>
      <c r="M153" s="73">
        <f t="shared" si="211"/>
        <v>829826</v>
      </c>
      <c r="N153" s="73">
        <f t="shared" si="211"/>
        <v>6255</v>
      </c>
      <c r="O153" s="73">
        <f t="shared" si="211"/>
        <v>836081</v>
      </c>
      <c r="P153" s="73">
        <f t="shared" si="160"/>
        <v>78919</v>
      </c>
      <c r="Q153" s="200"/>
      <c r="R153" s="6"/>
      <c r="S153" s="9">
        <f t="shared" si="196"/>
        <v>-829826</v>
      </c>
      <c r="T153" s="33">
        <f>+T223+T326</f>
        <v>166361.44</v>
      </c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</row>
    <row r="154" spans="1:159" ht="30" x14ac:dyDescent="0.2">
      <c r="A154" s="361"/>
      <c r="B154" s="362" t="s">
        <v>18</v>
      </c>
      <c r="C154" s="362"/>
      <c r="D154" s="362"/>
      <c r="E154" s="362"/>
      <c r="F154" s="362"/>
      <c r="G154" s="299" t="s">
        <v>303</v>
      </c>
      <c r="H154" s="73">
        <f t="shared" ref="H154:J154" si="212">H100+H129</f>
        <v>0</v>
      </c>
      <c r="I154" s="73">
        <f t="shared" si="212"/>
        <v>0</v>
      </c>
      <c r="J154" s="73">
        <f t="shared" si="212"/>
        <v>0</v>
      </c>
      <c r="K154" s="73">
        <v>0</v>
      </c>
      <c r="L154" s="73">
        <f t="shared" ref="L154:O154" si="213">L100+L129</f>
        <v>0</v>
      </c>
      <c r="M154" s="73">
        <f t="shared" si="213"/>
        <v>0</v>
      </c>
      <c r="N154" s="73">
        <f t="shared" si="213"/>
        <v>0</v>
      </c>
      <c r="O154" s="73">
        <f t="shared" si="213"/>
        <v>0</v>
      </c>
      <c r="P154" s="73">
        <f t="shared" si="160"/>
        <v>0</v>
      </c>
      <c r="Q154" s="73">
        <f t="shared" si="160"/>
        <v>0</v>
      </c>
      <c r="R154" s="6"/>
      <c r="S154" s="9">
        <f t="shared" si="196"/>
        <v>0</v>
      </c>
      <c r="T154" s="33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</row>
    <row r="155" spans="1:159" ht="30" x14ac:dyDescent="0.2">
      <c r="A155" s="361"/>
      <c r="B155" s="362"/>
      <c r="C155" s="362" t="s">
        <v>20</v>
      </c>
      <c r="D155" s="362"/>
      <c r="E155" s="362"/>
      <c r="F155" s="362"/>
      <c r="G155" s="299" t="s">
        <v>304</v>
      </c>
      <c r="H155" s="73">
        <f t="shared" ref="H155:J155" si="214">H145</f>
        <v>0</v>
      </c>
      <c r="I155" s="73">
        <f t="shared" si="214"/>
        <v>0</v>
      </c>
      <c r="J155" s="73">
        <f t="shared" si="214"/>
        <v>0</v>
      </c>
      <c r="K155" s="73">
        <v>0</v>
      </c>
      <c r="L155" s="73">
        <f t="shared" ref="L155:O155" si="215">L145</f>
        <v>0</v>
      </c>
      <c r="M155" s="73">
        <f t="shared" si="215"/>
        <v>0</v>
      </c>
      <c r="N155" s="73">
        <f t="shared" si="215"/>
        <v>0</v>
      </c>
      <c r="O155" s="73">
        <f t="shared" si="215"/>
        <v>0</v>
      </c>
      <c r="P155" s="73">
        <f t="shared" si="160"/>
        <v>0</v>
      </c>
      <c r="Q155" s="200"/>
      <c r="R155" s="6"/>
      <c r="S155" s="9">
        <f t="shared" si="196"/>
        <v>0</v>
      </c>
      <c r="T155" s="33">
        <f>+T228+T331</f>
        <v>31789.200000000001</v>
      </c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</row>
    <row r="156" spans="1:159" ht="15.75" x14ac:dyDescent="0.2">
      <c r="A156" s="361"/>
      <c r="B156" s="362"/>
      <c r="C156" s="362" t="s">
        <v>18</v>
      </c>
      <c r="D156" s="362"/>
      <c r="E156" s="362"/>
      <c r="F156" s="362"/>
      <c r="G156" s="299" t="s">
        <v>305</v>
      </c>
      <c r="H156" s="73">
        <f t="shared" ref="H156:J156" si="216">H154-H155</f>
        <v>0</v>
      </c>
      <c r="I156" s="73">
        <f t="shared" si="216"/>
        <v>0</v>
      </c>
      <c r="J156" s="73">
        <f t="shared" si="216"/>
        <v>0</v>
      </c>
      <c r="K156" s="73">
        <v>0</v>
      </c>
      <c r="L156" s="73">
        <f t="shared" ref="L156:O156" si="217">L154-L155</f>
        <v>0</v>
      </c>
      <c r="M156" s="73">
        <f t="shared" si="217"/>
        <v>0</v>
      </c>
      <c r="N156" s="73">
        <f t="shared" si="217"/>
        <v>0</v>
      </c>
      <c r="O156" s="73">
        <f t="shared" si="217"/>
        <v>0</v>
      </c>
      <c r="P156" s="73">
        <f t="shared" si="160"/>
        <v>0</v>
      </c>
      <c r="Q156" s="73">
        <f t="shared" si="160"/>
        <v>0</v>
      </c>
      <c r="R156" s="6"/>
      <c r="S156" s="9">
        <f t="shared" si="196"/>
        <v>0</v>
      </c>
      <c r="T156" s="33">
        <f t="shared" ref="T156" si="218">+T359</f>
        <v>0</v>
      </c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</row>
    <row r="157" spans="1:159" ht="30" x14ac:dyDescent="0.2">
      <c r="A157" s="284" t="s">
        <v>151</v>
      </c>
      <c r="B157" s="285" t="s">
        <v>7</v>
      </c>
      <c r="C157" s="285"/>
      <c r="D157" s="285"/>
      <c r="E157" s="285"/>
      <c r="F157" s="285"/>
      <c r="G157" s="293" t="s">
        <v>152</v>
      </c>
      <c r="H157" s="73">
        <f t="shared" ref="H157:J157" si="219">+H158+H167+H169+H171</f>
        <v>16184600</v>
      </c>
      <c r="I157" s="73">
        <f>O157</f>
        <v>9544757.2300000004</v>
      </c>
      <c r="J157" s="73">
        <f t="shared" si="219"/>
        <v>7076349.4399999995</v>
      </c>
      <c r="K157" s="165">
        <f t="shared" si="199"/>
        <v>58.97</v>
      </c>
      <c r="L157" s="73">
        <f>+L158+L167+L169+L171</f>
        <v>7132457</v>
      </c>
      <c r="M157" s="73">
        <f>+M158+M167+M169+M171</f>
        <v>7726975.4000000004</v>
      </c>
      <c r="N157" s="73">
        <f t="shared" ref="N157:O157" si="220">+N158+N167+N169+N171</f>
        <v>1817781.83</v>
      </c>
      <c r="O157" s="73">
        <f t="shared" si="220"/>
        <v>9544757.2300000004</v>
      </c>
      <c r="P157" s="73">
        <f>+P158+P167+P169+P171</f>
        <v>2242502.64</v>
      </c>
      <c r="Q157" s="198">
        <f t="shared" ref="Q157:Q165" si="221">ROUND(O157/L157*100,2)</f>
        <v>133.82</v>
      </c>
      <c r="R157" s="6"/>
      <c r="S157" s="9">
        <f t="shared" si="196"/>
        <v>-7726975.4000000004</v>
      </c>
      <c r="T157" s="33">
        <f t="shared" ref="T157" si="222">+T158</f>
        <v>82321388</v>
      </c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</row>
    <row r="158" spans="1:159" ht="18" x14ac:dyDescent="0.2">
      <c r="A158" s="284"/>
      <c r="B158" s="285"/>
      <c r="C158" s="285"/>
      <c r="D158" s="285" t="s">
        <v>20</v>
      </c>
      <c r="E158" s="285"/>
      <c r="F158" s="285"/>
      <c r="G158" s="293" t="s">
        <v>153</v>
      </c>
      <c r="H158" s="73">
        <f t="shared" ref="H158:J158" si="223">+H159+H160+H161+H162+H163+H165+H166</f>
        <v>16184600</v>
      </c>
      <c r="I158" s="73">
        <f t="shared" ref="I158:I165" si="224">O158</f>
        <v>9617681.5600000005</v>
      </c>
      <c r="J158" s="73">
        <f t="shared" si="223"/>
        <v>7076349.4399999995</v>
      </c>
      <c r="K158" s="165">
        <f t="shared" si="199"/>
        <v>59.42</v>
      </c>
      <c r="L158" s="73">
        <f>+L159+L160+L161+L162+L163+L165+L166</f>
        <v>7132457</v>
      </c>
      <c r="M158" s="73">
        <f>+M159+M160+M161+M162+M163+M165+M166</f>
        <v>7791288</v>
      </c>
      <c r="N158" s="73">
        <f t="shared" ref="N158:O158" si="225">+N159+N160+N161+N162+N163+N165+N166</f>
        <v>1826393.56</v>
      </c>
      <c r="O158" s="73">
        <f t="shared" si="225"/>
        <v>9617681.5600000005</v>
      </c>
      <c r="P158" s="73">
        <f>+P159+P160+P161+P162+P163+P165+P166</f>
        <v>2235718.44</v>
      </c>
      <c r="Q158" s="198">
        <f t="shared" si="221"/>
        <v>134.84</v>
      </c>
      <c r="R158" s="6"/>
      <c r="S158" s="9">
        <f t="shared" si="196"/>
        <v>-7791288</v>
      </c>
      <c r="T158" s="33">
        <f>+T235+T361</f>
        <v>82321388</v>
      </c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</row>
    <row r="159" spans="1:159" ht="18" x14ac:dyDescent="0.2">
      <c r="A159" s="284"/>
      <c r="B159" s="285"/>
      <c r="C159" s="285"/>
      <c r="D159" s="285" t="s">
        <v>89</v>
      </c>
      <c r="E159" s="285"/>
      <c r="F159" s="285"/>
      <c r="G159" s="293" t="s">
        <v>154</v>
      </c>
      <c r="H159" s="73">
        <f t="shared" ref="H159:J159" si="226">+H175+H261</f>
        <v>2729000</v>
      </c>
      <c r="I159" s="73">
        <f t="shared" si="224"/>
        <v>1141955</v>
      </c>
      <c r="J159" s="73">
        <f t="shared" si="226"/>
        <v>1594661</v>
      </c>
      <c r="K159" s="165">
        <f t="shared" si="199"/>
        <v>41.85</v>
      </c>
      <c r="L159" s="73">
        <f t="shared" ref="L159:P159" si="227">+L175+L261</f>
        <v>1372600</v>
      </c>
      <c r="M159" s="73">
        <f t="shared" si="227"/>
        <v>916133</v>
      </c>
      <c r="N159" s="73">
        <f t="shared" si="227"/>
        <v>225822</v>
      </c>
      <c r="O159" s="73">
        <f t="shared" si="227"/>
        <v>1141955</v>
      </c>
      <c r="P159" s="73">
        <f t="shared" si="227"/>
        <v>230645</v>
      </c>
      <c r="Q159" s="198"/>
      <c r="R159" s="6"/>
      <c r="S159" s="9">
        <f t="shared" si="196"/>
        <v>-916133</v>
      </c>
      <c r="T159" s="33">
        <f t="shared" ref="T159" si="228">+T160</f>
        <v>0</v>
      </c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</row>
    <row r="160" spans="1:159" ht="18" x14ac:dyDescent="0.2">
      <c r="A160" s="284"/>
      <c r="B160" s="285"/>
      <c r="C160" s="285"/>
      <c r="D160" s="285" t="s">
        <v>90</v>
      </c>
      <c r="E160" s="285"/>
      <c r="F160" s="285"/>
      <c r="G160" s="293" t="s">
        <v>155</v>
      </c>
      <c r="H160" s="73">
        <f>+H201+H298</f>
        <v>594600</v>
      </c>
      <c r="I160" s="73">
        <f t="shared" si="224"/>
        <v>185663.56</v>
      </c>
      <c r="J160" s="73">
        <f>+J201+J298</f>
        <v>408936.44</v>
      </c>
      <c r="K160" s="165">
        <f t="shared" si="199"/>
        <v>31.22</v>
      </c>
      <c r="L160" s="73">
        <f>+L201+L298</f>
        <v>306800</v>
      </c>
      <c r="M160" s="73">
        <f>+M201+M298</f>
        <v>139228</v>
      </c>
      <c r="N160" s="73">
        <f>+N201+N298</f>
        <v>46435.56</v>
      </c>
      <c r="O160" s="73">
        <f>+O201+O298</f>
        <v>185663.56</v>
      </c>
      <c r="P160" s="73">
        <f>+P201+P298</f>
        <v>121136.44</v>
      </c>
      <c r="Q160" s="198">
        <f t="shared" si="221"/>
        <v>60.52</v>
      </c>
      <c r="R160" s="6"/>
      <c r="S160" s="9">
        <f t="shared" si="196"/>
        <v>-139228</v>
      </c>
      <c r="T160" s="33">
        <f t="shared" ref="T160" si="229">+T369</f>
        <v>0</v>
      </c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</row>
    <row r="161" spans="1:159" ht="18" x14ac:dyDescent="0.2">
      <c r="A161" s="284"/>
      <c r="B161" s="285"/>
      <c r="C161" s="285"/>
      <c r="D161" s="285" t="s">
        <v>91</v>
      </c>
      <c r="E161" s="285"/>
      <c r="F161" s="285"/>
      <c r="G161" s="293" t="s">
        <v>156</v>
      </c>
      <c r="H161" s="73">
        <f t="shared" ref="H161:J161" si="230">+H333</f>
        <v>0</v>
      </c>
      <c r="I161" s="73">
        <f t="shared" si="224"/>
        <v>0</v>
      </c>
      <c r="J161" s="73">
        <f t="shared" si="230"/>
        <v>0</v>
      </c>
      <c r="K161" s="165"/>
      <c r="L161" s="73">
        <f t="shared" ref="L161:P161" si="231">+L333</f>
        <v>0</v>
      </c>
      <c r="M161" s="73">
        <f t="shared" si="231"/>
        <v>0</v>
      </c>
      <c r="N161" s="73">
        <f t="shared" si="231"/>
        <v>0</v>
      </c>
      <c r="O161" s="73">
        <f t="shared" si="231"/>
        <v>0</v>
      </c>
      <c r="P161" s="73">
        <f t="shared" si="231"/>
        <v>0</v>
      </c>
      <c r="Q161" s="198"/>
      <c r="R161" s="6"/>
      <c r="S161" s="9">
        <f t="shared" si="196"/>
        <v>0</v>
      </c>
      <c r="T161" s="33">
        <f>T243+T373</f>
        <v>0</v>
      </c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</row>
    <row r="162" spans="1:159" ht="18" x14ac:dyDescent="0.2">
      <c r="A162" s="284"/>
      <c r="B162" s="285"/>
      <c r="C162" s="285"/>
      <c r="D162" s="285" t="s">
        <v>92</v>
      </c>
      <c r="E162" s="285"/>
      <c r="F162" s="285"/>
      <c r="G162" s="293" t="s">
        <v>157</v>
      </c>
      <c r="H162" s="73">
        <f t="shared" ref="H162:J162" si="232">+H231</f>
        <v>0</v>
      </c>
      <c r="I162" s="73">
        <f t="shared" si="224"/>
        <v>0</v>
      </c>
      <c r="J162" s="73">
        <f t="shared" si="232"/>
        <v>0</v>
      </c>
      <c r="K162" s="165"/>
      <c r="L162" s="73">
        <f t="shared" ref="L162:P162" si="233">+L231</f>
        <v>0</v>
      </c>
      <c r="M162" s="73">
        <f t="shared" si="233"/>
        <v>0</v>
      </c>
      <c r="N162" s="73">
        <f t="shared" si="233"/>
        <v>0</v>
      </c>
      <c r="O162" s="73">
        <f t="shared" si="233"/>
        <v>0</v>
      </c>
      <c r="P162" s="73">
        <f t="shared" si="233"/>
        <v>0</v>
      </c>
      <c r="Q162" s="198"/>
      <c r="R162" s="6"/>
      <c r="S162" s="9">
        <f t="shared" si="196"/>
        <v>0</v>
      </c>
      <c r="T162" s="33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</row>
    <row r="163" spans="1:159" ht="30" x14ac:dyDescent="0.2">
      <c r="A163" s="284"/>
      <c r="B163" s="285"/>
      <c r="C163" s="285"/>
      <c r="D163" s="285">
        <v>51</v>
      </c>
      <c r="E163" s="285"/>
      <c r="F163" s="285"/>
      <c r="G163" s="293" t="s">
        <v>158</v>
      </c>
      <c r="H163" s="73">
        <f>+H233+H336</f>
        <v>2114000</v>
      </c>
      <c r="I163" s="73">
        <f t="shared" si="224"/>
        <v>1060658</v>
      </c>
      <c r="J163" s="73">
        <f>+J233+J336</f>
        <v>1053342</v>
      </c>
      <c r="K163" s="165">
        <f t="shared" si="199"/>
        <v>50.17</v>
      </c>
      <c r="L163" s="73">
        <f>+L233+L336</f>
        <v>1400000</v>
      </c>
      <c r="M163" s="73">
        <f>+M233+M336</f>
        <v>850341</v>
      </c>
      <c r="N163" s="73">
        <f>+N233+N336</f>
        <v>210317</v>
      </c>
      <c r="O163" s="73">
        <f>+O233+O336</f>
        <v>1060658</v>
      </c>
      <c r="P163" s="73">
        <f>+P233+P336</f>
        <v>339342</v>
      </c>
      <c r="Q163" s="198"/>
      <c r="R163" s="6"/>
      <c r="S163" s="9">
        <f t="shared" si="196"/>
        <v>-850341</v>
      </c>
      <c r="T163" s="55">
        <f t="shared" ref="T163" si="234">T164+T235+T243</f>
        <v>-99491.8</v>
      </c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</row>
    <row r="164" spans="1:159" ht="45" x14ac:dyDescent="0.2">
      <c r="A164" s="284"/>
      <c r="B164" s="285"/>
      <c r="C164" s="285"/>
      <c r="D164" s="285">
        <v>56</v>
      </c>
      <c r="E164" s="285"/>
      <c r="F164" s="285"/>
      <c r="G164" s="293" t="s">
        <v>397</v>
      </c>
      <c r="H164" s="73"/>
      <c r="I164" s="73">
        <f t="shared" si="224"/>
        <v>0</v>
      </c>
      <c r="J164" s="73"/>
      <c r="K164" s="165"/>
      <c r="L164" s="73"/>
      <c r="M164" s="73"/>
      <c r="N164" s="73"/>
      <c r="O164" s="73"/>
      <c r="P164" s="73"/>
      <c r="Q164" s="198"/>
      <c r="R164" s="6"/>
      <c r="S164" s="9">
        <f t="shared" si="196"/>
        <v>0</v>
      </c>
      <c r="T164" s="33">
        <f t="shared" ref="T164" si="235">T165+T191+T221+T223+T228+T233</f>
        <v>-99491.8</v>
      </c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</row>
    <row r="165" spans="1:159" ht="18" x14ac:dyDescent="0.2">
      <c r="A165" s="284"/>
      <c r="B165" s="285"/>
      <c r="C165" s="285"/>
      <c r="D165" s="285">
        <v>57</v>
      </c>
      <c r="E165" s="285"/>
      <c r="F165" s="285"/>
      <c r="G165" s="293" t="s">
        <v>160</v>
      </c>
      <c r="H165" s="73">
        <f>+H238+H341</f>
        <v>10746000</v>
      </c>
      <c r="I165" s="73">
        <f t="shared" si="224"/>
        <v>7228405</v>
      </c>
      <c r="J165" s="73">
        <f>+J238+J341</f>
        <v>4019410</v>
      </c>
      <c r="K165" s="165">
        <f t="shared" si="199"/>
        <v>67.27</v>
      </c>
      <c r="L165" s="73">
        <v>4052057</v>
      </c>
      <c r="M165" s="73">
        <f>+M238+M341</f>
        <v>5885586</v>
      </c>
      <c r="N165" s="73">
        <f>+N238+N341</f>
        <v>1342819</v>
      </c>
      <c r="O165" s="73">
        <f>+O238+O341</f>
        <v>7228405</v>
      </c>
      <c r="P165" s="73">
        <f>+P238+P341</f>
        <v>1544595</v>
      </c>
      <c r="Q165" s="198">
        <f t="shared" si="221"/>
        <v>178.39</v>
      </c>
      <c r="R165" s="6"/>
      <c r="S165" s="9">
        <f t="shared" si="196"/>
        <v>-5885586</v>
      </c>
      <c r="T165" s="33">
        <f t="shared" ref="T165" si="236">T166+T184</f>
        <v>2163.1999999999971</v>
      </c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</row>
    <row r="166" spans="1:159" ht="15.75" x14ac:dyDescent="0.2">
      <c r="A166" s="284"/>
      <c r="B166" s="285"/>
      <c r="C166" s="285"/>
      <c r="D166" s="285">
        <v>59</v>
      </c>
      <c r="E166" s="285"/>
      <c r="F166" s="285"/>
      <c r="G166" s="293" t="s">
        <v>161</v>
      </c>
      <c r="H166" s="73">
        <f t="shared" ref="H166:K166" si="237">+H369</f>
        <v>1000</v>
      </c>
      <c r="I166" s="73">
        <f t="shared" si="237"/>
        <v>1000</v>
      </c>
      <c r="J166" s="73">
        <f t="shared" si="237"/>
        <v>0</v>
      </c>
      <c r="K166" s="73">
        <f t="shared" si="237"/>
        <v>0</v>
      </c>
      <c r="L166" s="73">
        <f>+L369</f>
        <v>1000</v>
      </c>
      <c r="M166" s="73">
        <f>+M369</f>
        <v>0</v>
      </c>
      <c r="N166" s="73">
        <f t="shared" ref="N166:O166" si="238">+N369</f>
        <v>1000</v>
      </c>
      <c r="O166" s="73">
        <f t="shared" si="238"/>
        <v>1000</v>
      </c>
      <c r="P166" s="73">
        <f>+P369</f>
        <v>0</v>
      </c>
      <c r="Q166" s="198"/>
      <c r="R166" s="6"/>
      <c r="S166" s="9">
        <f t="shared" si="196"/>
        <v>0</v>
      </c>
      <c r="T166" s="33">
        <f t="shared" ref="T166" si="239">SUM(T167:T183)</f>
        <v>2163.1999999999971</v>
      </c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</row>
    <row r="167" spans="1:159" ht="15.75" x14ac:dyDescent="0.2">
      <c r="A167" s="284"/>
      <c r="B167" s="285"/>
      <c r="C167" s="285"/>
      <c r="D167" s="285" t="s">
        <v>97</v>
      </c>
      <c r="E167" s="285"/>
      <c r="F167" s="285"/>
      <c r="G167" s="293" t="s">
        <v>162</v>
      </c>
      <c r="H167" s="73">
        <f t="shared" ref="H167:I167" si="240">+H168</f>
        <v>0</v>
      </c>
      <c r="I167" s="73">
        <f t="shared" si="240"/>
        <v>0</v>
      </c>
      <c r="J167" s="73">
        <f t="shared" ref="J167:K167" si="241">+J370</f>
        <v>0</v>
      </c>
      <c r="K167" s="73">
        <f t="shared" si="241"/>
        <v>0</v>
      </c>
      <c r="L167" s="73">
        <f t="shared" ref="L167:P167" si="242">+L168</f>
        <v>0</v>
      </c>
      <c r="M167" s="73">
        <f t="shared" si="242"/>
        <v>0</v>
      </c>
      <c r="N167" s="73">
        <f t="shared" si="242"/>
        <v>0</v>
      </c>
      <c r="O167" s="73">
        <f t="shared" si="242"/>
        <v>0</v>
      </c>
      <c r="P167" s="73">
        <f t="shared" si="242"/>
        <v>0</v>
      </c>
      <c r="Q167" s="73">
        <v>0</v>
      </c>
      <c r="R167" s="6"/>
      <c r="S167" s="9">
        <f t="shared" si="196"/>
        <v>0</v>
      </c>
      <c r="T167" s="44">
        <f t="shared" ref="T167:T183" si="243">+R167+S167</f>
        <v>0</v>
      </c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</row>
    <row r="168" spans="1:159" ht="15.75" x14ac:dyDescent="0.2">
      <c r="A168" s="284"/>
      <c r="B168" s="285"/>
      <c r="C168" s="285"/>
      <c r="D168" s="285">
        <v>71</v>
      </c>
      <c r="E168" s="285"/>
      <c r="F168" s="285"/>
      <c r="G168" s="293" t="s">
        <v>163</v>
      </c>
      <c r="H168" s="73">
        <f>+H245+H371</f>
        <v>0</v>
      </c>
      <c r="I168" s="73">
        <f>+I245+I371</f>
        <v>0</v>
      </c>
      <c r="J168" s="73">
        <f t="shared" ref="J168:K168" si="244">+J371</f>
        <v>0</v>
      </c>
      <c r="K168" s="73">
        <f t="shared" si="244"/>
        <v>0</v>
      </c>
      <c r="L168" s="73">
        <f>+L245+L371</f>
        <v>0</v>
      </c>
      <c r="M168" s="73">
        <f>+M245+M371</f>
        <v>0</v>
      </c>
      <c r="N168" s="73">
        <f>+N245+N371</f>
        <v>0</v>
      </c>
      <c r="O168" s="73">
        <f>+O245+O371</f>
        <v>0</v>
      </c>
      <c r="P168" s="73">
        <f>+P245+P371</f>
        <v>0</v>
      </c>
      <c r="Q168" s="73">
        <v>0</v>
      </c>
      <c r="R168" s="6"/>
      <c r="S168" s="9">
        <f t="shared" si="196"/>
        <v>0</v>
      </c>
      <c r="T168" s="44">
        <f t="shared" si="243"/>
        <v>0</v>
      </c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</row>
    <row r="169" spans="1:159" ht="18" x14ac:dyDescent="0.2">
      <c r="A169" s="284"/>
      <c r="B169" s="285"/>
      <c r="C169" s="285"/>
      <c r="D169" s="285">
        <v>79</v>
      </c>
      <c r="E169" s="285"/>
      <c r="F169" s="285"/>
      <c r="G169" s="293" t="s">
        <v>164</v>
      </c>
      <c r="H169" s="73">
        <f t="shared" ref="H169:J169" si="245">+H170</f>
        <v>0</v>
      </c>
      <c r="I169" s="73">
        <f t="shared" si="245"/>
        <v>0</v>
      </c>
      <c r="J169" s="73">
        <f t="shared" si="245"/>
        <v>0</v>
      </c>
      <c r="K169" s="165"/>
      <c r="L169" s="73">
        <f t="shared" ref="L169:P169" si="246">+L170</f>
        <v>0</v>
      </c>
      <c r="M169" s="73">
        <f t="shared" si="246"/>
        <v>0</v>
      </c>
      <c r="N169" s="73">
        <f t="shared" si="246"/>
        <v>0</v>
      </c>
      <c r="O169" s="73">
        <f t="shared" si="246"/>
        <v>0</v>
      </c>
      <c r="P169" s="73">
        <f t="shared" si="246"/>
        <v>0</v>
      </c>
      <c r="Q169" s="198"/>
      <c r="R169" s="6"/>
      <c r="S169" s="9">
        <f t="shared" si="196"/>
        <v>0</v>
      </c>
      <c r="T169" s="44">
        <f t="shared" si="243"/>
        <v>0</v>
      </c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</row>
    <row r="170" spans="1:159" ht="18" x14ac:dyDescent="0.2">
      <c r="A170" s="284"/>
      <c r="B170" s="285"/>
      <c r="C170" s="285"/>
      <c r="D170" s="285">
        <v>81</v>
      </c>
      <c r="E170" s="285"/>
      <c r="F170" s="285"/>
      <c r="G170" s="293" t="s">
        <v>165</v>
      </c>
      <c r="H170" s="73">
        <f t="shared" ref="H170:J170" si="247">+H379</f>
        <v>0</v>
      </c>
      <c r="I170" s="73">
        <f t="shared" si="247"/>
        <v>0</v>
      </c>
      <c r="J170" s="73">
        <f t="shared" si="247"/>
        <v>0</v>
      </c>
      <c r="K170" s="165"/>
      <c r="L170" s="73">
        <f t="shared" ref="L170:P170" si="248">+L379</f>
        <v>0</v>
      </c>
      <c r="M170" s="73">
        <f t="shared" si="248"/>
        <v>0</v>
      </c>
      <c r="N170" s="73">
        <f t="shared" si="248"/>
        <v>0</v>
      </c>
      <c r="O170" s="73">
        <f t="shared" si="248"/>
        <v>0</v>
      </c>
      <c r="P170" s="73">
        <f t="shared" si="248"/>
        <v>0</v>
      </c>
      <c r="Q170" s="198"/>
      <c r="R170" s="6"/>
      <c r="S170" s="9">
        <f t="shared" si="196"/>
        <v>0</v>
      </c>
      <c r="T170" s="44">
        <f t="shared" si="243"/>
        <v>0</v>
      </c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</row>
    <row r="171" spans="1:159" ht="30" x14ac:dyDescent="0.2">
      <c r="A171" s="284"/>
      <c r="B171" s="285"/>
      <c r="C171" s="285"/>
      <c r="D171" s="285">
        <v>85</v>
      </c>
      <c r="E171" s="285"/>
      <c r="F171" s="285"/>
      <c r="G171" s="293" t="s">
        <v>166</v>
      </c>
      <c r="H171" s="73">
        <f>H253+H383</f>
        <v>0</v>
      </c>
      <c r="I171" s="73">
        <f>I253+I383</f>
        <v>-66140.13</v>
      </c>
      <c r="J171" s="73">
        <f>J253+J383</f>
        <v>0</v>
      </c>
      <c r="K171" s="165"/>
      <c r="L171" s="73">
        <f>L253+L383</f>
        <v>0</v>
      </c>
      <c r="M171" s="73">
        <f>M253+M383</f>
        <v>-64312.6</v>
      </c>
      <c r="N171" s="73">
        <f>N253+N383</f>
        <v>-8611.73</v>
      </c>
      <c r="O171" s="73">
        <f>O253+O383</f>
        <v>-72924.33</v>
      </c>
      <c r="P171" s="73">
        <f>P253+P383</f>
        <v>6784.2000000000007</v>
      </c>
      <c r="Q171" s="198"/>
      <c r="R171" s="6"/>
      <c r="S171" s="9">
        <f t="shared" si="196"/>
        <v>64312.6</v>
      </c>
      <c r="T171" s="44">
        <f t="shared" si="243"/>
        <v>64312.6</v>
      </c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</row>
    <row r="172" spans="1:159" ht="18" x14ac:dyDescent="0.2">
      <c r="A172" s="284"/>
      <c r="B172" s="285"/>
      <c r="C172" s="285"/>
      <c r="D172" s="285"/>
      <c r="E172" s="285"/>
      <c r="F172" s="285"/>
      <c r="G172" s="293"/>
      <c r="H172" s="73"/>
      <c r="I172" s="73"/>
      <c r="J172" s="73"/>
      <c r="K172" s="165"/>
      <c r="L172" s="73"/>
      <c r="M172" s="73"/>
      <c r="N172" s="73"/>
      <c r="O172" s="73"/>
      <c r="P172" s="73"/>
      <c r="Q172" s="198"/>
      <c r="R172" s="6"/>
      <c r="S172" s="9">
        <f t="shared" si="196"/>
        <v>0</v>
      </c>
      <c r="T172" s="44">
        <f t="shared" si="243"/>
        <v>0</v>
      </c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</row>
    <row r="173" spans="1:159" s="1" customFormat="1" ht="18" x14ac:dyDescent="0.25">
      <c r="A173" s="413" t="s">
        <v>167</v>
      </c>
      <c r="B173" s="414"/>
      <c r="C173" s="414"/>
      <c r="D173" s="414"/>
      <c r="E173" s="414"/>
      <c r="F173" s="414"/>
      <c r="G173" s="299" t="s">
        <v>168</v>
      </c>
      <c r="H173" s="73">
        <f t="shared" ref="H173:J173" si="249">H174+H245+H253</f>
        <v>132600</v>
      </c>
      <c r="I173" s="73">
        <f>O173</f>
        <v>31791.359999999997</v>
      </c>
      <c r="J173" s="73">
        <f t="shared" si="249"/>
        <v>94024.44</v>
      </c>
      <c r="K173" s="165">
        <f t="shared" si="199"/>
        <v>23.98</v>
      </c>
      <c r="L173" s="73">
        <f t="shared" ref="L173:O173" si="250">L174+L245+L253</f>
        <v>69400</v>
      </c>
      <c r="M173" s="73">
        <f t="shared" si="250"/>
        <v>27790.400000000001</v>
      </c>
      <c r="N173" s="73">
        <f>N174+N245+N253</f>
        <v>4000.9600000000005</v>
      </c>
      <c r="O173" s="73">
        <f t="shared" si="250"/>
        <v>31791.359999999997</v>
      </c>
      <c r="P173" s="73">
        <f>L173-O173</f>
        <v>37608.639999999999</v>
      </c>
      <c r="Q173" s="200">
        <f t="shared" ref="Q173:Q212" si="251">ROUND(O173/L173*100,2)</f>
        <v>45.81</v>
      </c>
      <c r="R173" s="13"/>
      <c r="S173" s="9">
        <f t="shared" si="196"/>
        <v>-27790.400000000001</v>
      </c>
      <c r="T173" s="44">
        <f t="shared" si="243"/>
        <v>-27790.400000000001</v>
      </c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</row>
    <row r="174" spans="1:159" ht="18" x14ac:dyDescent="0.2">
      <c r="A174" s="284"/>
      <c r="B174" s="285"/>
      <c r="C174" s="285"/>
      <c r="D174" s="285" t="s">
        <v>20</v>
      </c>
      <c r="E174" s="285"/>
      <c r="F174" s="285"/>
      <c r="G174" s="309" t="s">
        <v>153</v>
      </c>
      <c r="H174" s="73">
        <f t="shared" ref="H174:J174" si="252">H175+H201+H231+H233+H238+H243</f>
        <v>132600</v>
      </c>
      <c r="I174" s="73">
        <f>O174</f>
        <v>38575.56</v>
      </c>
      <c r="J174" s="73">
        <f t="shared" si="252"/>
        <v>94024.44</v>
      </c>
      <c r="K174" s="165">
        <f t="shared" si="199"/>
        <v>29.09</v>
      </c>
      <c r="L174" s="73">
        <f>L175+L201+L231+L233+L238+L243</f>
        <v>69400</v>
      </c>
      <c r="M174" s="73">
        <f>M175+M201+M231+M233+M238+M243</f>
        <v>34359</v>
      </c>
      <c r="N174" s="73">
        <f t="shared" ref="N174:O174" si="253">N175+N201+N231+N233+N238+N243</f>
        <v>4216.5600000000004</v>
      </c>
      <c r="O174" s="73">
        <f t="shared" si="253"/>
        <v>38575.56</v>
      </c>
      <c r="P174" s="73">
        <f>L174-O174</f>
        <v>30824.440000000002</v>
      </c>
      <c r="Q174" s="198">
        <f t="shared" si="251"/>
        <v>55.58</v>
      </c>
      <c r="R174" s="6"/>
      <c r="S174" s="9">
        <f t="shared" si="196"/>
        <v>-34359</v>
      </c>
      <c r="T174" s="44">
        <f t="shared" si="243"/>
        <v>-34359</v>
      </c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</row>
    <row r="175" spans="1:159" ht="15.75" x14ac:dyDescent="0.2">
      <c r="A175" s="284"/>
      <c r="B175" s="285"/>
      <c r="C175" s="285"/>
      <c r="D175" s="285" t="s">
        <v>89</v>
      </c>
      <c r="E175" s="285"/>
      <c r="F175" s="285"/>
      <c r="G175" s="309" t="s">
        <v>70</v>
      </c>
      <c r="H175" s="73">
        <f t="shared" ref="H175:J175" si="254">H176+H194</f>
        <v>0</v>
      </c>
      <c r="I175" s="73">
        <f t="shared" si="254"/>
        <v>0</v>
      </c>
      <c r="J175" s="73">
        <f t="shared" si="254"/>
        <v>0</v>
      </c>
      <c r="K175" s="73">
        <v>0</v>
      </c>
      <c r="L175" s="73">
        <f t="shared" ref="L175:P175" si="255">L176+L194</f>
        <v>0</v>
      </c>
      <c r="M175" s="73">
        <f t="shared" si="255"/>
        <v>0</v>
      </c>
      <c r="N175" s="73">
        <f t="shared" si="255"/>
        <v>0</v>
      </c>
      <c r="O175" s="73">
        <f t="shared" si="255"/>
        <v>0</v>
      </c>
      <c r="P175" s="73">
        <f t="shared" si="255"/>
        <v>0</v>
      </c>
      <c r="Q175" s="198"/>
      <c r="R175" s="6"/>
      <c r="S175" s="9">
        <f t="shared" si="196"/>
        <v>0</v>
      </c>
      <c r="T175" s="44">
        <f t="shared" si="243"/>
        <v>0</v>
      </c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</row>
    <row r="176" spans="1:159" ht="15.75" x14ac:dyDescent="0.2">
      <c r="A176" s="284"/>
      <c r="B176" s="285"/>
      <c r="C176" s="285"/>
      <c r="D176" s="285"/>
      <c r="E176" s="285" t="s">
        <v>20</v>
      </c>
      <c r="F176" s="285"/>
      <c r="G176" s="293" t="s">
        <v>101</v>
      </c>
      <c r="H176" s="73">
        <f t="shared" ref="H176:J176" si="256">SUM(H177:H193)</f>
        <v>0</v>
      </c>
      <c r="I176" s="73">
        <f t="shared" si="256"/>
        <v>0</v>
      </c>
      <c r="J176" s="73">
        <f t="shared" si="256"/>
        <v>0</v>
      </c>
      <c r="K176" s="73">
        <v>0</v>
      </c>
      <c r="L176" s="73">
        <f t="shared" ref="L176:P176" si="257">SUM(L177:L193)</f>
        <v>0</v>
      </c>
      <c r="M176" s="73">
        <f t="shared" si="257"/>
        <v>0</v>
      </c>
      <c r="N176" s="73">
        <f t="shared" si="257"/>
        <v>0</v>
      </c>
      <c r="O176" s="73">
        <f t="shared" si="257"/>
        <v>0</v>
      </c>
      <c r="P176" s="73">
        <f t="shared" si="257"/>
        <v>0</v>
      </c>
      <c r="Q176" s="198"/>
      <c r="R176" s="6"/>
      <c r="S176" s="9">
        <f t="shared" si="196"/>
        <v>0</v>
      </c>
      <c r="T176" s="44">
        <f t="shared" si="243"/>
        <v>0</v>
      </c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</row>
    <row r="177" spans="1:159" ht="18" x14ac:dyDescent="0.2">
      <c r="A177" s="290"/>
      <c r="B177" s="291"/>
      <c r="C177" s="291"/>
      <c r="D177" s="291"/>
      <c r="E177" s="291"/>
      <c r="F177" s="291" t="s">
        <v>20</v>
      </c>
      <c r="G177" s="295" t="s">
        <v>102</v>
      </c>
      <c r="H177" s="71"/>
      <c r="I177" s="71"/>
      <c r="J177" s="71">
        <f>H177-I177</f>
        <v>0</v>
      </c>
      <c r="K177" s="165"/>
      <c r="L177" s="71"/>
      <c r="M177" s="71"/>
      <c r="N177" s="71"/>
      <c r="O177" s="69">
        <f t="shared" ref="O177:O193" si="258">+M177+N177</f>
        <v>0</v>
      </c>
      <c r="P177" s="69">
        <f t="shared" ref="P177:P193" si="259">L177-O177</f>
        <v>0</v>
      </c>
      <c r="Q177" s="198"/>
      <c r="R177" s="6"/>
      <c r="S177" s="9">
        <f t="shared" si="196"/>
        <v>0</v>
      </c>
      <c r="T177" s="44">
        <f t="shared" si="243"/>
        <v>0</v>
      </c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</row>
    <row r="178" spans="1:159" ht="18" x14ac:dyDescent="0.2">
      <c r="A178" s="290"/>
      <c r="B178" s="291"/>
      <c r="C178" s="291"/>
      <c r="D178" s="291"/>
      <c r="E178" s="291"/>
      <c r="F178" s="291" t="s">
        <v>18</v>
      </c>
      <c r="G178" s="295" t="s">
        <v>103</v>
      </c>
      <c r="H178" s="71"/>
      <c r="I178" s="71"/>
      <c r="J178" s="71">
        <f t="shared" ref="J178:J193" si="260">H178-I178</f>
        <v>0</v>
      </c>
      <c r="K178" s="165"/>
      <c r="L178" s="71"/>
      <c r="M178" s="71"/>
      <c r="N178" s="71"/>
      <c r="O178" s="69">
        <f t="shared" si="258"/>
        <v>0</v>
      </c>
      <c r="P178" s="69">
        <f t="shared" si="259"/>
        <v>0</v>
      </c>
      <c r="Q178" s="198"/>
      <c r="R178" s="6"/>
      <c r="S178" s="9">
        <f t="shared" si="196"/>
        <v>0</v>
      </c>
      <c r="T178" s="44">
        <f t="shared" si="243"/>
        <v>0</v>
      </c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</row>
    <row r="179" spans="1:159" ht="18" x14ac:dyDescent="0.2">
      <c r="A179" s="290"/>
      <c r="B179" s="291"/>
      <c r="C179" s="291"/>
      <c r="D179" s="291"/>
      <c r="E179" s="291"/>
      <c r="F179" s="291" t="s">
        <v>35</v>
      </c>
      <c r="G179" s="295" t="s">
        <v>104</v>
      </c>
      <c r="H179" s="71"/>
      <c r="I179" s="71"/>
      <c r="J179" s="71">
        <f t="shared" si="260"/>
        <v>0</v>
      </c>
      <c r="K179" s="165"/>
      <c r="L179" s="71"/>
      <c r="M179" s="71"/>
      <c r="N179" s="71"/>
      <c r="O179" s="69">
        <f t="shared" si="258"/>
        <v>0</v>
      </c>
      <c r="P179" s="69">
        <f t="shared" si="259"/>
        <v>0</v>
      </c>
      <c r="Q179" s="198"/>
      <c r="R179" s="6"/>
      <c r="S179" s="9">
        <f t="shared" si="196"/>
        <v>0</v>
      </c>
      <c r="T179" s="44">
        <f t="shared" si="243"/>
        <v>0</v>
      </c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</row>
    <row r="180" spans="1:159" ht="18" x14ac:dyDescent="0.2">
      <c r="A180" s="290"/>
      <c r="B180" s="291"/>
      <c r="C180" s="291"/>
      <c r="D180" s="291"/>
      <c r="E180" s="291"/>
      <c r="F180" s="291" t="s">
        <v>7</v>
      </c>
      <c r="G180" s="295" t="s">
        <v>105</v>
      </c>
      <c r="H180" s="71"/>
      <c r="I180" s="71"/>
      <c r="J180" s="71">
        <f t="shared" si="260"/>
        <v>0</v>
      </c>
      <c r="K180" s="165"/>
      <c r="L180" s="71"/>
      <c r="M180" s="71"/>
      <c r="N180" s="71"/>
      <c r="O180" s="69">
        <f t="shared" si="258"/>
        <v>0</v>
      </c>
      <c r="P180" s="69">
        <f t="shared" si="259"/>
        <v>0</v>
      </c>
      <c r="Q180" s="198"/>
      <c r="R180" s="6"/>
      <c r="S180" s="9">
        <f t="shared" si="196"/>
        <v>0</v>
      </c>
      <c r="T180" s="44">
        <f t="shared" si="243"/>
        <v>0</v>
      </c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</row>
    <row r="181" spans="1:159" ht="28.5" x14ac:dyDescent="0.2">
      <c r="A181" s="290"/>
      <c r="B181" s="291"/>
      <c r="C181" s="291"/>
      <c r="D181" s="291"/>
      <c r="E181" s="291"/>
      <c r="F181" s="291"/>
      <c r="G181" s="295" t="s">
        <v>106</v>
      </c>
      <c r="H181" s="71"/>
      <c r="I181" s="71"/>
      <c r="J181" s="71">
        <f t="shared" si="260"/>
        <v>0</v>
      </c>
      <c r="K181" s="165"/>
      <c r="L181" s="71"/>
      <c r="M181" s="71"/>
      <c r="N181" s="71"/>
      <c r="O181" s="69">
        <f t="shared" si="258"/>
        <v>0</v>
      </c>
      <c r="P181" s="69">
        <f t="shared" si="259"/>
        <v>0</v>
      </c>
      <c r="Q181" s="198"/>
      <c r="R181" s="6"/>
      <c r="S181" s="9">
        <f t="shared" si="196"/>
        <v>0</v>
      </c>
      <c r="T181" s="44">
        <f t="shared" si="243"/>
        <v>0</v>
      </c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</row>
    <row r="182" spans="1:159" ht="18" x14ac:dyDescent="0.2">
      <c r="A182" s="290"/>
      <c r="B182" s="291"/>
      <c r="C182" s="291"/>
      <c r="D182" s="291"/>
      <c r="E182" s="291"/>
      <c r="F182" s="291" t="s">
        <v>22</v>
      </c>
      <c r="G182" s="295" t="s">
        <v>107</v>
      </c>
      <c r="H182" s="71"/>
      <c r="I182" s="71"/>
      <c r="J182" s="71">
        <f t="shared" si="260"/>
        <v>0</v>
      </c>
      <c r="K182" s="165"/>
      <c r="L182" s="71"/>
      <c r="M182" s="71"/>
      <c r="N182" s="71"/>
      <c r="O182" s="69">
        <f t="shared" si="258"/>
        <v>0</v>
      </c>
      <c r="P182" s="69">
        <f t="shared" si="259"/>
        <v>0</v>
      </c>
      <c r="Q182" s="198"/>
      <c r="R182" s="6"/>
      <c r="S182" s="9">
        <f t="shared" si="196"/>
        <v>0</v>
      </c>
      <c r="T182" s="44">
        <f t="shared" si="243"/>
        <v>0</v>
      </c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</row>
    <row r="183" spans="1:159" ht="18" x14ac:dyDescent="0.2">
      <c r="A183" s="290"/>
      <c r="B183" s="291"/>
      <c r="C183" s="291"/>
      <c r="D183" s="291"/>
      <c r="E183" s="291"/>
      <c r="F183" s="291" t="s">
        <v>127</v>
      </c>
      <c r="G183" s="295" t="s">
        <v>108</v>
      </c>
      <c r="H183" s="71"/>
      <c r="I183" s="71"/>
      <c r="J183" s="71">
        <f t="shared" si="260"/>
        <v>0</v>
      </c>
      <c r="K183" s="165"/>
      <c r="L183" s="71"/>
      <c r="M183" s="71"/>
      <c r="N183" s="71"/>
      <c r="O183" s="69">
        <f t="shared" si="258"/>
        <v>0</v>
      </c>
      <c r="P183" s="69">
        <f t="shared" si="259"/>
        <v>0</v>
      </c>
      <c r="Q183" s="198"/>
      <c r="R183" s="6"/>
      <c r="S183" s="9">
        <f t="shared" si="196"/>
        <v>0</v>
      </c>
      <c r="T183" s="44">
        <f t="shared" si="243"/>
        <v>0</v>
      </c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</row>
    <row r="184" spans="1:159" ht="18" x14ac:dyDescent="0.2">
      <c r="A184" s="290"/>
      <c r="B184" s="291"/>
      <c r="C184" s="291"/>
      <c r="D184" s="291"/>
      <c r="E184" s="291"/>
      <c r="F184" s="291" t="s">
        <v>109</v>
      </c>
      <c r="G184" s="295" t="s">
        <v>110</v>
      </c>
      <c r="H184" s="71"/>
      <c r="I184" s="71"/>
      <c r="J184" s="71">
        <f t="shared" si="260"/>
        <v>0</v>
      </c>
      <c r="K184" s="165"/>
      <c r="L184" s="71"/>
      <c r="M184" s="71"/>
      <c r="N184" s="71"/>
      <c r="O184" s="69">
        <f t="shared" si="258"/>
        <v>0</v>
      </c>
      <c r="P184" s="69">
        <f t="shared" si="259"/>
        <v>0</v>
      </c>
      <c r="Q184" s="198"/>
      <c r="R184" s="6"/>
      <c r="S184" s="9">
        <f t="shared" si="196"/>
        <v>0</v>
      </c>
      <c r="T184" s="33">
        <f t="shared" ref="T184" si="261">T185+T186+T187+T188+T189+T190</f>
        <v>0</v>
      </c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</row>
    <row r="185" spans="1:159" ht="18" x14ac:dyDescent="0.2">
      <c r="A185" s="290"/>
      <c r="B185" s="291"/>
      <c r="C185" s="291"/>
      <c r="D185" s="291"/>
      <c r="E185" s="291"/>
      <c r="F185" s="291" t="s">
        <v>111</v>
      </c>
      <c r="G185" s="295" t="s">
        <v>112</v>
      </c>
      <c r="H185" s="71"/>
      <c r="I185" s="71"/>
      <c r="J185" s="71">
        <f t="shared" si="260"/>
        <v>0</v>
      </c>
      <c r="K185" s="165"/>
      <c r="L185" s="71"/>
      <c r="M185" s="71"/>
      <c r="N185" s="71"/>
      <c r="O185" s="69">
        <f t="shared" si="258"/>
        <v>0</v>
      </c>
      <c r="P185" s="69">
        <f t="shared" si="259"/>
        <v>0</v>
      </c>
      <c r="Q185" s="198"/>
      <c r="R185" s="6"/>
      <c r="S185" s="9">
        <f t="shared" si="196"/>
        <v>0</v>
      </c>
      <c r="T185" s="44">
        <f t="shared" ref="T185:T190" si="262">+R185+S185</f>
        <v>0</v>
      </c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</row>
    <row r="186" spans="1:159" ht="28.5" x14ac:dyDescent="0.2">
      <c r="A186" s="290"/>
      <c r="B186" s="291"/>
      <c r="C186" s="291"/>
      <c r="D186" s="291"/>
      <c r="E186" s="291"/>
      <c r="F186" s="291"/>
      <c r="G186" s="295" t="s">
        <v>113</v>
      </c>
      <c r="H186" s="71"/>
      <c r="I186" s="71"/>
      <c r="J186" s="71">
        <f t="shared" si="260"/>
        <v>0</v>
      </c>
      <c r="K186" s="165"/>
      <c r="L186" s="71"/>
      <c r="M186" s="71"/>
      <c r="N186" s="71"/>
      <c r="O186" s="69">
        <f t="shared" si="258"/>
        <v>0</v>
      </c>
      <c r="P186" s="69">
        <f t="shared" si="259"/>
        <v>0</v>
      </c>
      <c r="Q186" s="198"/>
      <c r="R186" s="6"/>
      <c r="S186" s="9">
        <f t="shared" si="196"/>
        <v>0</v>
      </c>
      <c r="T186" s="44">
        <f t="shared" si="262"/>
        <v>0</v>
      </c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</row>
    <row r="187" spans="1:159" ht="18" x14ac:dyDescent="0.2">
      <c r="A187" s="290"/>
      <c r="B187" s="291"/>
      <c r="C187" s="291"/>
      <c r="D187" s="291"/>
      <c r="E187" s="291"/>
      <c r="F187" s="291"/>
      <c r="G187" s="295" t="s">
        <v>114</v>
      </c>
      <c r="H187" s="71"/>
      <c r="I187" s="71"/>
      <c r="J187" s="71">
        <f t="shared" si="260"/>
        <v>0</v>
      </c>
      <c r="K187" s="165"/>
      <c r="L187" s="71"/>
      <c r="M187" s="71"/>
      <c r="N187" s="71"/>
      <c r="O187" s="69">
        <f t="shared" si="258"/>
        <v>0</v>
      </c>
      <c r="P187" s="69">
        <f t="shared" si="259"/>
        <v>0</v>
      </c>
      <c r="Q187" s="198"/>
      <c r="R187" s="6"/>
      <c r="S187" s="9">
        <f t="shared" si="196"/>
        <v>0</v>
      </c>
      <c r="T187" s="44">
        <f t="shared" si="262"/>
        <v>0</v>
      </c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</row>
    <row r="188" spans="1:159" ht="28.5" x14ac:dyDescent="0.2">
      <c r="A188" s="290"/>
      <c r="B188" s="291"/>
      <c r="C188" s="291"/>
      <c r="D188" s="291"/>
      <c r="E188" s="291"/>
      <c r="F188" s="291">
        <v>12</v>
      </c>
      <c r="G188" s="295" t="s">
        <v>115</v>
      </c>
      <c r="H188" s="71"/>
      <c r="I188" s="71"/>
      <c r="J188" s="71">
        <f t="shared" si="260"/>
        <v>0</v>
      </c>
      <c r="K188" s="165"/>
      <c r="L188" s="71"/>
      <c r="M188" s="71"/>
      <c r="N188" s="71"/>
      <c r="O188" s="69">
        <f t="shared" si="258"/>
        <v>0</v>
      </c>
      <c r="P188" s="69">
        <f t="shared" si="259"/>
        <v>0</v>
      </c>
      <c r="Q188" s="198"/>
      <c r="R188" s="6"/>
      <c r="S188" s="9">
        <f t="shared" si="196"/>
        <v>0</v>
      </c>
      <c r="T188" s="44">
        <f t="shared" si="262"/>
        <v>0</v>
      </c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</row>
    <row r="189" spans="1:159" ht="18" x14ac:dyDescent="0.2">
      <c r="A189" s="290"/>
      <c r="B189" s="291"/>
      <c r="C189" s="291"/>
      <c r="D189" s="291"/>
      <c r="E189" s="291"/>
      <c r="F189" s="291">
        <v>13</v>
      </c>
      <c r="G189" s="295" t="s">
        <v>116</v>
      </c>
      <c r="H189" s="71"/>
      <c r="I189" s="71"/>
      <c r="J189" s="71">
        <f t="shared" si="260"/>
        <v>0</v>
      </c>
      <c r="K189" s="165"/>
      <c r="L189" s="71"/>
      <c r="M189" s="71"/>
      <c r="N189" s="71"/>
      <c r="O189" s="69">
        <f t="shared" si="258"/>
        <v>0</v>
      </c>
      <c r="P189" s="69">
        <f t="shared" si="259"/>
        <v>0</v>
      </c>
      <c r="Q189" s="198"/>
      <c r="R189" s="6"/>
      <c r="S189" s="9">
        <f t="shared" si="196"/>
        <v>0</v>
      </c>
      <c r="T189" s="44">
        <f t="shared" si="262"/>
        <v>0</v>
      </c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</row>
    <row r="190" spans="1:159" ht="18" x14ac:dyDescent="0.2">
      <c r="A190" s="290"/>
      <c r="B190" s="291"/>
      <c r="C190" s="291"/>
      <c r="D190" s="291"/>
      <c r="E190" s="291"/>
      <c r="F190" s="291"/>
      <c r="G190" s="295" t="s">
        <v>117</v>
      </c>
      <c r="H190" s="71"/>
      <c r="I190" s="71"/>
      <c r="J190" s="71">
        <f t="shared" si="260"/>
        <v>0</v>
      </c>
      <c r="K190" s="165"/>
      <c r="L190" s="71"/>
      <c r="M190" s="71"/>
      <c r="N190" s="71"/>
      <c r="O190" s="69">
        <f t="shared" si="258"/>
        <v>0</v>
      </c>
      <c r="P190" s="69">
        <f t="shared" si="259"/>
        <v>0</v>
      </c>
      <c r="Q190" s="198"/>
      <c r="R190" s="6"/>
      <c r="S190" s="9">
        <f t="shared" si="196"/>
        <v>0</v>
      </c>
      <c r="T190" s="44">
        <f t="shared" si="262"/>
        <v>0</v>
      </c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</row>
    <row r="191" spans="1:159" ht="28.5" x14ac:dyDescent="0.2">
      <c r="A191" s="290"/>
      <c r="B191" s="291"/>
      <c r="C191" s="291"/>
      <c r="D191" s="291"/>
      <c r="E191" s="291"/>
      <c r="F191" s="291"/>
      <c r="G191" s="295" t="s">
        <v>118</v>
      </c>
      <c r="H191" s="71"/>
      <c r="I191" s="71"/>
      <c r="J191" s="71">
        <f t="shared" si="260"/>
        <v>0</v>
      </c>
      <c r="K191" s="165"/>
      <c r="L191" s="71"/>
      <c r="M191" s="71"/>
      <c r="N191" s="71"/>
      <c r="O191" s="69">
        <f t="shared" si="258"/>
        <v>0</v>
      </c>
      <c r="P191" s="69">
        <f t="shared" si="259"/>
        <v>0</v>
      </c>
      <c r="Q191" s="198"/>
      <c r="R191" s="6"/>
      <c r="S191" s="9">
        <f t="shared" si="196"/>
        <v>0</v>
      </c>
      <c r="T191" s="33">
        <f t="shared" ref="T191" si="263">T192+T203+T204+T208+T211+T212+T213+T214+T216</f>
        <v>-101655</v>
      </c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</row>
    <row r="192" spans="1:159" ht="18" x14ac:dyDescent="0.2">
      <c r="A192" s="290"/>
      <c r="B192" s="291"/>
      <c r="C192" s="291"/>
      <c r="D192" s="291"/>
      <c r="E192" s="291"/>
      <c r="F192" s="291"/>
      <c r="G192" s="295" t="s">
        <v>119</v>
      </c>
      <c r="H192" s="71"/>
      <c r="I192" s="71"/>
      <c r="J192" s="71">
        <f t="shared" si="260"/>
        <v>0</v>
      </c>
      <c r="K192" s="165"/>
      <c r="L192" s="71"/>
      <c r="M192" s="71"/>
      <c r="N192" s="71"/>
      <c r="O192" s="69">
        <f t="shared" si="258"/>
        <v>0</v>
      </c>
      <c r="P192" s="69">
        <f t="shared" si="259"/>
        <v>0</v>
      </c>
      <c r="Q192" s="198"/>
      <c r="R192" s="6"/>
      <c r="S192" s="9">
        <f t="shared" si="196"/>
        <v>0</v>
      </c>
      <c r="T192" s="33">
        <f t="shared" ref="T192" si="264">SUM(T193:T202)</f>
        <v>-67770</v>
      </c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</row>
    <row r="193" spans="1:159" ht="18" x14ac:dyDescent="0.2">
      <c r="A193" s="290"/>
      <c r="B193" s="291"/>
      <c r="C193" s="291"/>
      <c r="D193" s="291"/>
      <c r="E193" s="291"/>
      <c r="F193" s="291" t="s">
        <v>91</v>
      </c>
      <c r="G193" s="295" t="s">
        <v>120</v>
      </c>
      <c r="H193" s="71"/>
      <c r="I193" s="71"/>
      <c r="J193" s="71">
        <f t="shared" si="260"/>
        <v>0</v>
      </c>
      <c r="K193" s="165"/>
      <c r="L193" s="71"/>
      <c r="M193" s="71"/>
      <c r="N193" s="71"/>
      <c r="O193" s="69">
        <f t="shared" si="258"/>
        <v>0</v>
      </c>
      <c r="P193" s="69">
        <f t="shared" si="259"/>
        <v>0</v>
      </c>
      <c r="Q193" s="198"/>
      <c r="R193" s="6"/>
      <c r="S193" s="9">
        <f t="shared" si="196"/>
        <v>0</v>
      </c>
      <c r="T193" s="44">
        <f t="shared" ref="T193:T203" si="265">+R193+S193</f>
        <v>0</v>
      </c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</row>
    <row r="194" spans="1:159" ht="15.75" x14ac:dyDescent="0.2">
      <c r="A194" s="284"/>
      <c r="B194" s="285"/>
      <c r="C194" s="285"/>
      <c r="D194" s="285"/>
      <c r="E194" s="285" t="s">
        <v>35</v>
      </c>
      <c r="F194" s="285"/>
      <c r="G194" s="293" t="s">
        <v>121</v>
      </c>
      <c r="H194" s="73">
        <f t="shared" ref="H194:K194" si="266">H195+H196+H197+H198+H199+H200</f>
        <v>0</v>
      </c>
      <c r="I194" s="73">
        <f t="shared" si="266"/>
        <v>0</v>
      </c>
      <c r="J194" s="73">
        <f t="shared" si="266"/>
        <v>0</v>
      </c>
      <c r="K194" s="73">
        <f t="shared" si="266"/>
        <v>0</v>
      </c>
      <c r="L194" s="73">
        <f t="shared" ref="L194:P194" si="267">L195+L196+L197+L198+L199+L200</f>
        <v>0</v>
      </c>
      <c r="M194" s="73">
        <f t="shared" si="267"/>
        <v>0</v>
      </c>
      <c r="N194" s="73">
        <f t="shared" si="267"/>
        <v>0</v>
      </c>
      <c r="O194" s="73">
        <f t="shared" si="267"/>
        <v>0</v>
      </c>
      <c r="P194" s="73">
        <f t="shared" si="267"/>
        <v>0</v>
      </c>
      <c r="Q194" s="198"/>
      <c r="R194" s="6"/>
      <c r="S194" s="9">
        <f t="shared" si="196"/>
        <v>0</v>
      </c>
      <c r="T194" s="44">
        <f t="shared" si="265"/>
        <v>0</v>
      </c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</row>
    <row r="195" spans="1:159" ht="28.5" x14ac:dyDescent="0.2">
      <c r="A195" s="290"/>
      <c r="B195" s="291"/>
      <c r="C195" s="291"/>
      <c r="D195" s="291"/>
      <c r="E195" s="291"/>
      <c r="F195" s="291" t="s">
        <v>20</v>
      </c>
      <c r="G195" s="295" t="s">
        <v>122</v>
      </c>
      <c r="H195" s="71"/>
      <c r="I195" s="71"/>
      <c r="J195" s="71">
        <f t="shared" ref="J195:J200" si="268">H195-I195</f>
        <v>0</v>
      </c>
      <c r="K195" s="165"/>
      <c r="L195" s="71"/>
      <c r="M195" s="71"/>
      <c r="N195" s="71"/>
      <c r="O195" s="69">
        <f t="shared" ref="O195:O200" si="269">+M195+N195</f>
        <v>0</v>
      </c>
      <c r="P195" s="69">
        <f t="shared" ref="P195:P200" si="270">L195-O195</f>
        <v>0</v>
      </c>
      <c r="Q195" s="198"/>
      <c r="R195" s="6"/>
      <c r="S195" s="9">
        <f t="shared" si="196"/>
        <v>0</v>
      </c>
      <c r="T195" s="44">
        <f t="shared" si="265"/>
        <v>0</v>
      </c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</row>
    <row r="196" spans="1:159" ht="28.5" x14ac:dyDescent="0.2">
      <c r="A196" s="290"/>
      <c r="B196" s="291"/>
      <c r="C196" s="291"/>
      <c r="D196" s="291"/>
      <c r="E196" s="291"/>
      <c r="F196" s="291" t="s">
        <v>18</v>
      </c>
      <c r="G196" s="295" t="s">
        <v>123</v>
      </c>
      <c r="H196" s="71"/>
      <c r="I196" s="71"/>
      <c r="J196" s="71">
        <f t="shared" si="268"/>
        <v>0</v>
      </c>
      <c r="K196" s="165"/>
      <c r="L196" s="71"/>
      <c r="M196" s="71"/>
      <c r="N196" s="71"/>
      <c r="O196" s="69">
        <f t="shared" si="269"/>
        <v>0</v>
      </c>
      <c r="P196" s="69">
        <f t="shared" si="270"/>
        <v>0</v>
      </c>
      <c r="Q196" s="198"/>
      <c r="R196" s="6"/>
      <c r="S196" s="9">
        <f t="shared" si="196"/>
        <v>0</v>
      </c>
      <c r="T196" s="44">
        <f t="shared" si="265"/>
        <v>0</v>
      </c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</row>
    <row r="197" spans="1:159" ht="28.5" x14ac:dyDescent="0.2">
      <c r="A197" s="290"/>
      <c r="B197" s="291"/>
      <c r="C197" s="291"/>
      <c r="D197" s="291"/>
      <c r="E197" s="291"/>
      <c r="F197" s="291" t="s">
        <v>35</v>
      </c>
      <c r="G197" s="295" t="s">
        <v>124</v>
      </c>
      <c r="H197" s="71"/>
      <c r="I197" s="71"/>
      <c r="J197" s="71">
        <f t="shared" si="268"/>
        <v>0</v>
      </c>
      <c r="K197" s="165"/>
      <c r="L197" s="71"/>
      <c r="M197" s="71"/>
      <c r="N197" s="71"/>
      <c r="O197" s="69">
        <f t="shared" si="269"/>
        <v>0</v>
      </c>
      <c r="P197" s="69">
        <f t="shared" si="270"/>
        <v>0</v>
      </c>
      <c r="Q197" s="198"/>
      <c r="R197" s="6"/>
      <c r="S197" s="9">
        <f t="shared" si="196"/>
        <v>0</v>
      </c>
      <c r="T197" s="44">
        <f t="shared" si="265"/>
        <v>0</v>
      </c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</row>
    <row r="198" spans="1:159" ht="28.5" x14ac:dyDescent="0.2">
      <c r="A198" s="290"/>
      <c r="B198" s="291"/>
      <c r="C198" s="291"/>
      <c r="D198" s="291"/>
      <c r="E198" s="291"/>
      <c r="F198" s="291" t="s">
        <v>7</v>
      </c>
      <c r="G198" s="295" t="s">
        <v>125</v>
      </c>
      <c r="H198" s="71"/>
      <c r="I198" s="71"/>
      <c r="J198" s="71">
        <f t="shared" si="268"/>
        <v>0</v>
      </c>
      <c r="K198" s="165"/>
      <c r="L198" s="71"/>
      <c r="M198" s="71"/>
      <c r="N198" s="71"/>
      <c r="O198" s="69">
        <f t="shared" si="269"/>
        <v>0</v>
      </c>
      <c r="P198" s="69">
        <f t="shared" si="270"/>
        <v>0</v>
      </c>
      <c r="Q198" s="198"/>
      <c r="R198" s="6"/>
      <c r="S198" s="9">
        <f t="shared" si="196"/>
        <v>0</v>
      </c>
      <c r="T198" s="44">
        <f t="shared" si="265"/>
        <v>0</v>
      </c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</row>
    <row r="199" spans="1:159" ht="28.5" x14ac:dyDescent="0.2">
      <c r="A199" s="290"/>
      <c r="B199" s="291"/>
      <c r="C199" s="291"/>
      <c r="D199" s="291"/>
      <c r="E199" s="291"/>
      <c r="F199" s="291" t="s">
        <v>22</v>
      </c>
      <c r="G199" s="295" t="s">
        <v>126</v>
      </c>
      <c r="H199" s="71"/>
      <c r="I199" s="71"/>
      <c r="J199" s="71">
        <f t="shared" si="268"/>
        <v>0</v>
      </c>
      <c r="K199" s="165"/>
      <c r="L199" s="71"/>
      <c r="M199" s="71"/>
      <c r="N199" s="71"/>
      <c r="O199" s="69">
        <f t="shared" si="269"/>
        <v>0</v>
      </c>
      <c r="P199" s="69">
        <f t="shared" si="270"/>
        <v>0</v>
      </c>
      <c r="Q199" s="198"/>
      <c r="R199" s="6"/>
      <c r="S199" s="9">
        <f t="shared" si="196"/>
        <v>0</v>
      </c>
      <c r="T199" s="44">
        <f t="shared" si="265"/>
        <v>0</v>
      </c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</row>
    <row r="200" spans="1:159" ht="28.5" x14ac:dyDescent="0.2">
      <c r="A200" s="290"/>
      <c r="B200" s="291"/>
      <c r="C200" s="291"/>
      <c r="D200" s="291"/>
      <c r="E200" s="291"/>
      <c r="F200" s="291" t="s">
        <v>127</v>
      </c>
      <c r="G200" s="295" t="s">
        <v>128</v>
      </c>
      <c r="H200" s="71"/>
      <c r="I200" s="71"/>
      <c r="J200" s="71">
        <f t="shared" si="268"/>
        <v>0</v>
      </c>
      <c r="K200" s="165"/>
      <c r="L200" s="71"/>
      <c r="M200" s="71"/>
      <c r="N200" s="71"/>
      <c r="O200" s="69">
        <f t="shared" si="269"/>
        <v>0</v>
      </c>
      <c r="P200" s="69">
        <f t="shared" si="270"/>
        <v>0</v>
      </c>
      <c r="Q200" s="198"/>
      <c r="R200" s="6"/>
      <c r="S200" s="9">
        <f t="shared" si="196"/>
        <v>0</v>
      </c>
      <c r="T200" s="44">
        <f t="shared" si="265"/>
        <v>0</v>
      </c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</row>
    <row r="201" spans="1:159" ht="18" x14ac:dyDescent="0.2">
      <c r="A201" s="284"/>
      <c r="B201" s="285"/>
      <c r="C201" s="285"/>
      <c r="D201" s="285" t="s">
        <v>90</v>
      </c>
      <c r="E201" s="285"/>
      <c r="F201" s="285"/>
      <c r="G201" s="309" t="s">
        <v>274</v>
      </c>
      <c r="H201" s="73">
        <f t="shared" ref="H201:J201" si="271">H202+H213+H214+H218+H221+H222+H223+H224+H226</f>
        <v>130600</v>
      </c>
      <c r="I201" s="73">
        <f t="shared" si="271"/>
        <v>38101.56</v>
      </c>
      <c r="J201" s="73">
        <f t="shared" si="271"/>
        <v>92498.44</v>
      </c>
      <c r="K201" s="165">
        <f t="shared" ref="K201:K242" si="272">ROUND(I201/H201*100,2)</f>
        <v>29.17</v>
      </c>
      <c r="L201" s="73">
        <f t="shared" ref="L201:O201" si="273">L202+L213+L214+L218+L221+L222+L223+L224+L226</f>
        <v>67400</v>
      </c>
      <c r="M201" s="73">
        <f t="shared" si="273"/>
        <v>33885</v>
      </c>
      <c r="N201" s="73">
        <f t="shared" si="273"/>
        <v>4216.5600000000004</v>
      </c>
      <c r="O201" s="73">
        <f t="shared" si="273"/>
        <v>38101.56</v>
      </c>
      <c r="P201" s="73">
        <f>L201-O201</f>
        <v>29298.440000000002</v>
      </c>
      <c r="Q201" s="198">
        <f t="shared" si="251"/>
        <v>56.53</v>
      </c>
      <c r="R201" s="6"/>
      <c r="S201" s="9">
        <f t="shared" si="196"/>
        <v>-33885</v>
      </c>
      <c r="T201" s="44">
        <f>+R201+S201</f>
        <v>-33885</v>
      </c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</row>
    <row r="202" spans="1:159" ht="18" x14ac:dyDescent="0.2">
      <c r="A202" s="284"/>
      <c r="B202" s="285"/>
      <c r="C202" s="285"/>
      <c r="D202" s="285"/>
      <c r="E202" s="285" t="s">
        <v>20</v>
      </c>
      <c r="F202" s="285"/>
      <c r="G202" s="293" t="s">
        <v>306</v>
      </c>
      <c r="H202" s="73">
        <f t="shared" ref="H202:J202" si="274">SUM(H203:H212)</f>
        <v>128600</v>
      </c>
      <c r="I202" s="73">
        <f t="shared" si="274"/>
        <v>38101.56</v>
      </c>
      <c r="J202" s="73">
        <f t="shared" si="274"/>
        <v>90498.44</v>
      </c>
      <c r="K202" s="165">
        <f>ROUND(I202/H202*100,2)</f>
        <v>29.63</v>
      </c>
      <c r="L202" s="73">
        <f t="shared" ref="L202:O202" si="275">SUM(L203:L212)</f>
        <v>67400</v>
      </c>
      <c r="M202" s="73">
        <f t="shared" si="275"/>
        <v>33885</v>
      </c>
      <c r="N202" s="73">
        <f t="shared" si="275"/>
        <v>4216.5600000000004</v>
      </c>
      <c r="O202" s="73">
        <f t="shared" si="275"/>
        <v>38101.56</v>
      </c>
      <c r="P202" s="73">
        <f t="shared" ref="P202:Q253" si="276">L202-O202</f>
        <v>29298.440000000002</v>
      </c>
      <c r="Q202" s="198">
        <f t="shared" si="251"/>
        <v>56.53</v>
      </c>
      <c r="R202" s="6"/>
      <c r="S202" s="9">
        <f t="shared" si="196"/>
        <v>-33885</v>
      </c>
      <c r="T202" s="44">
        <f t="shared" si="265"/>
        <v>-33885</v>
      </c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</row>
    <row r="203" spans="1:159" ht="18" x14ac:dyDescent="0.2">
      <c r="A203" s="290"/>
      <c r="B203" s="291"/>
      <c r="C203" s="291"/>
      <c r="D203" s="291"/>
      <c r="E203" s="291"/>
      <c r="F203" s="291" t="s">
        <v>20</v>
      </c>
      <c r="G203" s="295" t="s">
        <v>130</v>
      </c>
      <c r="H203" s="71">
        <v>1100</v>
      </c>
      <c r="I203" s="71">
        <f>O203</f>
        <v>0</v>
      </c>
      <c r="J203" s="71">
        <f t="shared" ref="J203:J213" si="277">H203-I203</f>
        <v>1100</v>
      </c>
      <c r="K203" s="165"/>
      <c r="L203" s="71">
        <v>1100</v>
      </c>
      <c r="M203" s="71"/>
      <c r="N203" s="71"/>
      <c r="O203" s="69">
        <f t="shared" ref="O203:O213" si="278">+M203+N203</f>
        <v>0</v>
      </c>
      <c r="P203" s="73">
        <f t="shared" si="276"/>
        <v>1100</v>
      </c>
      <c r="Q203" s="73">
        <f t="shared" si="276"/>
        <v>-1100</v>
      </c>
      <c r="R203" s="6"/>
      <c r="S203" s="9">
        <f>R203-M203</f>
        <v>0</v>
      </c>
      <c r="T203" s="44">
        <f t="shared" si="265"/>
        <v>0</v>
      </c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</row>
    <row r="204" spans="1:159" ht="18" x14ac:dyDescent="0.2">
      <c r="A204" s="290"/>
      <c r="B204" s="291"/>
      <c r="C204" s="291"/>
      <c r="D204" s="291"/>
      <c r="E204" s="291"/>
      <c r="F204" s="291" t="s">
        <v>18</v>
      </c>
      <c r="G204" s="295" t="s">
        <v>131</v>
      </c>
      <c r="H204" s="71"/>
      <c r="I204" s="71">
        <f t="shared" ref="I204:I213" si="279">O204</f>
        <v>0</v>
      </c>
      <c r="J204" s="71">
        <f t="shared" si="277"/>
        <v>0</v>
      </c>
      <c r="K204" s="165"/>
      <c r="L204" s="71">
        <f t="shared" ref="L204:L209" si="280">H204</f>
        <v>0</v>
      </c>
      <c r="M204" s="71"/>
      <c r="N204" s="71"/>
      <c r="O204" s="69">
        <f t="shared" si="278"/>
        <v>0</v>
      </c>
      <c r="P204" s="73">
        <f t="shared" ref="P204" si="281">L204-O204</f>
        <v>0</v>
      </c>
      <c r="Q204" s="73">
        <f t="shared" ref="Q204" si="282">M204-P204</f>
        <v>0</v>
      </c>
      <c r="R204" s="6"/>
      <c r="S204" s="9">
        <f t="shared" si="196"/>
        <v>0</v>
      </c>
      <c r="T204" s="33">
        <f t="shared" ref="T204" si="283">SUM(T205:T207)</f>
        <v>-17312</v>
      </c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</row>
    <row r="205" spans="1:159" ht="18" x14ac:dyDescent="0.2">
      <c r="A205" s="290"/>
      <c r="B205" s="291"/>
      <c r="C205" s="291"/>
      <c r="D205" s="291"/>
      <c r="E205" s="291"/>
      <c r="F205" s="291" t="s">
        <v>35</v>
      </c>
      <c r="G205" s="295" t="s">
        <v>307</v>
      </c>
      <c r="H205" s="71">
        <v>26000</v>
      </c>
      <c r="I205" s="71">
        <f t="shared" si="279"/>
        <v>17739.29</v>
      </c>
      <c r="J205" s="71">
        <f t="shared" si="277"/>
        <v>8260.7099999999991</v>
      </c>
      <c r="K205" s="165">
        <f>ROUND(I205/H205*100,2)</f>
        <v>68.23</v>
      </c>
      <c r="L205" s="71">
        <v>21000</v>
      </c>
      <c r="M205" s="71">
        <v>17312</v>
      </c>
      <c r="N205" s="71">
        <v>427.29</v>
      </c>
      <c r="O205" s="69">
        <f t="shared" si="278"/>
        <v>17739.29</v>
      </c>
      <c r="P205" s="71">
        <f t="shared" si="276"/>
        <v>3260.7099999999991</v>
      </c>
      <c r="Q205" s="199">
        <f t="shared" si="251"/>
        <v>84.47</v>
      </c>
      <c r="R205" s="6"/>
      <c r="S205" s="9">
        <f>R205-M205</f>
        <v>-17312</v>
      </c>
      <c r="T205" s="44">
        <f t="shared" ref="T205:T207" si="284">+R205+S205</f>
        <v>-17312</v>
      </c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</row>
    <row r="206" spans="1:159" ht="18" x14ac:dyDescent="0.2">
      <c r="A206" s="290"/>
      <c r="B206" s="291"/>
      <c r="C206" s="291"/>
      <c r="D206" s="291"/>
      <c r="E206" s="291"/>
      <c r="F206" s="291" t="s">
        <v>7</v>
      </c>
      <c r="G206" s="295" t="s">
        <v>308</v>
      </c>
      <c r="H206" s="71">
        <v>900</v>
      </c>
      <c r="I206" s="71">
        <f t="shared" si="279"/>
        <v>7.73</v>
      </c>
      <c r="J206" s="71">
        <f t="shared" si="277"/>
        <v>892.27</v>
      </c>
      <c r="K206" s="165">
        <f>ROUND(I206/H206*100,2)</f>
        <v>0.86</v>
      </c>
      <c r="L206" s="71">
        <v>700</v>
      </c>
      <c r="M206" s="71">
        <v>0</v>
      </c>
      <c r="N206" s="71">
        <v>7.73</v>
      </c>
      <c r="O206" s="69">
        <f t="shared" si="278"/>
        <v>7.73</v>
      </c>
      <c r="P206" s="71">
        <f t="shared" si="276"/>
        <v>692.27</v>
      </c>
      <c r="Q206" s="199"/>
      <c r="R206" s="6"/>
      <c r="S206" s="9">
        <f t="shared" si="196"/>
        <v>0</v>
      </c>
      <c r="T206" s="44">
        <f t="shared" si="284"/>
        <v>0</v>
      </c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</row>
    <row r="207" spans="1:159" ht="18" x14ac:dyDescent="0.2">
      <c r="A207" s="290"/>
      <c r="B207" s="291"/>
      <c r="C207" s="291"/>
      <c r="D207" s="291"/>
      <c r="E207" s="291"/>
      <c r="F207" s="291" t="s">
        <v>136</v>
      </c>
      <c r="G207" s="295" t="s">
        <v>169</v>
      </c>
      <c r="H207" s="71"/>
      <c r="I207" s="71">
        <f t="shared" si="279"/>
        <v>0</v>
      </c>
      <c r="J207" s="71">
        <f t="shared" si="277"/>
        <v>0</v>
      </c>
      <c r="K207" s="165"/>
      <c r="L207" s="71">
        <f t="shared" si="280"/>
        <v>0</v>
      </c>
      <c r="M207" s="71"/>
      <c r="N207" s="71"/>
      <c r="O207" s="69">
        <f t="shared" si="278"/>
        <v>0</v>
      </c>
      <c r="P207" s="71">
        <f t="shared" si="276"/>
        <v>0</v>
      </c>
      <c r="Q207" s="71">
        <f t="shared" si="276"/>
        <v>0</v>
      </c>
      <c r="R207" s="6"/>
      <c r="S207" s="9">
        <f t="shared" si="196"/>
        <v>0</v>
      </c>
      <c r="T207" s="44">
        <f t="shared" si="284"/>
        <v>0</v>
      </c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</row>
    <row r="208" spans="1:159" ht="18" x14ac:dyDescent="0.2">
      <c r="A208" s="290"/>
      <c r="B208" s="291"/>
      <c r="C208" s="291"/>
      <c r="D208" s="291"/>
      <c r="E208" s="291"/>
      <c r="F208" s="291" t="s">
        <v>22</v>
      </c>
      <c r="G208" s="295" t="s">
        <v>170</v>
      </c>
      <c r="H208" s="71"/>
      <c r="I208" s="71">
        <f t="shared" si="279"/>
        <v>0</v>
      </c>
      <c r="J208" s="71">
        <f t="shared" si="277"/>
        <v>0</v>
      </c>
      <c r="K208" s="165"/>
      <c r="L208" s="71">
        <f t="shared" si="280"/>
        <v>0</v>
      </c>
      <c r="M208" s="71"/>
      <c r="N208" s="71"/>
      <c r="O208" s="69">
        <f t="shared" si="278"/>
        <v>0</v>
      </c>
      <c r="P208" s="71">
        <f t="shared" ref="P208:P209" si="285">L208-O208</f>
        <v>0</v>
      </c>
      <c r="Q208" s="71">
        <f t="shared" ref="Q208:Q209" si="286">M208-P208</f>
        <v>0</v>
      </c>
      <c r="R208" s="6"/>
      <c r="S208" s="9">
        <f t="shared" si="196"/>
        <v>0</v>
      </c>
      <c r="T208" s="33">
        <f t="shared" ref="T208" si="287">T209+T210</f>
        <v>-87</v>
      </c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</row>
    <row r="209" spans="1:159" ht="18" x14ac:dyDescent="0.2">
      <c r="A209" s="290"/>
      <c r="B209" s="291"/>
      <c r="C209" s="291"/>
      <c r="D209" s="291"/>
      <c r="E209" s="291"/>
      <c r="F209" s="291"/>
      <c r="G209" s="295" t="s">
        <v>171</v>
      </c>
      <c r="H209" s="71"/>
      <c r="I209" s="71">
        <f t="shared" si="279"/>
        <v>0</v>
      </c>
      <c r="J209" s="71">
        <f t="shared" si="277"/>
        <v>0</v>
      </c>
      <c r="K209" s="165"/>
      <c r="L209" s="71">
        <f t="shared" si="280"/>
        <v>0</v>
      </c>
      <c r="M209" s="71"/>
      <c r="N209" s="71"/>
      <c r="O209" s="69">
        <f t="shared" si="278"/>
        <v>0</v>
      </c>
      <c r="P209" s="71">
        <f t="shared" si="285"/>
        <v>0</v>
      </c>
      <c r="Q209" s="71">
        <f t="shared" si="286"/>
        <v>0</v>
      </c>
      <c r="R209" s="6"/>
      <c r="S209" s="9">
        <f t="shared" si="196"/>
        <v>0</v>
      </c>
      <c r="T209" s="44">
        <f t="shared" ref="T209:T215" si="288">+R209+S209</f>
        <v>0</v>
      </c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</row>
    <row r="210" spans="1:159" ht="28.5" x14ac:dyDescent="0.2">
      <c r="A210" s="290"/>
      <c r="B210" s="291"/>
      <c r="C210" s="291"/>
      <c r="D210" s="291"/>
      <c r="E210" s="291"/>
      <c r="F210" s="291" t="s">
        <v>109</v>
      </c>
      <c r="G210" s="295" t="s">
        <v>172</v>
      </c>
      <c r="H210" s="71">
        <v>600</v>
      </c>
      <c r="I210" s="71">
        <f t="shared" si="279"/>
        <v>145.38999999999999</v>
      </c>
      <c r="J210" s="71">
        <f t="shared" si="277"/>
        <v>454.61</v>
      </c>
      <c r="K210" s="165">
        <f t="shared" ref="K210" si="289">ROUND(I210/H210*100,2)</f>
        <v>24.23</v>
      </c>
      <c r="L210" s="71">
        <v>600</v>
      </c>
      <c r="M210" s="71">
        <v>87</v>
      </c>
      <c r="N210" s="71">
        <v>58.39</v>
      </c>
      <c r="O210" s="69">
        <f t="shared" si="278"/>
        <v>145.38999999999999</v>
      </c>
      <c r="P210" s="71">
        <f t="shared" si="276"/>
        <v>454.61</v>
      </c>
      <c r="Q210" s="199">
        <f t="shared" si="251"/>
        <v>24.23</v>
      </c>
      <c r="R210" s="6"/>
      <c r="S210" s="9">
        <f t="shared" si="196"/>
        <v>-87</v>
      </c>
      <c r="T210" s="44">
        <f t="shared" si="288"/>
        <v>-87</v>
      </c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</row>
    <row r="211" spans="1:159" ht="28.5" x14ac:dyDescent="0.2">
      <c r="A211" s="290"/>
      <c r="B211" s="291"/>
      <c r="C211" s="291"/>
      <c r="D211" s="291"/>
      <c r="E211" s="291"/>
      <c r="F211" s="291" t="s">
        <v>111</v>
      </c>
      <c r="G211" s="295" t="s">
        <v>309</v>
      </c>
      <c r="H211" s="71">
        <v>43000</v>
      </c>
      <c r="I211" s="71">
        <f t="shared" si="279"/>
        <v>0</v>
      </c>
      <c r="J211" s="71">
        <f t="shared" si="277"/>
        <v>43000</v>
      </c>
      <c r="K211" s="165">
        <f t="shared" si="272"/>
        <v>0</v>
      </c>
      <c r="L211" s="71">
        <v>15000</v>
      </c>
      <c r="M211" s="71"/>
      <c r="N211" s="71"/>
      <c r="O211" s="69">
        <f>+M211+N211</f>
        <v>0</v>
      </c>
      <c r="P211" s="71">
        <f t="shared" si="276"/>
        <v>15000</v>
      </c>
      <c r="Q211" s="199">
        <f t="shared" si="251"/>
        <v>0</v>
      </c>
      <c r="R211" s="6"/>
      <c r="S211" s="9">
        <f t="shared" ref="S211:S274" si="290">R211-M211</f>
        <v>0</v>
      </c>
      <c r="T211" s="44">
        <f t="shared" si="288"/>
        <v>0</v>
      </c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</row>
    <row r="212" spans="1:159" ht="28.5" x14ac:dyDescent="0.2">
      <c r="A212" s="290"/>
      <c r="B212" s="291"/>
      <c r="C212" s="291"/>
      <c r="D212" s="291"/>
      <c r="E212" s="291"/>
      <c r="F212" s="291" t="s">
        <v>91</v>
      </c>
      <c r="G212" s="295" t="s">
        <v>333</v>
      </c>
      <c r="H212" s="71">
        <v>57000</v>
      </c>
      <c r="I212" s="71">
        <f t="shared" si="279"/>
        <v>20209.150000000001</v>
      </c>
      <c r="J212" s="71">
        <f t="shared" si="277"/>
        <v>36790.85</v>
      </c>
      <c r="K212" s="165">
        <f t="shared" si="272"/>
        <v>35.450000000000003</v>
      </c>
      <c r="L212" s="71">
        <v>29000</v>
      </c>
      <c r="M212" s="71">
        <v>16486</v>
      </c>
      <c r="N212" s="71">
        <v>3723.15</v>
      </c>
      <c r="O212" s="69">
        <f t="shared" si="278"/>
        <v>20209.150000000001</v>
      </c>
      <c r="P212" s="71">
        <f t="shared" si="276"/>
        <v>8790.8499999999985</v>
      </c>
      <c r="Q212" s="199">
        <f t="shared" si="251"/>
        <v>69.69</v>
      </c>
      <c r="R212" s="6"/>
      <c r="S212" s="9">
        <f t="shared" si="290"/>
        <v>-16486</v>
      </c>
      <c r="T212" s="44">
        <f t="shared" si="288"/>
        <v>-16486</v>
      </c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</row>
    <row r="213" spans="1:159" ht="18" x14ac:dyDescent="0.2">
      <c r="A213" s="290"/>
      <c r="B213" s="291"/>
      <c r="C213" s="291"/>
      <c r="D213" s="291"/>
      <c r="E213" s="291" t="s">
        <v>18</v>
      </c>
      <c r="F213" s="291"/>
      <c r="G213" s="295" t="s">
        <v>310</v>
      </c>
      <c r="H213" s="71">
        <v>0</v>
      </c>
      <c r="I213" s="71">
        <f t="shared" si="279"/>
        <v>0</v>
      </c>
      <c r="J213" s="71">
        <f t="shared" si="277"/>
        <v>0</v>
      </c>
      <c r="K213" s="165"/>
      <c r="L213" s="71">
        <v>0</v>
      </c>
      <c r="M213" s="71">
        <v>0</v>
      </c>
      <c r="N213" s="71">
        <v>0</v>
      </c>
      <c r="O213" s="69">
        <f t="shared" si="278"/>
        <v>0</v>
      </c>
      <c r="P213" s="71">
        <f t="shared" si="276"/>
        <v>0</v>
      </c>
      <c r="Q213" s="199"/>
      <c r="R213" s="6"/>
      <c r="S213" s="9">
        <f t="shared" si="290"/>
        <v>0</v>
      </c>
      <c r="T213" s="44">
        <f t="shared" si="288"/>
        <v>0</v>
      </c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</row>
    <row r="214" spans="1:159" ht="18" x14ac:dyDescent="0.2">
      <c r="A214" s="284"/>
      <c r="B214" s="285"/>
      <c r="C214" s="285"/>
      <c r="D214" s="285"/>
      <c r="E214" s="285" t="s">
        <v>136</v>
      </c>
      <c r="F214" s="285"/>
      <c r="G214" s="309" t="s">
        <v>311</v>
      </c>
      <c r="H214" s="73">
        <f t="shared" ref="H214:J214" si="291">SUM(H215:H217)</f>
        <v>2000</v>
      </c>
      <c r="I214" s="73">
        <f t="shared" si="291"/>
        <v>0</v>
      </c>
      <c r="J214" s="73">
        <f t="shared" si="291"/>
        <v>2000</v>
      </c>
      <c r="K214" s="165"/>
      <c r="L214" s="73">
        <f t="shared" ref="L214:O214" si="292">SUM(L215:L217)</f>
        <v>0</v>
      </c>
      <c r="M214" s="73">
        <f t="shared" si="292"/>
        <v>0</v>
      </c>
      <c r="N214" s="73">
        <f t="shared" si="292"/>
        <v>0</v>
      </c>
      <c r="O214" s="73">
        <f t="shared" si="292"/>
        <v>0</v>
      </c>
      <c r="P214" s="73">
        <f t="shared" si="276"/>
        <v>0</v>
      </c>
      <c r="Q214" s="198"/>
      <c r="R214" s="6"/>
      <c r="S214" s="9">
        <f t="shared" si="290"/>
        <v>0</v>
      </c>
      <c r="T214" s="44">
        <f t="shared" si="288"/>
        <v>0</v>
      </c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</row>
    <row r="215" spans="1:159" ht="18" x14ac:dyDescent="0.2">
      <c r="A215" s="290"/>
      <c r="B215" s="291"/>
      <c r="C215" s="291"/>
      <c r="D215" s="291"/>
      <c r="E215" s="291"/>
      <c r="F215" s="291"/>
      <c r="G215" s="295" t="s">
        <v>138</v>
      </c>
      <c r="H215" s="71"/>
      <c r="I215" s="71"/>
      <c r="J215" s="71">
        <f t="shared" ref="J215:J216" si="293">H215-I215</f>
        <v>0</v>
      </c>
      <c r="K215" s="165"/>
      <c r="L215" s="71"/>
      <c r="M215" s="71"/>
      <c r="N215" s="71"/>
      <c r="O215" s="69">
        <f t="shared" ref="O215:O217" si="294">+M215+N215</f>
        <v>0</v>
      </c>
      <c r="P215" s="73">
        <f t="shared" si="276"/>
        <v>0</v>
      </c>
      <c r="Q215" s="73">
        <f t="shared" si="276"/>
        <v>0</v>
      </c>
      <c r="R215" s="6"/>
      <c r="S215" s="9">
        <f t="shared" si="290"/>
        <v>0</v>
      </c>
      <c r="T215" s="44">
        <f t="shared" si="288"/>
        <v>0</v>
      </c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</row>
    <row r="216" spans="1:159" ht="18" x14ac:dyDescent="0.2">
      <c r="A216" s="290"/>
      <c r="B216" s="291"/>
      <c r="C216" s="291"/>
      <c r="D216" s="291"/>
      <c r="E216" s="291"/>
      <c r="F216" s="291"/>
      <c r="G216" s="295" t="s">
        <v>139</v>
      </c>
      <c r="H216" s="71"/>
      <c r="I216" s="71"/>
      <c r="J216" s="71">
        <f t="shared" si="293"/>
        <v>0</v>
      </c>
      <c r="K216" s="165"/>
      <c r="L216" s="71"/>
      <c r="M216" s="71"/>
      <c r="N216" s="71"/>
      <c r="O216" s="69">
        <f t="shared" si="294"/>
        <v>0</v>
      </c>
      <c r="P216" s="73">
        <f t="shared" ref="P216:P223" si="295">L216-O216</f>
        <v>0</v>
      </c>
      <c r="Q216" s="73">
        <f t="shared" ref="Q216:Q223" si="296">M216-P216</f>
        <v>0</v>
      </c>
      <c r="R216" s="6"/>
      <c r="S216" s="9">
        <f t="shared" si="290"/>
        <v>0</v>
      </c>
      <c r="T216" s="33">
        <f t="shared" ref="T216" si="297">T217+T218+T219+T220</f>
        <v>0</v>
      </c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</row>
    <row r="217" spans="1:159" ht="18" x14ac:dyDescent="0.2">
      <c r="A217" s="290"/>
      <c r="B217" s="291"/>
      <c r="C217" s="291"/>
      <c r="D217" s="291"/>
      <c r="E217" s="291"/>
      <c r="F217" s="291" t="s">
        <v>91</v>
      </c>
      <c r="G217" s="295" t="s">
        <v>312</v>
      </c>
      <c r="H217" s="71">
        <v>2000</v>
      </c>
      <c r="I217" s="71">
        <f>O217</f>
        <v>0</v>
      </c>
      <c r="J217" s="71">
        <f>H217-I217</f>
        <v>2000</v>
      </c>
      <c r="K217" s="165"/>
      <c r="L217" s="71">
        <v>0</v>
      </c>
      <c r="M217" s="71">
        <v>0</v>
      </c>
      <c r="N217" s="71">
        <v>0</v>
      </c>
      <c r="O217" s="69">
        <f t="shared" si="294"/>
        <v>0</v>
      </c>
      <c r="P217" s="73">
        <f t="shared" si="295"/>
        <v>0</v>
      </c>
      <c r="Q217" s="73">
        <f t="shared" si="296"/>
        <v>0</v>
      </c>
      <c r="R217" s="6"/>
      <c r="S217" s="9">
        <f t="shared" si="290"/>
        <v>0</v>
      </c>
      <c r="T217" s="44">
        <f t="shared" ref="T217:T220" si="298">+R217+S217</f>
        <v>0</v>
      </c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</row>
    <row r="218" spans="1:159" ht="18" x14ac:dyDescent="0.2">
      <c r="A218" s="284"/>
      <c r="B218" s="285"/>
      <c r="C218" s="285"/>
      <c r="D218" s="285"/>
      <c r="E218" s="285" t="s">
        <v>22</v>
      </c>
      <c r="F218" s="285"/>
      <c r="G218" s="309" t="s">
        <v>173</v>
      </c>
      <c r="H218" s="73">
        <f t="shared" ref="H218:J218" si="299">H219+H220</f>
        <v>0</v>
      </c>
      <c r="I218" s="73">
        <f t="shared" si="299"/>
        <v>0</v>
      </c>
      <c r="J218" s="73">
        <f t="shared" si="299"/>
        <v>0</v>
      </c>
      <c r="K218" s="165"/>
      <c r="L218" s="73">
        <f t="shared" ref="L218:O218" si="300">L219+L220</f>
        <v>0</v>
      </c>
      <c r="M218" s="73">
        <f t="shared" si="300"/>
        <v>0</v>
      </c>
      <c r="N218" s="73">
        <f t="shared" si="300"/>
        <v>0</v>
      </c>
      <c r="O218" s="73">
        <f t="shared" si="300"/>
        <v>0</v>
      </c>
      <c r="P218" s="73">
        <f t="shared" si="295"/>
        <v>0</v>
      </c>
      <c r="Q218" s="73">
        <f t="shared" si="296"/>
        <v>0</v>
      </c>
      <c r="R218" s="6"/>
      <c r="S218" s="9">
        <f t="shared" si="290"/>
        <v>0</v>
      </c>
      <c r="T218" s="44">
        <f t="shared" si="298"/>
        <v>0</v>
      </c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</row>
    <row r="219" spans="1:159" ht="28.5" x14ac:dyDescent="0.2">
      <c r="A219" s="290"/>
      <c r="B219" s="291"/>
      <c r="C219" s="291"/>
      <c r="D219" s="291"/>
      <c r="E219" s="291"/>
      <c r="F219" s="291" t="s">
        <v>20</v>
      </c>
      <c r="G219" s="295" t="s">
        <v>174</v>
      </c>
      <c r="H219" s="71"/>
      <c r="I219" s="71"/>
      <c r="J219" s="71">
        <f t="shared" ref="J219:J225" si="301">H219-I219</f>
        <v>0</v>
      </c>
      <c r="K219" s="165"/>
      <c r="L219" s="71"/>
      <c r="M219" s="71"/>
      <c r="N219" s="71"/>
      <c r="O219" s="69">
        <f t="shared" ref="O219:O225" si="302">+M219+N219</f>
        <v>0</v>
      </c>
      <c r="P219" s="73">
        <f t="shared" si="295"/>
        <v>0</v>
      </c>
      <c r="Q219" s="73">
        <f t="shared" si="296"/>
        <v>0</v>
      </c>
      <c r="R219" s="6"/>
      <c r="S219" s="9">
        <f t="shared" si="290"/>
        <v>0</v>
      </c>
      <c r="T219" s="44">
        <f t="shared" si="298"/>
        <v>0</v>
      </c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</row>
    <row r="220" spans="1:159" ht="18" x14ac:dyDescent="0.2">
      <c r="A220" s="290"/>
      <c r="B220" s="291"/>
      <c r="C220" s="291"/>
      <c r="D220" s="291"/>
      <c r="E220" s="291"/>
      <c r="F220" s="291"/>
      <c r="G220" s="295" t="s">
        <v>175</v>
      </c>
      <c r="H220" s="71"/>
      <c r="I220" s="71"/>
      <c r="J220" s="71">
        <f t="shared" si="301"/>
        <v>0</v>
      </c>
      <c r="K220" s="165"/>
      <c r="L220" s="71"/>
      <c r="M220" s="71"/>
      <c r="N220" s="71"/>
      <c r="O220" s="69">
        <f t="shared" si="302"/>
        <v>0</v>
      </c>
      <c r="P220" s="73">
        <f t="shared" si="295"/>
        <v>0</v>
      </c>
      <c r="Q220" s="73">
        <f t="shared" si="296"/>
        <v>0</v>
      </c>
      <c r="R220" s="6"/>
      <c r="S220" s="9">
        <f t="shared" si="290"/>
        <v>0</v>
      </c>
      <c r="T220" s="44">
        <f t="shared" si="298"/>
        <v>0</v>
      </c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</row>
    <row r="221" spans="1:159" ht="28.5" x14ac:dyDescent="0.2">
      <c r="A221" s="290"/>
      <c r="B221" s="291"/>
      <c r="C221" s="291"/>
      <c r="D221" s="291"/>
      <c r="E221" s="291">
        <v>11</v>
      </c>
      <c r="F221" s="291"/>
      <c r="G221" s="295" t="s">
        <v>176</v>
      </c>
      <c r="H221" s="71"/>
      <c r="I221" s="71"/>
      <c r="J221" s="71">
        <f t="shared" si="301"/>
        <v>0</v>
      </c>
      <c r="K221" s="165"/>
      <c r="L221" s="71"/>
      <c r="M221" s="71"/>
      <c r="N221" s="71"/>
      <c r="O221" s="69">
        <f t="shared" si="302"/>
        <v>0</v>
      </c>
      <c r="P221" s="73">
        <f t="shared" si="295"/>
        <v>0</v>
      </c>
      <c r="Q221" s="73">
        <f t="shared" si="296"/>
        <v>0</v>
      </c>
      <c r="R221" s="6"/>
      <c r="S221" s="9">
        <f t="shared" si="290"/>
        <v>0</v>
      </c>
      <c r="T221" s="33">
        <f t="shared" ref="T221" si="303">T222</f>
        <v>0</v>
      </c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</row>
    <row r="222" spans="1:159" ht="18" x14ac:dyDescent="0.2">
      <c r="A222" s="290"/>
      <c r="B222" s="291"/>
      <c r="C222" s="291"/>
      <c r="D222" s="291"/>
      <c r="E222" s="291">
        <v>13</v>
      </c>
      <c r="F222" s="291"/>
      <c r="G222" s="295" t="s">
        <v>141</v>
      </c>
      <c r="H222" s="71"/>
      <c r="I222" s="71"/>
      <c r="J222" s="71">
        <f t="shared" si="301"/>
        <v>0</v>
      </c>
      <c r="K222" s="165"/>
      <c r="L222" s="71"/>
      <c r="M222" s="71"/>
      <c r="N222" s="71"/>
      <c r="O222" s="69">
        <f t="shared" si="302"/>
        <v>0</v>
      </c>
      <c r="P222" s="73">
        <f t="shared" si="295"/>
        <v>0</v>
      </c>
      <c r="Q222" s="73">
        <f t="shared" si="296"/>
        <v>0</v>
      </c>
      <c r="R222" s="6"/>
      <c r="S222" s="9">
        <f t="shared" si="290"/>
        <v>0</v>
      </c>
      <c r="T222" s="44">
        <f t="shared" ref="T222" si="304">+R222+S222</f>
        <v>0</v>
      </c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</row>
    <row r="223" spans="1:159" ht="18" x14ac:dyDescent="0.2">
      <c r="A223" s="290"/>
      <c r="B223" s="291"/>
      <c r="C223" s="291"/>
      <c r="D223" s="291"/>
      <c r="E223" s="291">
        <v>14</v>
      </c>
      <c r="F223" s="291"/>
      <c r="G223" s="295" t="s">
        <v>177</v>
      </c>
      <c r="H223" s="71"/>
      <c r="I223" s="71"/>
      <c r="J223" s="71">
        <f t="shared" si="301"/>
        <v>0</v>
      </c>
      <c r="K223" s="165"/>
      <c r="L223" s="71"/>
      <c r="M223" s="71"/>
      <c r="N223" s="71"/>
      <c r="O223" s="69">
        <f t="shared" si="302"/>
        <v>0</v>
      </c>
      <c r="P223" s="73">
        <f t="shared" si="295"/>
        <v>0</v>
      </c>
      <c r="Q223" s="73">
        <f t="shared" si="296"/>
        <v>0</v>
      </c>
      <c r="R223" s="6"/>
      <c r="S223" s="9">
        <f t="shared" si="290"/>
        <v>0</v>
      </c>
      <c r="T223" s="33">
        <f t="shared" ref="T223:T224" si="305">T224</f>
        <v>0</v>
      </c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</row>
    <row r="224" spans="1:159" ht="28.5" x14ac:dyDescent="0.2">
      <c r="A224" s="290"/>
      <c r="B224" s="291"/>
      <c r="C224" s="291"/>
      <c r="D224" s="291"/>
      <c r="E224" s="291"/>
      <c r="F224" s="291"/>
      <c r="G224" s="295" t="s">
        <v>178</v>
      </c>
      <c r="H224" s="71"/>
      <c r="I224" s="71"/>
      <c r="J224" s="71">
        <f t="shared" si="301"/>
        <v>0</v>
      </c>
      <c r="K224" s="165"/>
      <c r="L224" s="71"/>
      <c r="M224" s="71"/>
      <c r="N224" s="71"/>
      <c r="O224" s="69">
        <f t="shared" si="302"/>
        <v>0</v>
      </c>
      <c r="P224" s="73">
        <f t="shared" si="276"/>
        <v>0</v>
      </c>
      <c r="Q224" s="73">
        <f t="shared" si="276"/>
        <v>0</v>
      </c>
      <c r="R224" s="6"/>
      <c r="S224" s="9">
        <f t="shared" si="290"/>
        <v>0</v>
      </c>
      <c r="T224" s="33">
        <f t="shared" si="305"/>
        <v>0</v>
      </c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</row>
    <row r="225" spans="1:159" ht="28.5" x14ac:dyDescent="0.2">
      <c r="A225" s="290"/>
      <c r="B225" s="291"/>
      <c r="C225" s="291"/>
      <c r="D225" s="291"/>
      <c r="E225" s="291"/>
      <c r="F225" s="291"/>
      <c r="G225" s="295" t="s">
        <v>179</v>
      </c>
      <c r="H225" s="71"/>
      <c r="I225" s="71"/>
      <c r="J225" s="71">
        <f t="shared" si="301"/>
        <v>0</v>
      </c>
      <c r="K225" s="165"/>
      <c r="L225" s="71"/>
      <c r="M225" s="71"/>
      <c r="N225" s="71"/>
      <c r="O225" s="69">
        <f t="shared" si="302"/>
        <v>0</v>
      </c>
      <c r="P225" s="73">
        <f t="shared" si="276"/>
        <v>0</v>
      </c>
      <c r="Q225" s="73">
        <f t="shared" si="276"/>
        <v>0</v>
      </c>
      <c r="R225" s="6"/>
      <c r="S225" s="9">
        <f t="shared" si="290"/>
        <v>0</v>
      </c>
      <c r="T225" s="44">
        <f t="shared" ref="T225" si="306">+R225+S225</f>
        <v>0</v>
      </c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</row>
    <row r="226" spans="1:159" ht="15.75" x14ac:dyDescent="0.2">
      <c r="A226" s="284"/>
      <c r="B226" s="285"/>
      <c r="C226" s="285"/>
      <c r="D226" s="285"/>
      <c r="E226" s="285" t="s">
        <v>91</v>
      </c>
      <c r="F226" s="285"/>
      <c r="G226" s="309" t="s">
        <v>313</v>
      </c>
      <c r="H226" s="73">
        <f t="shared" ref="H226:J226" si="307">H227+H228+H229+H230</f>
        <v>0</v>
      </c>
      <c r="I226" s="73">
        <f t="shared" si="307"/>
        <v>0</v>
      </c>
      <c r="J226" s="73">
        <f t="shared" si="307"/>
        <v>0</v>
      </c>
      <c r="K226" s="73">
        <v>0</v>
      </c>
      <c r="L226" s="73">
        <f t="shared" ref="L226:O226" si="308">L227+L228+L229+L230</f>
        <v>0</v>
      </c>
      <c r="M226" s="73">
        <f t="shared" si="308"/>
        <v>0</v>
      </c>
      <c r="N226" s="73">
        <f t="shared" si="308"/>
        <v>0</v>
      </c>
      <c r="O226" s="73">
        <f t="shared" si="308"/>
        <v>0</v>
      </c>
      <c r="P226" s="73">
        <f t="shared" si="276"/>
        <v>0</v>
      </c>
      <c r="Q226" s="73">
        <f t="shared" si="276"/>
        <v>0</v>
      </c>
      <c r="R226" s="6"/>
      <c r="S226" s="9">
        <f t="shared" si="290"/>
        <v>0</v>
      </c>
      <c r="T226" s="31">
        <f t="shared" ref="T226" si="309">+T227</f>
        <v>0</v>
      </c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</row>
    <row r="227" spans="1:159" ht="18" x14ac:dyDescent="0.2">
      <c r="A227" s="290"/>
      <c r="B227" s="291"/>
      <c r="C227" s="291"/>
      <c r="D227" s="291"/>
      <c r="E227" s="291"/>
      <c r="F227" s="291"/>
      <c r="G227" s="295" t="s">
        <v>143</v>
      </c>
      <c r="H227" s="71"/>
      <c r="I227" s="71"/>
      <c r="J227" s="71">
        <f t="shared" ref="J227:K230" si="310">H227-I227</f>
        <v>0</v>
      </c>
      <c r="K227" s="165"/>
      <c r="L227" s="71"/>
      <c r="M227" s="71"/>
      <c r="N227" s="71"/>
      <c r="O227" s="69">
        <f t="shared" ref="O227:O230" si="311">+M227+N227</f>
        <v>0</v>
      </c>
      <c r="P227" s="73">
        <f t="shared" si="276"/>
        <v>0</v>
      </c>
      <c r="Q227" s="73">
        <f t="shared" si="276"/>
        <v>0</v>
      </c>
      <c r="R227" s="6"/>
      <c r="S227" s="9">
        <f t="shared" si="290"/>
        <v>0</v>
      </c>
      <c r="T227" s="44">
        <f t="shared" ref="T227" si="312">+R227+S227</f>
        <v>0</v>
      </c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</row>
    <row r="228" spans="1:159" ht="15.75" x14ac:dyDescent="0.2">
      <c r="A228" s="290"/>
      <c r="B228" s="291"/>
      <c r="C228" s="291"/>
      <c r="D228" s="291"/>
      <c r="E228" s="291"/>
      <c r="F228" s="291" t="s">
        <v>7</v>
      </c>
      <c r="G228" s="295" t="s">
        <v>314</v>
      </c>
      <c r="H228" s="71"/>
      <c r="I228" s="71"/>
      <c r="J228" s="71">
        <f t="shared" si="310"/>
        <v>0</v>
      </c>
      <c r="K228" s="71">
        <f t="shared" si="310"/>
        <v>0</v>
      </c>
      <c r="L228" s="71"/>
      <c r="M228" s="71"/>
      <c r="N228" s="71"/>
      <c r="O228" s="69">
        <f t="shared" si="311"/>
        <v>0</v>
      </c>
      <c r="P228" s="71">
        <f t="shared" si="276"/>
        <v>0</v>
      </c>
      <c r="Q228" s="73">
        <f t="shared" si="276"/>
        <v>0</v>
      </c>
      <c r="R228" s="6"/>
      <c r="S228" s="9">
        <f t="shared" si="290"/>
        <v>0</v>
      </c>
      <c r="T228" s="33">
        <f t="shared" ref="T228" si="313">T230</f>
        <v>0</v>
      </c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</row>
    <row r="229" spans="1:159" ht="28.5" x14ac:dyDescent="0.2">
      <c r="A229" s="290"/>
      <c r="B229" s="291"/>
      <c r="C229" s="291"/>
      <c r="D229" s="291"/>
      <c r="E229" s="291"/>
      <c r="F229" s="291"/>
      <c r="G229" s="295" t="s">
        <v>145</v>
      </c>
      <c r="H229" s="71"/>
      <c r="I229" s="71"/>
      <c r="J229" s="71">
        <f t="shared" si="310"/>
        <v>0</v>
      </c>
      <c r="K229" s="165"/>
      <c r="L229" s="71"/>
      <c r="M229" s="71"/>
      <c r="N229" s="71"/>
      <c r="O229" s="69">
        <f t="shared" si="311"/>
        <v>0</v>
      </c>
      <c r="P229" s="71">
        <f t="shared" si="276"/>
        <v>0</v>
      </c>
      <c r="Q229" s="73">
        <f t="shared" si="276"/>
        <v>0</v>
      </c>
      <c r="R229" s="6"/>
      <c r="S229" s="9">
        <f t="shared" si="290"/>
        <v>0</v>
      </c>
      <c r="T229" s="44">
        <f t="shared" ref="T229" si="314">+R229+S229</f>
        <v>0</v>
      </c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</row>
    <row r="230" spans="1:159" ht="18" x14ac:dyDescent="0.2">
      <c r="A230" s="290"/>
      <c r="B230" s="291"/>
      <c r="C230" s="291"/>
      <c r="D230" s="291"/>
      <c r="E230" s="291"/>
      <c r="F230" s="291" t="s">
        <v>91</v>
      </c>
      <c r="G230" s="295" t="s">
        <v>315</v>
      </c>
      <c r="H230" s="71">
        <v>0</v>
      </c>
      <c r="I230" s="71">
        <v>0</v>
      </c>
      <c r="J230" s="71">
        <f t="shared" si="310"/>
        <v>0</v>
      </c>
      <c r="K230" s="165"/>
      <c r="L230" s="71">
        <v>0</v>
      </c>
      <c r="M230" s="71">
        <v>0</v>
      </c>
      <c r="N230" s="71">
        <v>0</v>
      </c>
      <c r="O230" s="69">
        <f t="shared" si="311"/>
        <v>0</v>
      </c>
      <c r="P230" s="71">
        <f t="shared" si="276"/>
        <v>0</v>
      </c>
      <c r="Q230" s="73">
        <f t="shared" si="276"/>
        <v>0</v>
      </c>
      <c r="R230" s="6"/>
      <c r="S230" s="9">
        <f t="shared" si="290"/>
        <v>0</v>
      </c>
      <c r="T230" s="33">
        <f t="shared" ref="T230" si="315">T232+T231</f>
        <v>0</v>
      </c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</row>
    <row r="231" spans="1:159" ht="15.75" x14ac:dyDescent="0.2">
      <c r="A231" s="284"/>
      <c r="B231" s="285"/>
      <c r="C231" s="285"/>
      <c r="D231" s="285" t="s">
        <v>92</v>
      </c>
      <c r="E231" s="285"/>
      <c r="F231" s="285"/>
      <c r="G231" s="309" t="s">
        <v>180</v>
      </c>
      <c r="H231" s="73">
        <f t="shared" ref="H231:K231" si="316">H232</f>
        <v>0</v>
      </c>
      <c r="I231" s="73">
        <f t="shared" si="316"/>
        <v>0</v>
      </c>
      <c r="J231" s="73">
        <f t="shared" si="316"/>
        <v>0</v>
      </c>
      <c r="K231" s="73">
        <f t="shared" si="316"/>
        <v>0</v>
      </c>
      <c r="L231" s="73">
        <f t="shared" ref="L231:O231" si="317">L232</f>
        <v>0</v>
      </c>
      <c r="M231" s="73">
        <f t="shared" si="317"/>
        <v>0</v>
      </c>
      <c r="N231" s="73">
        <f t="shared" si="317"/>
        <v>0</v>
      </c>
      <c r="O231" s="73">
        <f t="shared" si="317"/>
        <v>0</v>
      </c>
      <c r="P231" s="73">
        <f t="shared" si="276"/>
        <v>0</v>
      </c>
      <c r="Q231" s="73">
        <f t="shared" si="276"/>
        <v>0</v>
      </c>
      <c r="R231" s="6"/>
      <c r="S231" s="9">
        <f t="shared" si="290"/>
        <v>0</v>
      </c>
      <c r="T231" s="44">
        <f t="shared" ref="T231:T232" si="318">+R231+S231</f>
        <v>0</v>
      </c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</row>
    <row r="232" spans="1:159" ht="28.5" x14ac:dyDescent="0.2">
      <c r="A232" s="290"/>
      <c r="B232" s="291"/>
      <c r="C232" s="291"/>
      <c r="D232" s="291"/>
      <c r="E232" s="291" t="s">
        <v>111</v>
      </c>
      <c r="F232" s="291"/>
      <c r="G232" s="295" t="s">
        <v>181</v>
      </c>
      <c r="H232" s="71"/>
      <c r="I232" s="71"/>
      <c r="J232" s="71">
        <f>H232-I232</f>
        <v>0</v>
      </c>
      <c r="K232" s="71">
        <f>I232-J232</f>
        <v>0</v>
      </c>
      <c r="L232" s="71"/>
      <c r="M232" s="71"/>
      <c r="N232" s="71"/>
      <c r="O232" s="69">
        <f t="shared" ref="O232" si="319">+M232+N232</f>
        <v>0</v>
      </c>
      <c r="P232" s="73">
        <f t="shared" si="276"/>
        <v>0</v>
      </c>
      <c r="Q232" s="73">
        <f t="shared" si="276"/>
        <v>0</v>
      </c>
      <c r="R232" s="6"/>
      <c r="S232" s="9">
        <f t="shared" si="290"/>
        <v>0</v>
      </c>
      <c r="T232" s="44">
        <f t="shared" si="318"/>
        <v>0</v>
      </c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</row>
    <row r="233" spans="1:159" ht="28.5" x14ac:dyDescent="0.2">
      <c r="A233" s="284"/>
      <c r="B233" s="285"/>
      <c r="C233" s="285"/>
      <c r="D233" s="285">
        <v>51</v>
      </c>
      <c r="E233" s="285"/>
      <c r="F233" s="285"/>
      <c r="G233" s="309" t="s">
        <v>77</v>
      </c>
      <c r="H233" s="73">
        <f t="shared" ref="H233:J234" si="320">H234</f>
        <v>0</v>
      </c>
      <c r="I233" s="73">
        <f t="shared" si="320"/>
        <v>0</v>
      </c>
      <c r="J233" s="73">
        <f t="shared" si="320"/>
        <v>0</v>
      </c>
      <c r="K233" s="165"/>
      <c r="L233" s="73">
        <f t="shared" ref="L233:O234" si="321">L234</f>
        <v>0</v>
      </c>
      <c r="M233" s="73">
        <f t="shared" si="321"/>
        <v>0</v>
      </c>
      <c r="N233" s="73">
        <f t="shared" si="321"/>
        <v>0</v>
      </c>
      <c r="O233" s="73">
        <f t="shared" si="321"/>
        <v>0</v>
      </c>
      <c r="P233" s="73">
        <f t="shared" si="276"/>
        <v>0</v>
      </c>
      <c r="Q233" s="73">
        <f t="shared" si="276"/>
        <v>0</v>
      </c>
      <c r="R233" s="6"/>
      <c r="S233" s="9">
        <f t="shared" si="290"/>
        <v>0</v>
      </c>
      <c r="T233" s="34">
        <f t="shared" ref="T233" si="322">+T234</f>
        <v>0</v>
      </c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</row>
    <row r="234" spans="1:159" ht="18" x14ac:dyDescent="0.2">
      <c r="A234" s="284"/>
      <c r="B234" s="285"/>
      <c r="C234" s="285"/>
      <c r="D234" s="285"/>
      <c r="E234" s="285" t="s">
        <v>20</v>
      </c>
      <c r="F234" s="285"/>
      <c r="G234" s="293" t="s">
        <v>93</v>
      </c>
      <c r="H234" s="73">
        <f t="shared" si="320"/>
        <v>0</v>
      </c>
      <c r="I234" s="73">
        <f t="shared" si="320"/>
        <v>0</v>
      </c>
      <c r="J234" s="73">
        <f t="shared" si="320"/>
        <v>0</v>
      </c>
      <c r="K234" s="165"/>
      <c r="L234" s="73">
        <f t="shared" si="321"/>
        <v>0</v>
      </c>
      <c r="M234" s="73">
        <f t="shared" si="321"/>
        <v>0</v>
      </c>
      <c r="N234" s="73">
        <f t="shared" si="321"/>
        <v>0</v>
      </c>
      <c r="O234" s="73">
        <f t="shared" si="321"/>
        <v>0</v>
      </c>
      <c r="P234" s="73">
        <f t="shared" si="276"/>
        <v>0</v>
      </c>
      <c r="Q234" s="73">
        <f t="shared" si="276"/>
        <v>0</v>
      </c>
      <c r="R234" s="6"/>
      <c r="S234" s="9">
        <f t="shared" si="290"/>
        <v>0</v>
      </c>
      <c r="T234" s="44">
        <f t="shared" ref="T234" si="323">+R234+S234</f>
        <v>0</v>
      </c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</row>
    <row r="235" spans="1:159" ht="28.5" x14ac:dyDescent="0.2">
      <c r="A235" s="290"/>
      <c r="B235" s="291"/>
      <c r="C235" s="291"/>
      <c r="D235" s="291"/>
      <c r="E235" s="291"/>
      <c r="F235" s="291" t="s">
        <v>20</v>
      </c>
      <c r="G235" s="295" t="s">
        <v>94</v>
      </c>
      <c r="H235" s="71"/>
      <c r="I235" s="71"/>
      <c r="J235" s="71">
        <f>H235-I235</f>
        <v>0</v>
      </c>
      <c r="K235" s="165"/>
      <c r="L235" s="71"/>
      <c r="M235" s="71"/>
      <c r="N235" s="71"/>
      <c r="O235" s="69">
        <f t="shared" ref="O235" si="324">+M235+N235</f>
        <v>0</v>
      </c>
      <c r="P235" s="73">
        <f t="shared" si="276"/>
        <v>0</v>
      </c>
      <c r="Q235" s="73">
        <f t="shared" si="276"/>
        <v>0</v>
      </c>
      <c r="R235" s="6"/>
      <c r="S235" s="9">
        <f t="shared" si="290"/>
        <v>0</v>
      </c>
      <c r="T235" s="33">
        <f>R235+S235</f>
        <v>0</v>
      </c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</row>
    <row r="236" spans="1:159" ht="45" x14ac:dyDescent="0.2">
      <c r="A236" s="290"/>
      <c r="B236" s="291"/>
      <c r="C236" s="291"/>
      <c r="D236" s="285">
        <v>56</v>
      </c>
      <c r="E236" s="291"/>
      <c r="F236" s="291"/>
      <c r="G236" s="293" t="s">
        <v>159</v>
      </c>
      <c r="H236" s="71">
        <f t="shared" ref="H236:I236" si="325">+H237</f>
        <v>0</v>
      </c>
      <c r="I236" s="71">
        <f t="shared" si="325"/>
        <v>0</v>
      </c>
      <c r="J236" s="71">
        <f>H236-I236</f>
        <v>0</v>
      </c>
      <c r="K236" s="165"/>
      <c r="L236" s="71">
        <f>+L237</f>
        <v>0</v>
      </c>
      <c r="M236" s="71">
        <f>+M237</f>
        <v>0</v>
      </c>
      <c r="N236" s="71">
        <f t="shared" ref="N236:O236" si="326">+N237</f>
        <v>0</v>
      </c>
      <c r="O236" s="71">
        <f t="shared" si="326"/>
        <v>0</v>
      </c>
      <c r="P236" s="73">
        <f t="shared" si="276"/>
        <v>0</v>
      </c>
      <c r="Q236" s="73">
        <f t="shared" si="276"/>
        <v>0</v>
      </c>
      <c r="R236" s="6"/>
      <c r="S236" s="9">
        <f t="shared" si="290"/>
        <v>0</v>
      </c>
      <c r="T236" s="33">
        <f t="shared" ref="T236" si="327">T237+T242</f>
        <v>6890</v>
      </c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</row>
    <row r="237" spans="1:159" ht="18" x14ac:dyDescent="0.2">
      <c r="A237" s="290"/>
      <c r="B237" s="291"/>
      <c r="C237" s="291"/>
      <c r="D237" s="291"/>
      <c r="E237" s="296" t="s">
        <v>58</v>
      </c>
      <c r="F237" s="291"/>
      <c r="G237" s="295" t="s">
        <v>182</v>
      </c>
      <c r="H237" s="71"/>
      <c r="I237" s="71"/>
      <c r="J237" s="71"/>
      <c r="K237" s="165"/>
      <c r="L237" s="71"/>
      <c r="M237" s="71"/>
      <c r="N237" s="71"/>
      <c r="O237" s="69">
        <f t="shared" ref="O237" si="328">+M237+N237</f>
        <v>0</v>
      </c>
      <c r="P237" s="73">
        <f t="shared" si="276"/>
        <v>0</v>
      </c>
      <c r="Q237" s="73">
        <f t="shared" si="276"/>
        <v>0</v>
      </c>
      <c r="R237" s="6"/>
      <c r="S237" s="9">
        <f t="shared" si="290"/>
        <v>0</v>
      </c>
      <c r="T237" s="33">
        <f t="shared" ref="T237" si="329">T238+T239+T240+T241</f>
        <v>-948</v>
      </c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</row>
    <row r="238" spans="1:159" ht="18" x14ac:dyDescent="0.2">
      <c r="A238" s="284"/>
      <c r="B238" s="285"/>
      <c r="C238" s="285"/>
      <c r="D238" s="285">
        <v>57</v>
      </c>
      <c r="E238" s="285"/>
      <c r="F238" s="285"/>
      <c r="G238" s="309" t="s">
        <v>316</v>
      </c>
      <c r="H238" s="73">
        <f t="shared" ref="H238:J238" si="330">H240</f>
        <v>2000</v>
      </c>
      <c r="I238" s="73">
        <f t="shared" si="330"/>
        <v>474</v>
      </c>
      <c r="J238" s="73">
        <f t="shared" si="330"/>
        <v>1526</v>
      </c>
      <c r="K238" s="165">
        <f t="shared" si="272"/>
        <v>23.7</v>
      </c>
      <c r="L238" s="73">
        <f t="shared" ref="L238:O238" si="331">L240</f>
        <v>2000</v>
      </c>
      <c r="M238" s="73">
        <f t="shared" si="331"/>
        <v>474</v>
      </c>
      <c r="N238" s="73">
        <f t="shared" si="331"/>
        <v>0</v>
      </c>
      <c r="O238" s="73">
        <f t="shared" si="331"/>
        <v>474</v>
      </c>
      <c r="P238" s="73">
        <f t="shared" si="276"/>
        <v>1526</v>
      </c>
      <c r="Q238" s="198">
        <f t="shared" ref="Q238:Q242" si="332">ROUND(O238/L238*100,2)</f>
        <v>23.7</v>
      </c>
      <c r="R238" s="6"/>
      <c r="S238" s="9">
        <f t="shared" si="290"/>
        <v>-474</v>
      </c>
      <c r="T238" s="44">
        <f t="shared" ref="T238:T242" si="333">+R238+S238</f>
        <v>-474</v>
      </c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</row>
    <row r="239" spans="1:159" ht="18" x14ac:dyDescent="0.2">
      <c r="A239" s="284"/>
      <c r="B239" s="285"/>
      <c r="C239" s="285"/>
      <c r="D239" s="285"/>
      <c r="E239" s="285"/>
      <c r="F239" s="285"/>
      <c r="G239" s="293" t="s">
        <v>95</v>
      </c>
      <c r="H239" s="70"/>
      <c r="I239" s="70"/>
      <c r="J239" s="70"/>
      <c r="K239" s="165"/>
      <c r="L239" s="70"/>
      <c r="M239" s="70"/>
      <c r="N239" s="70"/>
      <c r="O239" s="69">
        <f t="shared" ref="O239" si="334">+M239+N239</f>
        <v>0</v>
      </c>
      <c r="P239" s="73">
        <f t="shared" si="276"/>
        <v>0</v>
      </c>
      <c r="Q239" s="73">
        <f t="shared" si="276"/>
        <v>0</v>
      </c>
      <c r="R239" s="6"/>
      <c r="S239" s="9">
        <f t="shared" si="290"/>
        <v>0</v>
      </c>
      <c r="T239" s="44">
        <f t="shared" si="333"/>
        <v>0</v>
      </c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</row>
    <row r="240" spans="1:159" ht="18" x14ac:dyDescent="0.2">
      <c r="A240" s="284"/>
      <c r="B240" s="285"/>
      <c r="C240" s="285"/>
      <c r="D240" s="285"/>
      <c r="E240" s="285" t="s">
        <v>18</v>
      </c>
      <c r="F240" s="285"/>
      <c r="G240" s="293" t="s">
        <v>317</v>
      </c>
      <c r="H240" s="73">
        <f t="shared" ref="H240:J240" si="335">H242+H241</f>
        <v>2000</v>
      </c>
      <c r="I240" s="73">
        <f t="shared" si="335"/>
        <v>474</v>
      </c>
      <c r="J240" s="73">
        <f t="shared" si="335"/>
        <v>1526</v>
      </c>
      <c r="K240" s="165">
        <f t="shared" si="272"/>
        <v>23.7</v>
      </c>
      <c r="L240" s="73">
        <f t="shared" ref="L240:O240" si="336">L242+L241</f>
        <v>2000</v>
      </c>
      <c r="M240" s="73">
        <f t="shared" si="336"/>
        <v>474</v>
      </c>
      <c r="N240" s="73">
        <f t="shared" si="336"/>
        <v>0</v>
      </c>
      <c r="O240" s="73">
        <f t="shared" si="336"/>
        <v>474</v>
      </c>
      <c r="P240" s="73">
        <f t="shared" si="276"/>
        <v>1526</v>
      </c>
      <c r="Q240" s="198">
        <f t="shared" si="332"/>
        <v>23.7</v>
      </c>
      <c r="R240" s="6"/>
      <c r="S240" s="9">
        <f t="shared" si="290"/>
        <v>-474</v>
      </c>
      <c r="T240" s="44">
        <f t="shared" si="333"/>
        <v>-474</v>
      </c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</row>
    <row r="241" spans="1:159" ht="18" x14ac:dyDescent="0.2">
      <c r="A241" s="290"/>
      <c r="B241" s="291"/>
      <c r="C241" s="291"/>
      <c r="D241" s="291"/>
      <c r="E241" s="291"/>
      <c r="F241" s="291"/>
      <c r="G241" s="295" t="s">
        <v>96</v>
      </c>
      <c r="H241" s="71"/>
      <c r="I241" s="71"/>
      <c r="J241" s="71"/>
      <c r="K241" s="165"/>
      <c r="L241" s="71"/>
      <c r="M241" s="71"/>
      <c r="N241" s="71"/>
      <c r="O241" s="69">
        <f t="shared" ref="O241:O242" si="337">+M241+N241</f>
        <v>0</v>
      </c>
      <c r="P241" s="73">
        <f t="shared" si="276"/>
        <v>0</v>
      </c>
      <c r="Q241" s="73">
        <f t="shared" si="276"/>
        <v>0</v>
      </c>
      <c r="R241" s="6"/>
      <c r="S241" s="9">
        <f t="shared" si="290"/>
        <v>0</v>
      </c>
      <c r="T241" s="69">
        <f t="shared" si="333"/>
        <v>0</v>
      </c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</row>
    <row r="242" spans="1:159" ht="18" x14ac:dyDescent="0.2">
      <c r="A242" s="290"/>
      <c r="B242" s="291"/>
      <c r="C242" s="291"/>
      <c r="D242" s="291"/>
      <c r="E242" s="291"/>
      <c r="F242" s="291" t="s">
        <v>18</v>
      </c>
      <c r="G242" s="295" t="s">
        <v>318</v>
      </c>
      <c r="H242" s="71">
        <v>2000</v>
      </c>
      <c r="I242" s="71">
        <f>O242</f>
        <v>474</v>
      </c>
      <c r="J242" s="71">
        <f>H242-I242</f>
        <v>1526</v>
      </c>
      <c r="K242" s="165">
        <f t="shared" si="272"/>
        <v>23.7</v>
      </c>
      <c r="L242" s="71">
        <v>2000</v>
      </c>
      <c r="M242" s="71">
        <v>474</v>
      </c>
      <c r="N242" s="71">
        <v>0</v>
      </c>
      <c r="O242" s="69">
        <f t="shared" si="337"/>
        <v>474</v>
      </c>
      <c r="P242" s="71">
        <f t="shared" si="276"/>
        <v>1526</v>
      </c>
      <c r="Q242" s="199">
        <f t="shared" si="332"/>
        <v>23.7</v>
      </c>
      <c r="R242" s="6">
        <v>4156</v>
      </c>
      <c r="S242" s="9">
        <f t="shared" si="290"/>
        <v>3682</v>
      </c>
      <c r="T242" s="69">
        <f t="shared" si="333"/>
        <v>7838</v>
      </c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</row>
    <row r="243" spans="1:159" ht="60" x14ac:dyDescent="0.2">
      <c r="A243" s="290"/>
      <c r="B243" s="291"/>
      <c r="C243" s="291"/>
      <c r="D243" s="285">
        <v>58</v>
      </c>
      <c r="E243" s="291"/>
      <c r="F243" s="291"/>
      <c r="G243" s="293" t="s">
        <v>183</v>
      </c>
      <c r="H243" s="73">
        <f t="shared" ref="H243:J243" si="338">+H244</f>
        <v>0</v>
      </c>
      <c r="I243" s="73">
        <f t="shared" si="338"/>
        <v>0</v>
      </c>
      <c r="J243" s="73">
        <f t="shared" si="338"/>
        <v>0</v>
      </c>
      <c r="K243" s="165"/>
      <c r="L243" s="73">
        <f>+L244</f>
        <v>0</v>
      </c>
      <c r="M243" s="73">
        <f>+M244</f>
        <v>0</v>
      </c>
      <c r="N243" s="73">
        <f t="shared" ref="N243:O243" si="339">+N244</f>
        <v>0</v>
      </c>
      <c r="O243" s="73">
        <f t="shared" si="339"/>
        <v>0</v>
      </c>
      <c r="P243" s="73">
        <f t="shared" si="276"/>
        <v>0</v>
      </c>
      <c r="Q243" s="73">
        <f t="shared" si="276"/>
        <v>0</v>
      </c>
      <c r="R243" s="6"/>
      <c r="S243" s="9">
        <f t="shared" si="290"/>
        <v>0</v>
      </c>
      <c r="T243" s="175">
        <f>+R243+S243</f>
        <v>0</v>
      </c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</row>
    <row r="244" spans="1:159" ht="18" x14ac:dyDescent="0.2">
      <c r="A244" s="290"/>
      <c r="B244" s="291"/>
      <c r="C244" s="291"/>
      <c r="D244" s="291"/>
      <c r="E244" s="296" t="s">
        <v>58</v>
      </c>
      <c r="F244" s="291"/>
      <c r="G244" s="295" t="s">
        <v>182</v>
      </c>
      <c r="H244" s="71"/>
      <c r="I244" s="71"/>
      <c r="J244" s="71"/>
      <c r="K244" s="165"/>
      <c r="L244" s="71"/>
      <c r="M244" s="71"/>
      <c r="N244" s="71"/>
      <c r="O244" s="69">
        <f t="shared" ref="O244" si="340">+M244+N244</f>
        <v>0</v>
      </c>
      <c r="P244" s="73">
        <f t="shared" ref="P244" si="341">L244-O244</f>
        <v>0</v>
      </c>
      <c r="Q244" s="73">
        <f t="shared" ref="Q244" si="342">M244-P244</f>
        <v>0</v>
      </c>
      <c r="R244" s="6"/>
      <c r="S244" s="9">
        <f t="shared" si="290"/>
        <v>0</v>
      </c>
      <c r="T244" s="31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</row>
    <row r="245" spans="1:159" ht="15.75" x14ac:dyDescent="0.2">
      <c r="A245" s="284"/>
      <c r="B245" s="285"/>
      <c r="C245" s="285"/>
      <c r="D245" s="285" t="s">
        <v>97</v>
      </c>
      <c r="E245" s="285"/>
      <c r="F245" s="285"/>
      <c r="G245" s="309" t="s">
        <v>162</v>
      </c>
      <c r="H245" s="73">
        <f t="shared" ref="H245:J246" si="343">H246</f>
        <v>0</v>
      </c>
      <c r="I245" s="73">
        <f t="shared" si="343"/>
        <v>0</v>
      </c>
      <c r="J245" s="73">
        <f t="shared" si="343"/>
        <v>0</v>
      </c>
      <c r="K245" s="73">
        <v>0</v>
      </c>
      <c r="L245" s="73">
        <f>L246</f>
        <v>0</v>
      </c>
      <c r="M245" s="73">
        <f t="shared" ref="M245" si="344">M246</f>
        <v>0</v>
      </c>
      <c r="N245" s="73">
        <f>N246</f>
        <v>0</v>
      </c>
      <c r="O245" s="73">
        <f>M245+N245</f>
        <v>0</v>
      </c>
      <c r="P245" s="73">
        <f>P246</f>
        <v>0</v>
      </c>
      <c r="Q245" s="198"/>
      <c r="R245" s="6"/>
      <c r="S245" s="9">
        <f t="shared" si="290"/>
        <v>0</v>
      </c>
      <c r="T245" s="55">
        <f t="shared" ref="T245" si="345">T246</f>
        <v>0</v>
      </c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</row>
    <row r="246" spans="1:159" ht="15.75" x14ac:dyDescent="0.2">
      <c r="A246" s="284"/>
      <c r="B246" s="285"/>
      <c r="C246" s="285"/>
      <c r="D246" s="285">
        <v>71</v>
      </c>
      <c r="E246" s="285"/>
      <c r="F246" s="285"/>
      <c r="G246" s="309" t="s">
        <v>319</v>
      </c>
      <c r="H246" s="73">
        <f t="shared" si="343"/>
        <v>0</v>
      </c>
      <c r="I246" s="73">
        <f t="shared" si="343"/>
        <v>0</v>
      </c>
      <c r="J246" s="73">
        <f t="shared" si="343"/>
        <v>0</v>
      </c>
      <c r="K246" s="73">
        <v>0</v>
      </c>
      <c r="L246" s="73">
        <f>L247</f>
        <v>0</v>
      </c>
      <c r="M246" s="73">
        <f t="shared" ref="M246:O246" si="346">M247+M252</f>
        <v>0</v>
      </c>
      <c r="N246" s="73">
        <f t="shared" si="346"/>
        <v>0</v>
      </c>
      <c r="O246" s="73">
        <f t="shared" si="346"/>
        <v>0</v>
      </c>
      <c r="P246" s="73">
        <f t="shared" si="276"/>
        <v>0</v>
      </c>
      <c r="Q246" s="198"/>
      <c r="R246" s="6"/>
      <c r="S246" s="9">
        <f t="shared" si="290"/>
        <v>0</v>
      </c>
      <c r="T246" s="55">
        <f t="shared" ref="T246" si="347">T223</f>
        <v>0</v>
      </c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</row>
    <row r="247" spans="1:159" ht="15.75" x14ac:dyDescent="0.2">
      <c r="A247" s="284"/>
      <c r="B247" s="285"/>
      <c r="C247" s="285"/>
      <c r="D247" s="285"/>
      <c r="E247" s="285" t="s">
        <v>20</v>
      </c>
      <c r="F247" s="285"/>
      <c r="G247" s="293" t="s">
        <v>320</v>
      </c>
      <c r="H247" s="73">
        <f t="shared" ref="H247:J247" si="348">H248+H249+H250+H251</f>
        <v>0</v>
      </c>
      <c r="I247" s="73">
        <f t="shared" si="348"/>
        <v>0</v>
      </c>
      <c r="J247" s="73">
        <f t="shared" si="348"/>
        <v>0</v>
      </c>
      <c r="K247" s="73">
        <v>0</v>
      </c>
      <c r="L247" s="73">
        <f t="shared" ref="L247:O247" si="349">L248+L249+L250+L251</f>
        <v>0</v>
      </c>
      <c r="M247" s="73">
        <f t="shared" si="349"/>
        <v>0</v>
      </c>
      <c r="N247" s="73">
        <f t="shared" si="349"/>
        <v>0</v>
      </c>
      <c r="O247" s="73">
        <f t="shared" si="349"/>
        <v>0</v>
      </c>
      <c r="P247" s="73">
        <f t="shared" si="276"/>
        <v>0</v>
      </c>
      <c r="Q247" s="198"/>
      <c r="R247" s="6"/>
      <c r="S247" s="9">
        <f t="shared" si="290"/>
        <v>0</v>
      </c>
      <c r="T247" s="55">
        <f t="shared" ref="T247" si="350">T163-T246</f>
        <v>-99491.8</v>
      </c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</row>
    <row r="248" spans="1:159" ht="18" x14ac:dyDescent="0.2">
      <c r="A248" s="290"/>
      <c r="B248" s="291"/>
      <c r="C248" s="291"/>
      <c r="D248" s="291"/>
      <c r="E248" s="291"/>
      <c r="F248" s="291"/>
      <c r="G248" s="295" t="s">
        <v>186</v>
      </c>
      <c r="H248" s="71"/>
      <c r="I248" s="71"/>
      <c r="J248" s="71">
        <f t="shared" ref="J248:K252" si="351">H248-I248</f>
        <v>0</v>
      </c>
      <c r="K248" s="165"/>
      <c r="L248" s="71"/>
      <c r="M248" s="71"/>
      <c r="N248" s="71"/>
      <c r="O248" s="69">
        <f t="shared" ref="O248:O252" si="352">+M248+N248</f>
        <v>0</v>
      </c>
      <c r="P248" s="73">
        <f t="shared" si="276"/>
        <v>0</v>
      </c>
      <c r="Q248" s="198"/>
      <c r="R248" s="6"/>
      <c r="S248" s="9">
        <f t="shared" si="290"/>
        <v>0</v>
      </c>
      <c r="T248" s="33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</row>
    <row r="249" spans="1:159" ht="15.75" x14ac:dyDescent="0.2">
      <c r="A249" s="290"/>
      <c r="B249" s="291"/>
      <c r="C249" s="291"/>
      <c r="D249" s="291"/>
      <c r="E249" s="291"/>
      <c r="F249" s="291" t="s">
        <v>18</v>
      </c>
      <c r="G249" s="295" t="s">
        <v>373</v>
      </c>
      <c r="H249" s="71"/>
      <c r="I249" s="71"/>
      <c r="J249" s="71">
        <f t="shared" si="351"/>
        <v>0</v>
      </c>
      <c r="K249" s="71">
        <f t="shared" si="351"/>
        <v>0</v>
      </c>
      <c r="L249" s="71"/>
      <c r="M249" s="71"/>
      <c r="N249" s="71"/>
      <c r="O249" s="69">
        <f t="shared" si="352"/>
        <v>0</v>
      </c>
      <c r="P249" s="73">
        <f t="shared" si="276"/>
        <v>0</v>
      </c>
      <c r="Q249" s="198"/>
      <c r="R249" s="6"/>
      <c r="S249" s="9">
        <f t="shared" si="290"/>
        <v>0</v>
      </c>
      <c r="T249" s="55">
        <f>T250+T361+T369+T373</f>
        <v>66715616.619999997</v>
      </c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</row>
    <row r="250" spans="1:159" ht="28.5" x14ac:dyDescent="0.2">
      <c r="A250" s="290"/>
      <c r="B250" s="291"/>
      <c r="C250" s="291"/>
      <c r="D250" s="291"/>
      <c r="E250" s="291"/>
      <c r="F250" s="291" t="s">
        <v>35</v>
      </c>
      <c r="G250" s="295" t="s">
        <v>321</v>
      </c>
      <c r="H250" s="71"/>
      <c r="I250" s="71"/>
      <c r="J250" s="71">
        <f t="shared" si="351"/>
        <v>0</v>
      </c>
      <c r="K250" s="165"/>
      <c r="L250" s="71">
        <v>0</v>
      </c>
      <c r="M250" s="71">
        <v>0</v>
      </c>
      <c r="N250" s="71">
        <v>0</v>
      </c>
      <c r="O250" s="69">
        <f t="shared" si="352"/>
        <v>0</v>
      </c>
      <c r="P250" s="71">
        <f t="shared" si="276"/>
        <v>0</v>
      </c>
      <c r="Q250" s="199"/>
      <c r="R250" s="6"/>
      <c r="S250" s="9">
        <f t="shared" si="290"/>
        <v>0</v>
      </c>
      <c r="T250" s="33">
        <f>T251+T288+T323+T326+T331+T359</f>
        <v>-15605771.380000003</v>
      </c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</row>
    <row r="251" spans="1:159" s="80" customFormat="1" ht="18" x14ac:dyDescent="0.2">
      <c r="A251" s="319"/>
      <c r="B251" s="320"/>
      <c r="C251" s="320"/>
      <c r="D251" s="320"/>
      <c r="E251" s="320"/>
      <c r="F251" s="320" t="s">
        <v>91</v>
      </c>
      <c r="G251" s="321" t="s">
        <v>189</v>
      </c>
      <c r="H251" s="71"/>
      <c r="I251" s="71"/>
      <c r="J251" s="71">
        <f t="shared" si="351"/>
        <v>0</v>
      </c>
      <c r="K251" s="165"/>
      <c r="L251" s="71"/>
      <c r="M251" s="71"/>
      <c r="N251" s="71"/>
      <c r="O251" s="69">
        <f t="shared" si="352"/>
        <v>0</v>
      </c>
      <c r="P251" s="69">
        <f t="shared" si="276"/>
        <v>0</v>
      </c>
      <c r="Q251" s="206"/>
      <c r="R251" s="77"/>
      <c r="S251" s="9">
        <f t="shared" si="290"/>
        <v>0</v>
      </c>
      <c r="T251" s="33">
        <f>T252+T272+T281+T279</f>
        <v>-16071705.800000001</v>
      </c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  <c r="CU251" s="78"/>
      <c r="CV251" s="78"/>
      <c r="CW251" s="78"/>
      <c r="CX251" s="78"/>
      <c r="CY251" s="78"/>
      <c r="CZ251" s="78"/>
      <c r="DA251" s="78"/>
      <c r="DB251" s="78"/>
      <c r="DC251" s="78"/>
      <c r="DD251" s="78"/>
      <c r="DE251" s="78"/>
      <c r="DF251" s="78"/>
      <c r="DG251" s="78"/>
      <c r="DH251" s="79"/>
      <c r="DI251" s="79"/>
      <c r="DJ251" s="79"/>
      <c r="DK251" s="79"/>
      <c r="DL251" s="79"/>
      <c r="DM251" s="79"/>
      <c r="DN251" s="79"/>
      <c r="DO251" s="79"/>
      <c r="DP251" s="79"/>
      <c r="DQ251" s="79"/>
      <c r="DR251" s="79"/>
      <c r="DS251" s="79"/>
      <c r="DT251" s="79"/>
      <c r="DU251" s="79"/>
      <c r="DV251" s="79"/>
      <c r="DW251" s="79"/>
      <c r="DX251" s="79"/>
      <c r="DY251" s="79"/>
      <c r="DZ251" s="79"/>
      <c r="EA251" s="79"/>
      <c r="EB251" s="79"/>
      <c r="EC251" s="79"/>
      <c r="ED251" s="79"/>
      <c r="EE251" s="79"/>
      <c r="EF251" s="79"/>
      <c r="EG251" s="79"/>
      <c r="EH251" s="79"/>
      <c r="EI251" s="79"/>
      <c r="EJ251" s="79"/>
      <c r="EK251" s="79"/>
      <c r="EL251" s="79"/>
      <c r="EM251" s="79"/>
      <c r="EN251" s="79"/>
      <c r="EO251" s="79"/>
      <c r="EP251" s="79"/>
      <c r="EQ251" s="79"/>
      <c r="ER251" s="79"/>
      <c r="ES251" s="79"/>
      <c r="ET251" s="79"/>
      <c r="EU251" s="79"/>
      <c r="EV251" s="79"/>
      <c r="EW251" s="79"/>
      <c r="EX251" s="79"/>
      <c r="EY251" s="79"/>
      <c r="EZ251" s="79"/>
      <c r="FA251" s="79"/>
      <c r="FB251" s="79"/>
      <c r="FC251" s="79"/>
    </row>
    <row r="252" spans="1:159" s="80" customFormat="1" ht="28.5" x14ac:dyDescent="0.2">
      <c r="A252" s="319"/>
      <c r="B252" s="320"/>
      <c r="C252" s="320"/>
      <c r="D252" s="320"/>
      <c r="E252" s="320" t="s">
        <v>35</v>
      </c>
      <c r="F252" s="320"/>
      <c r="G252" s="321" t="s">
        <v>190</v>
      </c>
      <c r="H252" s="71"/>
      <c r="I252" s="71"/>
      <c r="J252" s="71">
        <f t="shared" si="351"/>
        <v>0</v>
      </c>
      <c r="K252" s="165"/>
      <c r="L252" s="71"/>
      <c r="M252" s="71"/>
      <c r="N252" s="71"/>
      <c r="O252" s="69">
        <f t="shared" si="352"/>
        <v>0</v>
      </c>
      <c r="P252" s="69">
        <f t="shared" si="276"/>
        <v>0</v>
      </c>
      <c r="Q252" s="206"/>
      <c r="R252" s="77"/>
      <c r="S252" s="9">
        <f t="shared" si="290"/>
        <v>0</v>
      </c>
      <c r="T252" s="33">
        <f>SUM(T253:T271)</f>
        <v>-16072265.800000001</v>
      </c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78"/>
      <c r="CQ252" s="78"/>
      <c r="CR252" s="78"/>
      <c r="CS252" s="78"/>
      <c r="CT252" s="78"/>
      <c r="CU252" s="78"/>
      <c r="CV252" s="78"/>
      <c r="CW252" s="78"/>
      <c r="CX252" s="78"/>
      <c r="CY252" s="78"/>
      <c r="CZ252" s="78"/>
      <c r="DA252" s="78"/>
      <c r="DB252" s="78"/>
      <c r="DC252" s="78"/>
      <c r="DD252" s="78"/>
      <c r="DE252" s="78"/>
      <c r="DF252" s="78"/>
      <c r="DG252" s="78"/>
      <c r="DH252" s="79"/>
      <c r="DI252" s="79"/>
      <c r="DJ252" s="79"/>
      <c r="DK252" s="79"/>
      <c r="DL252" s="79"/>
      <c r="DM252" s="79"/>
      <c r="DN252" s="79"/>
      <c r="DO252" s="79"/>
      <c r="DP252" s="79"/>
      <c r="DQ252" s="79"/>
      <c r="DR252" s="79"/>
      <c r="DS252" s="79"/>
      <c r="DT252" s="79"/>
      <c r="DU252" s="79"/>
      <c r="DV252" s="79"/>
      <c r="DW252" s="79"/>
      <c r="DX252" s="79"/>
      <c r="DY252" s="79"/>
      <c r="DZ252" s="79"/>
      <c r="EA252" s="79"/>
      <c r="EB252" s="79"/>
      <c r="EC252" s="79"/>
      <c r="ED252" s="79"/>
      <c r="EE252" s="79"/>
      <c r="EF252" s="79"/>
      <c r="EG252" s="79"/>
      <c r="EH252" s="79"/>
      <c r="EI252" s="79"/>
      <c r="EJ252" s="79"/>
      <c r="EK252" s="79"/>
      <c r="EL252" s="79"/>
      <c r="EM252" s="79"/>
      <c r="EN252" s="79"/>
      <c r="EO252" s="79"/>
      <c r="EP252" s="79"/>
      <c r="EQ252" s="79"/>
      <c r="ER252" s="79"/>
      <c r="ES252" s="79"/>
      <c r="ET252" s="79"/>
      <c r="EU252" s="79"/>
      <c r="EV252" s="79"/>
      <c r="EW252" s="79"/>
      <c r="EX252" s="79"/>
      <c r="EY252" s="79"/>
      <c r="EZ252" s="79"/>
      <c r="FA252" s="79"/>
      <c r="FB252" s="79"/>
      <c r="FC252" s="79"/>
    </row>
    <row r="253" spans="1:159" ht="18" x14ac:dyDescent="0.2">
      <c r="A253" s="316"/>
      <c r="B253" s="317"/>
      <c r="C253" s="317"/>
      <c r="D253" s="317">
        <v>85</v>
      </c>
      <c r="E253" s="317"/>
      <c r="F253" s="317"/>
      <c r="G253" s="318" t="s">
        <v>87</v>
      </c>
      <c r="H253" s="71"/>
      <c r="I253" s="71"/>
      <c r="J253" s="71"/>
      <c r="K253" s="165"/>
      <c r="L253" s="71"/>
      <c r="M253" s="71">
        <v>-6568.6</v>
      </c>
      <c r="N253" s="71">
        <v>-215.6</v>
      </c>
      <c r="O253" s="69">
        <f>+M253+N253</f>
        <v>-6784.2000000000007</v>
      </c>
      <c r="P253" s="69">
        <f t="shared" si="276"/>
        <v>6784.2000000000007</v>
      </c>
      <c r="Q253" s="205"/>
      <c r="R253" s="6"/>
      <c r="S253" s="9">
        <f t="shared" si="290"/>
        <v>6568.6</v>
      </c>
      <c r="T253" s="44">
        <f>+R253+S253</f>
        <v>6568.6</v>
      </c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</row>
    <row r="254" spans="1:159" ht="18" x14ac:dyDescent="0.2">
      <c r="A254" s="290"/>
      <c r="B254" s="291"/>
      <c r="C254" s="291"/>
      <c r="D254" s="291"/>
      <c r="E254" s="291"/>
      <c r="F254" s="291"/>
      <c r="G254" s="295" t="s">
        <v>191</v>
      </c>
      <c r="H254" s="71"/>
      <c r="I254" s="71"/>
      <c r="J254" s="71"/>
      <c r="K254" s="165"/>
      <c r="L254" s="71"/>
      <c r="M254" s="71"/>
      <c r="N254" s="71"/>
      <c r="O254" s="71"/>
      <c r="P254" s="71"/>
      <c r="Q254" s="207"/>
      <c r="R254" s="6"/>
      <c r="S254" s="9">
        <f t="shared" si="290"/>
        <v>0</v>
      </c>
      <c r="T254" s="172">
        <f>R254+S254</f>
        <v>0</v>
      </c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</row>
    <row r="255" spans="1:159" ht="15.75" x14ac:dyDescent="0.2">
      <c r="A255" s="361" t="s">
        <v>167</v>
      </c>
      <c r="B255" s="362" t="s">
        <v>127</v>
      </c>
      <c r="C255" s="362"/>
      <c r="D255" s="362"/>
      <c r="E255" s="362"/>
      <c r="F255" s="362"/>
      <c r="G255" s="322" t="s">
        <v>322</v>
      </c>
      <c r="H255" s="73">
        <f t="shared" ref="H255:I255" si="353">H256</f>
        <v>0</v>
      </c>
      <c r="I255" s="73">
        <f t="shared" si="353"/>
        <v>0</v>
      </c>
      <c r="J255" s="73">
        <f>H255-I255</f>
        <v>0</v>
      </c>
      <c r="K255" s="73">
        <f>I255-J255</f>
        <v>0</v>
      </c>
      <c r="L255" s="73">
        <f t="shared" ref="L255:P255" si="354">L256</f>
        <v>0</v>
      </c>
      <c r="M255" s="73">
        <f t="shared" si="354"/>
        <v>0</v>
      </c>
      <c r="N255" s="73">
        <f t="shared" si="354"/>
        <v>0</v>
      </c>
      <c r="O255" s="73">
        <f t="shared" si="354"/>
        <v>0</v>
      </c>
      <c r="P255" s="73">
        <f t="shared" si="354"/>
        <v>0</v>
      </c>
      <c r="Q255" s="208"/>
      <c r="R255" s="6"/>
      <c r="S255" s="9">
        <f t="shared" si="290"/>
        <v>0</v>
      </c>
      <c r="T255" s="44">
        <f t="shared" ref="T255:T271" si="355">+R255+S255</f>
        <v>0</v>
      </c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</row>
    <row r="256" spans="1:159" ht="28.5" x14ac:dyDescent="0.2">
      <c r="A256" s="361"/>
      <c r="B256" s="362"/>
      <c r="C256" s="362" t="s">
        <v>20</v>
      </c>
      <c r="D256" s="362"/>
      <c r="E256" s="362"/>
      <c r="F256" s="362"/>
      <c r="G256" s="322" t="s">
        <v>323</v>
      </c>
      <c r="H256" s="73">
        <f t="shared" ref="H256:I256" si="356">H233</f>
        <v>0</v>
      </c>
      <c r="I256" s="73">
        <f t="shared" si="356"/>
        <v>0</v>
      </c>
      <c r="J256" s="73">
        <f>H256-I256</f>
        <v>0</v>
      </c>
      <c r="K256" s="73">
        <f>I256-J256</f>
        <v>0</v>
      </c>
      <c r="L256" s="73">
        <f t="shared" ref="L256:P256" si="357">L233</f>
        <v>0</v>
      </c>
      <c r="M256" s="73">
        <f t="shared" si="357"/>
        <v>0</v>
      </c>
      <c r="N256" s="73">
        <f t="shared" si="357"/>
        <v>0</v>
      </c>
      <c r="O256" s="73">
        <f t="shared" si="357"/>
        <v>0</v>
      </c>
      <c r="P256" s="73">
        <f t="shared" si="357"/>
        <v>0</v>
      </c>
      <c r="Q256" s="208"/>
      <c r="R256" s="6"/>
      <c r="S256" s="9">
        <f t="shared" si="290"/>
        <v>0</v>
      </c>
      <c r="T256" s="44">
        <f t="shared" si="355"/>
        <v>0</v>
      </c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</row>
    <row r="257" spans="1:159" ht="18" x14ac:dyDescent="0.2">
      <c r="A257" s="361"/>
      <c r="B257" s="362" t="s">
        <v>45</v>
      </c>
      <c r="C257" s="362"/>
      <c r="D257" s="362"/>
      <c r="E257" s="362"/>
      <c r="F257" s="362"/>
      <c r="G257" s="322" t="s">
        <v>324</v>
      </c>
      <c r="H257" s="73">
        <f t="shared" ref="H257:I257" si="358">H173-H256</f>
        <v>132600</v>
      </c>
      <c r="I257" s="73">
        <f t="shared" si="358"/>
        <v>31791.359999999997</v>
      </c>
      <c r="J257" s="73">
        <f t="shared" ref="J257" si="359">H257-I257</f>
        <v>100808.64</v>
      </c>
      <c r="K257" s="165">
        <f t="shared" ref="K257:K318" si="360">ROUND(I257/H257*100,2)</f>
        <v>23.98</v>
      </c>
      <c r="L257" s="73">
        <f t="shared" ref="L257:O257" si="361">L173-L256</f>
        <v>69400</v>
      </c>
      <c r="M257" s="73">
        <f t="shared" si="361"/>
        <v>27790.400000000001</v>
      </c>
      <c r="N257" s="73">
        <f t="shared" si="361"/>
        <v>4000.9600000000005</v>
      </c>
      <c r="O257" s="73">
        <f t="shared" si="361"/>
        <v>31791.359999999997</v>
      </c>
      <c r="P257" s="73">
        <f t="shared" ref="P257" si="362">L257-O257</f>
        <v>37608.639999999999</v>
      </c>
      <c r="Q257" s="200">
        <f t="shared" ref="Q257:Q262" si="363">ROUND(O257/L257*100,2)</f>
        <v>45.81</v>
      </c>
      <c r="R257" s="6"/>
      <c r="S257" s="9">
        <f t="shared" si="290"/>
        <v>-27790.400000000001</v>
      </c>
      <c r="T257" s="44">
        <f t="shared" si="355"/>
        <v>-27790.400000000001</v>
      </c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</row>
    <row r="258" spans="1:159" ht="18" x14ac:dyDescent="0.2">
      <c r="A258" s="284"/>
      <c r="B258" s="285"/>
      <c r="C258" s="285"/>
      <c r="D258" s="285"/>
      <c r="E258" s="285"/>
      <c r="F258" s="285"/>
      <c r="G258" s="309"/>
      <c r="H258" s="73"/>
      <c r="I258" s="73"/>
      <c r="J258" s="73"/>
      <c r="K258" s="165"/>
      <c r="L258" s="73"/>
      <c r="M258" s="73"/>
      <c r="N258" s="73"/>
      <c r="O258" s="73"/>
      <c r="P258" s="73"/>
      <c r="Q258" s="209"/>
      <c r="R258" s="6"/>
      <c r="S258" s="9">
        <f t="shared" si="290"/>
        <v>0</v>
      </c>
      <c r="T258" s="44">
        <f t="shared" si="355"/>
        <v>0</v>
      </c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</row>
    <row r="259" spans="1:159" s="1" customFormat="1" ht="18" x14ac:dyDescent="0.25">
      <c r="A259" s="413" t="s">
        <v>192</v>
      </c>
      <c r="B259" s="414"/>
      <c r="C259" s="414"/>
      <c r="D259" s="414"/>
      <c r="E259" s="414"/>
      <c r="F259" s="414"/>
      <c r="G259" s="299" t="s">
        <v>193</v>
      </c>
      <c r="H259" s="73">
        <f>H260+H371+H379+H383</f>
        <v>16052000</v>
      </c>
      <c r="I259" s="73">
        <f>I260+I371+I379+I383</f>
        <v>9455853.8699999992</v>
      </c>
      <c r="J259" s="73">
        <f>J260+J371+J379+J383</f>
        <v>6982325</v>
      </c>
      <c r="K259" s="165">
        <f t="shared" si="360"/>
        <v>58.91</v>
      </c>
      <c r="L259" s="73">
        <f>L260+L371+L379+L383</f>
        <v>11784000</v>
      </c>
      <c r="M259" s="73">
        <f>M260+M371+M379+M383</f>
        <v>7699185</v>
      </c>
      <c r="N259" s="73">
        <f>N260+N371+N379+N383</f>
        <v>1813780.87</v>
      </c>
      <c r="O259" s="73">
        <f>O260+O371+O379+O383</f>
        <v>9512965.8699999992</v>
      </c>
      <c r="P259" s="73">
        <f>L259-O259</f>
        <v>2271034.1300000008</v>
      </c>
      <c r="Q259" s="200">
        <f t="shared" si="363"/>
        <v>80.73</v>
      </c>
      <c r="R259" s="13"/>
      <c r="S259" s="9">
        <f t="shared" si="290"/>
        <v>-7699185</v>
      </c>
      <c r="T259" s="44">
        <f t="shared" si="355"/>
        <v>-7699185</v>
      </c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</row>
    <row r="260" spans="1:159" s="1" customFormat="1" ht="18" x14ac:dyDescent="0.25">
      <c r="A260" s="284"/>
      <c r="B260" s="285"/>
      <c r="C260" s="285"/>
      <c r="D260" s="285" t="s">
        <v>20</v>
      </c>
      <c r="E260" s="285"/>
      <c r="F260" s="285"/>
      <c r="G260" s="309" t="s">
        <v>153</v>
      </c>
      <c r="H260" s="73">
        <f>H261+H298+H333+H336+H341+H369</f>
        <v>16052000</v>
      </c>
      <c r="I260" s="73">
        <f>I261+I298+I333+I336+I341+I369</f>
        <v>9521994</v>
      </c>
      <c r="J260" s="73">
        <f>J261+J298+J333+J336+J341+J369</f>
        <v>6982325</v>
      </c>
      <c r="K260" s="165">
        <f t="shared" si="360"/>
        <v>59.32</v>
      </c>
      <c r="L260" s="73">
        <f>L261+L298+L333+L336+L341+L369</f>
        <v>11784000</v>
      </c>
      <c r="M260" s="73">
        <f>M261+M298+M333+M336+M341+M369</f>
        <v>7756929</v>
      </c>
      <c r="N260" s="73">
        <f>N261+N298+N333+N336+N341+N369</f>
        <v>1822177</v>
      </c>
      <c r="O260" s="73">
        <f>O261+O298+O333+O336+O341+O369</f>
        <v>9579106</v>
      </c>
      <c r="P260" s="70">
        <f t="shared" ref="P260:P263" si="364">L260-O260</f>
        <v>2204894</v>
      </c>
      <c r="Q260" s="198">
        <f t="shared" si="363"/>
        <v>81.290000000000006</v>
      </c>
      <c r="R260" s="9"/>
      <c r="S260" s="9">
        <f t="shared" si="290"/>
        <v>-7756929</v>
      </c>
      <c r="T260" s="44">
        <f t="shared" si="355"/>
        <v>-7756929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</row>
    <row r="261" spans="1:159" s="1" customFormat="1" ht="18" x14ac:dyDescent="0.25">
      <c r="A261" s="284"/>
      <c r="B261" s="285"/>
      <c r="C261" s="285"/>
      <c r="D261" s="285" t="s">
        <v>89</v>
      </c>
      <c r="E261" s="285"/>
      <c r="F261" s="285"/>
      <c r="G261" s="309" t="s">
        <v>273</v>
      </c>
      <c r="H261" s="73">
        <f>H262+H282+H291+H289</f>
        <v>2729000</v>
      </c>
      <c r="I261" s="73">
        <f>I262+I282+I291+I289</f>
        <v>1134339</v>
      </c>
      <c r="J261" s="73">
        <f>J262+J282+J291+J289</f>
        <v>1594661</v>
      </c>
      <c r="K261" s="165">
        <f t="shared" si="360"/>
        <v>41.57</v>
      </c>
      <c r="L261" s="73">
        <f>L262+L282+L291+L289</f>
        <v>1372600</v>
      </c>
      <c r="M261" s="73">
        <f>M262+M282+M291+M289</f>
        <v>916133</v>
      </c>
      <c r="N261" s="73">
        <f>N262+N282+N291+N289</f>
        <v>225822</v>
      </c>
      <c r="O261" s="73">
        <f>O262+O282+O291+O289</f>
        <v>1141955</v>
      </c>
      <c r="P261" s="73">
        <f>P262+P282+P291+P289</f>
        <v>230645</v>
      </c>
      <c r="Q261" s="198">
        <f t="shared" si="363"/>
        <v>83.2</v>
      </c>
      <c r="R261" s="9"/>
      <c r="S261" s="9">
        <f t="shared" si="290"/>
        <v>-916133</v>
      </c>
      <c r="T261" s="44">
        <f t="shared" si="355"/>
        <v>-916133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</row>
    <row r="262" spans="1:159" s="1" customFormat="1" ht="18" x14ac:dyDescent="0.25">
      <c r="A262" s="284"/>
      <c r="B262" s="285"/>
      <c r="C262" s="285"/>
      <c r="D262" s="285"/>
      <c r="E262" s="285" t="s">
        <v>20</v>
      </c>
      <c r="F262" s="285"/>
      <c r="G262" s="293" t="s">
        <v>294</v>
      </c>
      <c r="H262" s="73">
        <f>SUM(H263:H281)</f>
        <v>2672000</v>
      </c>
      <c r="I262" s="73">
        <f>SUM(I263:I281)</f>
        <v>1118339</v>
      </c>
      <c r="J262" s="73">
        <f>SUM(J263:J281)</f>
        <v>1553661</v>
      </c>
      <c r="K262" s="165">
        <f t="shared" si="360"/>
        <v>41.85</v>
      </c>
      <c r="L262" s="73">
        <f>SUM(L263:L281)</f>
        <v>1344100</v>
      </c>
      <c r="M262" s="73">
        <f>SUM(M263:M281)</f>
        <v>897223</v>
      </c>
      <c r="N262" s="73">
        <f>SUM(N263:N281)</f>
        <v>221116</v>
      </c>
      <c r="O262" s="73">
        <f>SUM(O263:O281)</f>
        <v>1118339</v>
      </c>
      <c r="P262" s="70">
        <f t="shared" si="364"/>
        <v>225761</v>
      </c>
      <c r="Q262" s="198">
        <f t="shared" si="363"/>
        <v>83.2</v>
      </c>
      <c r="R262" s="9"/>
      <c r="S262" s="9">
        <f t="shared" si="290"/>
        <v>-897223</v>
      </c>
      <c r="T262" s="44">
        <f t="shared" si="355"/>
        <v>-897223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</row>
    <row r="263" spans="1:159" ht="18" x14ac:dyDescent="0.2">
      <c r="A263" s="290"/>
      <c r="B263" s="291"/>
      <c r="C263" s="291"/>
      <c r="D263" s="291"/>
      <c r="E263" s="291"/>
      <c r="F263" s="291" t="s">
        <v>20</v>
      </c>
      <c r="G263" s="295" t="s">
        <v>295</v>
      </c>
      <c r="H263" s="71">
        <v>2076000</v>
      </c>
      <c r="I263" s="71">
        <f>O263</f>
        <v>863981</v>
      </c>
      <c r="J263" s="71">
        <f>H263-I263</f>
        <v>1212019</v>
      </c>
      <c r="K263" s="165">
        <f t="shared" si="360"/>
        <v>41.62</v>
      </c>
      <c r="L263" s="71">
        <v>1016200</v>
      </c>
      <c r="M263" s="71">
        <v>691049</v>
      </c>
      <c r="N263" s="71">
        <v>172932</v>
      </c>
      <c r="O263" s="69">
        <f>+M263+N263</f>
        <v>863981</v>
      </c>
      <c r="P263" s="69">
        <f t="shared" si="364"/>
        <v>152219</v>
      </c>
      <c r="Q263" s="199">
        <f>ROUND(O263/L263*100,2)</f>
        <v>85.02</v>
      </c>
      <c r="R263" s="6">
        <v>900906</v>
      </c>
      <c r="S263" s="9">
        <f t="shared" si="290"/>
        <v>209857</v>
      </c>
      <c r="T263" s="44">
        <f t="shared" si="355"/>
        <v>1110763</v>
      </c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</row>
    <row r="264" spans="1:159" ht="18" x14ac:dyDescent="0.2">
      <c r="A264" s="290"/>
      <c r="B264" s="291"/>
      <c r="C264" s="291"/>
      <c r="D264" s="291"/>
      <c r="E264" s="291"/>
      <c r="F264" s="291"/>
      <c r="G264" s="312" t="s">
        <v>376</v>
      </c>
      <c r="H264" s="173">
        <v>39000</v>
      </c>
      <c r="I264" s="71">
        <f t="shared" ref="I264:I278" si="365">O264</f>
        <v>16094</v>
      </c>
      <c r="J264" s="173">
        <f>H264-I264</f>
        <v>22906</v>
      </c>
      <c r="K264" s="165">
        <f t="shared" si="360"/>
        <v>41.27</v>
      </c>
      <c r="L264" s="173">
        <v>39000</v>
      </c>
      <c r="M264" s="173">
        <v>16094</v>
      </c>
      <c r="N264" s="173">
        <v>0</v>
      </c>
      <c r="O264" s="181">
        <f>M264+N264</f>
        <v>16094</v>
      </c>
      <c r="P264" s="69"/>
      <c r="Q264" s="199"/>
      <c r="R264" s="6">
        <v>4044</v>
      </c>
      <c r="S264" s="9">
        <f t="shared" si="290"/>
        <v>-12050</v>
      </c>
      <c r="T264" s="44">
        <f t="shared" si="355"/>
        <v>-8006</v>
      </c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</row>
    <row r="265" spans="1:159" ht="15" x14ac:dyDescent="0.2">
      <c r="A265" s="290"/>
      <c r="B265" s="291"/>
      <c r="C265" s="291"/>
      <c r="D265" s="291"/>
      <c r="E265" s="291"/>
      <c r="F265" s="291" t="s">
        <v>18</v>
      </c>
      <c r="G265" s="295" t="s">
        <v>103</v>
      </c>
      <c r="H265" s="71"/>
      <c r="I265" s="71">
        <f t="shared" si="365"/>
        <v>0</v>
      </c>
      <c r="J265" s="71">
        <f t="shared" ref="J265:K279" si="366">H265-I265</f>
        <v>0</v>
      </c>
      <c r="K265" s="71">
        <f t="shared" si="366"/>
        <v>0</v>
      </c>
      <c r="L265" s="71" t="s">
        <v>436</v>
      </c>
      <c r="M265" s="71"/>
      <c r="N265" s="71"/>
      <c r="O265" s="69">
        <f t="shared" ref="O265:Q281" si="367">+M265+N265</f>
        <v>0</v>
      </c>
      <c r="P265" s="69">
        <f t="shared" si="367"/>
        <v>0</v>
      </c>
      <c r="Q265" s="69">
        <f t="shared" si="367"/>
        <v>0</v>
      </c>
      <c r="R265" s="6"/>
      <c r="S265" s="9">
        <f t="shared" si="290"/>
        <v>0</v>
      </c>
      <c r="T265" s="44">
        <f t="shared" si="355"/>
        <v>0</v>
      </c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</row>
    <row r="266" spans="1:159" ht="15" x14ac:dyDescent="0.2">
      <c r="A266" s="290"/>
      <c r="B266" s="291"/>
      <c r="C266" s="291"/>
      <c r="D266" s="291"/>
      <c r="E266" s="291"/>
      <c r="F266" s="291" t="s">
        <v>35</v>
      </c>
      <c r="G266" s="295" t="s">
        <v>104</v>
      </c>
      <c r="H266" s="71"/>
      <c r="I266" s="71">
        <f t="shared" si="365"/>
        <v>0</v>
      </c>
      <c r="J266" s="71">
        <f t="shared" si="366"/>
        <v>0</v>
      </c>
      <c r="K266" s="71">
        <f t="shared" si="366"/>
        <v>0</v>
      </c>
      <c r="L266" s="71"/>
      <c r="M266" s="71"/>
      <c r="N266" s="71"/>
      <c r="O266" s="69">
        <f t="shared" si="367"/>
        <v>0</v>
      </c>
      <c r="P266" s="69">
        <f t="shared" si="367"/>
        <v>0</v>
      </c>
      <c r="Q266" s="69">
        <f t="shared" si="367"/>
        <v>0</v>
      </c>
      <c r="R266" s="6"/>
      <c r="S266" s="9">
        <f t="shared" si="290"/>
        <v>0</v>
      </c>
      <c r="T266" s="44">
        <f t="shared" si="355"/>
        <v>0</v>
      </c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</row>
    <row r="267" spans="1:159" ht="15" x14ac:dyDescent="0.2">
      <c r="A267" s="290"/>
      <c r="B267" s="291"/>
      <c r="C267" s="291"/>
      <c r="D267" s="291"/>
      <c r="E267" s="291"/>
      <c r="F267" s="291" t="s">
        <v>7</v>
      </c>
      <c r="G267" s="295" t="s">
        <v>105</v>
      </c>
      <c r="H267" s="71"/>
      <c r="I267" s="71">
        <f t="shared" si="365"/>
        <v>0</v>
      </c>
      <c r="J267" s="71">
        <f t="shared" ref="J267" si="368">H267-I267</f>
        <v>0</v>
      </c>
      <c r="K267" s="71">
        <f t="shared" ref="K267" si="369">I267-J267</f>
        <v>0</v>
      </c>
      <c r="L267" s="71"/>
      <c r="M267" s="71"/>
      <c r="N267" s="71"/>
      <c r="O267" s="69">
        <f t="shared" si="367"/>
        <v>0</v>
      </c>
      <c r="P267" s="69">
        <f t="shared" si="367"/>
        <v>0</v>
      </c>
      <c r="Q267" s="69">
        <f t="shared" si="367"/>
        <v>0</v>
      </c>
      <c r="R267" s="6"/>
      <c r="S267" s="9">
        <f t="shared" si="290"/>
        <v>0</v>
      </c>
      <c r="T267" s="44">
        <f t="shared" si="355"/>
        <v>0</v>
      </c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</row>
    <row r="268" spans="1:159" ht="28.5" x14ac:dyDescent="0.2">
      <c r="A268" s="290"/>
      <c r="B268" s="291"/>
      <c r="C268" s="291"/>
      <c r="D268" s="291"/>
      <c r="E268" s="291"/>
      <c r="F268" s="291" t="s">
        <v>136</v>
      </c>
      <c r="G268" s="295" t="s">
        <v>106</v>
      </c>
      <c r="H268" s="71">
        <v>280000</v>
      </c>
      <c r="I268" s="71">
        <f t="shared" si="365"/>
        <v>125136</v>
      </c>
      <c r="J268" s="71">
        <f t="shared" si="366"/>
        <v>154864</v>
      </c>
      <c r="K268" s="165">
        <f t="shared" si="360"/>
        <v>44.69</v>
      </c>
      <c r="L268" s="71">
        <v>151200</v>
      </c>
      <c r="M268" s="71">
        <v>99711</v>
      </c>
      <c r="N268" s="71">
        <v>25425</v>
      </c>
      <c r="O268" s="69">
        <f t="shared" si="367"/>
        <v>125136</v>
      </c>
      <c r="P268" s="69">
        <f t="shared" ref="P268:Q296" si="370">L268-O268</f>
        <v>26064</v>
      </c>
      <c r="Q268" s="199">
        <f t="shared" ref="Q268:Q291" si="371">ROUND(O268/L268*100,2)</f>
        <v>82.76</v>
      </c>
      <c r="R268" s="6">
        <v>107690</v>
      </c>
      <c r="S268" s="9">
        <f t="shared" si="290"/>
        <v>7979</v>
      </c>
      <c r="T268" s="44">
        <f t="shared" si="355"/>
        <v>115669</v>
      </c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</row>
    <row r="269" spans="1:159" ht="15" x14ac:dyDescent="0.2">
      <c r="A269" s="290"/>
      <c r="B269" s="291"/>
      <c r="C269" s="291"/>
      <c r="D269" s="291"/>
      <c r="E269" s="291"/>
      <c r="F269" s="291" t="s">
        <v>22</v>
      </c>
      <c r="G269" s="295" t="s">
        <v>107</v>
      </c>
      <c r="H269" s="71"/>
      <c r="I269" s="71">
        <f t="shared" si="365"/>
        <v>0</v>
      </c>
      <c r="J269" s="71">
        <f t="shared" si="366"/>
        <v>0</v>
      </c>
      <c r="K269" s="71">
        <f t="shared" si="366"/>
        <v>0</v>
      </c>
      <c r="L269" s="71"/>
      <c r="M269" s="71"/>
      <c r="N269" s="71"/>
      <c r="O269" s="69">
        <f t="shared" si="367"/>
        <v>0</v>
      </c>
      <c r="P269" s="69">
        <f t="shared" si="370"/>
        <v>0</v>
      </c>
      <c r="Q269" s="69">
        <f t="shared" si="370"/>
        <v>0</v>
      </c>
      <c r="R269" s="6"/>
      <c r="S269" s="9">
        <f t="shared" si="290"/>
        <v>0</v>
      </c>
      <c r="T269" s="44">
        <f t="shared" si="355"/>
        <v>0</v>
      </c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</row>
    <row r="270" spans="1:159" ht="15" x14ac:dyDescent="0.2">
      <c r="A270" s="290"/>
      <c r="B270" s="291"/>
      <c r="C270" s="291"/>
      <c r="D270" s="291"/>
      <c r="E270" s="291"/>
      <c r="F270" s="291" t="s">
        <v>127</v>
      </c>
      <c r="G270" s="295" t="s">
        <v>108</v>
      </c>
      <c r="H270" s="71"/>
      <c r="I270" s="71">
        <f t="shared" si="365"/>
        <v>0</v>
      </c>
      <c r="J270" s="71">
        <f t="shared" ref="J270:J274" si="372">H270-I270</f>
        <v>0</v>
      </c>
      <c r="K270" s="71">
        <f t="shared" ref="K270:K274" si="373">I270-J270</f>
        <v>0</v>
      </c>
      <c r="L270" s="71"/>
      <c r="M270" s="71"/>
      <c r="N270" s="71"/>
      <c r="O270" s="69">
        <f t="shared" si="367"/>
        <v>0</v>
      </c>
      <c r="P270" s="69">
        <f t="shared" si="370"/>
        <v>0</v>
      </c>
      <c r="Q270" s="69">
        <f t="shared" si="370"/>
        <v>0</v>
      </c>
      <c r="R270" s="6"/>
      <c r="S270" s="9">
        <f t="shared" si="290"/>
        <v>0</v>
      </c>
      <c r="T270" s="44">
        <f t="shared" si="355"/>
        <v>0</v>
      </c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</row>
    <row r="271" spans="1:159" ht="15" x14ac:dyDescent="0.2">
      <c r="A271" s="290"/>
      <c r="B271" s="291"/>
      <c r="C271" s="291"/>
      <c r="D271" s="291"/>
      <c r="E271" s="291"/>
      <c r="F271" s="291" t="s">
        <v>109</v>
      </c>
      <c r="G271" s="295" t="s">
        <v>110</v>
      </c>
      <c r="H271" s="71"/>
      <c r="I271" s="71">
        <f t="shared" si="365"/>
        <v>0</v>
      </c>
      <c r="J271" s="71">
        <f t="shared" si="372"/>
        <v>0</v>
      </c>
      <c r="K271" s="71">
        <f t="shared" si="373"/>
        <v>0</v>
      </c>
      <c r="L271" s="71"/>
      <c r="M271" s="71"/>
      <c r="N271" s="71"/>
      <c r="O271" s="69">
        <f t="shared" si="367"/>
        <v>0</v>
      </c>
      <c r="P271" s="69">
        <f t="shared" si="370"/>
        <v>0</v>
      </c>
      <c r="Q271" s="69">
        <f t="shared" si="370"/>
        <v>0</v>
      </c>
      <c r="R271" s="6"/>
      <c r="S271" s="9">
        <f t="shared" si="290"/>
        <v>0</v>
      </c>
      <c r="T271" s="44">
        <f t="shared" si="355"/>
        <v>0</v>
      </c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</row>
    <row r="272" spans="1:159" ht="15.75" x14ac:dyDescent="0.2">
      <c r="A272" s="290"/>
      <c r="B272" s="291"/>
      <c r="C272" s="291"/>
      <c r="D272" s="291"/>
      <c r="E272" s="291"/>
      <c r="F272" s="291" t="s">
        <v>111</v>
      </c>
      <c r="G272" s="295" t="s">
        <v>112</v>
      </c>
      <c r="H272" s="71"/>
      <c r="I272" s="71">
        <f t="shared" si="365"/>
        <v>0</v>
      </c>
      <c r="J272" s="71">
        <f t="shared" si="372"/>
        <v>0</v>
      </c>
      <c r="K272" s="71">
        <f t="shared" si="373"/>
        <v>0</v>
      </c>
      <c r="L272" s="71"/>
      <c r="M272" s="71"/>
      <c r="N272" s="71"/>
      <c r="O272" s="69">
        <f t="shared" si="367"/>
        <v>0</v>
      </c>
      <c r="P272" s="69">
        <f t="shared" si="370"/>
        <v>0</v>
      </c>
      <c r="Q272" s="69">
        <f t="shared" si="370"/>
        <v>0</v>
      </c>
      <c r="R272" s="6"/>
      <c r="S272" s="9">
        <f t="shared" si="290"/>
        <v>0</v>
      </c>
      <c r="T272" s="33">
        <f t="shared" ref="T272" si="374">T276+T277+T273</f>
        <v>560</v>
      </c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</row>
    <row r="273" spans="1:159" ht="28.5" x14ac:dyDescent="0.2">
      <c r="A273" s="290"/>
      <c r="B273" s="291"/>
      <c r="C273" s="291"/>
      <c r="D273" s="291"/>
      <c r="E273" s="291"/>
      <c r="F273" s="291"/>
      <c r="G273" s="295" t="s">
        <v>113</v>
      </c>
      <c r="H273" s="71"/>
      <c r="I273" s="71">
        <f t="shared" si="365"/>
        <v>0</v>
      </c>
      <c r="J273" s="71">
        <f t="shared" si="372"/>
        <v>0</v>
      </c>
      <c r="K273" s="71">
        <f t="shared" si="373"/>
        <v>0</v>
      </c>
      <c r="L273" s="71"/>
      <c r="M273" s="71"/>
      <c r="N273" s="71"/>
      <c r="O273" s="69">
        <f t="shared" si="367"/>
        <v>0</v>
      </c>
      <c r="P273" s="69">
        <f t="shared" si="370"/>
        <v>0</v>
      </c>
      <c r="Q273" s="69">
        <f t="shared" si="370"/>
        <v>0</v>
      </c>
      <c r="R273" s="6"/>
      <c r="S273" s="9">
        <f t="shared" si="290"/>
        <v>0</v>
      </c>
      <c r="T273" s="44">
        <f t="shared" ref="T273:T278" si="375">+R273+S273</f>
        <v>0</v>
      </c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</row>
    <row r="274" spans="1:159" ht="15" x14ac:dyDescent="0.2">
      <c r="A274" s="290"/>
      <c r="B274" s="291"/>
      <c r="C274" s="291"/>
      <c r="D274" s="291"/>
      <c r="E274" s="291"/>
      <c r="F274" s="291"/>
      <c r="G274" s="295" t="s">
        <v>114</v>
      </c>
      <c r="H274" s="71"/>
      <c r="I274" s="71">
        <f t="shared" si="365"/>
        <v>0</v>
      </c>
      <c r="J274" s="71">
        <f t="shared" si="372"/>
        <v>0</v>
      </c>
      <c r="K274" s="71">
        <f t="shared" si="373"/>
        <v>0</v>
      </c>
      <c r="L274" s="71"/>
      <c r="M274" s="71"/>
      <c r="N274" s="71"/>
      <c r="O274" s="69">
        <f t="shared" si="367"/>
        <v>0</v>
      </c>
      <c r="P274" s="69">
        <f t="shared" si="370"/>
        <v>0</v>
      </c>
      <c r="Q274" s="69">
        <f t="shared" si="370"/>
        <v>0</v>
      </c>
      <c r="R274" s="6"/>
      <c r="S274" s="9">
        <f t="shared" si="290"/>
        <v>0</v>
      </c>
      <c r="T274" s="44">
        <f t="shared" si="375"/>
        <v>0</v>
      </c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</row>
    <row r="275" spans="1:159" ht="28.5" x14ac:dyDescent="0.2">
      <c r="A275" s="290"/>
      <c r="B275" s="291"/>
      <c r="C275" s="291"/>
      <c r="D275" s="291"/>
      <c r="E275" s="291"/>
      <c r="F275" s="291">
        <v>12</v>
      </c>
      <c r="G275" s="295" t="s">
        <v>325</v>
      </c>
      <c r="H275" s="71">
        <v>143000</v>
      </c>
      <c r="I275" s="71">
        <f t="shared" si="365"/>
        <v>58705</v>
      </c>
      <c r="J275" s="71">
        <f t="shared" si="366"/>
        <v>84295</v>
      </c>
      <c r="K275" s="165">
        <f t="shared" si="360"/>
        <v>41.05</v>
      </c>
      <c r="L275" s="71">
        <v>70800</v>
      </c>
      <c r="M275" s="71">
        <v>46765</v>
      </c>
      <c r="N275" s="71">
        <v>11940</v>
      </c>
      <c r="O275" s="69">
        <f t="shared" si="367"/>
        <v>58705</v>
      </c>
      <c r="P275" s="69">
        <f t="shared" si="370"/>
        <v>12095</v>
      </c>
      <c r="Q275" s="199">
        <f t="shared" si="371"/>
        <v>82.92</v>
      </c>
      <c r="R275" s="6">
        <v>36983</v>
      </c>
      <c r="S275" s="9">
        <f t="shared" ref="S275:S338" si="376">R275-M275</f>
        <v>-9782</v>
      </c>
      <c r="T275" s="44">
        <f t="shared" si="375"/>
        <v>27201</v>
      </c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</row>
    <row r="276" spans="1:159" ht="18" x14ac:dyDescent="0.2">
      <c r="A276" s="290"/>
      <c r="B276" s="291"/>
      <c r="C276" s="291"/>
      <c r="D276" s="291"/>
      <c r="E276" s="291"/>
      <c r="F276" s="291">
        <v>13</v>
      </c>
      <c r="G276" s="295" t="s">
        <v>326</v>
      </c>
      <c r="H276" s="71">
        <v>1000</v>
      </c>
      <c r="I276" s="71">
        <f t="shared" si="365"/>
        <v>40</v>
      </c>
      <c r="J276" s="71">
        <f t="shared" si="366"/>
        <v>960</v>
      </c>
      <c r="K276" s="165">
        <f t="shared" si="360"/>
        <v>4</v>
      </c>
      <c r="L276" s="71">
        <v>500</v>
      </c>
      <c r="M276" s="71">
        <v>40</v>
      </c>
      <c r="N276" s="71">
        <v>0</v>
      </c>
      <c r="O276" s="69">
        <f t="shared" si="367"/>
        <v>40</v>
      </c>
      <c r="P276" s="69">
        <f t="shared" si="370"/>
        <v>460</v>
      </c>
      <c r="Q276" s="199">
        <f t="shared" si="371"/>
        <v>8</v>
      </c>
      <c r="R276" s="6">
        <v>300</v>
      </c>
      <c r="S276" s="9">
        <f t="shared" si="376"/>
        <v>260</v>
      </c>
      <c r="T276" s="44">
        <f t="shared" si="375"/>
        <v>560</v>
      </c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</row>
    <row r="277" spans="1:159" ht="15" x14ac:dyDescent="0.2">
      <c r="A277" s="290"/>
      <c r="B277" s="291"/>
      <c r="C277" s="291"/>
      <c r="D277" s="291"/>
      <c r="E277" s="291"/>
      <c r="F277" s="291"/>
      <c r="G277" s="295" t="s">
        <v>117</v>
      </c>
      <c r="H277" s="71"/>
      <c r="I277" s="71">
        <f t="shared" si="365"/>
        <v>0</v>
      </c>
      <c r="J277" s="71">
        <f>H277-I277</f>
        <v>0</v>
      </c>
      <c r="K277" s="71">
        <f>I277-J277</f>
        <v>0</v>
      </c>
      <c r="L277" s="71">
        <f t="shared" ref="L277:L279" si="377">H277</f>
        <v>0</v>
      </c>
      <c r="M277" s="71"/>
      <c r="N277" s="71"/>
      <c r="O277" s="69">
        <f t="shared" si="367"/>
        <v>0</v>
      </c>
      <c r="P277" s="69">
        <f t="shared" si="370"/>
        <v>0</v>
      </c>
      <c r="Q277" s="69">
        <f t="shared" si="370"/>
        <v>0</v>
      </c>
      <c r="R277" s="6"/>
      <c r="S277" s="9">
        <f t="shared" si="376"/>
        <v>0</v>
      </c>
      <c r="T277" s="44">
        <f t="shared" si="375"/>
        <v>0</v>
      </c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</row>
    <row r="278" spans="1:159" ht="18" x14ac:dyDescent="0.2">
      <c r="A278" s="290"/>
      <c r="B278" s="291"/>
      <c r="C278" s="291"/>
      <c r="D278" s="291"/>
      <c r="E278" s="291"/>
      <c r="F278" s="291">
        <v>17</v>
      </c>
      <c r="G278" s="295" t="s">
        <v>405</v>
      </c>
      <c r="H278" s="71">
        <v>133000</v>
      </c>
      <c r="I278" s="71">
        <f t="shared" si="365"/>
        <v>54383</v>
      </c>
      <c r="J278" s="71">
        <f>H278-I278</f>
        <v>78617</v>
      </c>
      <c r="K278" s="165">
        <f t="shared" si="360"/>
        <v>40.89</v>
      </c>
      <c r="L278" s="71">
        <v>66400</v>
      </c>
      <c r="M278" s="71">
        <v>43564</v>
      </c>
      <c r="N278" s="71">
        <v>10819</v>
      </c>
      <c r="O278" s="69">
        <f t="shared" si="367"/>
        <v>54383</v>
      </c>
      <c r="P278" s="69"/>
      <c r="Q278" s="199"/>
      <c r="R278" s="6">
        <v>57758</v>
      </c>
      <c r="S278" s="9">
        <f t="shared" si="376"/>
        <v>14194</v>
      </c>
      <c r="T278" s="44">
        <f t="shared" si="375"/>
        <v>71952</v>
      </c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</row>
    <row r="279" spans="1:159" ht="28.5" x14ac:dyDescent="0.2">
      <c r="A279" s="290"/>
      <c r="B279" s="291"/>
      <c r="C279" s="291"/>
      <c r="D279" s="291"/>
      <c r="E279" s="291"/>
      <c r="F279" s="291"/>
      <c r="G279" s="295" t="s">
        <v>118</v>
      </c>
      <c r="H279" s="71"/>
      <c r="I279" s="71"/>
      <c r="J279" s="71">
        <f t="shared" si="366"/>
        <v>0</v>
      </c>
      <c r="K279" s="71">
        <f t="shared" si="366"/>
        <v>0</v>
      </c>
      <c r="L279" s="71">
        <f t="shared" si="377"/>
        <v>0</v>
      </c>
      <c r="M279" s="71"/>
      <c r="N279" s="71"/>
      <c r="O279" s="69">
        <f t="shared" si="367"/>
        <v>0</v>
      </c>
      <c r="P279" s="69">
        <f t="shared" si="370"/>
        <v>0</v>
      </c>
      <c r="Q279" s="69">
        <f t="shared" si="370"/>
        <v>0</v>
      </c>
      <c r="R279" s="6"/>
      <c r="S279" s="9">
        <f t="shared" si="376"/>
        <v>0</v>
      </c>
      <c r="T279" s="30">
        <f>T280</f>
        <v>0</v>
      </c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</row>
    <row r="280" spans="1:159" ht="15" x14ac:dyDescent="0.2">
      <c r="A280" s="290"/>
      <c r="B280" s="291"/>
      <c r="C280" s="291"/>
      <c r="D280" s="291"/>
      <c r="E280" s="291"/>
      <c r="F280" s="291"/>
      <c r="G280" s="295" t="s">
        <v>119</v>
      </c>
      <c r="H280" s="71"/>
      <c r="I280" s="71"/>
      <c r="J280" s="71">
        <f t="shared" ref="J280:J290" si="378">H280-I280</f>
        <v>0</v>
      </c>
      <c r="K280" s="71">
        <f t="shared" ref="K280:K290" si="379">I280-J280</f>
        <v>0</v>
      </c>
      <c r="L280" s="71"/>
      <c r="M280" s="71"/>
      <c r="N280" s="71"/>
      <c r="O280" s="69">
        <f t="shared" si="367"/>
        <v>0</v>
      </c>
      <c r="P280" s="69">
        <f t="shared" si="370"/>
        <v>0</v>
      </c>
      <c r="Q280" s="69">
        <f t="shared" si="370"/>
        <v>0</v>
      </c>
      <c r="R280" s="6"/>
      <c r="S280" s="9">
        <f t="shared" si="376"/>
        <v>0</v>
      </c>
      <c r="T280" s="44">
        <f>+R280+S280</f>
        <v>0</v>
      </c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</row>
    <row r="281" spans="1:159" ht="15.75" x14ac:dyDescent="0.2">
      <c r="A281" s="290"/>
      <c r="B281" s="291"/>
      <c r="C281" s="291"/>
      <c r="D281" s="291"/>
      <c r="E281" s="291"/>
      <c r="F281" s="291" t="s">
        <v>91</v>
      </c>
      <c r="G281" s="295" t="s">
        <v>120</v>
      </c>
      <c r="H281" s="71"/>
      <c r="I281" s="71"/>
      <c r="J281" s="71">
        <f t="shared" si="378"/>
        <v>0</v>
      </c>
      <c r="K281" s="71">
        <f t="shared" si="379"/>
        <v>0</v>
      </c>
      <c r="L281" s="71"/>
      <c r="M281" s="71"/>
      <c r="N281" s="71"/>
      <c r="O281" s="69">
        <f t="shared" si="367"/>
        <v>0</v>
      </c>
      <c r="P281" s="69">
        <f t="shared" si="370"/>
        <v>0</v>
      </c>
      <c r="Q281" s="69">
        <f t="shared" si="370"/>
        <v>0</v>
      </c>
      <c r="R281" s="6"/>
      <c r="S281" s="9">
        <f t="shared" si="376"/>
        <v>0</v>
      </c>
      <c r="T281" s="33">
        <f>SUM(T282+T283+T284+T285+T286+T287)</f>
        <v>0</v>
      </c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</row>
    <row r="282" spans="1:159" ht="15.75" x14ac:dyDescent="0.2">
      <c r="A282" s="284"/>
      <c r="B282" s="285"/>
      <c r="C282" s="285"/>
      <c r="D282" s="285"/>
      <c r="E282" s="285" t="s">
        <v>18</v>
      </c>
      <c r="F282" s="285"/>
      <c r="G282" s="293" t="s">
        <v>194</v>
      </c>
      <c r="H282" s="73"/>
      <c r="I282" s="73">
        <f t="shared" ref="I282" si="380">I286+I287+I283</f>
        <v>0</v>
      </c>
      <c r="J282" s="71">
        <f t="shared" si="378"/>
        <v>0</v>
      </c>
      <c r="K282" s="71">
        <f t="shared" si="379"/>
        <v>0</v>
      </c>
      <c r="L282" s="73">
        <f t="shared" ref="L282:O282" si="381">L286+L287+L283</f>
        <v>0</v>
      </c>
      <c r="M282" s="73">
        <f t="shared" si="381"/>
        <v>0</v>
      </c>
      <c r="N282" s="73">
        <f t="shared" si="381"/>
        <v>0</v>
      </c>
      <c r="O282" s="73">
        <f t="shared" si="381"/>
        <v>0</v>
      </c>
      <c r="P282" s="69">
        <f t="shared" si="370"/>
        <v>0</v>
      </c>
      <c r="Q282" s="69">
        <f t="shared" si="370"/>
        <v>0</v>
      </c>
      <c r="R282" s="6"/>
      <c r="S282" s="9">
        <f t="shared" si="376"/>
        <v>0</v>
      </c>
      <c r="T282" s="44">
        <f t="shared" ref="T282:T286" si="382">+R282+S282</f>
        <v>0</v>
      </c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</row>
    <row r="283" spans="1:159" ht="15" x14ac:dyDescent="0.2">
      <c r="A283" s="290"/>
      <c r="B283" s="291"/>
      <c r="C283" s="291"/>
      <c r="D283" s="291"/>
      <c r="E283" s="291"/>
      <c r="F283" s="291"/>
      <c r="G283" s="295" t="s">
        <v>195</v>
      </c>
      <c r="H283" s="71"/>
      <c r="I283" s="71"/>
      <c r="J283" s="71">
        <f t="shared" si="378"/>
        <v>0</v>
      </c>
      <c r="K283" s="71">
        <f t="shared" si="379"/>
        <v>0</v>
      </c>
      <c r="L283" s="71"/>
      <c r="M283" s="71"/>
      <c r="N283" s="71"/>
      <c r="O283" s="69">
        <f t="shared" ref="O283:O288" si="383">+M283+N283</f>
        <v>0</v>
      </c>
      <c r="P283" s="69">
        <f t="shared" si="370"/>
        <v>0</v>
      </c>
      <c r="Q283" s="69">
        <f t="shared" si="370"/>
        <v>0</v>
      </c>
      <c r="R283" s="6"/>
      <c r="S283" s="9">
        <f t="shared" si="376"/>
        <v>0</v>
      </c>
      <c r="T283" s="44">
        <f t="shared" si="382"/>
        <v>0</v>
      </c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</row>
    <row r="284" spans="1:159" ht="15" x14ac:dyDescent="0.2">
      <c r="A284" s="290"/>
      <c r="B284" s="291"/>
      <c r="C284" s="291"/>
      <c r="D284" s="291"/>
      <c r="E284" s="291"/>
      <c r="F284" s="291"/>
      <c r="G284" s="295" t="s">
        <v>196</v>
      </c>
      <c r="H284" s="71"/>
      <c r="I284" s="71"/>
      <c r="J284" s="71">
        <f t="shared" si="378"/>
        <v>0</v>
      </c>
      <c r="K284" s="71">
        <f t="shared" si="379"/>
        <v>0</v>
      </c>
      <c r="L284" s="71"/>
      <c r="M284" s="71"/>
      <c r="N284" s="71"/>
      <c r="O284" s="69">
        <f t="shared" si="383"/>
        <v>0</v>
      </c>
      <c r="P284" s="69">
        <f t="shared" si="370"/>
        <v>0</v>
      </c>
      <c r="Q284" s="69">
        <f t="shared" si="370"/>
        <v>0</v>
      </c>
      <c r="R284" s="6"/>
      <c r="S284" s="9">
        <f t="shared" si="376"/>
        <v>0</v>
      </c>
      <c r="T284" s="44">
        <f t="shared" si="382"/>
        <v>0</v>
      </c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</row>
    <row r="285" spans="1:159" ht="28.5" x14ac:dyDescent="0.2">
      <c r="A285" s="290"/>
      <c r="B285" s="291"/>
      <c r="C285" s="291"/>
      <c r="D285" s="291"/>
      <c r="E285" s="291"/>
      <c r="F285" s="291"/>
      <c r="G285" s="295" t="s">
        <v>197</v>
      </c>
      <c r="H285" s="71"/>
      <c r="I285" s="71"/>
      <c r="J285" s="71">
        <f t="shared" si="378"/>
        <v>0</v>
      </c>
      <c r="K285" s="71">
        <f t="shared" si="379"/>
        <v>0</v>
      </c>
      <c r="L285" s="71"/>
      <c r="M285" s="71"/>
      <c r="N285" s="71"/>
      <c r="O285" s="69">
        <f t="shared" si="383"/>
        <v>0</v>
      </c>
      <c r="P285" s="69">
        <f t="shared" si="370"/>
        <v>0</v>
      </c>
      <c r="Q285" s="69">
        <f t="shared" si="370"/>
        <v>0</v>
      </c>
      <c r="R285" s="6"/>
      <c r="S285" s="9">
        <f t="shared" si="376"/>
        <v>0</v>
      </c>
      <c r="T285" s="44">
        <f t="shared" si="382"/>
        <v>0</v>
      </c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</row>
    <row r="286" spans="1:159" ht="28.5" x14ac:dyDescent="0.2">
      <c r="A286" s="290"/>
      <c r="B286" s="291"/>
      <c r="C286" s="291"/>
      <c r="D286" s="291"/>
      <c r="E286" s="291"/>
      <c r="F286" s="291" t="s">
        <v>7</v>
      </c>
      <c r="G286" s="295" t="s">
        <v>198</v>
      </c>
      <c r="H286" s="71"/>
      <c r="I286" s="71"/>
      <c r="J286" s="71">
        <f t="shared" si="378"/>
        <v>0</v>
      </c>
      <c r="K286" s="71">
        <f t="shared" si="379"/>
        <v>0</v>
      </c>
      <c r="L286" s="71"/>
      <c r="M286" s="71"/>
      <c r="N286" s="71"/>
      <c r="O286" s="69">
        <f t="shared" si="383"/>
        <v>0</v>
      </c>
      <c r="P286" s="69">
        <f t="shared" si="370"/>
        <v>0</v>
      </c>
      <c r="Q286" s="69">
        <f t="shared" si="370"/>
        <v>0</v>
      </c>
      <c r="R286" s="6"/>
      <c r="S286" s="9">
        <f t="shared" si="376"/>
        <v>0</v>
      </c>
      <c r="T286" s="44">
        <f t="shared" si="382"/>
        <v>0</v>
      </c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</row>
    <row r="287" spans="1:159" ht="28.5" x14ac:dyDescent="0.2">
      <c r="A287" s="290"/>
      <c r="B287" s="291"/>
      <c r="C287" s="291"/>
      <c r="D287" s="291"/>
      <c r="E287" s="291"/>
      <c r="F287" s="291" t="s">
        <v>136</v>
      </c>
      <c r="G287" s="295" t="s">
        <v>199</v>
      </c>
      <c r="H287" s="71"/>
      <c r="I287" s="71"/>
      <c r="J287" s="71">
        <f t="shared" si="378"/>
        <v>0</v>
      </c>
      <c r="K287" s="71">
        <f t="shared" si="379"/>
        <v>0</v>
      </c>
      <c r="L287" s="71"/>
      <c r="M287" s="71"/>
      <c r="N287" s="71"/>
      <c r="O287" s="69">
        <f t="shared" si="383"/>
        <v>0</v>
      </c>
      <c r="P287" s="69">
        <f t="shared" si="370"/>
        <v>0</v>
      </c>
      <c r="Q287" s="69">
        <f t="shared" si="370"/>
        <v>0</v>
      </c>
      <c r="R287" s="6"/>
      <c r="S287" s="9">
        <f t="shared" si="376"/>
        <v>0</v>
      </c>
      <c r="T287" s="44">
        <f>+R287+S287</f>
        <v>0</v>
      </c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</row>
    <row r="288" spans="1:159" ht="28.5" x14ac:dyDescent="0.2">
      <c r="A288" s="290"/>
      <c r="B288" s="291"/>
      <c r="C288" s="291"/>
      <c r="D288" s="291"/>
      <c r="E288" s="291"/>
      <c r="F288" s="291"/>
      <c r="G288" s="295" t="s">
        <v>200</v>
      </c>
      <c r="H288" s="71"/>
      <c r="I288" s="71"/>
      <c r="J288" s="71">
        <f t="shared" si="378"/>
        <v>0</v>
      </c>
      <c r="K288" s="71">
        <f t="shared" si="379"/>
        <v>0</v>
      </c>
      <c r="L288" s="71"/>
      <c r="M288" s="71"/>
      <c r="N288" s="71"/>
      <c r="O288" s="69">
        <f t="shared" si="383"/>
        <v>0</v>
      </c>
      <c r="P288" s="69">
        <f t="shared" si="370"/>
        <v>0</v>
      </c>
      <c r="Q288" s="69">
        <f t="shared" si="370"/>
        <v>0</v>
      </c>
      <c r="R288" s="6"/>
      <c r="S288" s="9">
        <f t="shared" si="376"/>
        <v>0</v>
      </c>
      <c r="T288" s="33">
        <f t="shared" ref="T288" si="384">T289+T300+T301+T305+T308+T309+T310+T311+T312+T313+T315+T316</f>
        <v>267703.77999999997</v>
      </c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</row>
    <row r="289" spans="1:159" s="1" customFormat="1" ht="15.75" x14ac:dyDescent="0.25">
      <c r="A289" s="284"/>
      <c r="B289" s="285"/>
      <c r="C289" s="285"/>
      <c r="D289" s="285"/>
      <c r="E289" s="313" t="s">
        <v>58</v>
      </c>
      <c r="F289" s="285"/>
      <c r="G289" s="293" t="s">
        <v>370</v>
      </c>
      <c r="H289" s="73">
        <f t="shared" ref="H289:I289" si="385">H290</f>
        <v>0</v>
      </c>
      <c r="I289" s="73">
        <f t="shared" si="385"/>
        <v>0</v>
      </c>
      <c r="J289" s="71">
        <f t="shared" si="378"/>
        <v>0</v>
      </c>
      <c r="K289" s="71">
        <f t="shared" si="379"/>
        <v>0</v>
      </c>
      <c r="L289" s="73">
        <f>L290</f>
        <v>0</v>
      </c>
      <c r="M289" s="73">
        <f>M290</f>
        <v>0</v>
      </c>
      <c r="N289" s="73">
        <f>N290</f>
        <v>0</v>
      </c>
      <c r="O289" s="70">
        <f>O290</f>
        <v>0</v>
      </c>
      <c r="P289" s="69">
        <f t="shared" si="370"/>
        <v>0</v>
      </c>
      <c r="Q289" s="69">
        <f t="shared" si="370"/>
        <v>0</v>
      </c>
      <c r="R289" s="9"/>
      <c r="S289" s="9">
        <f t="shared" si="376"/>
        <v>0</v>
      </c>
      <c r="T289" s="33">
        <f t="shared" ref="T289" si="386">SUM(T290:T299)</f>
        <v>-159448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</row>
    <row r="290" spans="1:159" ht="15" x14ac:dyDescent="0.2">
      <c r="A290" s="290"/>
      <c r="B290" s="291"/>
      <c r="C290" s="291"/>
      <c r="D290" s="291"/>
      <c r="E290" s="291"/>
      <c r="F290" s="314" t="s">
        <v>369</v>
      </c>
      <c r="G290" s="295" t="s">
        <v>371</v>
      </c>
      <c r="H290" s="71">
        <v>0</v>
      </c>
      <c r="I290" s="71">
        <f>O290</f>
        <v>0</v>
      </c>
      <c r="J290" s="71">
        <f t="shared" si="378"/>
        <v>0</v>
      </c>
      <c r="K290" s="71">
        <f t="shared" si="379"/>
        <v>0</v>
      </c>
      <c r="L290" s="71"/>
      <c r="M290" s="71"/>
      <c r="N290" s="71">
        <v>0</v>
      </c>
      <c r="O290" s="69">
        <f>+M290+N290</f>
        <v>0</v>
      </c>
      <c r="P290" s="69">
        <f t="shared" si="370"/>
        <v>0</v>
      </c>
      <c r="Q290" s="199"/>
      <c r="R290" s="6"/>
      <c r="S290" s="9">
        <f t="shared" si="376"/>
        <v>0</v>
      </c>
      <c r="T290" s="44">
        <f t="shared" ref="T290:T300" si="387">+R290+S290</f>
        <v>0</v>
      </c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</row>
    <row r="291" spans="1:159" s="1" customFormat="1" ht="18" x14ac:dyDescent="0.25">
      <c r="A291" s="284"/>
      <c r="B291" s="285"/>
      <c r="C291" s="285"/>
      <c r="D291" s="285"/>
      <c r="E291" s="285" t="s">
        <v>35</v>
      </c>
      <c r="F291" s="285"/>
      <c r="G291" s="293" t="s">
        <v>296</v>
      </c>
      <c r="H291" s="73">
        <f t="shared" ref="H291:J291" si="388">SUM(H292+H293+H294+H295+H296+H297)</f>
        <v>57000</v>
      </c>
      <c r="I291" s="73">
        <f>SUM(I292+I293+I294+I295+I296+I297)</f>
        <v>16000</v>
      </c>
      <c r="J291" s="73">
        <f t="shared" si="388"/>
        <v>41000</v>
      </c>
      <c r="K291" s="165">
        <f t="shared" si="360"/>
        <v>28.07</v>
      </c>
      <c r="L291" s="73">
        <f t="shared" ref="L291:M291" si="389">SUM(L292+L293+L294+L295+L296+L297)</f>
        <v>28500</v>
      </c>
      <c r="M291" s="73">
        <f t="shared" si="389"/>
        <v>18910</v>
      </c>
      <c r="N291" s="73">
        <f>SUM(N292+N293+N294+N295+N296+N297)</f>
        <v>4706</v>
      </c>
      <c r="O291" s="73">
        <f>SUM(O292+O293+O294+O295+O296+O297)</f>
        <v>23616</v>
      </c>
      <c r="P291" s="70">
        <f t="shared" si="370"/>
        <v>4884</v>
      </c>
      <c r="Q291" s="198">
        <f t="shared" si="371"/>
        <v>82.86</v>
      </c>
      <c r="R291" s="9"/>
      <c r="S291" s="9">
        <f t="shared" si="376"/>
        <v>-18910</v>
      </c>
      <c r="T291" s="44">
        <f t="shared" si="387"/>
        <v>-18910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</row>
    <row r="292" spans="1:159" ht="15" x14ac:dyDescent="0.2">
      <c r="A292" s="290"/>
      <c r="B292" s="291"/>
      <c r="C292" s="291"/>
      <c r="D292" s="291"/>
      <c r="E292" s="291"/>
      <c r="F292" s="291" t="s">
        <v>20</v>
      </c>
      <c r="G292" s="295" t="s">
        <v>297</v>
      </c>
      <c r="H292" s="71"/>
      <c r="I292" s="71"/>
      <c r="J292" s="71">
        <f t="shared" ref="J292:K292" si="390">H292-I292</f>
        <v>0</v>
      </c>
      <c r="K292" s="71">
        <f t="shared" si="390"/>
        <v>0</v>
      </c>
      <c r="L292" s="71"/>
      <c r="M292" s="71"/>
      <c r="N292" s="71"/>
      <c r="O292" s="69">
        <f t="shared" ref="O292:O296" si="391">+M292+N292</f>
        <v>0</v>
      </c>
      <c r="P292" s="69">
        <f t="shared" si="370"/>
        <v>0</v>
      </c>
      <c r="Q292" s="69">
        <f t="shared" si="370"/>
        <v>0</v>
      </c>
      <c r="R292" s="6"/>
      <c r="S292" s="9">
        <f t="shared" si="376"/>
        <v>0</v>
      </c>
      <c r="T292" s="44">
        <f t="shared" si="387"/>
        <v>0</v>
      </c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</row>
    <row r="293" spans="1:159" ht="15" x14ac:dyDescent="0.2">
      <c r="A293" s="290"/>
      <c r="B293" s="291"/>
      <c r="C293" s="291"/>
      <c r="D293" s="291"/>
      <c r="E293" s="291"/>
      <c r="F293" s="291" t="s">
        <v>18</v>
      </c>
      <c r="G293" s="295" t="s">
        <v>298</v>
      </c>
      <c r="H293" s="71"/>
      <c r="I293" s="71"/>
      <c r="J293" s="71">
        <f t="shared" ref="J293:J296" si="392">H293-I293</f>
        <v>0</v>
      </c>
      <c r="K293" s="71">
        <f t="shared" ref="K293:K296" si="393">I293-J293</f>
        <v>0</v>
      </c>
      <c r="L293" s="71"/>
      <c r="M293" s="71"/>
      <c r="N293" s="71"/>
      <c r="O293" s="69">
        <f t="shared" si="391"/>
        <v>0</v>
      </c>
      <c r="P293" s="69">
        <f t="shared" si="370"/>
        <v>0</v>
      </c>
      <c r="Q293" s="69">
        <f t="shared" si="370"/>
        <v>0</v>
      </c>
      <c r="R293" s="6"/>
      <c r="S293" s="9">
        <f t="shared" si="376"/>
        <v>0</v>
      </c>
      <c r="T293" s="44">
        <f t="shared" si="387"/>
        <v>0</v>
      </c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</row>
    <row r="294" spans="1:159" ht="15" x14ac:dyDescent="0.2">
      <c r="A294" s="290"/>
      <c r="B294" s="291"/>
      <c r="C294" s="291"/>
      <c r="D294" s="291"/>
      <c r="E294" s="291"/>
      <c r="F294" s="291" t="s">
        <v>35</v>
      </c>
      <c r="G294" s="295" t="s">
        <v>299</v>
      </c>
      <c r="H294" s="71"/>
      <c r="I294" s="71"/>
      <c r="J294" s="71">
        <f t="shared" si="392"/>
        <v>0</v>
      </c>
      <c r="K294" s="71">
        <f t="shared" si="393"/>
        <v>0</v>
      </c>
      <c r="L294" s="71"/>
      <c r="M294" s="71"/>
      <c r="N294" s="71"/>
      <c r="O294" s="69">
        <f t="shared" si="391"/>
        <v>0</v>
      </c>
      <c r="P294" s="69">
        <f t="shared" si="370"/>
        <v>0</v>
      </c>
      <c r="Q294" s="69">
        <f t="shared" si="370"/>
        <v>0</v>
      </c>
      <c r="R294" s="6"/>
      <c r="S294" s="9">
        <f t="shared" si="376"/>
        <v>0</v>
      </c>
      <c r="T294" s="44">
        <f t="shared" si="387"/>
        <v>0</v>
      </c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</row>
    <row r="295" spans="1:159" ht="28.5" x14ac:dyDescent="0.2">
      <c r="A295" s="290"/>
      <c r="B295" s="291"/>
      <c r="C295" s="291"/>
      <c r="D295" s="291"/>
      <c r="E295" s="291"/>
      <c r="F295" s="291" t="s">
        <v>7</v>
      </c>
      <c r="G295" s="295" t="s">
        <v>300</v>
      </c>
      <c r="H295" s="71"/>
      <c r="I295" s="71"/>
      <c r="J295" s="71">
        <f t="shared" si="392"/>
        <v>0</v>
      </c>
      <c r="K295" s="71">
        <f t="shared" si="393"/>
        <v>0</v>
      </c>
      <c r="L295" s="71"/>
      <c r="M295" s="71"/>
      <c r="N295" s="71"/>
      <c r="O295" s="69">
        <f t="shared" si="391"/>
        <v>0</v>
      </c>
      <c r="P295" s="69">
        <f t="shared" si="370"/>
        <v>0</v>
      </c>
      <c r="Q295" s="69">
        <f t="shared" si="370"/>
        <v>0</v>
      </c>
      <c r="R295" s="6"/>
      <c r="S295" s="9">
        <f t="shared" si="376"/>
        <v>0</v>
      </c>
      <c r="T295" s="44">
        <f t="shared" si="387"/>
        <v>0</v>
      </c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</row>
    <row r="296" spans="1:159" ht="15" x14ac:dyDescent="0.2">
      <c r="A296" s="290"/>
      <c r="B296" s="291"/>
      <c r="C296" s="291"/>
      <c r="D296" s="291"/>
      <c r="E296" s="291"/>
      <c r="F296" s="291" t="s">
        <v>22</v>
      </c>
      <c r="G296" s="295" t="s">
        <v>301</v>
      </c>
      <c r="H296" s="71"/>
      <c r="I296" s="71"/>
      <c r="J296" s="71">
        <f t="shared" si="392"/>
        <v>0</v>
      </c>
      <c r="K296" s="71">
        <f t="shared" si="393"/>
        <v>0</v>
      </c>
      <c r="L296" s="71"/>
      <c r="M296" s="71"/>
      <c r="N296" s="71"/>
      <c r="O296" s="69">
        <f t="shared" si="391"/>
        <v>0</v>
      </c>
      <c r="P296" s="69">
        <f t="shared" si="370"/>
        <v>0</v>
      </c>
      <c r="Q296" s="69">
        <f t="shared" si="370"/>
        <v>0</v>
      </c>
      <c r="R296" s="6"/>
      <c r="S296" s="9">
        <f t="shared" si="376"/>
        <v>0</v>
      </c>
      <c r="T296" s="44">
        <f t="shared" si="387"/>
        <v>0</v>
      </c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</row>
    <row r="297" spans="1:159" ht="18" x14ac:dyDescent="0.2">
      <c r="A297" s="290"/>
      <c r="B297" s="291"/>
      <c r="C297" s="291"/>
      <c r="D297" s="291"/>
      <c r="E297" s="291"/>
      <c r="F297" s="291" t="s">
        <v>127</v>
      </c>
      <c r="G297" s="295" t="s">
        <v>372</v>
      </c>
      <c r="H297" s="71">
        <v>57000</v>
      </c>
      <c r="I297" s="71">
        <v>16000</v>
      </c>
      <c r="J297" s="71">
        <f>H297-I297</f>
        <v>41000</v>
      </c>
      <c r="K297" s="165">
        <f t="shared" si="360"/>
        <v>28.07</v>
      </c>
      <c r="L297" s="71">
        <v>28500</v>
      </c>
      <c r="M297" s="71">
        <v>18910</v>
      </c>
      <c r="N297" s="71">
        <v>4706</v>
      </c>
      <c r="O297" s="69">
        <f>+M297+N297</f>
        <v>23616</v>
      </c>
      <c r="P297" s="69">
        <f t="shared" ref="P297:Q330" si="394">L297-O297</f>
        <v>4884</v>
      </c>
      <c r="Q297" s="199">
        <f t="shared" ref="Q297:Q330" si="395">ROUND(O297/L297*100,2)</f>
        <v>82.86</v>
      </c>
      <c r="R297" s="6">
        <v>24010</v>
      </c>
      <c r="S297" s="9">
        <f t="shared" si="376"/>
        <v>5100</v>
      </c>
      <c r="T297" s="44">
        <f t="shared" si="387"/>
        <v>29110</v>
      </c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</row>
    <row r="298" spans="1:159" s="1" customFormat="1" ht="18" x14ac:dyDescent="0.25">
      <c r="A298" s="284"/>
      <c r="B298" s="285"/>
      <c r="C298" s="285"/>
      <c r="D298" s="285" t="s">
        <v>90</v>
      </c>
      <c r="E298" s="285"/>
      <c r="F298" s="285"/>
      <c r="G298" s="309" t="s">
        <v>274</v>
      </c>
      <c r="H298" s="73">
        <f t="shared" ref="H298:J298" si="396">H299+H310+H311+H315+H318+H319+H320+H321+H322+H323+H325+H326</f>
        <v>464000</v>
      </c>
      <c r="I298" s="73">
        <f t="shared" si="396"/>
        <v>147562</v>
      </c>
      <c r="J298" s="73">
        <f t="shared" si="396"/>
        <v>316438</v>
      </c>
      <c r="K298" s="165">
        <f t="shared" si="360"/>
        <v>31.8</v>
      </c>
      <c r="L298" s="73">
        <f t="shared" ref="L298:O298" si="397">L299+L310+L311+L315+L318+L319+L320+L321+L322+L323+L325+L326</f>
        <v>239400</v>
      </c>
      <c r="M298" s="73">
        <f t="shared" si="397"/>
        <v>105343</v>
      </c>
      <c r="N298" s="73">
        <f t="shared" si="397"/>
        <v>42219</v>
      </c>
      <c r="O298" s="73">
        <f t="shared" si="397"/>
        <v>147562</v>
      </c>
      <c r="P298" s="70">
        <f t="shared" si="394"/>
        <v>91838</v>
      </c>
      <c r="Q298" s="198">
        <f t="shared" si="395"/>
        <v>61.64</v>
      </c>
      <c r="R298" s="9"/>
      <c r="S298" s="9">
        <f t="shared" si="376"/>
        <v>-105343</v>
      </c>
      <c r="T298" s="44">
        <f t="shared" si="387"/>
        <v>-105343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</row>
    <row r="299" spans="1:159" s="1" customFormat="1" ht="18" x14ac:dyDescent="0.25">
      <c r="A299" s="284"/>
      <c r="B299" s="285"/>
      <c r="C299" s="285"/>
      <c r="D299" s="285"/>
      <c r="E299" s="285" t="s">
        <v>20</v>
      </c>
      <c r="F299" s="285"/>
      <c r="G299" s="293" t="s">
        <v>306</v>
      </c>
      <c r="H299" s="73">
        <f t="shared" ref="H299:J299" si="398">SUM(H300:H309)</f>
        <v>267000</v>
      </c>
      <c r="I299" s="73">
        <f t="shared" si="398"/>
        <v>92542.49</v>
      </c>
      <c r="J299" s="73">
        <f t="shared" si="398"/>
        <v>174457.51</v>
      </c>
      <c r="K299" s="165">
        <f t="shared" si="360"/>
        <v>34.659999999999997</v>
      </c>
      <c r="L299" s="73">
        <f t="shared" ref="L299:O299" si="399">SUM(L300:L309)</f>
        <v>139000</v>
      </c>
      <c r="M299" s="73">
        <f t="shared" si="399"/>
        <v>64305</v>
      </c>
      <c r="N299" s="73">
        <f t="shared" si="399"/>
        <v>28237.49</v>
      </c>
      <c r="O299" s="73">
        <f t="shared" si="399"/>
        <v>92542.49</v>
      </c>
      <c r="P299" s="70">
        <f t="shared" si="394"/>
        <v>46457.509999999995</v>
      </c>
      <c r="Q299" s="198">
        <f t="shared" si="395"/>
        <v>66.58</v>
      </c>
      <c r="R299" s="9"/>
      <c r="S299" s="9">
        <f t="shared" si="376"/>
        <v>-64305</v>
      </c>
      <c r="T299" s="44">
        <f t="shared" si="387"/>
        <v>-64305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</row>
    <row r="300" spans="1:159" ht="18" x14ac:dyDescent="0.2">
      <c r="A300" s="290"/>
      <c r="B300" s="291"/>
      <c r="C300" s="291"/>
      <c r="D300" s="291"/>
      <c r="E300" s="291"/>
      <c r="F300" s="291" t="s">
        <v>20</v>
      </c>
      <c r="G300" s="295" t="s">
        <v>327</v>
      </c>
      <c r="H300" s="71">
        <v>15000</v>
      </c>
      <c r="I300" s="71">
        <f>O300</f>
        <v>4876.6000000000004</v>
      </c>
      <c r="J300" s="71">
        <f t="shared" ref="J300:K309" si="400">H300-I300</f>
        <v>10123.4</v>
      </c>
      <c r="K300" s="165">
        <f t="shared" si="360"/>
        <v>32.51</v>
      </c>
      <c r="L300" s="71">
        <v>8000</v>
      </c>
      <c r="M300" s="71">
        <v>3329</v>
      </c>
      <c r="N300" s="71">
        <v>1547.6</v>
      </c>
      <c r="O300" s="69">
        <f t="shared" ref="O300:O310" si="401">+M300+N300</f>
        <v>4876.6000000000004</v>
      </c>
      <c r="P300" s="69">
        <f t="shared" si="394"/>
        <v>3123.3999999999996</v>
      </c>
      <c r="Q300" s="199">
        <f t="shared" si="395"/>
        <v>60.96</v>
      </c>
      <c r="R300" s="6">
        <v>18999.98</v>
      </c>
      <c r="S300" s="9">
        <f>R300-M300</f>
        <v>15670.98</v>
      </c>
      <c r="T300" s="44">
        <f t="shared" si="387"/>
        <v>34670.959999999999</v>
      </c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</row>
    <row r="301" spans="1:159" ht="18" x14ac:dyDescent="0.2">
      <c r="A301" s="290"/>
      <c r="B301" s="291"/>
      <c r="C301" s="291"/>
      <c r="D301" s="291"/>
      <c r="E301" s="291"/>
      <c r="F301" s="291" t="s">
        <v>18</v>
      </c>
      <c r="G301" s="295" t="s">
        <v>328</v>
      </c>
      <c r="H301" s="71">
        <v>3000</v>
      </c>
      <c r="I301" s="71">
        <f t="shared" ref="I301:I310" si="402">O301</f>
        <v>0</v>
      </c>
      <c r="J301" s="71">
        <f t="shared" si="400"/>
        <v>3000</v>
      </c>
      <c r="K301" s="165">
        <f t="shared" si="360"/>
        <v>0</v>
      </c>
      <c r="L301" s="71">
        <v>1000</v>
      </c>
      <c r="M301" s="71"/>
      <c r="N301" s="71"/>
      <c r="O301" s="69">
        <f t="shared" si="401"/>
        <v>0</v>
      </c>
      <c r="P301" s="69">
        <f t="shared" si="394"/>
        <v>1000</v>
      </c>
      <c r="Q301" s="199">
        <f t="shared" si="395"/>
        <v>0</v>
      </c>
      <c r="R301" s="6">
        <v>1435.77</v>
      </c>
      <c r="S301" s="9">
        <f t="shared" si="376"/>
        <v>1435.77</v>
      </c>
      <c r="T301" s="33">
        <f t="shared" ref="T301" si="403">T302+T303+T304</f>
        <v>188552.26</v>
      </c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</row>
    <row r="302" spans="1:159" ht="18" x14ac:dyDescent="0.2">
      <c r="A302" s="290"/>
      <c r="B302" s="291"/>
      <c r="C302" s="291"/>
      <c r="D302" s="291"/>
      <c r="E302" s="291"/>
      <c r="F302" s="291" t="s">
        <v>35</v>
      </c>
      <c r="G302" s="295" t="s">
        <v>329</v>
      </c>
      <c r="H302" s="71">
        <v>94000</v>
      </c>
      <c r="I302" s="71">
        <f t="shared" si="402"/>
        <v>40757.71</v>
      </c>
      <c r="J302" s="71">
        <f t="shared" si="400"/>
        <v>53242.29</v>
      </c>
      <c r="K302" s="165">
        <f t="shared" si="360"/>
        <v>43.36</v>
      </c>
      <c r="L302" s="71">
        <v>52700</v>
      </c>
      <c r="M302" s="71">
        <v>28708</v>
      </c>
      <c r="N302" s="71">
        <v>12049.71</v>
      </c>
      <c r="O302" s="69">
        <f t="shared" si="401"/>
        <v>40757.71</v>
      </c>
      <c r="P302" s="69">
        <f t="shared" si="394"/>
        <v>11942.29</v>
      </c>
      <c r="Q302" s="199">
        <f t="shared" si="395"/>
        <v>77.34</v>
      </c>
      <c r="R302" s="6">
        <v>84235.36</v>
      </c>
      <c r="S302" s="9">
        <f t="shared" si="376"/>
        <v>55527.360000000001</v>
      </c>
      <c r="T302" s="44">
        <f t="shared" ref="T302:T304" si="404">+R302+S302</f>
        <v>139762.72</v>
      </c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</row>
    <row r="303" spans="1:159" ht="18" x14ac:dyDescent="0.2">
      <c r="A303" s="290"/>
      <c r="B303" s="291"/>
      <c r="C303" s="291"/>
      <c r="D303" s="291"/>
      <c r="E303" s="291"/>
      <c r="F303" s="291" t="s">
        <v>7</v>
      </c>
      <c r="G303" s="295" t="s">
        <v>308</v>
      </c>
      <c r="H303" s="71">
        <v>25000</v>
      </c>
      <c r="I303" s="71">
        <f t="shared" si="402"/>
        <v>7037.14</v>
      </c>
      <c r="J303" s="71">
        <f t="shared" si="400"/>
        <v>17962.86</v>
      </c>
      <c r="K303" s="165">
        <f t="shared" si="360"/>
        <v>28.15</v>
      </c>
      <c r="L303" s="71">
        <v>11000</v>
      </c>
      <c r="M303" s="71">
        <v>5313</v>
      </c>
      <c r="N303" s="71">
        <v>1724.14</v>
      </c>
      <c r="O303" s="69">
        <f t="shared" si="401"/>
        <v>7037.14</v>
      </c>
      <c r="P303" s="69">
        <f t="shared" si="394"/>
        <v>3962.8599999999997</v>
      </c>
      <c r="Q303" s="199">
        <f t="shared" si="395"/>
        <v>63.97</v>
      </c>
      <c r="R303" s="6">
        <v>21051.27</v>
      </c>
      <c r="S303" s="9">
        <f t="shared" si="376"/>
        <v>15738.27</v>
      </c>
      <c r="T303" s="44">
        <f t="shared" si="404"/>
        <v>36789.54</v>
      </c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</row>
    <row r="304" spans="1:159" ht="18" x14ac:dyDescent="0.2">
      <c r="A304" s="290"/>
      <c r="B304" s="291"/>
      <c r="C304" s="291"/>
      <c r="D304" s="291"/>
      <c r="E304" s="291"/>
      <c r="F304" s="291" t="s">
        <v>136</v>
      </c>
      <c r="G304" s="295" t="s">
        <v>330</v>
      </c>
      <c r="H304" s="71">
        <v>6000</v>
      </c>
      <c r="I304" s="71">
        <f t="shared" si="402"/>
        <v>0</v>
      </c>
      <c r="J304" s="71">
        <f t="shared" si="400"/>
        <v>6000</v>
      </c>
      <c r="K304" s="165">
        <f>ROUND(I304/H304*100,2)</f>
        <v>0</v>
      </c>
      <c r="L304" s="71">
        <v>2000</v>
      </c>
      <c r="M304" s="71"/>
      <c r="N304" s="71"/>
      <c r="O304" s="69">
        <f t="shared" si="401"/>
        <v>0</v>
      </c>
      <c r="P304" s="69">
        <f t="shared" si="394"/>
        <v>2000</v>
      </c>
      <c r="Q304" s="199">
        <f t="shared" si="395"/>
        <v>0</v>
      </c>
      <c r="R304" s="6">
        <v>6000</v>
      </c>
      <c r="S304" s="9">
        <f t="shared" si="376"/>
        <v>6000</v>
      </c>
      <c r="T304" s="44">
        <f t="shared" si="404"/>
        <v>12000</v>
      </c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</row>
    <row r="305" spans="1:159" ht="18" x14ac:dyDescent="0.2">
      <c r="A305" s="290"/>
      <c r="B305" s="291"/>
      <c r="C305" s="291"/>
      <c r="D305" s="291"/>
      <c r="E305" s="291"/>
      <c r="F305" s="291" t="s">
        <v>22</v>
      </c>
      <c r="G305" s="295" t="s">
        <v>331</v>
      </c>
      <c r="H305" s="71">
        <v>4000</v>
      </c>
      <c r="I305" s="71">
        <f t="shared" si="402"/>
        <v>992</v>
      </c>
      <c r="J305" s="71">
        <f t="shared" si="400"/>
        <v>3008</v>
      </c>
      <c r="K305" s="165">
        <f t="shared" si="360"/>
        <v>24.8</v>
      </c>
      <c r="L305" s="71">
        <v>1000</v>
      </c>
      <c r="M305" s="71"/>
      <c r="N305" s="71">
        <v>992</v>
      </c>
      <c r="O305" s="69">
        <f t="shared" si="401"/>
        <v>992</v>
      </c>
      <c r="P305" s="69">
        <f t="shared" si="394"/>
        <v>8</v>
      </c>
      <c r="Q305" s="199"/>
      <c r="R305" s="6">
        <v>1200</v>
      </c>
      <c r="S305" s="9">
        <f t="shared" si="376"/>
        <v>1200</v>
      </c>
      <c r="T305" s="33">
        <f t="shared" ref="T305" si="405">T306+T307</f>
        <v>29539.040000000001</v>
      </c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</row>
    <row r="306" spans="1:159" ht="15" x14ac:dyDescent="0.2">
      <c r="A306" s="290"/>
      <c r="B306" s="291"/>
      <c r="C306" s="291"/>
      <c r="D306" s="291"/>
      <c r="E306" s="291"/>
      <c r="F306" s="291"/>
      <c r="G306" s="295" t="s">
        <v>171</v>
      </c>
      <c r="H306" s="71"/>
      <c r="I306" s="71">
        <f t="shared" si="402"/>
        <v>0</v>
      </c>
      <c r="J306" s="71">
        <f t="shared" si="400"/>
        <v>0</v>
      </c>
      <c r="K306" s="71">
        <f t="shared" si="400"/>
        <v>0</v>
      </c>
      <c r="L306" s="71">
        <f t="shared" ref="L306" si="406">H306</f>
        <v>0</v>
      </c>
      <c r="M306" s="71"/>
      <c r="N306" s="71"/>
      <c r="O306" s="69">
        <f t="shared" si="401"/>
        <v>0</v>
      </c>
      <c r="P306" s="69">
        <f t="shared" si="394"/>
        <v>0</v>
      </c>
      <c r="Q306" s="69">
        <f t="shared" si="394"/>
        <v>0</v>
      </c>
      <c r="R306" s="6"/>
      <c r="S306" s="9">
        <f t="shared" si="376"/>
        <v>0</v>
      </c>
      <c r="T306" s="44">
        <f t="shared" ref="T306:T312" si="407">+R306+S306</f>
        <v>0</v>
      </c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</row>
    <row r="307" spans="1:159" ht="18" x14ac:dyDescent="0.2">
      <c r="A307" s="290"/>
      <c r="B307" s="291"/>
      <c r="C307" s="291"/>
      <c r="D307" s="291"/>
      <c r="E307" s="291"/>
      <c r="F307" s="291" t="s">
        <v>109</v>
      </c>
      <c r="G307" s="295" t="s">
        <v>332</v>
      </c>
      <c r="H307" s="71">
        <v>19000</v>
      </c>
      <c r="I307" s="71">
        <f t="shared" si="402"/>
        <v>6886.62</v>
      </c>
      <c r="J307" s="71">
        <f t="shared" si="400"/>
        <v>12113.380000000001</v>
      </c>
      <c r="K307" s="165">
        <f t="shared" si="360"/>
        <v>36.25</v>
      </c>
      <c r="L307" s="71">
        <v>10600</v>
      </c>
      <c r="M307" s="71">
        <v>4175</v>
      </c>
      <c r="N307" s="71">
        <v>2711.62</v>
      </c>
      <c r="O307" s="69">
        <f t="shared" si="401"/>
        <v>6886.62</v>
      </c>
      <c r="P307" s="69">
        <f t="shared" si="394"/>
        <v>3713.38</v>
      </c>
      <c r="Q307" s="199">
        <f t="shared" si="395"/>
        <v>64.97</v>
      </c>
      <c r="R307" s="6">
        <v>16857.02</v>
      </c>
      <c r="S307" s="9">
        <f t="shared" si="376"/>
        <v>12682.02</v>
      </c>
      <c r="T307" s="44">
        <f t="shared" si="407"/>
        <v>29539.040000000001</v>
      </c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</row>
    <row r="308" spans="1:159" ht="28.5" x14ac:dyDescent="0.2">
      <c r="A308" s="290"/>
      <c r="B308" s="291"/>
      <c r="C308" s="291"/>
      <c r="D308" s="291"/>
      <c r="E308" s="291"/>
      <c r="F308" s="291" t="s">
        <v>111</v>
      </c>
      <c r="G308" s="295" t="s">
        <v>309</v>
      </c>
      <c r="H308" s="71">
        <v>86000</v>
      </c>
      <c r="I308" s="71">
        <f t="shared" si="402"/>
        <v>29550.22</v>
      </c>
      <c r="J308" s="71">
        <f t="shared" si="400"/>
        <v>56449.78</v>
      </c>
      <c r="K308" s="165">
        <f t="shared" si="360"/>
        <v>34.36</v>
      </c>
      <c r="L308" s="71">
        <v>43200</v>
      </c>
      <c r="M308" s="71">
        <v>21230</v>
      </c>
      <c r="N308" s="71">
        <v>8320.2199999999993</v>
      </c>
      <c r="O308" s="69">
        <f t="shared" si="401"/>
        <v>29550.22</v>
      </c>
      <c r="P308" s="69">
        <f t="shared" si="394"/>
        <v>13649.779999999999</v>
      </c>
      <c r="Q308" s="199">
        <f t="shared" si="395"/>
        <v>68.400000000000006</v>
      </c>
      <c r="R308" s="6">
        <v>85204.68</v>
      </c>
      <c r="S308" s="9">
        <f t="shared" si="376"/>
        <v>63974.679999999993</v>
      </c>
      <c r="T308" s="44">
        <f t="shared" si="407"/>
        <v>149179.35999999999</v>
      </c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</row>
    <row r="309" spans="1:159" ht="28.5" x14ac:dyDescent="0.2">
      <c r="A309" s="290"/>
      <c r="B309" s="291"/>
      <c r="C309" s="291"/>
      <c r="D309" s="291"/>
      <c r="E309" s="291"/>
      <c r="F309" s="291" t="s">
        <v>91</v>
      </c>
      <c r="G309" s="295" t="s">
        <v>333</v>
      </c>
      <c r="H309" s="71">
        <v>15000</v>
      </c>
      <c r="I309" s="71">
        <f t="shared" si="402"/>
        <v>2442.1999999999998</v>
      </c>
      <c r="J309" s="71">
        <f t="shared" si="400"/>
        <v>12557.8</v>
      </c>
      <c r="K309" s="165">
        <f t="shared" si="360"/>
        <v>16.28</v>
      </c>
      <c r="L309" s="71">
        <v>9500</v>
      </c>
      <c r="M309" s="71">
        <v>1550</v>
      </c>
      <c r="N309" s="71">
        <v>892.2</v>
      </c>
      <c r="O309" s="69">
        <f>+M309+N309</f>
        <v>2442.1999999999998</v>
      </c>
      <c r="P309" s="69">
        <f t="shared" si="394"/>
        <v>7057.8</v>
      </c>
      <c r="Q309" s="199">
        <f t="shared" si="395"/>
        <v>25.71</v>
      </c>
      <c r="R309" s="6">
        <v>13846.08</v>
      </c>
      <c r="S309" s="9">
        <f t="shared" si="376"/>
        <v>12296.08</v>
      </c>
      <c r="T309" s="44">
        <f t="shared" si="407"/>
        <v>26142.16</v>
      </c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</row>
    <row r="310" spans="1:159" ht="18" x14ac:dyDescent="0.2">
      <c r="A310" s="290"/>
      <c r="B310" s="291"/>
      <c r="C310" s="291"/>
      <c r="D310" s="291"/>
      <c r="E310" s="291" t="s">
        <v>18</v>
      </c>
      <c r="F310" s="291"/>
      <c r="G310" s="295" t="s">
        <v>310</v>
      </c>
      <c r="H310" s="71">
        <v>8000</v>
      </c>
      <c r="I310" s="71">
        <f t="shared" si="402"/>
        <v>0</v>
      </c>
      <c r="J310" s="71">
        <f>H310-I310</f>
        <v>8000</v>
      </c>
      <c r="K310" s="165">
        <f t="shared" si="360"/>
        <v>0</v>
      </c>
      <c r="L310" s="71">
        <v>7000</v>
      </c>
      <c r="M310" s="71"/>
      <c r="N310" s="71"/>
      <c r="O310" s="69">
        <f t="shared" si="401"/>
        <v>0</v>
      </c>
      <c r="P310" s="69">
        <f t="shared" si="394"/>
        <v>7000</v>
      </c>
      <c r="Q310" s="199">
        <f t="shared" si="395"/>
        <v>0</v>
      </c>
      <c r="R310" s="6"/>
      <c r="S310" s="9">
        <f t="shared" si="376"/>
        <v>0</v>
      </c>
      <c r="T310" s="44">
        <f t="shared" si="407"/>
        <v>0</v>
      </c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</row>
    <row r="311" spans="1:159" s="1" customFormat="1" ht="15.75" x14ac:dyDescent="0.25">
      <c r="A311" s="284"/>
      <c r="B311" s="285"/>
      <c r="C311" s="285"/>
      <c r="D311" s="285"/>
      <c r="E311" s="285" t="s">
        <v>136</v>
      </c>
      <c r="F311" s="285"/>
      <c r="G311" s="293" t="s">
        <v>311</v>
      </c>
      <c r="H311" s="73">
        <f t="shared" ref="H311:J311" si="408">H312+H313+H314</f>
        <v>0</v>
      </c>
      <c r="I311" s="73">
        <f>O311</f>
        <v>0</v>
      </c>
      <c r="J311" s="73">
        <f t="shared" si="408"/>
        <v>0</v>
      </c>
      <c r="K311" s="73">
        <v>0</v>
      </c>
      <c r="L311" s="73">
        <f t="shared" ref="L311:O311" si="409">L312+L313+L314</f>
        <v>0</v>
      </c>
      <c r="M311" s="73">
        <f t="shared" si="409"/>
        <v>0</v>
      </c>
      <c r="N311" s="73">
        <f>N312+N313+N314</f>
        <v>0</v>
      </c>
      <c r="O311" s="73">
        <f t="shared" si="409"/>
        <v>0</v>
      </c>
      <c r="P311" s="70">
        <f t="shared" si="394"/>
        <v>0</v>
      </c>
      <c r="Q311" s="198"/>
      <c r="R311" s="9"/>
      <c r="S311" s="9">
        <f t="shared" si="376"/>
        <v>0</v>
      </c>
      <c r="T311" s="44">
        <f t="shared" si="407"/>
        <v>0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</row>
    <row r="312" spans="1:159" ht="15.75" x14ac:dyDescent="0.2">
      <c r="A312" s="290"/>
      <c r="B312" s="291"/>
      <c r="C312" s="291"/>
      <c r="D312" s="291"/>
      <c r="E312" s="291"/>
      <c r="F312" s="291"/>
      <c r="G312" s="295" t="s">
        <v>138</v>
      </c>
      <c r="H312" s="71">
        <v>0</v>
      </c>
      <c r="I312" s="71"/>
      <c r="J312" s="71">
        <f t="shared" ref="J312:J314" si="410">H312-I312</f>
        <v>0</v>
      </c>
      <c r="K312" s="73">
        <v>0</v>
      </c>
      <c r="L312" s="71"/>
      <c r="M312" s="71"/>
      <c r="N312" s="71"/>
      <c r="O312" s="69">
        <f t="shared" ref="O312:O314" si="411">+M312+N312</f>
        <v>0</v>
      </c>
      <c r="P312" s="69">
        <f t="shared" si="394"/>
        <v>0</v>
      </c>
      <c r="Q312" s="199"/>
      <c r="R312" s="6"/>
      <c r="S312" s="9">
        <f t="shared" si="376"/>
        <v>0</v>
      </c>
      <c r="T312" s="44">
        <f t="shared" si="407"/>
        <v>0</v>
      </c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</row>
    <row r="313" spans="1:159" ht="15.75" x14ac:dyDescent="0.2">
      <c r="A313" s="290"/>
      <c r="B313" s="291"/>
      <c r="C313" s="291"/>
      <c r="D313" s="291"/>
      <c r="E313" s="291"/>
      <c r="F313" s="291"/>
      <c r="G313" s="295" t="s">
        <v>139</v>
      </c>
      <c r="H313" s="71">
        <v>0</v>
      </c>
      <c r="I313" s="71"/>
      <c r="J313" s="71">
        <f t="shared" si="410"/>
        <v>0</v>
      </c>
      <c r="K313" s="73">
        <v>0</v>
      </c>
      <c r="L313" s="71"/>
      <c r="M313" s="71"/>
      <c r="N313" s="71"/>
      <c r="O313" s="69">
        <f t="shared" si="411"/>
        <v>0</v>
      </c>
      <c r="P313" s="69">
        <f t="shared" si="394"/>
        <v>0</v>
      </c>
      <c r="Q313" s="199"/>
      <c r="R313" s="6"/>
      <c r="S313" s="9">
        <f t="shared" si="376"/>
        <v>0</v>
      </c>
      <c r="T313" s="33">
        <f t="shared" ref="T313" si="412">+T314</f>
        <v>0</v>
      </c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</row>
    <row r="314" spans="1:159" ht="15.75" x14ac:dyDescent="0.2">
      <c r="A314" s="290"/>
      <c r="B314" s="291"/>
      <c r="C314" s="291"/>
      <c r="D314" s="291"/>
      <c r="E314" s="291"/>
      <c r="F314" s="291" t="s">
        <v>91</v>
      </c>
      <c r="G314" s="295" t="s">
        <v>334</v>
      </c>
      <c r="H314" s="71"/>
      <c r="I314" s="71">
        <v>0</v>
      </c>
      <c r="J314" s="71">
        <f t="shared" si="410"/>
        <v>0</v>
      </c>
      <c r="K314" s="73">
        <v>0</v>
      </c>
      <c r="L314" s="71">
        <f>H314</f>
        <v>0</v>
      </c>
      <c r="M314" s="71"/>
      <c r="N314" s="71"/>
      <c r="O314" s="69">
        <f t="shared" si="411"/>
        <v>0</v>
      </c>
      <c r="P314" s="69">
        <f t="shared" si="394"/>
        <v>0</v>
      </c>
      <c r="Q314" s="199"/>
      <c r="R314" s="6"/>
      <c r="S314" s="9">
        <f t="shared" si="376"/>
        <v>0</v>
      </c>
      <c r="T314" s="44">
        <f t="shared" ref="T314:T315" si="413">+R314+S314</f>
        <v>0</v>
      </c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</row>
    <row r="315" spans="1:159" s="1" customFormat="1" ht="18" x14ac:dyDescent="0.25">
      <c r="A315" s="284"/>
      <c r="B315" s="285"/>
      <c r="C315" s="285"/>
      <c r="D315" s="285"/>
      <c r="E315" s="285" t="s">
        <v>22</v>
      </c>
      <c r="F315" s="285"/>
      <c r="G315" s="293" t="s">
        <v>335</v>
      </c>
      <c r="H315" s="73">
        <f t="shared" ref="H315:J315" si="414">H316+H317</f>
        <v>5000</v>
      </c>
      <c r="I315" s="73">
        <f t="shared" si="414"/>
        <v>1252</v>
      </c>
      <c r="J315" s="73">
        <f t="shared" si="414"/>
        <v>3748</v>
      </c>
      <c r="K315" s="165">
        <f t="shared" si="360"/>
        <v>25.04</v>
      </c>
      <c r="L315" s="73">
        <f t="shared" ref="L315" si="415">L316+L317</f>
        <v>3200</v>
      </c>
      <c r="M315" s="73">
        <f>M316</f>
        <v>1252</v>
      </c>
      <c r="N315" s="73">
        <f t="shared" ref="N315:O315" si="416">N316+N317</f>
        <v>0</v>
      </c>
      <c r="O315" s="73">
        <f t="shared" si="416"/>
        <v>1252</v>
      </c>
      <c r="P315" s="70">
        <f t="shared" si="394"/>
        <v>1948</v>
      </c>
      <c r="Q315" s="198">
        <f t="shared" si="395"/>
        <v>39.130000000000003</v>
      </c>
      <c r="R315" s="9"/>
      <c r="S315" s="9">
        <f t="shared" si="376"/>
        <v>-1252</v>
      </c>
      <c r="T315" s="44">
        <f t="shared" si="413"/>
        <v>-1252</v>
      </c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</row>
    <row r="316" spans="1:159" ht="18" x14ac:dyDescent="0.2">
      <c r="A316" s="290"/>
      <c r="B316" s="291"/>
      <c r="C316" s="291"/>
      <c r="D316" s="291"/>
      <c r="E316" s="291"/>
      <c r="F316" s="291" t="s">
        <v>20</v>
      </c>
      <c r="G316" s="295" t="s">
        <v>336</v>
      </c>
      <c r="H316" s="71">
        <v>5000</v>
      </c>
      <c r="I316" s="71">
        <f>O316</f>
        <v>1252</v>
      </c>
      <c r="J316" s="71">
        <f t="shared" ref="J316:K319" si="417">H316-I316</f>
        <v>3748</v>
      </c>
      <c r="K316" s="165">
        <f t="shared" si="360"/>
        <v>25.04</v>
      </c>
      <c r="L316" s="71">
        <v>3200</v>
      </c>
      <c r="M316" s="71">
        <v>1252</v>
      </c>
      <c r="N316" s="71">
        <v>0</v>
      </c>
      <c r="O316" s="69">
        <f t="shared" ref="O316:O322" si="418">+M316+N316</f>
        <v>1252</v>
      </c>
      <c r="P316" s="69">
        <f t="shared" si="394"/>
        <v>1948</v>
      </c>
      <c r="Q316" s="199">
        <f t="shared" si="395"/>
        <v>39.130000000000003</v>
      </c>
      <c r="R316" s="6">
        <v>3793.59</v>
      </c>
      <c r="S316" s="9">
        <f t="shared" si="376"/>
        <v>2541.59</v>
      </c>
      <c r="T316" s="33">
        <f t="shared" ref="T316" si="419">+T317+T318+T319+T320+T321+T322</f>
        <v>320</v>
      </c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</row>
    <row r="317" spans="1:159" ht="15" x14ac:dyDescent="0.2">
      <c r="A317" s="290"/>
      <c r="B317" s="291"/>
      <c r="C317" s="291"/>
      <c r="D317" s="291"/>
      <c r="E317" s="291"/>
      <c r="F317" s="291" t="s">
        <v>18</v>
      </c>
      <c r="G317" s="295" t="s">
        <v>175</v>
      </c>
      <c r="H317" s="71">
        <v>0</v>
      </c>
      <c r="I317" s="71">
        <f t="shared" ref="I317:I325" si="420">O317</f>
        <v>0</v>
      </c>
      <c r="J317" s="71">
        <f t="shared" si="417"/>
        <v>0</v>
      </c>
      <c r="K317" s="71">
        <f t="shared" si="417"/>
        <v>0</v>
      </c>
      <c r="L317" s="71"/>
      <c r="M317" s="71"/>
      <c r="N317" s="71"/>
      <c r="O317" s="69">
        <f t="shared" si="418"/>
        <v>0</v>
      </c>
      <c r="P317" s="69">
        <f t="shared" si="394"/>
        <v>0</v>
      </c>
      <c r="Q317" s="69">
        <f t="shared" si="394"/>
        <v>0</v>
      </c>
      <c r="R317" s="6"/>
      <c r="S317" s="9">
        <f t="shared" si="376"/>
        <v>0</v>
      </c>
      <c r="T317" s="44">
        <f t="shared" ref="T317:T322" si="421">+R317+S317</f>
        <v>0</v>
      </c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</row>
    <row r="318" spans="1:159" ht="18" x14ac:dyDescent="0.2">
      <c r="A318" s="290"/>
      <c r="B318" s="291"/>
      <c r="C318" s="291"/>
      <c r="D318" s="291"/>
      <c r="E318" s="291">
        <v>11</v>
      </c>
      <c r="F318" s="291"/>
      <c r="G318" s="295" t="s">
        <v>337</v>
      </c>
      <c r="H318" s="71">
        <v>1000</v>
      </c>
      <c r="I318" s="71">
        <f t="shared" si="420"/>
        <v>0</v>
      </c>
      <c r="J318" s="71">
        <f t="shared" si="417"/>
        <v>1000</v>
      </c>
      <c r="K318" s="165">
        <f t="shared" si="360"/>
        <v>0</v>
      </c>
      <c r="L318" s="71">
        <v>0</v>
      </c>
      <c r="M318" s="71">
        <v>0</v>
      </c>
      <c r="N318" s="71">
        <v>0</v>
      </c>
      <c r="O318" s="69">
        <f t="shared" si="418"/>
        <v>0</v>
      </c>
      <c r="P318" s="69">
        <f t="shared" ref="P318:P325" si="422">L318-O318</f>
        <v>0</v>
      </c>
      <c r="Q318" s="69">
        <f t="shared" ref="Q318:Q325" si="423">M318-P318</f>
        <v>0</v>
      </c>
      <c r="R318" s="6">
        <v>160</v>
      </c>
      <c r="S318" s="9">
        <f t="shared" si="376"/>
        <v>160</v>
      </c>
      <c r="T318" s="44">
        <f t="shared" si="421"/>
        <v>320</v>
      </c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</row>
    <row r="319" spans="1:159" ht="15" x14ac:dyDescent="0.2">
      <c r="A319" s="290"/>
      <c r="B319" s="291"/>
      <c r="C319" s="291"/>
      <c r="D319" s="291"/>
      <c r="E319" s="291">
        <v>12</v>
      </c>
      <c r="F319" s="291"/>
      <c r="G319" s="295" t="s">
        <v>201</v>
      </c>
      <c r="H319" s="71">
        <v>0</v>
      </c>
      <c r="I319" s="71">
        <f t="shared" si="420"/>
        <v>0</v>
      </c>
      <c r="J319" s="71">
        <f t="shared" si="417"/>
        <v>0</v>
      </c>
      <c r="K319" s="71">
        <f t="shared" si="417"/>
        <v>0</v>
      </c>
      <c r="L319" s="71"/>
      <c r="M319" s="71"/>
      <c r="N319" s="71"/>
      <c r="O319" s="69">
        <f t="shared" si="418"/>
        <v>0</v>
      </c>
      <c r="P319" s="69">
        <f t="shared" si="422"/>
        <v>0</v>
      </c>
      <c r="Q319" s="69">
        <f t="shared" si="423"/>
        <v>0</v>
      </c>
      <c r="R319" s="6"/>
      <c r="S319" s="9">
        <f t="shared" si="376"/>
        <v>0</v>
      </c>
      <c r="T319" s="44">
        <f t="shared" si="421"/>
        <v>0</v>
      </c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</row>
    <row r="320" spans="1:159" ht="15" x14ac:dyDescent="0.2">
      <c r="A320" s="290"/>
      <c r="B320" s="291"/>
      <c r="C320" s="291"/>
      <c r="D320" s="291"/>
      <c r="E320" s="291">
        <v>13</v>
      </c>
      <c r="F320" s="291"/>
      <c r="G320" s="295" t="s">
        <v>338</v>
      </c>
      <c r="H320" s="71">
        <v>0</v>
      </c>
      <c r="I320" s="71">
        <f t="shared" si="420"/>
        <v>0</v>
      </c>
      <c r="J320" s="71">
        <f t="shared" ref="J320:J325" si="424">H320-I320</f>
        <v>0</v>
      </c>
      <c r="K320" s="71">
        <f t="shared" ref="K320:K325" si="425">I320-J320</f>
        <v>0</v>
      </c>
      <c r="L320" s="71"/>
      <c r="M320" s="71"/>
      <c r="N320" s="71"/>
      <c r="O320" s="69">
        <f t="shared" si="418"/>
        <v>0</v>
      </c>
      <c r="P320" s="69">
        <f t="shared" si="422"/>
        <v>0</v>
      </c>
      <c r="Q320" s="69">
        <f t="shared" si="423"/>
        <v>0</v>
      </c>
      <c r="R320" s="6"/>
      <c r="S320" s="9">
        <f>R320-M320</f>
        <v>0</v>
      </c>
      <c r="T320" s="44">
        <f t="shared" si="421"/>
        <v>0</v>
      </c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</row>
    <row r="321" spans="1:159" ht="15" x14ac:dyDescent="0.2">
      <c r="A321" s="290"/>
      <c r="B321" s="291"/>
      <c r="C321" s="291"/>
      <c r="D321" s="291"/>
      <c r="E321" s="291">
        <v>14</v>
      </c>
      <c r="F321" s="291"/>
      <c r="G321" s="295" t="s">
        <v>339</v>
      </c>
      <c r="H321" s="71">
        <v>0</v>
      </c>
      <c r="I321" s="71">
        <f t="shared" si="420"/>
        <v>0</v>
      </c>
      <c r="J321" s="71">
        <f t="shared" si="424"/>
        <v>0</v>
      </c>
      <c r="K321" s="71">
        <f t="shared" si="425"/>
        <v>0</v>
      </c>
      <c r="L321" s="71"/>
      <c r="M321" s="71"/>
      <c r="N321" s="71"/>
      <c r="O321" s="69">
        <f t="shared" si="418"/>
        <v>0</v>
      </c>
      <c r="P321" s="69">
        <f t="shared" si="422"/>
        <v>0</v>
      </c>
      <c r="Q321" s="69">
        <f t="shared" si="423"/>
        <v>0</v>
      </c>
      <c r="R321" s="6"/>
      <c r="S321" s="9">
        <f t="shared" si="376"/>
        <v>0</v>
      </c>
      <c r="T321" s="44">
        <f t="shared" si="421"/>
        <v>0</v>
      </c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</row>
    <row r="322" spans="1:159" ht="15" x14ac:dyDescent="0.2">
      <c r="A322" s="290"/>
      <c r="B322" s="291"/>
      <c r="C322" s="291"/>
      <c r="D322" s="291"/>
      <c r="E322" s="291">
        <v>16</v>
      </c>
      <c r="F322" s="291"/>
      <c r="G322" s="295" t="s">
        <v>202</v>
      </c>
      <c r="H322" s="71">
        <v>0</v>
      </c>
      <c r="I322" s="71">
        <f t="shared" si="420"/>
        <v>0</v>
      </c>
      <c r="J322" s="71">
        <f t="shared" si="424"/>
        <v>0</v>
      </c>
      <c r="K322" s="71">
        <f t="shared" si="425"/>
        <v>0</v>
      </c>
      <c r="L322" s="71"/>
      <c r="M322" s="71"/>
      <c r="N322" s="71"/>
      <c r="O322" s="69">
        <f t="shared" si="418"/>
        <v>0</v>
      </c>
      <c r="P322" s="69">
        <f t="shared" si="422"/>
        <v>0</v>
      </c>
      <c r="Q322" s="69">
        <f t="shared" si="423"/>
        <v>0</v>
      </c>
      <c r="R322" s="6"/>
      <c r="S322" s="9">
        <f t="shared" si="376"/>
        <v>0</v>
      </c>
      <c r="T322" s="44">
        <f t="shared" si="421"/>
        <v>0</v>
      </c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</row>
    <row r="323" spans="1:159" ht="30" x14ac:dyDescent="0.2">
      <c r="A323" s="284"/>
      <c r="B323" s="285"/>
      <c r="C323" s="285"/>
      <c r="D323" s="285"/>
      <c r="E323" s="285"/>
      <c r="F323" s="285"/>
      <c r="G323" s="293" t="s">
        <v>178</v>
      </c>
      <c r="H323" s="73">
        <f t="shared" ref="H323" si="426">+H324</f>
        <v>0</v>
      </c>
      <c r="I323" s="71">
        <f t="shared" si="420"/>
        <v>0</v>
      </c>
      <c r="J323" s="71">
        <f t="shared" si="424"/>
        <v>0</v>
      </c>
      <c r="K323" s="71">
        <f t="shared" si="425"/>
        <v>0</v>
      </c>
      <c r="L323" s="73">
        <f t="shared" ref="L323:O323" si="427">+L324</f>
        <v>0</v>
      </c>
      <c r="M323" s="73">
        <f t="shared" si="427"/>
        <v>0</v>
      </c>
      <c r="N323" s="73">
        <f t="shared" si="427"/>
        <v>0</v>
      </c>
      <c r="O323" s="73">
        <f t="shared" si="427"/>
        <v>0</v>
      </c>
      <c r="P323" s="69">
        <f t="shared" si="422"/>
        <v>0</v>
      </c>
      <c r="Q323" s="69">
        <f t="shared" si="423"/>
        <v>0</v>
      </c>
      <c r="R323" s="6"/>
      <c r="S323" s="9">
        <f t="shared" si="376"/>
        <v>0</v>
      </c>
      <c r="T323" s="33">
        <f t="shared" ref="T323:T324" si="428">T324</f>
        <v>80</v>
      </c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</row>
    <row r="324" spans="1:159" ht="28.5" x14ac:dyDescent="0.2">
      <c r="A324" s="290"/>
      <c r="B324" s="291"/>
      <c r="C324" s="291"/>
      <c r="D324" s="291"/>
      <c r="E324" s="291"/>
      <c r="F324" s="291"/>
      <c r="G324" s="295" t="s">
        <v>179</v>
      </c>
      <c r="H324" s="71">
        <v>0</v>
      </c>
      <c r="I324" s="71">
        <f t="shared" si="420"/>
        <v>0</v>
      </c>
      <c r="J324" s="71">
        <f t="shared" si="424"/>
        <v>0</v>
      </c>
      <c r="K324" s="71">
        <f t="shared" si="425"/>
        <v>0</v>
      </c>
      <c r="L324" s="71"/>
      <c r="M324" s="71"/>
      <c r="N324" s="71"/>
      <c r="O324" s="69">
        <f t="shared" ref="O324:O325" si="429">+M324+N324</f>
        <v>0</v>
      </c>
      <c r="P324" s="69">
        <f t="shared" si="422"/>
        <v>0</v>
      </c>
      <c r="Q324" s="69">
        <f t="shared" si="423"/>
        <v>0</v>
      </c>
      <c r="R324" s="6"/>
      <c r="S324" s="9">
        <f t="shared" si="376"/>
        <v>0</v>
      </c>
      <c r="T324" s="33">
        <f t="shared" si="428"/>
        <v>80</v>
      </c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</row>
    <row r="325" spans="1:159" ht="42.75" x14ac:dyDescent="0.2">
      <c r="A325" s="290"/>
      <c r="B325" s="291"/>
      <c r="C325" s="291"/>
      <c r="D325" s="291"/>
      <c r="E325" s="291">
        <v>25</v>
      </c>
      <c r="F325" s="291"/>
      <c r="G325" s="289" t="s">
        <v>203</v>
      </c>
      <c r="H325" s="71">
        <v>0</v>
      </c>
      <c r="I325" s="71">
        <f t="shared" si="420"/>
        <v>0</v>
      </c>
      <c r="J325" s="71">
        <f t="shared" si="424"/>
        <v>0</v>
      </c>
      <c r="K325" s="71">
        <f t="shared" si="425"/>
        <v>0</v>
      </c>
      <c r="L325" s="71">
        <v>0</v>
      </c>
      <c r="M325" s="71">
        <v>0</v>
      </c>
      <c r="N325" s="71">
        <v>0</v>
      </c>
      <c r="O325" s="69">
        <f t="shared" si="429"/>
        <v>0</v>
      </c>
      <c r="P325" s="69">
        <f t="shared" si="422"/>
        <v>0</v>
      </c>
      <c r="Q325" s="69">
        <f t="shared" si="423"/>
        <v>0</v>
      </c>
      <c r="R325" s="6">
        <v>40</v>
      </c>
      <c r="S325" s="9">
        <f t="shared" si="376"/>
        <v>40</v>
      </c>
      <c r="T325" s="44">
        <f t="shared" ref="T325" si="430">+R325+S325</f>
        <v>80</v>
      </c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</row>
    <row r="326" spans="1:159" s="1" customFormat="1" ht="18" x14ac:dyDescent="0.25">
      <c r="A326" s="284"/>
      <c r="B326" s="285"/>
      <c r="C326" s="285"/>
      <c r="D326" s="285"/>
      <c r="E326" s="285" t="s">
        <v>91</v>
      </c>
      <c r="F326" s="285"/>
      <c r="G326" s="309" t="s">
        <v>340</v>
      </c>
      <c r="H326" s="73">
        <f t="shared" ref="H326:J326" si="431">+H327+H328+H329+H330+H331+H332</f>
        <v>183000</v>
      </c>
      <c r="I326" s="73">
        <f t="shared" si="431"/>
        <v>53767.51</v>
      </c>
      <c r="J326" s="73">
        <f t="shared" si="431"/>
        <v>129232.48999999999</v>
      </c>
      <c r="K326" s="165">
        <f t="shared" ref="K326:K389" si="432">ROUND(I326/H326*100,2)</f>
        <v>29.38</v>
      </c>
      <c r="L326" s="73">
        <f t="shared" ref="L326:O326" si="433">+L327+L328+L329+L330+L331+L332</f>
        <v>90200</v>
      </c>
      <c r="M326" s="73">
        <f t="shared" si="433"/>
        <v>39786</v>
      </c>
      <c r="N326" s="73">
        <f t="shared" si="433"/>
        <v>13981.509999999998</v>
      </c>
      <c r="O326" s="73">
        <f t="shared" si="433"/>
        <v>53767.51</v>
      </c>
      <c r="P326" s="70">
        <f t="shared" si="394"/>
        <v>36432.49</v>
      </c>
      <c r="Q326" s="198">
        <f t="shared" si="395"/>
        <v>59.61</v>
      </c>
      <c r="R326" s="9"/>
      <c r="S326" s="9">
        <f t="shared" si="376"/>
        <v>-39786</v>
      </c>
      <c r="T326" s="33">
        <f t="shared" ref="T326" si="434">T327</f>
        <v>166361.44</v>
      </c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</row>
    <row r="327" spans="1:159" ht="15.75" x14ac:dyDescent="0.2">
      <c r="A327" s="290"/>
      <c r="B327" s="291"/>
      <c r="C327" s="291"/>
      <c r="D327" s="291"/>
      <c r="E327" s="291"/>
      <c r="F327" s="291" t="s">
        <v>18</v>
      </c>
      <c r="G327" s="295" t="s">
        <v>143</v>
      </c>
      <c r="H327" s="71">
        <v>0</v>
      </c>
      <c r="I327" s="71">
        <f>O327</f>
        <v>0</v>
      </c>
      <c r="J327" s="71">
        <f t="shared" ref="J327:K331" si="435">H327-I327</f>
        <v>0</v>
      </c>
      <c r="K327" s="71">
        <f t="shared" si="435"/>
        <v>0</v>
      </c>
      <c r="L327" s="71">
        <f>H327</f>
        <v>0</v>
      </c>
      <c r="M327" s="71"/>
      <c r="N327" s="71"/>
      <c r="O327" s="69">
        <f t="shared" ref="O327:O332" si="436">+M327+N327</f>
        <v>0</v>
      </c>
      <c r="P327" s="69">
        <f t="shared" si="394"/>
        <v>0</v>
      </c>
      <c r="Q327" s="69">
        <f t="shared" si="394"/>
        <v>0</v>
      </c>
      <c r="R327" s="6"/>
      <c r="S327" s="9">
        <f t="shared" si="376"/>
        <v>0</v>
      </c>
      <c r="T327" s="33">
        <f t="shared" ref="T327" si="437">T328+T329+T330</f>
        <v>166361.44</v>
      </c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</row>
    <row r="328" spans="1:159" ht="15" x14ac:dyDescent="0.2">
      <c r="A328" s="290"/>
      <c r="B328" s="291"/>
      <c r="C328" s="291"/>
      <c r="D328" s="291"/>
      <c r="E328" s="291"/>
      <c r="F328" s="291"/>
      <c r="G328" s="289" t="s">
        <v>204</v>
      </c>
      <c r="H328" s="71">
        <v>0</v>
      </c>
      <c r="I328" s="71">
        <f t="shared" ref="I328" si="438">O328</f>
        <v>0</v>
      </c>
      <c r="J328" s="71">
        <f t="shared" ref="J328" si="439">H328-I328</f>
        <v>0</v>
      </c>
      <c r="K328" s="71">
        <f t="shared" ref="K328" si="440">I328-J328</f>
        <v>0</v>
      </c>
      <c r="L328" s="71">
        <f t="shared" ref="L328" si="441">H328</f>
        <v>0</v>
      </c>
      <c r="M328" s="71"/>
      <c r="N328" s="71"/>
      <c r="O328" s="69">
        <f t="shared" si="436"/>
        <v>0</v>
      </c>
      <c r="P328" s="69">
        <f t="shared" ref="P328" si="442">L328-O328</f>
        <v>0</v>
      </c>
      <c r="Q328" s="69">
        <f t="shared" ref="Q328" si="443">M328-P328</f>
        <v>0</v>
      </c>
      <c r="R328" s="6"/>
      <c r="S328" s="9">
        <f t="shared" si="376"/>
        <v>0</v>
      </c>
      <c r="T328" s="44">
        <f>+R328+S328</f>
        <v>0</v>
      </c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</row>
    <row r="329" spans="1:159" ht="18" x14ac:dyDescent="0.2">
      <c r="A329" s="290"/>
      <c r="B329" s="291"/>
      <c r="C329" s="291"/>
      <c r="D329" s="291"/>
      <c r="E329" s="291"/>
      <c r="F329" s="291" t="s">
        <v>7</v>
      </c>
      <c r="G329" s="295" t="s">
        <v>144</v>
      </c>
      <c r="H329" s="71">
        <v>29000</v>
      </c>
      <c r="I329" s="71">
        <f>O329</f>
        <v>12275.82</v>
      </c>
      <c r="J329" s="71">
        <f t="shared" si="435"/>
        <v>16724.18</v>
      </c>
      <c r="K329" s="165">
        <f t="shared" si="432"/>
        <v>42.33</v>
      </c>
      <c r="L329" s="71">
        <v>17500</v>
      </c>
      <c r="M329" s="71">
        <v>7282</v>
      </c>
      <c r="N329" s="71">
        <v>4993.82</v>
      </c>
      <c r="O329" s="69">
        <f t="shared" si="436"/>
        <v>12275.82</v>
      </c>
      <c r="P329" s="69">
        <f t="shared" si="394"/>
        <v>5224.18</v>
      </c>
      <c r="Q329" s="199">
        <f t="shared" si="395"/>
        <v>70.150000000000006</v>
      </c>
      <c r="R329" s="6">
        <v>27510.76</v>
      </c>
      <c r="S329" s="9">
        <f t="shared" si="376"/>
        <v>20228.759999999998</v>
      </c>
      <c r="T329" s="44">
        <f t="shared" ref="T329:T330" si="444">+R329+S329</f>
        <v>47739.519999999997</v>
      </c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</row>
    <row r="330" spans="1:159" ht="28.5" x14ac:dyDescent="0.2">
      <c r="A330" s="290"/>
      <c r="B330" s="291"/>
      <c r="C330" s="291"/>
      <c r="D330" s="291"/>
      <c r="E330" s="291"/>
      <c r="F330" s="291" t="s">
        <v>22</v>
      </c>
      <c r="G330" s="295" t="s">
        <v>341</v>
      </c>
      <c r="H330" s="71">
        <v>113000</v>
      </c>
      <c r="I330" s="71">
        <f t="shared" ref="I330:I332" si="445">O330</f>
        <v>38935.69</v>
      </c>
      <c r="J330" s="71">
        <f t="shared" si="435"/>
        <v>74064.31</v>
      </c>
      <c r="K330" s="165">
        <f t="shared" si="432"/>
        <v>34.46</v>
      </c>
      <c r="L330" s="71">
        <v>51200</v>
      </c>
      <c r="M330" s="71">
        <v>31402</v>
      </c>
      <c r="N330" s="71">
        <v>7533.69</v>
      </c>
      <c r="O330" s="69">
        <f t="shared" si="436"/>
        <v>38935.69</v>
      </c>
      <c r="P330" s="69">
        <f t="shared" si="394"/>
        <v>12264.309999999998</v>
      </c>
      <c r="Q330" s="199">
        <f t="shared" si="395"/>
        <v>76.05</v>
      </c>
      <c r="R330" s="6">
        <v>75011.960000000006</v>
      </c>
      <c r="S330" s="9">
        <f t="shared" si="376"/>
        <v>43609.960000000006</v>
      </c>
      <c r="T330" s="44">
        <f t="shared" si="444"/>
        <v>118621.92000000001</v>
      </c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</row>
    <row r="331" spans="1:159" ht="28.5" x14ac:dyDescent="0.2">
      <c r="A331" s="290"/>
      <c r="B331" s="291"/>
      <c r="C331" s="291"/>
      <c r="D331" s="291"/>
      <c r="E331" s="291"/>
      <c r="F331" s="291" t="s">
        <v>111</v>
      </c>
      <c r="G331" s="295" t="s">
        <v>205</v>
      </c>
      <c r="H331" s="71">
        <v>26000</v>
      </c>
      <c r="I331" s="71">
        <f t="shared" si="445"/>
        <v>427</v>
      </c>
      <c r="J331" s="71">
        <f t="shared" si="435"/>
        <v>25573</v>
      </c>
      <c r="K331" s="165">
        <f t="shared" si="432"/>
        <v>1.64</v>
      </c>
      <c r="L331" s="71">
        <v>9000</v>
      </c>
      <c r="M331" s="71">
        <v>263</v>
      </c>
      <c r="N331" s="71">
        <v>164</v>
      </c>
      <c r="O331" s="69">
        <f t="shared" si="436"/>
        <v>427</v>
      </c>
      <c r="P331" s="69"/>
      <c r="Q331" s="199"/>
      <c r="R331" s="6">
        <v>16026.1</v>
      </c>
      <c r="S331" s="9">
        <f t="shared" si="376"/>
        <v>15763.1</v>
      </c>
      <c r="T331" s="33">
        <f>R331+S331</f>
        <v>31789.200000000001</v>
      </c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</row>
    <row r="332" spans="1:159" ht="18" x14ac:dyDescent="0.2">
      <c r="A332" s="290"/>
      <c r="B332" s="291"/>
      <c r="C332" s="291"/>
      <c r="D332" s="291"/>
      <c r="E332" s="291"/>
      <c r="F332" s="291" t="s">
        <v>91</v>
      </c>
      <c r="G332" s="295" t="s">
        <v>315</v>
      </c>
      <c r="H332" s="71">
        <v>15000</v>
      </c>
      <c r="I332" s="71">
        <f t="shared" si="445"/>
        <v>2129</v>
      </c>
      <c r="J332" s="71">
        <f>H332-I332</f>
        <v>12871</v>
      </c>
      <c r="K332" s="165">
        <f t="shared" si="432"/>
        <v>14.19</v>
      </c>
      <c r="L332" s="71">
        <v>12500</v>
      </c>
      <c r="M332" s="71">
        <v>839</v>
      </c>
      <c r="N332" s="71">
        <v>1290</v>
      </c>
      <c r="O332" s="69">
        <f t="shared" si="436"/>
        <v>2129</v>
      </c>
      <c r="P332" s="69">
        <f t="shared" ref="P332:Q359" si="446">L332-O332</f>
        <v>10371</v>
      </c>
      <c r="Q332" s="199">
        <f t="shared" ref="Q332:Q368" si="447">ROUND(O332/L332*100,2)</f>
        <v>17.03</v>
      </c>
      <c r="R332" s="6">
        <v>17474.97</v>
      </c>
      <c r="S332" s="9">
        <f t="shared" si="376"/>
        <v>16635.97</v>
      </c>
      <c r="T332" s="70">
        <f>+R332+S332</f>
        <v>34110.94</v>
      </c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</row>
    <row r="333" spans="1:159" ht="15.75" x14ac:dyDescent="0.2">
      <c r="A333" s="284"/>
      <c r="B333" s="285"/>
      <c r="C333" s="285"/>
      <c r="D333" s="285" t="s">
        <v>91</v>
      </c>
      <c r="E333" s="285"/>
      <c r="F333" s="285"/>
      <c r="G333" s="309" t="s">
        <v>74</v>
      </c>
      <c r="H333" s="73">
        <f t="shared" ref="H333:J334" si="448">H334</f>
        <v>0</v>
      </c>
      <c r="I333" s="73">
        <f t="shared" si="448"/>
        <v>0</v>
      </c>
      <c r="J333" s="73">
        <f t="shared" si="448"/>
        <v>0</v>
      </c>
      <c r="K333" s="73">
        <v>0</v>
      </c>
      <c r="L333" s="73">
        <f t="shared" ref="L333:O334" si="449">L334</f>
        <v>0</v>
      </c>
      <c r="M333" s="73">
        <f t="shared" si="449"/>
        <v>0</v>
      </c>
      <c r="N333" s="73">
        <f t="shared" si="449"/>
        <v>0</v>
      </c>
      <c r="O333" s="73">
        <f t="shared" si="449"/>
        <v>0</v>
      </c>
      <c r="P333" s="69">
        <f t="shared" si="446"/>
        <v>0</v>
      </c>
      <c r="Q333" s="69">
        <f t="shared" si="446"/>
        <v>0</v>
      </c>
      <c r="R333" s="6"/>
      <c r="S333" s="9">
        <f t="shared" si="376"/>
        <v>0</v>
      </c>
      <c r="T333" s="69">
        <f>+R333+S333</f>
        <v>0</v>
      </c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</row>
    <row r="334" spans="1:159" ht="15.75" x14ac:dyDescent="0.2">
      <c r="A334" s="284"/>
      <c r="B334" s="285"/>
      <c r="C334" s="285"/>
      <c r="D334" s="285"/>
      <c r="E334" s="288" t="s">
        <v>12</v>
      </c>
      <c r="F334" s="285"/>
      <c r="G334" s="293" t="s">
        <v>206</v>
      </c>
      <c r="H334" s="73">
        <f t="shared" si="448"/>
        <v>0</v>
      </c>
      <c r="I334" s="73">
        <f t="shared" si="448"/>
        <v>0</v>
      </c>
      <c r="J334" s="73">
        <f t="shared" si="448"/>
        <v>0</v>
      </c>
      <c r="K334" s="73">
        <v>0</v>
      </c>
      <c r="L334" s="73">
        <f t="shared" si="449"/>
        <v>0</v>
      </c>
      <c r="M334" s="73">
        <f t="shared" si="449"/>
        <v>0</v>
      </c>
      <c r="N334" s="73">
        <f t="shared" si="449"/>
        <v>0</v>
      </c>
      <c r="O334" s="73">
        <f t="shared" si="449"/>
        <v>0</v>
      </c>
      <c r="P334" s="69">
        <f t="shared" ref="P334:P335" si="450">L334-O334</f>
        <v>0</v>
      </c>
      <c r="Q334" s="69">
        <f t="shared" ref="Q334:Q335" si="451">M334-P334</f>
        <v>0</v>
      </c>
      <c r="R334" s="6"/>
      <c r="S334" s="9">
        <f t="shared" si="376"/>
        <v>0</v>
      </c>
      <c r="T334" s="69">
        <f>+R334+S334</f>
        <v>0</v>
      </c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</row>
    <row r="335" spans="1:159" ht="28.5" x14ac:dyDescent="0.2">
      <c r="A335" s="290"/>
      <c r="B335" s="291"/>
      <c r="C335" s="291"/>
      <c r="D335" s="291"/>
      <c r="E335" s="291"/>
      <c r="F335" s="291" t="s">
        <v>18</v>
      </c>
      <c r="G335" s="295" t="s">
        <v>207</v>
      </c>
      <c r="H335" s="71"/>
      <c r="I335" s="71"/>
      <c r="J335" s="71">
        <f t="shared" ref="J335" si="452">H335-I335</f>
        <v>0</v>
      </c>
      <c r="K335" s="73">
        <v>0</v>
      </c>
      <c r="L335" s="71"/>
      <c r="M335" s="71"/>
      <c r="N335" s="71"/>
      <c r="O335" s="69">
        <f t="shared" ref="O335" si="453">+M335+N335</f>
        <v>0</v>
      </c>
      <c r="P335" s="69">
        <f t="shared" si="450"/>
        <v>0</v>
      </c>
      <c r="Q335" s="69">
        <f t="shared" si="451"/>
        <v>0</v>
      </c>
      <c r="R335" s="6"/>
      <c r="S335" s="9">
        <f t="shared" si="376"/>
        <v>0</v>
      </c>
      <c r="T335" s="44">
        <f>+R335+S335</f>
        <v>0</v>
      </c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</row>
    <row r="336" spans="1:159" s="1" customFormat="1" ht="28.5" x14ac:dyDescent="0.25">
      <c r="A336" s="284"/>
      <c r="B336" s="285"/>
      <c r="C336" s="285"/>
      <c r="D336" s="285">
        <v>51</v>
      </c>
      <c r="E336" s="285"/>
      <c r="F336" s="285"/>
      <c r="G336" s="309" t="s">
        <v>342</v>
      </c>
      <c r="H336" s="73">
        <f t="shared" ref="H336:J336" si="454">H337</f>
        <v>2114000</v>
      </c>
      <c r="I336" s="73">
        <f t="shared" si="454"/>
        <v>1060658</v>
      </c>
      <c r="J336" s="73">
        <f t="shared" si="454"/>
        <v>1053342</v>
      </c>
      <c r="K336" s="165">
        <f t="shared" si="432"/>
        <v>50.17</v>
      </c>
      <c r="L336" s="73">
        <f t="shared" ref="L336:O336" si="455">L337</f>
        <v>1400000</v>
      </c>
      <c r="M336" s="73">
        <f t="shared" si="455"/>
        <v>850341</v>
      </c>
      <c r="N336" s="73">
        <f t="shared" si="455"/>
        <v>210317</v>
      </c>
      <c r="O336" s="73">
        <f t="shared" si="455"/>
        <v>1060658</v>
      </c>
      <c r="P336" s="70">
        <f t="shared" si="446"/>
        <v>339342</v>
      </c>
      <c r="Q336" s="198">
        <f t="shared" si="447"/>
        <v>75.760000000000005</v>
      </c>
      <c r="R336" s="9"/>
      <c r="S336" s="9">
        <f t="shared" si="376"/>
        <v>-850341</v>
      </c>
      <c r="T336" s="44">
        <f t="shared" ref="T336:T344" si="456">+R336+S336</f>
        <v>-850341</v>
      </c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</row>
    <row r="337" spans="1:159" s="1" customFormat="1" ht="18" x14ac:dyDescent="0.25">
      <c r="A337" s="284"/>
      <c r="B337" s="285"/>
      <c r="C337" s="285"/>
      <c r="D337" s="285"/>
      <c r="E337" s="285" t="s">
        <v>20</v>
      </c>
      <c r="F337" s="285"/>
      <c r="G337" s="293" t="s">
        <v>343</v>
      </c>
      <c r="H337" s="73">
        <f>H338+H339+H340</f>
        <v>2114000</v>
      </c>
      <c r="I337" s="73">
        <f t="shared" ref="I337:J337" si="457">I338+I339+I340</f>
        <v>1060658</v>
      </c>
      <c r="J337" s="73">
        <f t="shared" si="457"/>
        <v>1053342</v>
      </c>
      <c r="K337" s="165">
        <f t="shared" si="432"/>
        <v>50.17</v>
      </c>
      <c r="L337" s="73">
        <f t="shared" ref="L337:O337" si="458">L338+L339+L340</f>
        <v>1400000</v>
      </c>
      <c r="M337" s="73">
        <f t="shared" si="458"/>
        <v>850341</v>
      </c>
      <c r="N337" s="73">
        <f t="shared" si="458"/>
        <v>210317</v>
      </c>
      <c r="O337" s="73">
        <f t="shared" si="458"/>
        <v>1060658</v>
      </c>
      <c r="P337" s="70">
        <f t="shared" si="446"/>
        <v>339342</v>
      </c>
      <c r="Q337" s="198">
        <f t="shared" si="447"/>
        <v>75.760000000000005</v>
      </c>
      <c r="R337" s="9"/>
      <c r="S337" s="9">
        <f t="shared" si="376"/>
        <v>-850341</v>
      </c>
      <c r="T337" s="44">
        <f t="shared" si="456"/>
        <v>-850341</v>
      </c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</row>
    <row r="338" spans="1:159" ht="28.5" x14ac:dyDescent="0.2">
      <c r="A338" s="290"/>
      <c r="B338" s="291"/>
      <c r="C338" s="291"/>
      <c r="D338" s="291"/>
      <c r="E338" s="291"/>
      <c r="F338" s="291">
        <v>17</v>
      </c>
      <c r="G338" s="295" t="s">
        <v>344</v>
      </c>
      <c r="H338" s="71">
        <v>2114000</v>
      </c>
      <c r="I338" s="71">
        <f>O338</f>
        <v>1060658</v>
      </c>
      <c r="J338" s="71">
        <f t="shared" ref="J338:K339" si="459">H338-I338</f>
        <v>1053342</v>
      </c>
      <c r="K338" s="165">
        <f t="shared" si="432"/>
        <v>50.17</v>
      </c>
      <c r="L338" s="71">
        <v>1400000</v>
      </c>
      <c r="M338" s="71">
        <v>850341</v>
      </c>
      <c r="N338" s="71">
        <v>210317</v>
      </c>
      <c r="O338" s="69">
        <f>+M338+N338</f>
        <v>1060658</v>
      </c>
      <c r="P338" s="69">
        <f t="shared" si="446"/>
        <v>339342</v>
      </c>
      <c r="Q338" s="199">
        <f t="shared" si="447"/>
        <v>75.760000000000005</v>
      </c>
      <c r="R338" s="6">
        <v>2064910</v>
      </c>
      <c r="S338" s="9">
        <f t="shared" si="376"/>
        <v>1214569</v>
      </c>
      <c r="T338" s="44">
        <f t="shared" si="456"/>
        <v>3279479</v>
      </c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</row>
    <row r="339" spans="1:159" ht="42.75" x14ac:dyDescent="0.2">
      <c r="A339" s="290"/>
      <c r="B339" s="291"/>
      <c r="C339" s="291"/>
      <c r="D339" s="291"/>
      <c r="E339" s="291"/>
      <c r="F339" s="291">
        <v>19</v>
      </c>
      <c r="G339" s="295" t="s">
        <v>345</v>
      </c>
      <c r="H339" s="71">
        <v>0</v>
      </c>
      <c r="I339" s="71"/>
      <c r="J339" s="71">
        <f t="shared" si="459"/>
        <v>0</v>
      </c>
      <c r="K339" s="71">
        <f t="shared" si="459"/>
        <v>0</v>
      </c>
      <c r="L339" s="71">
        <v>0</v>
      </c>
      <c r="M339" s="71"/>
      <c r="N339" s="71"/>
      <c r="O339" s="69">
        <f t="shared" ref="O339:O340" si="460">+M339+N339</f>
        <v>0</v>
      </c>
      <c r="P339" s="69">
        <f t="shared" si="446"/>
        <v>0</v>
      </c>
      <c r="Q339" s="69">
        <f t="shared" si="446"/>
        <v>0</v>
      </c>
      <c r="R339" s="6"/>
      <c r="S339" s="9">
        <f t="shared" ref="S339:S360" si="461">R339-M339</f>
        <v>0</v>
      </c>
      <c r="T339" s="44">
        <f t="shared" si="456"/>
        <v>0</v>
      </c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</row>
    <row r="340" spans="1:159" ht="71.25" x14ac:dyDescent="0.2">
      <c r="A340" s="290"/>
      <c r="B340" s="291"/>
      <c r="C340" s="291"/>
      <c r="D340" s="291"/>
      <c r="E340" s="291"/>
      <c r="F340" s="291" t="s">
        <v>90</v>
      </c>
      <c r="G340" s="295" t="s">
        <v>346</v>
      </c>
      <c r="H340" s="71">
        <v>0</v>
      </c>
      <c r="I340" s="71"/>
      <c r="J340" s="71">
        <f t="shared" ref="J340" si="462">H340-I340</f>
        <v>0</v>
      </c>
      <c r="K340" s="71">
        <f t="shared" ref="K340" si="463">I340-J340</f>
        <v>0</v>
      </c>
      <c r="L340" s="71">
        <v>0</v>
      </c>
      <c r="M340" s="71"/>
      <c r="N340" s="71"/>
      <c r="O340" s="69">
        <f t="shared" si="460"/>
        <v>0</v>
      </c>
      <c r="P340" s="69">
        <f t="shared" ref="P340" si="464">L340-O340</f>
        <v>0</v>
      </c>
      <c r="Q340" s="69">
        <f t="shared" ref="Q340" si="465">M340-P340</f>
        <v>0</v>
      </c>
      <c r="R340" s="6"/>
      <c r="S340" s="9">
        <f t="shared" si="461"/>
        <v>0</v>
      </c>
      <c r="T340" s="44">
        <f t="shared" si="456"/>
        <v>0</v>
      </c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</row>
    <row r="341" spans="1:159" s="1" customFormat="1" ht="18" x14ac:dyDescent="0.25">
      <c r="A341" s="284"/>
      <c r="B341" s="285"/>
      <c r="C341" s="285"/>
      <c r="D341" s="285">
        <v>57</v>
      </c>
      <c r="E341" s="285"/>
      <c r="F341" s="285"/>
      <c r="G341" s="309" t="s">
        <v>316</v>
      </c>
      <c r="H341" s="73">
        <f>H342+H360+H365+H366</f>
        <v>10744000</v>
      </c>
      <c r="I341" s="73">
        <f>I342+I360+I365+I366</f>
        <v>7178435</v>
      </c>
      <c r="J341" s="73">
        <f>J342+J360+J365+J366</f>
        <v>4017884</v>
      </c>
      <c r="K341" s="165">
        <f t="shared" si="432"/>
        <v>66.81</v>
      </c>
      <c r="L341" s="73">
        <f>L342+L360+L365+L366</f>
        <v>8771000</v>
      </c>
      <c r="M341" s="73">
        <f t="shared" ref="M341:N341" si="466">M342+M360+M365+M366</f>
        <v>5885112</v>
      </c>
      <c r="N341" s="73">
        <f t="shared" si="466"/>
        <v>1342819</v>
      </c>
      <c r="O341" s="376">
        <f>M341+N341</f>
        <v>7227931</v>
      </c>
      <c r="P341" s="70">
        <f>L341-O341</f>
        <v>1543069</v>
      </c>
      <c r="Q341" s="198">
        <f t="shared" si="447"/>
        <v>82.41</v>
      </c>
      <c r="R341" s="9"/>
      <c r="S341" s="9">
        <f t="shared" si="461"/>
        <v>-5885112</v>
      </c>
      <c r="T341" s="44">
        <f t="shared" si="456"/>
        <v>-5885112</v>
      </c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</row>
    <row r="342" spans="1:159" s="1" customFormat="1" ht="18" x14ac:dyDescent="0.25">
      <c r="A342" s="284"/>
      <c r="B342" s="285"/>
      <c r="C342" s="285"/>
      <c r="D342" s="285"/>
      <c r="E342" s="285" t="s">
        <v>20</v>
      </c>
      <c r="F342" s="285"/>
      <c r="G342" s="293" t="s">
        <v>347</v>
      </c>
      <c r="H342" s="73">
        <f>H343</f>
        <v>7598000</v>
      </c>
      <c r="I342" s="73">
        <f>I343</f>
        <v>4351686</v>
      </c>
      <c r="J342" s="73">
        <f>+J343+J353+J355</f>
        <v>3698633</v>
      </c>
      <c r="K342" s="165">
        <f t="shared" si="432"/>
        <v>57.27</v>
      </c>
      <c r="L342" s="73">
        <f>L343</f>
        <v>5800000</v>
      </c>
      <c r="M342" s="73">
        <f>M343</f>
        <v>3503434</v>
      </c>
      <c r="N342" s="73">
        <f>N343</f>
        <v>897748</v>
      </c>
      <c r="O342" s="70">
        <f>O343</f>
        <v>4351686</v>
      </c>
      <c r="P342" s="70">
        <f t="shared" si="446"/>
        <v>1448314</v>
      </c>
      <c r="Q342" s="198">
        <f t="shared" si="447"/>
        <v>75.03</v>
      </c>
      <c r="R342" s="9">
        <v>3485529.26</v>
      </c>
      <c r="S342" s="9">
        <f t="shared" si="461"/>
        <v>-17904.740000000224</v>
      </c>
      <c r="T342" s="44">
        <f t="shared" si="456"/>
        <v>3467624.5199999996</v>
      </c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</row>
    <row r="343" spans="1:159" s="80" customFormat="1" ht="18" x14ac:dyDescent="0.2">
      <c r="A343" s="319"/>
      <c r="B343" s="320"/>
      <c r="C343" s="320"/>
      <c r="D343" s="320"/>
      <c r="E343" s="320"/>
      <c r="F343" s="320"/>
      <c r="G343" s="321" t="s">
        <v>348</v>
      </c>
      <c r="H343" s="71">
        <v>7598000</v>
      </c>
      <c r="I343" s="71">
        <f>O343</f>
        <v>4351686</v>
      </c>
      <c r="J343" s="71">
        <f t="shared" ref="J343" si="467">J344+J345+J353+J354</f>
        <v>3246314</v>
      </c>
      <c r="K343" s="165">
        <f t="shared" si="432"/>
        <v>57.27</v>
      </c>
      <c r="L343" s="71">
        <v>5800000</v>
      </c>
      <c r="M343" s="71">
        <f>M344+M353+M354</f>
        <v>3503434</v>
      </c>
      <c r="N343" s="71">
        <v>897748</v>
      </c>
      <c r="O343" s="69">
        <f>O344+O353+O354</f>
        <v>4351686</v>
      </c>
      <c r="P343" s="69">
        <f>L343-O343</f>
        <v>1448314</v>
      </c>
      <c r="Q343" s="206">
        <f>ROUND(O343/L343*100,2)</f>
        <v>75.03</v>
      </c>
      <c r="R343" s="9">
        <v>2681979</v>
      </c>
      <c r="S343" s="9">
        <f t="shared" si="461"/>
        <v>-821455</v>
      </c>
      <c r="T343" s="44">
        <f t="shared" si="456"/>
        <v>1860524</v>
      </c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8"/>
      <c r="AY343" s="78"/>
      <c r="AZ343" s="78"/>
      <c r="BA343" s="78"/>
      <c r="BB343" s="78"/>
      <c r="BC343" s="78"/>
      <c r="BD343" s="78"/>
      <c r="BE343" s="78"/>
      <c r="BF343" s="78"/>
      <c r="BG343" s="78"/>
      <c r="BH343" s="78"/>
      <c r="BI343" s="78"/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/>
      <c r="BX343" s="78"/>
      <c r="BY343" s="78"/>
      <c r="BZ343" s="78"/>
      <c r="CA343" s="78"/>
      <c r="CB343" s="78"/>
      <c r="CC343" s="78"/>
      <c r="CD343" s="78"/>
      <c r="CE343" s="78"/>
      <c r="CF343" s="78"/>
      <c r="CG343" s="78"/>
      <c r="CH343" s="78"/>
      <c r="CI343" s="78"/>
      <c r="CJ343" s="78"/>
      <c r="CK343" s="78"/>
      <c r="CL343" s="78"/>
      <c r="CM343" s="78"/>
      <c r="CN343" s="78"/>
      <c r="CO343" s="78"/>
      <c r="CP343" s="78"/>
      <c r="CQ343" s="78"/>
      <c r="CR343" s="78"/>
      <c r="CS343" s="78"/>
      <c r="CT343" s="78"/>
      <c r="CU343" s="78"/>
      <c r="CV343" s="78"/>
      <c r="CW343" s="78"/>
      <c r="CX343" s="78"/>
      <c r="CY343" s="78"/>
      <c r="CZ343" s="78"/>
      <c r="DA343" s="78"/>
      <c r="DB343" s="78"/>
      <c r="DC343" s="78"/>
      <c r="DD343" s="78"/>
      <c r="DE343" s="78"/>
      <c r="DF343" s="78"/>
      <c r="DG343" s="78"/>
      <c r="DH343" s="79"/>
      <c r="DI343" s="79"/>
      <c r="DJ343" s="79"/>
      <c r="DK343" s="79"/>
      <c r="DL343" s="79"/>
      <c r="DM343" s="79"/>
      <c r="DN343" s="79"/>
      <c r="DO343" s="79"/>
      <c r="DP343" s="79"/>
      <c r="DQ343" s="79"/>
      <c r="DR343" s="79"/>
      <c r="DS343" s="79"/>
      <c r="DT343" s="79"/>
      <c r="DU343" s="79"/>
      <c r="DV343" s="79"/>
      <c r="DW343" s="79"/>
      <c r="DX343" s="79"/>
      <c r="DY343" s="79"/>
      <c r="DZ343" s="79"/>
      <c r="EA343" s="79"/>
      <c r="EB343" s="79"/>
      <c r="EC343" s="79"/>
      <c r="ED343" s="79"/>
      <c r="EE343" s="79"/>
      <c r="EF343" s="79"/>
      <c r="EG343" s="79"/>
      <c r="EH343" s="79"/>
      <c r="EI343" s="79"/>
      <c r="EJ343" s="79"/>
      <c r="EK343" s="79"/>
      <c r="EL343" s="79"/>
      <c r="EM343" s="79"/>
      <c r="EN343" s="79"/>
      <c r="EO343" s="79"/>
      <c r="EP343" s="79"/>
      <c r="EQ343" s="79"/>
      <c r="ER343" s="79"/>
      <c r="ES343" s="79"/>
      <c r="ET343" s="79"/>
      <c r="EU343" s="79"/>
      <c r="EV343" s="79"/>
      <c r="EW343" s="79"/>
      <c r="EX343" s="79"/>
      <c r="EY343" s="79"/>
      <c r="EZ343" s="79"/>
      <c r="FA343" s="79"/>
      <c r="FB343" s="79"/>
      <c r="FC343" s="79"/>
    </row>
    <row r="344" spans="1:159" s="80" customFormat="1" ht="18" x14ac:dyDescent="0.2">
      <c r="A344" s="319"/>
      <c r="B344" s="320"/>
      <c r="C344" s="320"/>
      <c r="D344" s="320"/>
      <c r="E344" s="320"/>
      <c r="F344" s="320"/>
      <c r="G344" s="321" t="s">
        <v>375</v>
      </c>
      <c r="H344" s="71">
        <v>6920000</v>
      </c>
      <c r="I344" s="71">
        <f>O344</f>
        <v>4132599</v>
      </c>
      <c r="J344" s="71">
        <f t="shared" ref="J344:K354" si="468">H344-I344</f>
        <v>2787401</v>
      </c>
      <c r="K344" s="165">
        <f t="shared" si="432"/>
        <v>59.72</v>
      </c>
      <c r="L344" s="71">
        <v>2880000</v>
      </c>
      <c r="M344" s="71">
        <v>3332088</v>
      </c>
      <c r="N344" s="71">
        <v>800511</v>
      </c>
      <c r="O344" s="69">
        <f>+M344+N344</f>
        <v>4132599</v>
      </c>
      <c r="P344" s="69"/>
      <c r="Q344" s="206"/>
      <c r="R344" s="77"/>
      <c r="S344" s="9">
        <f t="shared" si="461"/>
        <v>-3332088</v>
      </c>
      <c r="T344" s="172">
        <f t="shared" si="456"/>
        <v>-3332088</v>
      </c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8"/>
      <c r="AY344" s="78"/>
      <c r="AZ344" s="78"/>
      <c r="BA344" s="78"/>
      <c r="BB344" s="78"/>
      <c r="BC344" s="78"/>
      <c r="BD344" s="78"/>
      <c r="BE344" s="78"/>
      <c r="BF344" s="78"/>
      <c r="BG344" s="78"/>
      <c r="BH344" s="78"/>
      <c r="BI344" s="78"/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/>
      <c r="BX344" s="78"/>
      <c r="BY344" s="78"/>
      <c r="BZ344" s="78"/>
      <c r="CA344" s="78"/>
      <c r="CB344" s="78"/>
      <c r="CC344" s="78"/>
      <c r="CD344" s="78"/>
      <c r="CE344" s="78"/>
      <c r="CF344" s="78"/>
      <c r="CG344" s="78"/>
      <c r="CH344" s="78"/>
      <c r="CI344" s="78"/>
      <c r="CJ344" s="78"/>
      <c r="CK344" s="78"/>
      <c r="CL344" s="78"/>
      <c r="CM344" s="78"/>
      <c r="CN344" s="78"/>
      <c r="CO344" s="78"/>
      <c r="CP344" s="78"/>
      <c r="CQ344" s="78"/>
      <c r="CR344" s="78"/>
      <c r="CS344" s="78"/>
      <c r="CT344" s="78"/>
      <c r="CU344" s="78"/>
      <c r="CV344" s="78"/>
      <c r="CW344" s="78"/>
      <c r="CX344" s="78"/>
      <c r="CY344" s="78"/>
      <c r="CZ344" s="78"/>
      <c r="DA344" s="78"/>
      <c r="DB344" s="78"/>
      <c r="DC344" s="78"/>
      <c r="DD344" s="78"/>
      <c r="DE344" s="78"/>
      <c r="DF344" s="78"/>
      <c r="DG344" s="78"/>
      <c r="DH344" s="79"/>
      <c r="DI344" s="79"/>
      <c r="DJ344" s="79"/>
      <c r="DK344" s="79"/>
      <c r="DL344" s="79"/>
      <c r="DM344" s="79"/>
      <c r="DN344" s="79"/>
      <c r="DO344" s="79"/>
      <c r="DP344" s="79"/>
      <c r="DQ344" s="79"/>
      <c r="DR344" s="79"/>
      <c r="DS344" s="79"/>
      <c r="DT344" s="79"/>
      <c r="DU344" s="79"/>
      <c r="DV344" s="79"/>
      <c r="DW344" s="79"/>
      <c r="DX344" s="79"/>
      <c r="DY344" s="79"/>
      <c r="DZ344" s="79"/>
      <c r="EA344" s="79"/>
      <c r="EB344" s="79"/>
      <c r="EC344" s="79"/>
      <c r="ED344" s="79"/>
      <c r="EE344" s="79"/>
      <c r="EF344" s="79"/>
      <c r="EG344" s="79"/>
      <c r="EH344" s="79"/>
      <c r="EI344" s="79"/>
      <c r="EJ344" s="79"/>
      <c r="EK344" s="79"/>
      <c r="EL344" s="79"/>
      <c r="EM344" s="79"/>
      <c r="EN344" s="79"/>
      <c r="EO344" s="79"/>
      <c r="EP344" s="79"/>
      <c r="EQ344" s="79"/>
      <c r="ER344" s="79"/>
      <c r="ES344" s="79"/>
      <c r="ET344" s="79"/>
      <c r="EU344" s="79"/>
      <c r="EV344" s="79"/>
      <c r="EW344" s="79"/>
      <c r="EX344" s="79"/>
      <c r="EY344" s="79"/>
      <c r="EZ344" s="79"/>
      <c r="FA344" s="79"/>
      <c r="FB344" s="79"/>
      <c r="FC344" s="79"/>
    </row>
    <row r="345" spans="1:159" ht="15.75" x14ac:dyDescent="0.2">
      <c r="A345" s="290"/>
      <c r="B345" s="291"/>
      <c r="C345" s="291"/>
      <c r="D345" s="291"/>
      <c r="E345" s="291"/>
      <c r="F345" s="291"/>
      <c r="G345" s="295" t="s">
        <v>208</v>
      </c>
      <c r="H345" s="71"/>
      <c r="I345" s="71">
        <f>O345</f>
        <v>0</v>
      </c>
      <c r="J345" s="71">
        <f t="shared" si="468"/>
        <v>0</v>
      </c>
      <c r="K345" s="71">
        <f t="shared" si="468"/>
        <v>0</v>
      </c>
      <c r="L345" s="71"/>
      <c r="M345" s="71"/>
      <c r="N345" s="71"/>
      <c r="O345" s="69">
        <f>+M345+N345</f>
        <v>0</v>
      </c>
      <c r="P345" s="69"/>
      <c r="Q345" s="199"/>
      <c r="R345" s="6"/>
      <c r="S345" s="9">
        <f t="shared" si="461"/>
        <v>0</v>
      </c>
      <c r="T345" s="33">
        <f t="shared" ref="T345" si="469">+T346+T347+T348+T349</f>
        <v>0</v>
      </c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</row>
    <row r="346" spans="1:159" ht="15" x14ac:dyDescent="0.2">
      <c r="A346" s="290"/>
      <c r="B346" s="291"/>
      <c r="C346" s="291"/>
      <c r="D346" s="291"/>
      <c r="E346" s="291"/>
      <c r="F346" s="291"/>
      <c r="G346" s="295" t="s">
        <v>209</v>
      </c>
      <c r="H346" s="71"/>
      <c r="I346" s="71"/>
      <c r="J346" s="71">
        <f t="shared" ref="J346:J352" si="470">H346-I346</f>
        <v>0</v>
      </c>
      <c r="K346" s="71">
        <f t="shared" ref="K346:K352" si="471">I346-J346</f>
        <v>0</v>
      </c>
      <c r="L346" s="71"/>
      <c r="M346" s="71"/>
      <c r="N346" s="71"/>
      <c r="O346" s="69">
        <f t="shared" ref="O346:O354" si="472">+M346+N346</f>
        <v>0</v>
      </c>
      <c r="P346" s="69"/>
      <c r="Q346" s="199"/>
      <c r="R346" s="6"/>
      <c r="S346" s="9">
        <f t="shared" si="461"/>
        <v>0</v>
      </c>
      <c r="T346" s="44">
        <f t="shared" ref="T346:T349" si="473">+R346+S346</f>
        <v>0</v>
      </c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</row>
    <row r="347" spans="1:159" ht="15" x14ac:dyDescent="0.2">
      <c r="A347" s="290"/>
      <c r="B347" s="291"/>
      <c r="C347" s="291"/>
      <c r="D347" s="291"/>
      <c r="E347" s="291"/>
      <c r="F347" s="291"/>
      <c r="G347" s="295" t="s">
        <v>210</v>
      </c>
      <c r="H347" s="71"/>
      <c r="I347" s="71"/>
      <c r="J347" s="71">
        <f t="shared" si="470"/>
        <v>0</v>
      </c>
      <c r="K347" s="71">
        <f t="shared" si="471"/>
        <v>0</v>
      </c>
      <c r="L347" s="71"/>
      <c r="M347" s="71"/>
      <c r="N347" s="71"/>
      <c r="O347" s="69">
        <f t="shared" si="472"/>
        <v>0</v>
      </c>
      <c r="P347" s="69"/>
      <c r="Q347" s="199"/>
      <c r="R347" s="6"/>
      <c r="S347" s="9">
        <f t="shared" si="461"/>
        <v>0</v>
      </c>
      <c r="T347" s="44">
        <f t="shared" si="473"/>
        <v>0</v>
      </c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</row>
    <row r="348" spans="1:159" ht="15" x14ac:dyDescent="0.2">
      <c r="A348" s="290"/>
      <c r="B348" s="291"/>
      <c r="C348" s="291"/>
      <c r="D348" s="291"/>
      <c r="E348" s="291"/>
      <c r="F348" s="291"/>
      <c r="G348" s="295" t="s">
        <v>211</v>
      </c>
      <c r="H348" s="71"/>
      <c r="I348" s="71"/>
      <c r="J348" s="71">
        <f t="shared" si="470"/>
        <v>0</v>
      </c>
      <c r="K348" s="71">
        <f t="shared" si="471"/>
        <v>0</v>
      </c>
      <c r="L348" s="71"/>
      <c r="M348" s="71"/>
      <c r="N348" s="71"/>
      <c r="O348" s="69">
        <f t="shared" si="472"/>
        <v>0</v>
      </c>
      <c r="P348" s="69"/>
      <c r="Q348" s="199"/>
      <c r="R348" s="6"/>
      <c r="S348" s="9">
        <f t="shared" si="461"/>
        <v>0</v>
      </c>
      <c r="T348" s="44">
        <f t="shared" si="473"/>
        <v>0</v>
      </c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</row>
    <row r="349" spans="1:159" ht="15" x14ac:dyDescent="0.2">
      <c r="A349" s="290"/>
      <c r="B349" s="291"/>
      <c r="C349" s="291"/>
      <c r="D349" s="291"/>
      <c r="E349" s="291"/>
      <c r="F349" s="291"/>
      <c r="G349" s="295" t="s">
        <v>212</v>
      </c>
      <c r="H349" s="71"/>
      <c r="I349" s="71"/>
      <c r="J349" s="71">
        <f t="shared" si="470"/>
        <v>0</v>
      </c>
      <c r="K349" s="71">
        <f t="shared" si="471"/>
        <v>0</v>
      </c>
      <c r="L349" s="71"/>
      <c r="M349" s="71"/>
      <c r="N349" s="71"/>
      <c r="O349" s="69">
        <f t="shared" si="472"/>
        <v>0</v>
      </c>
      <c r="P349" s="69"/>
      <c r="Q349" s="199"/>
      <c r="R349" s="6"/>
      <c r="S349" s="9">
        <f t="shared" si="461"/>
        <v>0</v>
      </c>
      <c r="T349" s="44">
        <f t="shared" si="473"/>
        <v>0</v>
      </c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</row>
    <row r="350" spans="1:159" ht="15.75" x14ac:dyDescent="0.2">
      <c r="A350" s="290"/>
      <c r="B350" s="291"/>
      <c r="C350" s="291"/>
      <c r="D350" s="291"/>
      <c r="E350" s="291"/>
      <c r="F350" s="291"/>
      <c r="G350" s="295" t="s">
        <v>213</v>
      </c>
      <c r="H350" s="71"/>
      <c r="I350" s="71"/>
      <c r="J350" s="71">
        <f t="shared" si="470"/>
        <v>0</v>
      </c>
      <c r="K350" s="71">
        <f t="shared" si="471"/>
        <v>0</v>
      </c>
      <c r="L350" s="71"/>
      <c r="M350" s="71"/>
      <c r="N350" s="71"/>
      <c r="O350" s="69">
        <f t="shared" si="472"/>
        <v>0</v>
      </c>
      <c r="P350" s="69"/>
      <c r="Q350" s="199"/>
      <c r="R350" s="6"/>
      <c r="S350" s="9">
        <f t="shared" si="461"/>
        <v>0</v>
      </c>
      <c r="T350" s="33">
        <f>R350+S350</f>
        <v>0</v>
      </c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</row>
    <row r="351" spans="1:159" ht="15" x14ac:dyDescent="0.2">
      <c r="A351" s="290"/>
      <c r="B351" s="291"/>
      <c r="C351" s="291"/>
      <c r="D351" s="291"/>
      <c r="E351" s="291"/>
      <c r="F351" s="291"/>
      <c r="G351" s="323" t="s">
        <v>214</v>
      </c>
      <c r="H351" s="71"/>
      <c r="I351" s="71"/>
      <c r="J351" s="71">
        <f t="shared" si="470"/>
        <v>0</v>
      </c>
      <c r="K351" s="71">
        <f t="shared" si="471"/>
        <v>0</v>
      </c>
      <c r="L351" s="71"/>
      <c r="M351" s="71"/>
      <c r="N351" s="71"/>
      <c r="O351" s="69">
        <f t="shared" si="472"/>
        <v>0</v>
      </c>
      <c r="P351" s="69"/>
      <c r="Q351" s="199"/>
      <c r="R351" s="6"/>
      <c r="S351" s="9">
        <f t="shared" si="461"/>
        <v>0</v>
      </c>
      <c r="T351" s="35">
        <f>R351+S351</f>
        <v>0</v>
      </c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</row>
    <row r="352" spans="1:159" ht="15" x14ac:dyDescent="0.2">
      <c r="A352" s="290"/>
      <c r="B352" s="291"/>
      <c r="C352" s="291"/>
      <c r="D352" s="291"/>
      <c r="E352" s="291"/>
      <c r="F352" s="291"/>
      <c r="G352" s="323" t="s">
        <v>215</v>
      </c>
      <c r="H352" s="71"/>
      <c r="I352" s="71"/>
      <c r="J352" s="71">
        <f t="shared" si="470"/>
        <v>0</v>
      </c>
      <c r="K352" s="71">
        <f t="shared" si="471"/>
        <v>0</v>
      </c>
      <c r="L352" s="71"/>
      <c r="M352" s="71"/>
      <c r="N352" s="71"/>
      <c r="O352" s="69">
        <f t="shared" si="472"/>
        <v>0</v>
      </c>
      <c r="P352" s="69"/>
      <c r="Q352" s="199"/>
      <c r="R352" s="6"/>
      <c r="S352" s="9">
        <f t="shared" si="461"/>
        <v>0</v>
      </c>
      <c r="T352" s="44">
        <f>+R352+S352</f>
        <v>0</v>
      </c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</row>
    <row r="353" spans="1:159" ht="18" x14ac:dyDescent="0.2">
      <c r="A353" s="290"/>
      <c r="B353" s="291"/>
      <c r="C353" s="291"/>
      <c r="D353" s="291"/>
      <c r="E353" s="291"/>
      <c r="F353" s="291"/>
      <c r="G353" s="295" t="s">
        <v>349</v>
      </c>
      <c r="H353" s="71">
        <v>660000</v>
      </c>
      <c r="I353" s="71">
        <f t="shared" ref="I353:I354" si="474">O353</f>
        <v>207681</v>
      </c>
      <c r="J353" s="71">
        <f t="shared" si="468"/>
        <v>452319</v>
      </c>
      <c r="K353" s="165">
        <f t="shared" si="432"/>
        <v>31.47</v>
      </c>
      <c r="L353" s="71">
        <v>15000</v>
      </c>
      <c r="M353" s="71">
        <v>162132</v>
      </c>
      <c r="N353" s="71">
        <v>45549</v>
      </c>
      <c r="O353" s="69">
        <f t="shared" si="472"/>
        <v>207681</v>
      </c>
      <c r="P353" s="69"/>
      <c r="Q353" s="199"/>
      <c r="R353" s="6"/>
      <c r="S353" s="9">
        <f t="shared" si="461"/>
        <v>-162132</v>
      </c>
      <c r="T353" s="44">
        <f t="shared" ref="T353" si="475">+R353+S353</f>
        <v>-162132</v>
      </c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</row>
    <row r="354" spans="1:159" s="85" customFormat="1" ht="18" x14ac:dyDescent="0.2">
      <c r="A354" s="310"/>
      <c r="B354" s="311"/>
      <c r="C354" s="311"/>
      <c r="D354" s="311"/>
      <c r="E354" s="311"/>
      <c r="F354" s="311"/>
      <c r="G354" s="312" t="s">
        <v>374</v>
      </c>
      <c r="H354" s="173">
        <v>18000</v>
      </c>
      <c r="I354" s="136">
        <f t="shared" si="474"/>
        <v>11406</v>
      </c>
      <c r="J354" s="173">
        <f t="shared" si="468"/>
        <v>6594</v>
      </c>
      <c r="K354" s="171">
        <f t="shared" si="432"/>
        <v>63.37</v>
      </c>
      <c r="L354" s="173">
        <v>5000</v>
      </c>
      <c r="M354" s="173">
        <v>9214</v>
      </c>
      <c r="N354" s="173">
        <v>2192</v>
      </c>
      <c r="O354" s="181">
        <f t="shared" si="472"/>
        <v>11406</v>
      </c>
      <c r="P354" s="181"/>
      <c r="Q354" s="204"/>
      <c r="R354" s="82"/>
      <c r="S354" s="9">
        <f t="shared" si="461"/>
        <v>-9214</v>
      </c>
      <c r="T354" s="44">
        <f>+R354+S354</f>
        <v>-9214</v>
      </c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4"/>
      <c r="DI354" s="84"/>
      <c r="DJ354" s="84"/>
      <c r="DK354" s="84"/>
      <c r="DL354" s="84"/>
      <c r="DM354" s="84"/>
      <c r="DN354" s="84"/>
      <c r="DO354" s="84"/>
      <c r="DP354" s="84"/>
      <c r="DQ354" s="84"/>
      <c r="DR354" s="84"/>
      <c r="DS354" s="84"/>
      <c r="DT354" s="84"/>
      <c r="DU354" s="84"/>
      <c r="DV354" s="84"/>
      <c r="DW354" s="84"/>
      <c r="DX354" s="84"/>
      <c r="DY354" s="84"/>
      <c r="DZ354" s="84"/>
      <c r="EA354" s="84"/>
      <c r="EB354" s="84"/>
      <c r="EC354" s="84"/>
      <c r="ED354" s="84"/>
      <c r="EE354" s="84"/>
      <c r="EF354" s="84"/>
      <c r="EG354" s="84"/>
      <c r="EH354" s="84"/>
      <c r="EI354" s="84"/>
      <c r="EJ354" s="84"/>
      <c r="EK354" s="84"/>
      <c r="EL354" s="84"/>
      <c r="EM354" s="84"/>
      <c r="EN354" s="84"/>
      <c r="EO354" s="84"/>
      <c r="EP354" s="84"/>
      <c r="EQ354" s="84"/>
      <c r="ER354" s="84"/>
      <c r="ES354" s="84"/>
      <c r="ET354" s="84"/>
      <c r="EU354" s="84"/>
      <c r="EV354" s="84"/>
      <c r="EW354" s="84"/>
      <c r="EX354" s="84"/>
      <c r="EY354" s="84"/>
      <c r="EZ354" s="84"/>
      <c r="FA354" s="84"/>
      <c r="FB354" s="84"/>
      <c r="FC354" s="84"/>
    </row>
    <row r="355" spans="1:159" ht="15.75" x14ac:dyDescent="0.2">
      <c r="A355" s="284"/>
      <c r="B355" s="285"/>
      <c r="C355" s="285"/>
      <c r="D355" s="285"/>
      <c r="E355" s="285"/>
      <c r="F355" s="285"/>
      <c r="G355" s="293" t="s">
        <v>216</v>
      </c>
      <c r="H355" s="73">
        <f t="shared" ref="H355:J355" si="476">+H356+H357+H358+H359</f>
        <v>0</v>
      </c>
      <c r="I355" s="73">
        <f t="shared" si="476"/>
        <v>0</v>
      </c>
      <c r="J355" s="73">
        <f t="shared" si="476"/>
        <v>0</v>
      </c>
      <c r="K355" s="73">
        <v>0</v>
      </c>
      <c r="L355" s="73" t="s">
        <v>435</v>
      </c>
      <c r="M355" s="73">
        <f t="shared" ref="M355:O355" si="477">+M356+M357+M358+M359</f>
        <v>0</v>
      </c>
      <c r="N355" s="73">
        <f>+N356+N357+N358+N359</f>
        <v>0</v>
      </c>
      <c r="O355" s="73">
        <f t="shared" si="477"/>
        <v>0</v>
      </c>
      <c r="P355" s="69" t="e">
        <f t="shared" si="446"/>
        <v>#VALUE!</v>
      </c>
      <c r="Q355" s="199" t="e">
        <f t="shared" si="447"/>
        <v>#VALUE!</v>
      </c>
      <c r="R355" s="6"/>
      <c r="S355" s="9">
        <f t="shared" si="461"/>
        <v>0</v>
      </c>
      <c r="T355" s="30">
        <f>+R355+S355</f>
        <v>0</v>
      </c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</row>
    <row r="356" spans="1:159" ht="15.75" x14ac:dyDescent="0.2">
      <c r="A356" s="290"/>
      <c r="B356" s="291"/>
      <c r="C356" s="291"/>
      <c r="D356" s="291"/>
      <c r="E356" s="291"/>
      <c r="F356" s="291"/>
      <c r="G356" s="295" t="s">
        <v>217</v>
      </c>
      <c r="H356" s="71"/>
      <c r="I356" s="71"/>
      <c r="J356" s="71">
        <f t="shared" ref="J356:J359" si="478">H356-I356</f>
        <v>0</v>
      </c>
      <c r="K356" s="73">
        <v>0</v>
      </c>
      <c r="L356" s="71"/>
      <c r="M356" s="71"/>
      <c r="N356" s="71"/>
      <c r="O356" s="69">
        <f t="shared" ref="O356:O359" si="479">+M356+N356</f>
        <v>0</v>
      </c>
      <c r="P356" s="69">
        <f t="shared" si="446"/>
        <v>0</v>
      </c>
      <c r="Q356" s="199" t="e">
        <f t="shared" si="447"/>
        <v>#DIV/0!</v>
      </c>
      <c r="R356" s="6"/>
      <c r="S356" s="9">
        <f t="shared" si="461"/>
        <v>0</v>
      </c>
      <c r="T356" s="30">
        <f>+R356+S356</f>
        <v>0</v>
      </c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</row>
    <row r="357" spans="1:159" ht="15.75" x14ac:dyDescent="0.2">
      <c r="A357" s="290"/>
      <c r="B357" s="291"/>
      <c r="C357" s="291"/>
      <c r="D357" s="291"/>
      <c r="E357" s="291"/>
      <c r="F357" s="291"/>
      <c r="G357" s="295" t="s">
        <v>218</v>
      </c>
      <c r="H357" s="71"/>
      <c r="I357" s="71"/>
      <c r="J357" s="71">
        <f t="shared" si="478"/>
        <v>0</v>
      </c>
      <c r="K357" s="73">
        <v>0</v>
      </c>
      <c r="L357" s="71"/>
      <c r="M357" s="71"/>
      <c r="N357" s="71"/>
      <c r="O357" s="69">
        <f t="shared" si="479"/>
        <v>0</v>
      </c>
      <c r="P357" s="69">
        <f t="shared" si="446"/>
        <v>0</v>
      </c>
      <c r="Q357" s="199" t="e">
        <f t="shared" si="447"/>
        <v>#DIV/0!</v>
      </c>
      <c r="R357" s="6"/>
      <c r="S357" s="9">
        <f t="shared" si="461"/>
        <v>0</v>
      </c>
      <c r="T357" s="30">
        <f t="shared" ref="T357:T360" si="480">+R357+S357</f>
        <v>0</v>
      </c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</row>
    <row r="358" spans="1:159" ht="15.75" x14ac:dyDescent="0.2">
      <c r="A358" s="290"/>
      <c r="B358" s="291"/>
      <c r="C358" s="291"/>
      <c r="D358" s="291"/>
      <c r="E358" s="291"/>
      <c r="F358" s="291"/>
      <c r="G358" s="295" t="s">
        <v>219</v>
      </c>
      <c r="H358" s="71"/>
      <c r="I358" s="71"/>
      <c r="J358" s="71">
        <f t="shared" si="478"/>
        <v>0</v>
      </c>
      <c r="K358" s="73">
        <v>0</v>
      </c>
      <c r="L358" s="71"/>
      <c r="M358" s="71"/>
      <c r="N358" s="71"/>
      <c r="O358" s="69">
        <f t="shared" si="479"/>
        <v>0</v>
      </c>
      <c r="P358" s="69">
        <f t="shared" si="446"/>
        <v>0</v>
      </c>
      <c r="Q358" s="199" t="e">
        <f t="shared" si="447"/>
        <v>#DIV/0!</v>
      </c>
      <c r="R358" s="6"/>
      <c r="S358" s="9">
        <f t="shared" si="461"/>
        <v>0</v>
      </c>
      <c r="T358" s="30">
        <f t="shared" si="480"/>
        <v>0</v>
      </c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</row>
    <row r="359" spans="1:159" ht="15.75" x14ac:dyDescent="0.2">
      <c r="A359" s="290"/>
      <c r="B359" s="291"/>
      <c r="C359" s="291"/>
      <c r="D359" s="291"/>
      <c r="E359" s="291"/>
      <c r="F359" s="291"/>
      <c r="G359" s="295" t="s">
        <v>220</v>
      </c>
      <c r="H359" s="71"/>
      <c r="I359" s="71"/>
      <c r="J359" s="71">
        <f t="shared" si="478"/>
        <v>0</v>
      </c>
      <c r="K359" s="73">
        <v>0</v>
      </c>
      <c r="L359" s="71"/>
      <c r="M359" s="71"/>
      <c r="N359" s="71"/>
      <c r="O359" s="69">
        <f t="shared" si="479"/>
        <v>0</v>
      </c>
      <c r="P359" s="69">
        <f t="shared" si="446"/>
        <v>0</v>
      </c>
      <c r="Q359" s="199" t="e">
        <f t="shared" si="447"/>
        <v>#DIV/0!</v>
      </c>
      <c r="R359" s="6"/>
      <c r="S359" s="9">
        <f t="shared" si="461"/>
        <v>0</v>
      </c>
      <c r="T359" s="30">
        <f t="shared" si="480"/>
        <v>0</v>
      </c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</row>
    <row r="360" spans="1:159" ht="18" x14ac:dyDescent="0.2">
      <c r="A360" s="284"/>
      <c r="B360" s="285"/>
      <c r="C360" s="285"/>
      <c r="D360" s="285"/>
      <c r="E360" s="285" t="s">
        <v>18</v>
      </c>
      <c r="F360" s="285"/>
      <c r="G360" s="293" t="s">
        <v>317</v>
      </c>
      <c r="H360" s="73">
        <f>H361</f>
        <v>1275000</v>
      </c>
      <c r="I360" s="73">
        <f t="shared" ref="I360:J360" si="481">I361</f>
        <v>857045</v>
      </c>
      <c r="J360" s="73">
        <f t="shared" si="481"/>
        <v>417955</v>
      </c>
      <c r="K360" s="165">
        <f>ROUND(I360/H360*100,2)</f>
        <v>67.22</v>
      </c>
      <c r="L360" s="73">
        <f>L361</f>
        <v>1100000</v>
      </c>
      <c r="M360" s="73">
        <f>M361</f>
        <v>722939</v>
      </c>
      <c r="N360" s="73">
        <f t="shared" ref="N360" si="482">N361</f>
        <v>134106</v>
      </c>
      <c r="O360" s="73">
        <f>M360+N360</f>
        <v>857045</v>
      </c>
      <c r="P360" s="69">
        <f>L360-O360</f>
        <v>242955</v>
      </c>
      <c r="Q360" s="199">
        <f t="shared" si="447"/>
        <v>77.91</v>
      </c>
      <c r="R360" s="6"/>
      <c r="S360" s="9">
        <f t="shared" si="461"/>
        <v>-722939</v>
      </c>
      <c r="T360" s="44">
        <f t="shared" si="480"/>
        <v>-722939</v>
      </c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</row>
    <row r="361" spans="1:159" ht="18" x14ac:dyDescent="0.2">
      <c r="A361" s="284"/>
      <c r="B361" s="285"/>
      <c r="C361" s="285"/>
      <c r="D361" s="285"/>
      <c r="E361" s="285"/>
      <c r="F361" s="324" t="s">
        <v>20</v>
      </c>
      <c r="G361" s="295" t="s">
        <v>350</v>
      </c>
      <c r="H361" s="73">
        <f>H362+H363+H364</f>
        <v>1275000</v>
      </c>
      <c r="I361" s="73">
        <f>I362+I363+I364</f>
        <v>857045</v>
      </c>
      <c r="J361" s="73">
        <f>H361-I361</f>
        <v>417955</v>
      </c>
      <c r="K361" s="165">
        <f t="shared" ref="K361:K365" si="483">ROUND(I361/H361*100,2)</f>
        <v>67.22</v>
      </c>
      <c r="L361" s="71">
        <f>+L363+L364+L362</f>
        <v>1100000</v>
      </c>
      <c r="M361" s="71">
        <v>722939</v>
      </c>
      <c r="N361" s="71">
        <f>N362+N363</f>
        <v>134106</v>
      </c>
      <c r="O361" s="71">
        <f>M361+N361</f>
        <v>857045</v>
      </c>
      <c r="P361" s="69">
        <f>L361-O361</f>
        <v>242955</v>
      </c>
      <c r="Q361" s="199">
        <f t="shared" si="447"/>
        <v>77.91</v>
      </c>
      <c r="R361" s="6"/>
      <c r="S361" s="9"/>
      <c r="T361" s="33">
        <f t="shared" ref="T361" si="484">T362</f>
        <v>82321388</v>
      </c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</row>
    <row r="362" spans="1:159" ht="18" x14ac:dyDescent="0.2">
      <c r="A362" s="290"/>
      <c r="B362" s="291"/>
      <c r="C362" s="291"/>
      <c r="D362" s="291"/>
      <c r="E362" s="291"/>
      <c r="F362" s="325"/>
      <c r="G362" s="295" t="s">
        <v>421</v>
      </c>
      <c r="H362" s="71">
        <v>82000</v>
      </c>
      <c r="I362" s="71">
        <f>O362</f>
        <v>40000</v>
      </c>
      <c r="J362" s="71">
        <f>H362-I362</f>
        <v>42000</v>
      </c>
      <c r="K362" s="165">
        <f t="shared" si="483"/>
        <v>48.78</v>
      </c>
      <c r="L362" s="71">
        <v>164000</v>
      </c>
      <c r="M362" s="71">
        <v>32000</v>
      </c>
      <c r="N362" s="71">
        <v>8000</v>
      </c>
      <c r="O362" s="69">
        <f>+M362+N362</f>
        <v>40000</v>
      </c>
      <c r="P362" s="69">
        <f t="shared" ref="P362:Q364" si="485">L362-O362</f>
        <v>124000</v>
      </c>
      <c r="Q362" s="199">
        <f t="shared" si="447"/>
        <v>24.39</v>
      </c>
      <c r="R362" s="6">
        <v>8899782</v>
      </c>
      <c r="S362" s="9">
        <f>R362-M362</f>
        <v>8867782</v>
      </c>
      <c r="T362" s="33">
        <f t="shared" ref="T362" si="486">T363+T368</f>
        <v>82321388</v>
      </c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</row>
    <row r="363" spans="1:159" ht="18" customHeight="1" x14ac:dyDescent="0.2">
      <c r="A363" s="290"/>
      <c r="B363" s="291"/>
      <c r="C363" s="291"/>
      <c r="D363" s="291"/>
      <c r="E363" s="291"/>
      <c r="F363" s="291"/>
      <c r="G363" s="326" t="s">
        <v>418</v>
      </c>
      <c r="H363" s="71">
        <v>1193000</v>
      </c>
      <c r="I363" s="71">
        <f>O363</f>
        <v>817045</v>
      </c>
      <c r="J363" s="71">
        <f t="shared" ref="J363:K364" si="487">H363-I363</f>
        <v>375955</v>
      </c>
      <c r="K363" s="165">
        <f t="shared" si="483"/>
        <v>68.489999999999995</v>
      </c>
      <c r="L363" s="71">
        <v>936000</v>
      </c>
      <c r="M363" s="71">
        <v>690939</v>
      </c>
      <c r="N363" s="71">
        <v>126106</v>
      </c>
      <c r="O363" s="69">
        <f t="shared" ref="O363" si="488">+M363+N363</f>
        <v>817045</v>
      </c>
      <c r="P363" s="69">
        <f t="shared" si="485"/>
        <v>118955</v>
      </c>
      <c r="Q363" s="199">
        <f t="shared" si="447"/>
        <v>87.29</v>
      </c>
      <c r="R363" s="6"/>
      <c r="S363" s="9"/>
      <c r="T363" s="33">
        <f t="shared" ref="T363" si="489">T364+T365+T366+T367</f>
        <v>82321388</v>
      </c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</row>
    <row r="364" spans="1:159" ht="15" x14ac:dyDescent="0.2">
      <c r="A364" s="290"/>
      <c r="B364" s="291"/>
      <c r="C364" s="291"/>
      <c r="D364" s="291"/>
      <c r="E364" s="291"/>
      <c r="F364" s="291"/>
      <c r="G364" s="327" t="s">
        <v>419</v>
      </c>
      <c r="H364" s="71">
        <v>0</v>
      </c>
      <c r="I364" s="71">
        <f t="shared" ref="I364" si="490">O364</f>
        <v>0</v>
      </c>
      <c r="J364" s="71">
        <f t="shared" si="487"/>
        <v>0</v>
      </c>
      <c r="K364" s="71">
        <f t="shared" si="487"/>
        <v>0</v>
      </c>
      <c r="L364" s="71">
        <f t="shared" ref="L364" si="491">H364</f>
        <v>0</v>
      </c>
      <c r="M364" s="71"/>
      <c r="N364" s="71">
        <v>0</v>
      </c>
      <c r="O364" s="69">
        <f>+M364+N364</f>
        <v>0</v>
      </c>
      <c r="P364" s="69">
        <f t="shared" si="485"/>
        <v>0</v>
      </c>
      <c r="Q364" s="69">
        <f t="shared" si="485"/>
        <v>0</v>
      </c>
      <c r="R364" s="6"/>
      <c r="S364" s="9"/>
      <c r="T364" s="44">
        <f t="shared" ref="T364:T368" si="492">+R364+S364</f>
        <v>0</v>
      </c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</row>
    <row r="365" spans="1:159" s="1" customFormat="1" ht="60" x14ac:dyDescent="0.25">
      <c r="A365" s="284"/>
      <c r="B365" s="285"/>
      <c r="C365" s="285"/>
      <c r="D365" s="285"/>
      <c r="E365" s="285" t="s">
        <v>7</v>
      </c>
      <c r="F365" s="285"/>
      <c r="G365" s="328" t="s">
        <v>417</v>
      </c>
      <c r="H365" s="73">
        <v>1751000</v>
      </c>
      <c r="I365" s="73">
        <f>O365</f>
        <v>1858229</v>
      </c>
      <c r="J365" s="73">
        <f>H365-I365</f>
        <v>-107229</v>
      </c>
      <c r="K365" s="165">
        <f t="shared" si="483"/>
        <v>106.12</v>
      </c>
      <c r="L365" s="73">
        <f>H365</f>
        <v>1751000</v>
      </c>
      <c r="M365" s="73">
        <v>1598742</v>
      </c>
      <c r="N365" s="73">
        <v>259487</v>
      </c>
      <c r="O365" s="70">
        <f>+M365+N365</f>
        <v>1858229</v>
      </c>
      <c r="P365" s="70">
        <f>L365-O365</f>
        <v>-107229</v>
      </c>
      <c r="Q365" s="198">
        <f t="shared" si="447"/>
        <v>106.12</v>
      </c>
      <c r="R365" s="9">
        <v>41960065</v>
      </c>
      <c r="S365" s="9">
        <f t="shared" ref="S365:S382" si="493">R365-M365</f>
        <v>40361323</v>
      </c>
      <c r="T365" s="44">
        <f t="shared" si="492"/>
        <v>82321388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</row>
    <row r="366" spans="1:159" s="1" customFormat="1" ht="43.5" x14ac:dyDescent="0.25">
      <c r="A366" s="284"/>
      <c r="B366" s="285"/>
      <c r="C366" s="285"/>
      <c r="D366" s="285"/>
      <c r="E366" s="285" t="s">
        <v>22</v>
      </c>
      <c r="F366" s="285"/>
      <c r="G366" s="326" t="s">
        <v>428</v>
      </c>
      <c r="H366" s="73">
        <f>H367+H368</f>
        <v>120000</v>
      </c>
      <c r="I366" s="73">
        <f>O366</f>
        <v>111475</v>
      </c>
      <c r="J366" s="73">
        <f>H366-I366</f>
        <v>8525</v>
      </c>
      <c r="K366" s="165">
        <f>ROUND(I366/H366*100,2)</f>
        <v>92.9</v>
      </c>
      <c r="L366" s="73">
        <f>L367+L368</f>
        <v>120000</v>
      </c>
      <c r="M366" s="73">
        <f>M367+M368</f>
        <v>59997</v>
      </c>
      <c r="N366" s="73">
        <f t="shared" ref="N366" si="494">N367+N368</f>
        <v>51478</v>
      </c>
      <c r="O366" s="70">
        <f>+M366+N366</f>
        <v>111475</v>
      </c>
      <c r="P366" s="70">
        <f>L366-O366</f>
        <v>8525</v>
      </c>
      <c r="Q366" s="198">
        <f t="shared" si="447"/>
        <v>92.9</v>
      </c>
      <c r="R366" s="9"/>
      <c r="S366" s="9"/>
      <c r="T366" s="44">
        <f t="shared" si="492"/>
        <v>0</v>
      </c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</row>
    <row r="367" spans="1:159" s="1" customFormat="1" ht="15.75" x14ac:dyDescent="0.25">
      <c r="A367" s="284"/>
      <c r="B367" s="285"/>
      <c r="C367" s="285"/>
      <c r="D367" s="285"/>
      <c r="E367" s="285"/>
      <c r="F367" s="285"/>
      <c r="G367" s="326" t="s">
        <v>420</v>
      </c>
      <c r="H367" s="71"/>
      <c r="I367" s="71"/>
      <c r="J367" s="71">
        <f t="shared" ref="J367:K368" si="495">H367-I367</f>
        <v>0</v>
      </c>
      <c r="K367" s="71">
        <f t="shared" si="495"/>
        <v>0</v>
      </c>
      <c r="L367" s="71"/>
      <c r="M367" s="71"/>
      <c r="N367" s="71"/>
      <c r="O367" s="70">
        <f t="shared" ref="O367:O370" si="496">+M367+N367</f>
        <v>0</v>
      </c>
      <c r="P367" s="69">
        <f t="shared" ref="P367:P368" si="497">L367-O367</f>
        <v>0</v>
      </c>
      <c r="Q367" s="198">
        <v>0</v>
      </c>
      <c r="R367" s="9"/>
      <c r="S367" s="9"/>
      <c r="T367" s="44">
        <f t="shared" si="492"/>
        <v>0</v>
      </c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</row>
    <row r="368" spans="1:159" s="1" customFormat="1" ht="18" x14ac:dyDescent="0.25">
      <c r="A368" s="284"/>
      <c r="B368" s="285"/>
      <c r="C368" s="285"/>
      <c r="D368" s="285"/>
      <c r="E368" s="285"/>
      <c r="F368" s="285"/>
      <c r="G368" s="327" t="s">
        <v>424</v>
      </c>
      <c r="H368" s="71">
        <v>120000</v>
      </c>
      <c r="I368" s="71">
        <f>O368</f>
        <v>111475</v>
      </c>
      <c r="J368" s="71">
        <f t="shared" si="495"/>
        <v>8525</v>
      </c>
      <c r="K368" s="191">
        <f t="shared" ref="K368" si="498">ROUND(I368/H368*100,2)</f>
        <v>92.9</v>
      </c>
      <c r="L368" s="71">
        <v>120000</v>
      </c>
      <c r="M368" s="71">
        <v>59997</v>
      </c>
      <c r="N368" s="71">
        <v>51478</v>
      </c>
      <c r="O368" s="70">
        <f t="shared" si="496"/>
        <v>111475</v>
      </c>
      <c r="P368" s="69">
        <f t="shared" si="497"/>
        <v>8525</v>
      </c>
      <c r="Q368" s="198">
        <f t="shared" si="447"/>
        <v>92.9</v>
      </c>
      <c r="R368" s="9"/>
      <c r="S368" s="9"/>
      <c r="T368" s="44">
        <f t="shared" si="492"/>
        <v>0</v>
      </c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</row>
    <row r="369" spans="1:159" s="1" customFormat="1" ht="15.75" x14ac:dyDescent="0.25">
      <c r="A369" s="284"/>
      <c r="B369" s="285"/>
      <c r="C369" s="285"/>
      <c r="D369" s="285">
        <v>59</v>
      </c>
      <c r="E369" s="285"/>
      <c r="F369" s="285"/>
      <c r="G369" s="309" t="s">
        <v>161</v>
      </c>
      <c r="H369" s="73">
        <f>+H370</f>
        <v>1000</v>
      </c>
      <c r="I369" s="73">
        <f t="shared" ref="I369" si="499">+I370</f>
        <v>1000</v>
      </c>
      <c r="J369" s="73">
        <f>+J370</f>
        <v>0</v>
      </c>
      <c r="K369" s="73">
        <v>0</v>
      </c>
      <c r="L369" s="73">
        <f>+L370</f>
        <v>1000</v>
      </c>
      <c r="M369" s="73">
        <f>+M370</f>
        <v>0</v>
      </c>
      <c r="N369" s="73">
        <f t="shared" ref="N369" si="500">+N370</f>
        <v>1000</v>
      </c>
      <c r="O369" s="70">
        <f t="shared" si="496"/>
        <v>1000</v>
      </c>
      <c r="P369" s="70">
        <f>L369-O369</f>
        <v>0</v>
      </c>
      <c r="Q369" s="70">
        <f>M369-P369</f>
        <v>0</v>
      </c>
      <c r="R369" s="9"/>
      <c r="S369" s="9">
        <f t="shared" si="493"/>
        <v>0</v>
      </c>
      <c r="T369" s="33">
        <f t="shared" ref="T369:T371" si="501">T370</f>
        <v>0</v>
      </c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</row>
    <row r="370" spans="1:159" ht="15.75" x14ac:dyDescent="0.2">
      <c r="A370" s="290"/>
      <c r="B370" s="291"/>
      <c r="C370" s="291"/>
      <c r="D370" s="291"/>
      <c r="E370" s="291">
        <v>17</v>
      </c>
      <c r="F370" s="291"/>
      <c r="G370" s="295" t="s">
        <v>221</v>
      </c>
      <c r="H370" s="71">
        <v>1000</v>
      </c>
      <c r="I370" s="71">
        <v>1000</v>
      </c>
      <c r="J370" s="71">
        <f>H370-I370</f>
        <v>0</v>
      </c>
      <c r="K370" s="73">
        <v>0</v>
      </c>
      <c r="L370" s="71">
        <f>H370</f>
        <v>1000</v>
      </c>
      <c r="M370" s="71">
        <v>0</v>
      </c>
      <c r="N370" s="71">
        <v>1000</v>
      </c>
      <c r="O370" s="69">
        <f t="shared" si="496"/>
        <v>1000</v>
      </c>
      <c r="P370" s="70">
        <f t="shared" ref="P370:Q370" si="502">L370-O370</f>
        <v>0</v>
      </c>
      <c r="Q370" s="70">
        <f t="shared" si="502"/>
        <v>0</v>
      </c>
      <c r="R370" s="6"/>
      <c r="S370" s="9">
        <f t="shared" si="493"/>
        <v>0</v>
      </c>
      <c r="T370" s="33">
        <f t="shared" si="501"/>
        <v>0</v>
      </c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</row>
    <row r="371" spans="1:159" ht="15.75" x14ac:dyDescent="0.2">
      <c r="A371" s="284"/>
      <c r="B371" s="285"/>
      <c r="C371" s="285"/>
      <c r="D371" s="285" t="s">
        <v>97</v>
      </c>
      <c r="E371" s="285"/>
      <c r="F371" s="285"/>
      <c r="G371" s="309" t="s">
        <v>162</v>
      </c>
      <c r="H371" s="73">
        <f t="shared" ref="H371:J371" si="503">H372</f>
        <v>0</v>
      </c>
      <c r="I371" s="73">
        <f t="shared" si="503"/>
        <v>0</v>
      </c>
      <c r="J371" s="73">
        <f t="shared" si="503"/>
        <v>0</v>
      </c>
      <c r="K371" s="73">
        <v>0</v>
      </c>
      <c r="L371" s="73">
        <f t="shared" ref="L371:O371" si="504">L372</f>
        <v>0</v>
      </c>
      <c r="M371" s="73">
        <f t="shared" si="504"/>
        <v>0</v>
      </c>
      <c r="N371" s="73">
        <f>N372</f>
        <v>0</v>
      </c>
      <c r="O371" s="73">
        <f t="shared" si="504"/>
        <v>0</v>
      </c>
      <c r="P371" s="70">
        <f t="shared" ref="P371:Q371" si="505">L371-O371</f>
        <v>0</v>
      </c>
      <c r="Q371" s="70">
        <f t="shared" si="505"/>
        <v>0</v>
      </c>
      <c r="R371" s="6"/>
      <c r="S371" s="9">
        <f t="shared" si="493"/>
        <v>0</v>
      </c>
      <c r="T371" s="33">
        <f t="shared" si="501"/>
        <v>0</v>
      </c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</row>
    <row r="372" spans="1:159" ht="15.75" x14ac:dyDescent="0.2">
      <c r="A372" s="284"/>
      <c r="B372" s="285"/>
      <c r="C372" s="285"/>
      <c r="D372" s="285">
        <v>71</v>
      </c>
      <c r="E372" s="285"/>
      <c r="F372" s="285"/>
      <c r="G372" s="309" t="s">
        <v>184</v>
      </c>
      <c r="H372" s="73">
        <f t="shared" ref="H372:J372" si="506">H373+H378</f>
        <v>0</v>
      </c>
      <c r="I372" s="73">
        <f t="shared" si="506"/>
        <v>0</v>
      </c>
      <c r="J372" s="73">
        <f t="shared" si="506"/>
        <v>0</v>
      </c>
      <c r="K372" s="73">
        <v>0</v>
      </c>
      <c r="L372" s="73">
        <f t="shared" ref="L372:O372" si="507">L373+L378</f>
        <v>0</v>
      </c>
      <c r="M372" s="73">
        <f t="shared" si="507"/>
        <v>0</v>
      </c>
      <c r="N372" s="73">
        <f>N373+N378</f>
        <v>0</v>
      </c>
      <c r="O372" s="73">
        <f t="shared" si="507"/>
        <v>0</v>
      </c>
      <c r="P372" s="70">
        <f t="shared" ref="P372:Q372" si="508">L372-O372</f>
        <v>0</v>
      </c>
      <c r="Q372" s="70">
        <f t="shared" si="508"/>
        <v>0</v>
      </c>
      <c r="R372" s="6"/>
      <c r="S372" s="9">
        <f t="shared" si="493"/>
        <v>0</v>
      </c>
      <c r="T372" s="44">
        <f t="shared" ref="T372:T373" si="509">+R372+S372</f>
        <v>0</v>
      </c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</row>
    <row r="373" spans="1:159" ht="15.75" x14ac:dyDescent="0.2">
      <c r="A373" s="284"/>
      <c r="B373" s="285"/>
      <c r="C373" s="285"/>
      <c r="D373" s="285"/>
      <c r="E373" s="285" t="s">
        <v>20</v>
      </c>
      <c r="F373" s="285"/>
      <c r="G373" s="293" t="s">
        <v>185</v>
      </c>
      <c r="H373" s="73">
        <f t="shared" ref="H373:J373" si="510">H374+H375+H376+H377</f>
        <v>0</v>
      </c>
      <c r="I373" s="73">
        <f>I374+I375+I376+I377</f>
        <v>0</v>
      </c>
      <c r="J373" s="73">
        <f t="shared" si="510"/>
        <v>0</v>
      </c>
      <c r="K373" s="73">
        <v>0</v>
      </c>
      <c r="L373" s="73">
        <f t="shared" ref="L373:O373" si="511">L374+L375+L376+L377</f>
        <v>0</v>
      </c>
      <c r="M373" s="73">
        <f t="shared" si="511"/>
        <v>0</v>
      </c>
      <c r="N373" s="73">
        <f>N374+N375+N376+N377</f>
        <v>0</v>
      </c>
      <c r="O373" s="73">
        <f t="shared" si="511"/>
        <v>0</v>
      </c>
      <c r="P373" s="70">
        <f t="shared" ref="P373:Q373" si="512">L373-O373</f>
        <v>0</v>
      </c>
      <c r="Q373" s="70">
        <f t="shared" si="512"/>
        <v>0</v>
      </c>
      <c r="R373" s="6"/>
      <c r="S373" s="9">
        <f t="shared" si="493"/>
        <v>0</v>
      </c>
      <c r="T373" s="175">
        <f t="shared" si="509"/>
        <v>0</v>
      </c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</row>
    <row r="374" spans="1:159" ht="15.75" x14ac:dyDescent="0.2">
      <c r="A374" s="290"/>
      <c r="B374" s="291"/>
      <c r="C374" s="291"/>
      <c r="D374" s="291"/>
      <c r="E374" s="291"/>
      <c r="F374" s="291" t="s">
        <v>20</v>
      </c>
      <c r="G374" s="295" t="s">
        <v>186</v>
      </c>
      <c r="H374" s="71"/>
      <c r="I374" s="71"/>
      <c r="J374" s="71">
        <f t="shared" ref="J374:J378" si="513">H374-I374</f>
        <v>0</v>
      </c>
      <c r="K374" s="73">
        <v>0</v>
      </c>
      <c r="L374" s="71"/>
      <c r="M374" s="71"/>
      <c r="N374" s="71"/>
      <c r="O374" s="69">
        <f t="shared" ref="O374:O378" si="514">+M374+N374</f>
        <v>0</v>
      </c>
      <c r="P374" s="70">
        <f t="shared" ref="P374:Q374" si="515">L374-O374</f>
        <v>0</v>
      </c>
      <c r="Q374" s="70">
        <f t="shared" si="515"/>
        <v>0</v>
      </c>
      <c r="R374" s="6"/>
      <c r="S374" s="9">
        <f t="shared" si="493"/>
        <v>0</v>
      </c>
      <c r="T374" s="31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</row>
    <row r="375" spans="1:159" ht="28.5" x14ac:dyDescent="0.2">
      <c r="A375" s="290"/>
      <c r="B375" s="291"/>
      <c r="C375" s="291"/>
      <c r="D375" s="291"/>
      <c r="E375" s="291"/>
      <c r="F375" s="291" t="s">
        <v>18</v>
      </c>
      <c r="G375" s="295" t="s">
        <v>187</v>
      </c>
      <c r="H375" s="71"/>
      <c r="I375" s="71">
        <f>O375</f>
        <v>0</v>
      </c>
      <c r="J375" s="71">
        <f t="shared" si="513"/>
        <v>0</v>
      </c>
      <c r="K375" s="73">
        <v>0</v>
      </c>
      <c r="L375" s="71"/>
      <c r="M375" s="71"/>
      <c r="N375" s="71"/>
      <c r="O375" s="69">
        <f t="shared" si="514"/>
        <v>0</v>
      </c>
      <c r="P375" s="70">
        <f t="shared" ref="P375:Q375" si="516">L375-O375</f>
        <v>0</v>
      </c>
      <c r="Q375" s="70">
        <f t="shared" si="516"/>
        <v>0</v>
      </c>
      <c r="R375" s="6"/>
      <c r="S375" s="9">
        <f t="shared" si="493"/>
        <v>0</v>
      </c>
      <c r="T375" s="55">
        <f>T327+T332</f>
        <v>200472.38</v>
      </c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</row>
    <row r="376" spans="1:159" ht="28.5" x14ac:dyDescent="0.2">
      <c r="A376" s="290"/>
      <c r="B376" s="291"/>
      <c r="C376" s="291"/>
      <c r="D376" s="291"/>
      <c r="E376" s="291"/>
      <c r="F376" s="291" t="s">
        <v>35</v>
      </c>
      <c r="G376" s="295" t="s">
        <v>188</v>
      </c>
      <c r="H376" s="71"/>
      <c r="I376" s="71">
        <f>O376</f>
        <v>0</v>
      </c>
      <c r="J376" s="71">
        <f t="shared" si="513"/>
        <v>0</v>
      </c>
      <c r="K376" s="73">
        <v>0</v>
      </c>
      <c r="L376" s="71"/>
      <c r="M376" s="71"/>
      <c r="N376" s="71"/>
      <c r="O376" s="69">
        <f t="shared" si="514"/>
        <v>0</v>
      </c>
      <c r="P376" s="70">
        <f t="shared" ref="P376:Q376" si="517">L376-O376</f>
        <v>0</v>
      </c>
      <c r="Q376" s="70">
        <f t="shared" si="517"/>
        <v>0</v>
      </c>
      <c r="R376" s="6"/>
      <c r="S376" s="9">
        <f t="shared" si="493"/>
        <v>0</v>
      </c>
      <c r="T376" s="55">
        <f t="shared" ref="T376" si="518">T377</f>
        <v>0</v>
      </c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</row>
    <row r="377" spans="1:159" ht="15.75" x14ac:dyDescent="0.2">
      <c r="A377" s="290"/>
      <c r="B377" s="291"/>
      <c r="C377" s="291"/>
      <c r="D377" s="291"/>
      <c r="E377" s="291"/>
      <c r="F377" s="291" t="s">
        <v>91</v>
      </c>
      <c r="G377" s="295" t="s">
        <v>189</v>
      </c>
      <c r="H377" s="71"/>
      <c r="I377" s="71"/>
      <c r="J377" s="71">
        <f t="shared" si="513"/>
        <v>0</v>
      </c>
      <c r="K377" s="73">
        <v>0</v>
      </c>
      <c r="L377" s="71"/>
      <c r="M377" s="71"/>
      <c r="N377" s="71"/>
      <c r="O377" s="69">
        <f t="shared" si="514"/>
        <v>0</v>
      </c>
      <c r="P377" s="70">
        <f t="shared" ref="P377:Q377" si="519">L377-O377</f>
        <v>0</v>
      </c>
      <c r="Q377" s="70">
        <f t="shared" si="519"/>
        <v>0</v>
      </c>
      <c r="R377" s="6"/>
      <c r="S377" s="9">
        <f t="shared" si="493"/>
        <v>0</v>
      </c>
      <c r="T377" s="55">
        <f>T350</f>
        <v>0</v>
      </c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</row>
    <row r="378" spans="1:159" ht="28.5" x14ac:dyDescent="0.2">
      <c r="A378" s="290"/>
      <c r="B378" s="291"/>
      <c r="C378" s="291"/>
      <c r="D378" s="291"/>
      <c r="E378" s="291" t="s">
        <v>35</v>
      </c>
      <c r="F378" s="291"/>
      <c r="G378" s="295" t="s">
        <v>190</v>
      </c>
      <c r="H378" s="71"/>
      <c r="I378" s="71"/>
      <c r="J378" s="71">
        <f t="shared" si="513"/>
        <v>0</v>
      </c>
      <c r="K378" s="73">
        <v>0</v>
      </c>
      <c r="L378" s="71"/>
      <c r="M378" s="71"/>
      <c r="N378" s="71"/>
      <c r="O378" s="69">
        <f t="shared" si="514"/>
        <v>0</v>
      </c>
      <c r="P378" s="70">
        <f t="shared" ref="P378:Q378" si="520">L378-O378</f>
        <v>0</v>
      </c>
      <c r="Q378" s="70">
        <f t="shared" si="520"/>
        <v>0</v>
      </c>
      <c r="R378" s="6"/>
      <c r="S378" s="9">
        <f t="shared" si="493"/>
        <v>0</v>
      </c>
      <c r="T378" s="55">
        <f t="shared" ref="T378" si="521">T379+T380</f>
        <v>66515144.239999995</v>
      </c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</row>
    <row r="379" spans="1:159" ht="15.75" x14ac:dyDescent="0.2">
      <c r="A379" s="284"/>
      <c r="B379" s="285"/>
      <c r="C379" s="285"/>
      <c r="D379" s="285">
        <v>79</v>
      </c>
      <c r="E379" s="285"/>
      <c r="F379" s="285"/>
      <c r="G379" s="309" t="s">
        <v>222</v>
      </c>
      <c r="H379" s="73">
        <f t="shared" ref="H379:J381" si="522">H380</f>
        <v>0</v>
      </c>
      <c r="I379" s="73">
        <f t="shared" si="522"/>
        <v>0</v>
      </c>
      <c r="J379" s="73">
        <f t="shared" si="522"/>
        <v>0</v>
      </c>
      <c r="K379" s="73">
        <v>0</v>
      </c>
      <c r="L379" s="73">
        <f t="shared" ref="L379:O381" si="523">L380</f>
        <v>0</v>
      </c>
      <c r="M379" s="73">
        <f t="shared" si="523"/>
        <v>0</v>
      </c>
      <c r="N379" s="73">
        <f t="shared" si="523"/>
        <v>0</v>
      </c>
      <c r="O379" s="73">
        <f t="shared" si="523"/>
        <v>0</v>
      </c>
      <c r="P379" s="70">
        <f t="shared" ref="P379:Q379" si="524">L379-O379</f>
        <v>0</v>
      </c>
      <c r="Q379" s="70">
        <f t="shared" si="524"/>
        <v>0</v>
      </c>
      <c r="R379" s="6"/>
      <c r="S379" s="9">
        <f t="shared" si="493"/>
        <v>0</v>
      </c>
      <c r="T379" s="55">
        <f>+T320</f>
        <v>0</v>
      </c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</row>
    <row r="380" spans="1:159" ht="15.75" x14ac:dyDescent="0.2">
      <c r="A380" s="284"/>
      <c r="B380" s="285"/>
      <c r="C380" s="285"/>
      <c r="D380" s="285">
        <v>81</v>
      </c>
      <c r="E380" s="285"/>
      <c r="F380" s="285"/>
      <c r="G380" s="309" t="s">
        <v>223</v>
      </c>
      <c r="H380" s="73">
        <f t="shared" si="522"/>
        <v>0</v>
      </c>
      <c r="I380" s="73">
        <f t="shared" si="522"/>
        <v>0</v>
      </c>
      <c r="J380" s="73">
        <f t="shared" si="522"/>
        <v>0</v>
      </c>
      <c r="K380" s="73">
        <v>0</v>
      </c>
      <c r="L380" s="73">
        <f t="shared" si="523"/>
        <v>0</v>
      </c>
      <c r="M380" s="73">
        <f t="shared" si="523"/>
        <v>0</v>
      </c>
      <c r="N380" s="73">
        <f t="shared" si="523"/>
        <v>0</v>
      </c>
      <c r="O380" s="73">
        <f t="shared" si="523"/>
        <v>0</v>
      </c>
      <c r="P380" s="70">
        <f t="shared" ref="P380:Q380" si="525">L380-O380</f>
        <v>0</v>
      </c>
      <c r="Q380" s="70">
        <f t="shared" si="525"/>
        <v>0</v>
      </c>
      <c r="R380" s="6"/>
      <c r="S380" s="9">
        <f t="shared" si="493"/>
        <v>0</v>
      </c>
      <c r="T380" s="55">
        <f>T249-T375-T376-T379</f>
        <v>66515144.239999995</v>
      </c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</row>
    <row r="381" spans="1:159" ht="30" x14ac:dyDescent="0.2">
      <c r="A381" s="284"/>
      <c r="B381" s="285"/>
      <c r="C381" s="285"/>
      <c r="D381" s="285"/>
      <c r="E381" s="285" t="s">
        <v>20</v>
      </c>
      <c r="F381" s="285"/>
      <c r="G381" s="293" t="s">
        <v>224</v>
      </c>
      <c r="H381" s="73">
        <f t="shared" si="522"/>
        <v>0</v>
      </c>
      <c r="I381" s="73">
        <f t="shared" si="522"/>
        <v>0</v>
      </c>
      <c r="J381" s="73">
        <f t="shared" si="522"/>
        <v>0</v>
      </c>
      <c r="K381" s="73">
        <v>0</v>
      </c>
      <c r="L381" s="73">
        <f t="shared" si="523"/>
        <v>0</v>
      </c>
      <c r="M381" s="73">
        <f t="shared" si="523"/>
        <v>0</v>
      </c>
      <c r="N381" s="73">
        <f t="shared" si="523"/>
        <v>0</v>
      </c>
      <c r="O381" s="73">
        <f t="shared" si="523"/>
        <v>0</v>
      </c>
      <c r="P381" s="70">
        <f t="shared" ref="P381:Q381" si="526">L381-O381</f>
        <v>0</v>
      </c>
      <c r="Q381" s="70">
        <f t="shared" si="526"/>
        <v>0</v>
      </c>
      <c r="R381" s="6"/>
      <c r="S381" s="9">
        <f t="shared" si="493"/>
        <v>0</v>
      </c>
      <c r="T381" s="73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</row>
    <row r="382" spans="1:159" ht="28.5" x14ac:dyDescent="0.2">
      <c r="A382" s="290"/>
      <c r="B382" s="291"/>
      <c r="C382" s="291"/>
      <c r="D382" s="291"/>
      <c r="E382" s="291"/>
      <c r="F382" s="291" t="s">
        <v>20</v>
      </c>
      <c r="G382" s="295" t="s">
        <v>225</v>
      </c>
      <c r="H382" s="71"/>
      <c r="I382" s="71"/>
      <c r="J382" s="71"/>
      <c r="K382" s="165"/>
      <c r="L382" s="71"/>
      <c r="M382" s="71"/>
      <c r="N382" s="71"/>
      <c r="O382" s="69">
        <f t="shared" ref="O382" si="527">+M382+N382</f>
        <v>0</v>
      </c>
      <c r="P382" s="69">
        <f t="shared" ref="P382" si="528">L382-O382</f>
        <v>0</v>
      </c>
      <c r="Q382" s="199"/>
      <c r="R382" s="6"/>
      <c r="S382" s="9">
        <f t="shared" si="493"/>
        <v>0</v>
      </c>
      <c r="T382" s="55" t="e">
        <f>+T383+T441</f>
        <v>#VALUE!</v>
      </c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</row>
    <row r="383" spans="1:159" ht="18" x14ac:dyDescent="0.2">
      <c r="A383" s="316"/>
      <c r="B383" s="317"/>
      <c r="C383" s="317"/>
      <c r="D383" s="317">
        <v>85</v>
      </c>
      <c r="E383" s="317"/>
      <c r="F383" s="317"/>
      <c r="G383" s="318" t="s">
        <v>87</v>
      </c>
      <c r="H383" s="71"/>
      <c r="I383" s="71">
        <f>O383</f>
        <v>-66140.13</v>
      </c>
      <c r="J383" s="71"/>
      <c r="K383" s="165"/>
      <c r="L383" s="71"/>
      <c r="M383" s="71">
        <v>-57744</v>
      </c>
      <c r="N383" s="71">
        <v>-8396.1299999999992</v>
      </c>
      <c r="O383" s="69">
        <f>+M383+N383</f>
        <v>-66140.13</v>
      </c>
      <c r="P383" s="69"/>
      <c r="Q383" s="205"/>
      <c r="R383" s="6">
        <v>53076</v>
      </c>
      <c r="S383" s="9">
        <f>R383+M383</f>
        <v>-4668</v>
      </c>
      <c r="T383" s="33" t="e">
        <f>T384+T387+T390+T393+T399+T406+T434</f>
        <v>#VALUE!</v>
      </c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</row>
    <row r="384" spans="1:159" ht="18" x14ac:dyDescent="0.2">
      <c r="A384" s="290"/>
      <c r="B384" s="291"/>
      <c r="C384" s="291"/>
      <c r="D384" s="291"/>
      <c r="E384" s="291"/>
      <c r="F384" s="291"/>
      <c r="G384" s="295" t="s">
        <v>149</v>
      </c>
      <c r="H384" s="71"/>
      <c r="I384" s="71"/>
      <c r="J384" s="71"/>
      <c r="K384" s="165"/>
      <c r="L384" s="71"/>
      <c r="M384" s="71"/>
      <c r="N384" s="71"/>
      <c r="O384" s="71"/>
      <c r="P384" s="71"/>
      <c r="Q384" s="207"/>
      <c r="R384" s="6"/>
      <c r="S384" s="9">
        <f t="shared" ref="S384:S431" si="529">R384-M384</f>
        <v>0</v>
      </c>
      <c r="T384" s="33">
        <f t="shared" ref="T384:T385" si="530">T385</f>
        <v>-722939</v>
      </c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</row>
    <row r="385" spans="1:159" ht="18" x14ac:dyDescent="0.2">
      <c r="A385" s="361" t="s">
        <v>192</v>
      </c>
      <c r="B385" s="362" t="s">
        <v>127</v>
      </c>
      <c r="C385" s="362"/>
      <c r="D385" s="362"/>
      <c r="E385" s="362"/>
      <c r="F385" s="362"/>
      <c r="G385" s="322" t="s">
        <v>351</v>
      </c>
      <c r="H385" s="73">
        <f>H337+H342</f>
        <v>9712000</v>
      </c>
      <c r="I385" s="73">
        <f>I337+I342</f>
        <v>5412344</v>
      </c>
      <c r="J385" s="73">
        <f>H385-I385</f>
        <v>4299656</v>
      </c>
      <c r="K385" s="165">
        <f t="shared" si="432"/>
        <v>55.73</v>
      </c>
      <c r="L385" s="73">
        <f>L337+L342</f>
        <v>7200000</v>
      </c>
      <c r="M385" s="73">
        <f>M337+M342</f>
        <v>4353775</v>
      </c>
      <c r="N385" s="73">
        <f>N337+N342</f>
        <v>1108065</v>
      </c>
      <c r="O385" s="73">
        <f>O337+O342</f>
        <v>5412344</v>
      </c>
      <c r="P385" s="73">
        <f t="shared" ref="P385:P390" si="531">L385-O385</f>
        <v>1787656</v>
      </c>
      <c r="Q385" s="200">
        <f t="shared" ref="Q385:Q390" si="532">ROUND(O385/L385*100,2)</f>
        <v>75.17</v>
      </c>
      <c r="R385" s="6"/>
      <c r="S385" s="9">
        <f t="shared" si="529"/>
        <v>-4353775</v>
      </c>
      <c r="T385" s="33">
        <f t="shared" si="530"/>
        <v>-722939</v>
      </c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</row>
    <row r="386" spans="1:159" ht="18" x14ac:dyDescent="0.2">
      <c r="A386" s="361"/>
      <c r="B386" s="362">
        <v>15</v>
      </c>
      <c r="C386" s="362"/>
      <c r="D386" s="362"/>
      <c r="E386" s="362"/>
      <c r="F386" s="362"/>
      <c r="G386" s="322" t="s">
        <v>352</v>
      </c>
      <c r="H386" s="73">
        <f t="shared" ref="H386" si="533">H387</f>
        <v>1275000</v>
      </c>
      <c r="I386" s="73">
        <f>O386</f>
        <v>857045</v>
      </c>
      <c r="J386" s="73">
        <f t="shared" ref="J386:J390" si="534">H386-I386</f>
        <v>417955</v>
      </c>
      <c r="K386" s="165">
        <f t="shared" si="432"/>
        <v>67.22</v>
      </c>
      <c r="L386" s="73">
        <f t="shared" ref="L386:O386" si="535">L387</f>
        <v>1100000</v>
      </c>
      <c r="M386" s="73">
        <f t="shared" si="535"/>
        <v>722939</v>
      </c>
      <c r="N386" s="73">
        <f t="shared" si="535"/>
        <v>134106</v>
      </c>
      <c r="O386" s="73">
        <f t="shared" si="535"/>
        <v>857045</v>
      </c>
      <c r="P386" s="73">
        <f t="shared" si="531"/>
        <v>242955</v>
      </c>
      <c r="Q386" s="200">
        <f t="shared" si="532"/>
        <v>77.91</v>
      </c>
      <c r="R386" s="6"/>
      <c r="S386" s="9">
        <f t="shared" si="529"/>
        <v>-722939</v>
      </c>
      <c r="T386" s="44">
        <f t="shared" ref="T386" si="536">+R386+S386</f>
        <v>-722939</v>
      </c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</row>
    <row r="387" spans="1:159" ht="28.5" x14ac:dyDescent="0.2">
      <c r="A387" s="361"/>
      <c r="B387" s="362"/>
      <c r="C387" s="362" t="s">
        <v>45</v>
      </c>
      <c r="D387" s="362"/>
      <c r="E387" s="362"/>
      <c r="F387" s="362"/>
      <c r="G387" s="322" t="s">
        <v>353</v>
      </c>
      <c r="H387" s="73">
        <f>H360</f>
        <v>1275000</v>
      </c>
      <c r="I387" s="73">
        <f t="shared" ref="I387:I393" si="537">O387</f>
        <v>857045</v>
      </c>
      <c r="J387" s="73">
        <f t="shared" si="534"/>
        <v>417955</v>
      </c>
      <c r="K387" s="165">
        <f t="shared" si="432"/>
        <v>67.22</v>
      </c>
      <c r="L387" s="73">
        <f>L360</f>
        <v>1100000</v>
      </c>
      <c r="M387" s="73">
        <f>M360</f>
        <v>722939</v>
      </c>
      <c r="N387" s="73">
        <f>N360</f>
        <v>134106</v>
      </c>
      <c r="O387" s="73">
        <f>O360</f>
        <v>857045</v>
      </c>
      <c r="P387" s="73">
        <f t="shared" si="531"/>
        <v>242955</v>
      </c>
      <c r="Q387" s="200">
        <f t="shared" si="532"/>
        <v>77.91</v>
      </c>
      <c r="R387" s="6"/>
      <c r="S387" s="9">
        <f t="shared" si="529"/>
        <v>-722939</v>
      </c>
      <c r="T387" s="33">
        <f t="shared" ref="T387" si="538">T388+T389</f>
        <v>-2653873</v>
      </c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</row>
    <row r="388" spans="1:159" ht="28.5" x14ac:dyDescent="0.2">
      <c r="A388" s="361"/>
      <c r="B388" s="362" t="s">
        <v>45</v>
      </c>
      <c r="C388" s="362"/>
      <c r="D388" s="362"/>
      <c r="E388" s="362"/>
      <c r="F388" s="362"/>
      <c r="G388" s="322" t="s">
        <v>354</v>
      </c>
      <c r="H388" s="73">
        <f t="shared" ref="H388" si="539">H389+H390</f>
        <v>3194000</v>
      </c>
      <c r="I388" s="73">
        <f t="shared" si="537"/>
        <v>3243576.8699999992</v>
      </c>
      <c r="J388" s="73">
        <f t="shared" si="534"/>
        <v>-49576.86999999918</v>
      </c>
      <c r="K388" s="165">
        <f t="shared" si="432"/>
        <v>101.55</v>
      </c>
      <c r="L388" s="73">
        <f t="shared" ref="L388:O388" si="540">L389+L390</f>
        <v>1637900</v>
      </c>
      <c r="M388" s="73">
        <f t="shared" si="540"/>
        <v>2622471</v>
      </c>
      <c r="N388" s="73">
        <f t="shared" si="540"/>
        <v>571609.87000000011</v>
      </c>
      <c r="O388" s="73">
        <f t="shared" si="540"/>
        <v>3243576.8699999992</v>
      </c>
      <c r="P388" s="73">
        <f t="shared" si="531"/>
        <v>-1605676.8699999992</v>
      </c>
      <c r="Q388" s="200">
        <f t="shared" si="532"/>
        <v>198.03</v>
      </c>
      <c r="R388" s="6"/>
      <c r="S388" s="9">
        <f t="shared" si="529"/>
        <v>-2622471</v>
      </c>
      <c r="T388" s="44">
        <f t="shared" ref="T388:T389" si="541">+R388+S388</f>
        <v>-2622471</v>
      </c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</row>
    <row r="389" spans="1:159" ht="28.5" x14ac:dyDescent="0.2">
      <c r="A389" s="361"/>
      <c r="B389" s="362"/>
      <c r="C389" s="362" t="s">
        <v>18</v>
      </c>
      <c r="D389" s="362"/>
      <c r="E389" s="362"/>
      <c r="F389" s="362"/>
      <c r="G389" s="322" t="s">
        <v>304</v>
      </c>
      <c r="H389" s="73">
        <f>+H330</f>
        <v>113000</v>
      </c>
      <c r="I389" s="73">
        <f t="shared" si="537"/>
        <v>38935.69</v>
      </c>
      <c r="J389" s="73">
        <f t="shared" si="534"/>
        <v>74064.31</v>
      </c>
      <c r="K389" s="165">
        <f t="shared" si="432"/>
        <v>34.46</v>
      </c>
      <c r="L389" s="73">
        <f>+L330</f>
        <v>51200</v>
      </c>
      <c r="M389" s="73">
        <f>+M330</f>
        <v>31402</v>
      </c>
      <c r="N389" s="73">
        <f>+N330</f>
        <v>7533.69</v>
      </c>
      <c r="O389" s="73">
        <f>+O330</f>
        <v>38935.69</v>
      </c>
      <c r="P389" s="73">
        <f t="shared" si="531"/>
        <v>12264.309999999998</v>
      </c>
      <c r="Q389" s="200">
        <f t="shared" si="532"/>
        <v>76.05</v>
      </c>
      <c r="R389" s="6"/>
      <c r="S389" s="9">
        <f t="shared" si="529"/>
        <v>-31402</v>
      </c>
      <c r="T389" s="44">
        <f t="shared" si="541"/>
        <v>-31402</v>
      </c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</row>
    <row r="390" spans="1:159" ht="18" x14ac:dyDescent="0.2">
      <c r="A390" s="361"/>
      <c r="B390" s="362"/>
      <c r="C390" s="362" t="s">
        <v>35</v>
      </c>
      <c r="D390" s="362"/>
      <c r="E390" s="362"/>
      <c r="F390" s="362"/>
      <c r="G390" s="322" t="s">
        <v>355</v>
      </c>
      <c r="H390" s="73">
        <v>3081000</v>
      </c>
      <c r="I390" s="73">
        <f t="shared" si="537"/>
        <v>3204641.1799999992</v>
      </c>
      <c r="J390" s="73">
        <f t="shared" si="534"/>
        <v>-123641.17999999924</v>
      </c>
      <c r="K390" s="165">
        <f t="shared" ref="K390:K446" si="542">ROUND(I390/H390*100,2)</f>
        <v>104.01</v>
      </c>
      <c r="L390" s="73">
        <v>1586700</v>
      </c>
      <c r="M390" s="73">
        <f>M259-M385-M386-M389</f>
        <v>2591069</v>
      </c>
      <c r="N390" s="73">
        <f>N259-N385-N386-N389</f>
        <v>564076.18000000017</v>
      </c>
      <c r="O390" s="73">
        <f>O259-O385-O386-O389</f>
        <v>3204641.1799999992</v>
      </c>
      <c r="P390" s="73">
        <f t="shared" si="531"/>
        <v>-1617941.1799999992</v>
      </c>
      <c r="Q390" s="200">
        <f t="shared" si="532"/>
        <v>201.97</v>
      </c>
      <c r="R390" s="6"/>
      <c r="S390" s="9">
        <f t="shared" si="529"/>
        <v>-2591069</v>
      </c>
      <c r="T390" s="33">
        <f t="shared" ref="T390:T391" si="543">T391</f>
        <v>-6627897</v>
      </c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</row>
    <row r="391" spans="1:159" ht="18" x14ac:dyDescent="0.2">
      <c r="A391" s="329"/>
      <c r="B391" s="330"/>
      <c r="C391" s="330"/>
      <c r="D391" s="330"/>
      <c r="E391" s="330"/>
      <c r="F391" s="330"/>
      <c r="G391" s="331"/>
      <c r="H391" s="73"/>
      <c r="I391" s="73">
        <f t="shared" si="537"/>
        <v>0</v>
      </c>
      <c r="J391" s="73"/>
      <c r="K391" s="165"/>
      <c r="L391" s="73"/>
      <c r="M391" s="73"/>
      <c r="N391" s="73"/>
      <c r="O391" s="73"/>
      <c r="P391" s="73"/>
      <c r="Q391" s="210"/>
      <c r="R391" s="6"/>
      <c r="S391" s="9">
        <f t="shared" si="529"/>
        <v>0</v>
      </c>
      <c r="T391" s="33">
        <f t="shared" si="543"/>
        <v>-6627897</v>
      </c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</row>
    <row r="392" spans="1:159" s="1" customFormat="1" ht="30" x14ac:dyDescent="0.25">
      <c r="A392" s="413" t="s">
        <v>226</v>
      </c>
      <c r="B392" s="414"/>
      <c r="C392" s="414"/>
      <c r="D392" s="414"/>
      <c r="E392" s="414"/>
      <c r="F392" s="414"/>
      <c r="G392" s="299" t="s">
        <v>227</v>
      </c>
      <c r="H392" s="73">
        <f t="shared" ref="H392:J392" si="544">+H393</f>
        <v>15775000</v>
      </c>
      <c r="I392" s="73">
        <f t="shared" si="537"/>
        <v>8406005.3300000001</v>
      </c>
      <c r="J392" s="73">
        <f t="shared" si="544"/>
        <v>7362339.9400000004</v>
      </c>
      <c r="K392" s="165">
        <f t="shared" si="542"/>
        <v>53.29</v>
      </c>
      <c r="L392" s="73">
        <f>+L393</f>
        <v>7175000</v>
      </c>
      <c r="M392" s="73">
        <f>+M393+M451</f>
        <v>6627897</v>
      </c>
      <c r="N392" s="73">
        <f>+N393+N451</f>
        <v>1780358.33</v>
      </c>
      <c r="O392" s="73">
        <f>+O393+O451</f>
        <v>8406005.3300000001</v>
      </c>
      <c r="P392" s="73">
        <f t="shared" ref="P392:P402" si="545">L392-O392</f>
        <v>-1231005.33</v>
      </c>
      <c r="Q392" s="200">
        <f t="shared" ref="Q392:Q393" si="546">ROUND(O392/L392*100,2)</f>
        <v>117.16</v>
      </c>
      <c r="R392" s="13"/>
      <c r="S392" s="9">
        <f t="shared" si="529"/>
        <v>-6627897</v>
      </c>
      <c r="T392" s="44">
        <f t="shared" ref="T392" si="547">+R392+S392</f>
        <v>-6627897</v>
      </c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</row>
    <row r="393" spans="1:159" ht="18" x14ac:dyDescent="0.2">
      <c r="A393" s="284"/>
      <c r="B393" s="285"/>
      <c r="C393" s="285"/>
      <c r="D393" s="285" t="s">
        <v>20</v>
      </c>
      <c r="E393" s="285"/>
      <c r="F393" s="285"/>
      <c r="G393" s="309" t="s">
        <v>153</v>
      </c>
      <c r="H393" s="73">
        <f>H394+H397+H400+H403+H409+H416+H444</f>
        <v>15775000</v>
      </c>
      <c r="I393" s="73">
        <f t="shared" si="537"/>
        <v>8412660.0600000005</v>
      </c>
      <c r="J393" s="73">
        <f>J394+J397+J400+J403+J409+J416+J444</f>
        <v>7362339.9400000004</v>
      </c>
      <c r="K393" s="165">
        <f t="shared" si="542"/>
        <v>53.33</v>
      </c>
      <c r="L393" s="73">
        <f>L394+L397+L400+L403+L409+L416+L444</f>
        <v>7175000</v>
      </c>
      <c r="M393" s="73">
        <f>M394+M397+M400+M403+M409+M416+M444</f>
        <v>6630872</v>
      </c>
      <c r="N393" s="73">
        <f>N394+N397+N400+N403+N409+N416+N444</f>
        <v>1784038.06</v>
      </c>
      <c r="O393" s="73">
        <f>O394+O397+O400+O403+O409+O416+O444</f>
        <v>8412660.0600000005</v>
      </c>
      <c r="P393" s="73">
        <f t="shared" si="545"/>
        <v>-1237660.0600000005</v>
      </c>
      <c r="Q393" s="198">
        <f t="shared" si="546"/>
        <v>117.25</v>
      </c>
      <c r="R393" s="6"/>
      <c r="S393" s="9">
        <f t="shared" si="529"/>
        <v>-6630872</v>
      </c>
      <c r="T393" s="33">
        <f t="shared" ref="T393" si="548">T394+T397</f>
        <v>0</v>
      </c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</row>
    <row r="394" spans="1:159" ht="15.75" x14ac:dyDescent="0.2">
      <c r="A394" s="284"/>
      <c r="B394" s="285"/>
      <c r="C394" s="285"/>
      <c r="D394" s="285" t="s">
        <v>90</v>
      </c>
      <c r="E394" s="285"/>
      <c r="F394" s="285"/>
      <c r="G394" s="309" t="s">
        <v>274</v>
      </c>
      <c r="H394" s="73">
        <f t="shared" ref="H394:J395" si="549">H395</f>
        <v>0</v>
      </c>
      <c r="I394" s="73">
        <f t="shared" si="549"/>
        <v>0</v>
      </c>
      <c r="J394" s="73">
        <f t="shared" si="549"/>
        <v>0</v>
      </c>
      <c r="K394" s="73">
        <v>0</v>
      </c>
      <c r="L394" s="73">
        <f t="shared" ref="L394:O395" si="550">L395</f>
        <v>0</v>
      </c>
      <c r="M394" s="73">
        <f t="shared" si="550"/>
        <v>0</v>
      </c>
      <c r="N394" s="73">
        <f t="shared" si="550"/>
        <v>0</v>
      </c>
      <c r="O394" s="73">
        <f t="shared" si="550"/>
        <v>0</v>
      </c>
      <c r="P394" s="73">
        <f t="shared" si="545"/>
        <v>0</v>
      </c>
      <c r="Q394" s="198"/>
      <c r="R394" s="6"/>
      <c r="S394" s="9">
        <f t="shared" si="529"/>
        <v>0</v>
      </c>
      <c r="T394" s="33">
        <f t="shared" ref="T394" si="551">T395+T396</f>
        <v>0</v>
      </c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</row>
    <row r="395" spans="1:159" ht="15.75" x14ac:dyDescent="0.2">
      <c r="A395" s="284"/>
      <c r="B395" s="285"/>
      <c r="C395" s="285"/>
      <c r="D395" s="285"/>
      <c r="E395" s="285" t="s">
        <v>91</v>
      </c>
      <c r="F395" s="285"/>
      <c r="G395" s="293" t="s">
        <v>340</v>
      </c>
      <c r="H395" s="73">
        <f t="shared" si="549"/>
        <v>0</v>
      </c>
      <c r="I395" s="73">
        <f t="shared" si="549"/>
        <v>0</v>
      </c>
      <c r="J395" s="73">
        <f t="shared" si="549"/>
        <v>0</v>
      </c>
      <c r="K395" s="73">
        <v>0</v>
      </c>
      <c r="L395" s="73">
        <f t="shared" si="550"/>
        <v>0</v>
      </c>
      <c r="M395" s="73">
        <f t="shared" si="550"/>
        <v>0</v>
      </c>
      <c r="N395" s="73">
        <f t="shared" si="550"/>
        <v>0</v>
      </c>
      <c r="O395" s="73">
        <f t="shared" si="550"/>
        <v>0</v>
      </c>
      <c r="P395" s="73">
        <f t="shared" si="545"/>
        <v>0</v>
      </c>
      <c r="Q395" s="198"/>
      <c r="R395" s="6"/>
      <c r="S395" s="9">
        <f t="shared" si="529"/>
        <v>0</v>
      </c>
      <c r="T395" s="44">
        <f t="shared" ref="T395:T396" si="552">+R395+S395</f>
        <v>0</v>
      </c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</row>
    <row r="396" spans="1:159" ht="15.75" x14ac:dyDescent="0.2">
      <c r="A396" s="290"/>
      <c r="B396" s="291"/>
      <c r="C396" s="291"/>
      <c r="D396" s="291"/>
      <c r="E396" s="291"/>
      <c r="F396" s="291" t="s">
        <v>91</v>
      </c>
      <c r="G396" s="295" t="s">
        <v>315</v>
      </c>
      <c r="H396" s="71">
        <v>0</v>
      </c>
      <c r="I396" s="71">
        <f>O396</f>
        <v>0</v>
      </c>
      <c r="J396" s="71">
        <f>H396-I396</f>
        <v>0</v>
      </c>
      <c r="K396" s="73">
        <v>0</v>
      </c>
      <c r="L396" s="71">
        <v>0</v>
      </c>
      <c r="M396" s="71"/>
      <c r="N396" s="71">
        <v>0</v>
      </c>
      <c r="O396" s="69">
        <f t="shared" ref="O396" si="553">+M396+N396</f>
        <v>0</v>
      </c>
      <c r="P396" s="71">
        <f t="shared" si="545"/>
        <v>0</v>
      </c>
      <c r="Q396" s="199"/>
      <c r="R396" s="6"/>
      <c r="S396" s="9">
        <f t="shared" si="529"/>
        <v>0</v>
      </c>
      <c r="T396" s="44">
        <f t="shared" si="552"/>
        <v>0</v>
      </c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</row>
    <row r="397" spans="1:159" ht="15.75" x14ac:dyDescent="0.2">
      <c r="A397" s="284"/>
      <c r="B397" s="285"/>
      <c r="C397" s="285"/>
      <c r="D397" s="285" t="s">
        <v>92</v>
      </c>
      <c r="E397" s="285"/>
      <c r="F397" s="285"/>
      <c r="G397" s="309" t="s">
        <v>356</v>
      </c>
      <c r="H397" s="73">
        <f t="shared" ref="H397:J397" si="554">H398+H399</f>
        <v>0</v>
      </c>
      <c r="I397" s="73">
        <f t="shared" si="554"/>
        <v>0</v>
      </c>
      <c r="J397" s="73">
        <f t="shared" si="554"/>
        <v>0</v>
      </c>
      <c r="K397" s="73">
        <v>0</v>
      </c>
      <c r="L397" s="73">
        <f t="shared" ref="L397:O397" si="555">L398+L399</f>
        <v>0</v>
      </c>
      <c r="M397" s="73">
        <f t="shared" si="555"/>
        <v>0</v>
      </c>
      <c r="N397" s="73">
        <f t="shared" si="555"/>
        <v>0</v>
      </c>
      <c r="O397" s="73">
        <f t="shared" si="555"/>
        <v>0</v>
      </c>
      <c r="P397" s="73">
        <f t="shared" si="545"/>
        <v>0</v>
      </c>
      <c r="Q397" s="198"/>
      <c r="R397" s="6"/>
      <c r="S397" s="9">
        <f t="shared" si="529"/>
        <v>0</v>
      </c>
      <c r="T397" s="33">
        <f t="shared" ref="T397" si="556">T398</f>
        <v>0</v>
      </c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</row>
    <row r="398" spans="1:159" ht="28.5" x14ac:dyDescent="0.2">
      <c r="A398" s="290"/>
      <c r="B398" s="291"/>
      <c r="C398" s="291"/>
      <c r="D398" s="291"/>
      <c r="E398" s="291"/>
      <c r="F398" s="291"/>
      <c r="G398" s="295" t="s">
        <v>228</v>
      </c>
      <c r="H398" s="71"/>
      <c r="I398" s="71"/>
      <c r="J398" s="71">
        <f t="shared" ref="J398:J399" si="557">H398-I398</f>
        <v>0</v>
      </c>
      <c r="K398" s="73">
        <v>0</v>
      </c>
      <c r="L398" s="71"/>
      <c r="M398" s="71"/>
      <c r="N398" s="71"/>
      <c r="O398" s="69">
        <f t="shared" ref="O398:O399" si="558">+M398+N398</f>
        <v>0</v>
      </c>
      <c r="P398" s="73">
        <f t="shared" si="545"/>
        <v>0</v>
      </c>
      <c r="Q398" s="198">
        <v>0</v>
      </c>
      <c r="R398" s="6"/>
      <c r="S398" s="9">
        <f t="shared" si="529"/>
        <v>0</v>
      </c>
      <c r="T398" s="44">
        <f t="shared" ref="T398" si="559">+R398+S398</f>
        <v>0</v>
      </c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</row>
    <row r="399" spans="1:159" ht="28.5" x14ac:dyDescent="0.2">
      <c r="A399" s="290"/>
      <c r="B399" s="291"/>
      <c r="C399" s="291"/>
      <c r="D399" s="291"/>
      <c r="E399" s="291">
        <v>19</v>
      </c>
      <c r="F399" s="291"/>
      <c r="G399" s="295" t="s">
        <v>229</v>
      </c>
      <c r="H399" s="71"/>
      <c r="I399" s="71"/>
      <c r="J399" s="71">
        <f t="shared" si="557"/>
        <v>0</v>
      </c>
      <c r="K399" s="73">
        <v>0</v>
      </c>
      <c r="L399" s="71"/>
      <c r="M399" s="71"/>
      <c r="N399" s="71"/>
      <c r="O399" s="69">
        <f t="shared" si="558"/>
        <v>0</v>
      </c>
      <c r="P399" s="73">
        <f t="shared" si="545"/>
        <v>0</v>
      </c>
      <c r="Q399" s="198">
        <v>0</v>
      </c>
      <c r="R399" s="6"/>
      <c r="S399" s="9">
        <f t="shared" si="529"/>
        <v>0</v>
      </c>
      <c r="T399" s="33">
        <f t="shared" ref="T399" si="560">+T400+T401+T402+T403+T404+T405</f>
        <v>0</v>
      </c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</row>
    <row r="400" spans="1:159" ht="28.5" x14ac:dyDescent="0.2">
      <c r="A400" s="284"/>
      <c r="B400" s="285"/>
      <c r="C400" s="285"/>
      <c r="D400" s="285">
        <v>51</v>
      </c>
      <c r="E400" s="285"/>
      <c r="F400" s="285"/>
      <c r="G400" s="309" t="s">
        <v>342</v>
      </c>
      <c r="H400" s="73">
        <f t="shared" ref="H400:J401" si="561">H401</f>
        <v>0</v>
      </c>
      <c r="I400" s="73">
        <f t="shared" si="561"/>
        <v>0</v>
      </c>
      <c r="J400" s="73">
        <f t="shared" si="561"/>
        <v>0</v>
      </c>
      <c r="K400" s="73">
        <v>0</v>
      </c>
      <c r="L400" s="73">
        <f t="shared" ref="L400:O401" si="562">L401</f>
        <v>0</v>
      </c>
      <c r="M400" s="73">
        <f t="shared" si="562"/>
        <v>0</v>
      </c>
      <c r="N400" s="73">
        <f t="shared" si="562"/>
        <v>0</v>
      </c>
      <c r="O400" s="73">
        <f t="shared" si="562"/>
        <v>0</v>
      </c>
      <c r="P400" s="73">
        <f t="shared" si="545"/>
        <v>0</v>
      </c>
      <c r="Q400" s="198">
        <v>0</v>
      </c>
      <c r="R400" s="6"/>
      <c r="S400" s="9">
        <f t="shared" si="529"/>
        <v>0</v>
      </c>
      <c r="T400" s="44">
        <f t="shared" ref="T400:T405" si="563">+R400+S400</f>
        <v>0</v>
      </c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</row>
    <row r="401" spans="1:159" ht="15.75" x14ac:dyDescent="0.2">
      <c r="A401" s="284"/>
      <c r="B401" s="285"/>
      <c r="C401" s="285"/>
      <c r="D401" s="285"/>
      <c r="E401" s="285"/>
      <c r="F401" s="285"/>
      <c r="G401" s="293" t="s">
        <v>343</v>
      </c>
      <c r="H401" s="73">
        <f t="shared" si="561"/>
        <v>0</v>
      </c>
      <c r="I401" s="73">
        <f t="shared" si="561"/>
        <v>0</v>
      </c>
      <c r="J401" s="73">
        <f t="shared" si="561"/>
        <v>0</v>
      </c>
      <c r="K401" s="73">
        <v>0</v>
      </c>
      <c r="L401" s="73">
        <f t="shared" si="562"/>
        <v>0</v>
      </c>
      <c r="M401" s="73">
        <f t="shared" si="562"/>
        <v>0</v>
      </c>
      <c r="N401" s="73">
        <f t="shared" si="562"/>
        <v>0</v>
      </c>
      <c r="O401" s="73">
        <f t="shared" si="562"/>
        <v>0</v>
      </c>
      <c r="P401" s="73">
        <f t="shared" si="545"/>
        <v>0</v>
      </c>
      <c r="Q401" s="198">
        <v>0</v>
      </c>
      <c r="R401" s="6"/>
      <c r="S401" s="9">
        <f t="shared" si="529"/>
        <v>0</v>
      </c>
      <c r="T401" s="44">
        <f t="shared" si="563"/>
        <v>0</v>
      </c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</row>
    <row r="402" spans="1:159" ht="57" x14ac:dyDescent="0.2">
      <c r="A402" s="290"/>
      <c r="B402" s="291"/>
      <c r="C402" s="291"/>
      <c r="D402" s="291"/>
      <c r="E402" s="291" t="s">
        <v>20</v>
      </c>
      <c r="F402" s="291">
        <v>18</v>
      </c>
      <c r="G402" s="295" t="s">
        <v>357</v>
      </c>
      <c r="H402" s="71"/>
      <c r="I402" s="71">
        <v>0</v>
      </c>
      <c r="J402" s="71">
        <f>H402-I402</f>
        <v>0</v>
      </c>
      <c r="K402" s="73">
        <v>0</v>
      </c>
      <c r="L402" s="71"/>
      <c r="M402" s="71">
        <v>0</v>
      </c>
      <c r="N402" s="71">
        <v>0</v>
      </c>
      <c r="O402" s="69">
        <f t="shared" ref="O402" si="564">+M402+N402</f>
        <v>0</v>
      </c>
      <c r="P402" s="71">
        <f t="shared" si="545"/>
        <v>0</v>
      </c>
      <c r="Q402" s="198">
        <v>0</v>
      </c>
      <c r="R402" s="6"/>
      <c r="S402" s="9">
        <f t="shared" si="529"/>
        <v>0</v>
      </c>
      <c r="T402" s="44">
        <f t="shared" si="563"/>
        <v>0</v>
      </c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</row>
    <row r="403" spans="1:159" ht="15.75" x14ac:dyDescent="0.2">
      <c r="A403" s="284"/>
      <c r="B403" s="285"/>
      <c r="C403" s="285"/>
      <c r="D403" s="285">
        <v>55</v>
      </c>
      <c r="E403" s="285"/>
      <c r="F403" s="285"/>
      <c r="G403" s="309" t="s">
        <v>230</v>
      </c>
      <c r="H403" s="73">
        <f t="shared" ref="H403:J403" si="565">H404+H407</f>
        <v>0</v>
      </c>
      <c r="I403" s="73">
        <f t="shared" si="565"/>
        <v>0</v>
      </c>
      <c r="J403" s="73">
        <f t="shared" si="565"/>
        <v>0</v>
      </c>
      <c r="K403" s="73">
        <v>0</v>
      </c>
      <c r="L403" s="73">
        <f t="shared" ref="L403:P403" si="566">L404+L407</f>
        <v>0</v>
      </c>
      <c r="M403" s="73">
        <f t="shared" si="566"/>
        <v>0</v>
      </c>
      <c r="N403" s="73">
        <f>N404+N407</f>
        <v>0</v>
      </c>
      <c r="O403" s="73">
        <f t="shared" si="566"/>
        <v>0</v>
      </c>
      <c r="P403" s="73">
        <f t="shared" si="566"/>
        <v>0</v>
      </c>
      <c r="Q403" s="198">
        <v>0</v>
      </c>
      <c r="R403" s="6"/>
      <c r="S403" s="9">
        <f t="shared" si="529"/>
        <v>0</v>
      </c>
      <c r="T403" s="44">
        <f t="shared" si="563"/>
        <v>0</v>
      </c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</row>
    <row r="404" spans="1:159" ht="15.75" x14ac:dyDescent="0.2">
      <c r="A404" s="284"/>
      <c r="B404" s="285"/>
      <c r="C404" s="285"/>
      <c r="D404" s="285"/>
      <c r="E404" s="285" t="s">
        <v>20</v>
      </c>
      <c r="F404" s="285"/>
      <c r="G404" s="309" t="s">
        <v>231</v>
      </c>
      <c r="H404" s="73">
        <f t="shared" ref="H404:J404" si="567">H405+H406</f>
        <v>0</v>
      </c>
      <c r="I404" s="73">
        <f t="shared" si="567"/>
        <v>0</v>
      </c>
      <c r="J404" s="73">
        <f t="shared" si="567"/>
        <v>0</v>
      </c>
      <c r="K404" s="73">
        <v>0</v>
      </c>
      <c r="L404" s="73">
        <f t="shared" ref="L404:P404" si="568">L405+L406</f>
        <v>0</v>
      </c>
      <c r="M404" s="73">
        <f t="shared" si="568"/>
        <v>0</v>
      </c>
      <c r="N404" s="73">
        <f>N405+N406</f>
        <v>0</v>
      </c>
      <c r="O404" s="73">
        <f t="shared" si="568"/>
        <v>0</v>
      </c>
      <c r="P404" s="73">
        <f t="shared" si="568"/>
        <v>0</v>
      </c>
      <c r="Q404" s="198">
        <v>0</v>
      </c>
      <c r="R404" s="6"/>
      <c r="S404" s="9">
        <f t="shared" si="529"/>
        <v>0</v>
      </c>
      <c r="T404" s="44">
        <f t="shared" si="563"/>
        <v>0</v>
      </c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</row>
    <row r="405" spans="1:159" ht="28.5" x14ac:dyDescent="0.2">
      <c r="A405" s="290"/>
      <c r="B405" s="291"/>
      <c r="C405" s="291"/>
      <c r="D405" s="291"/>
      <c r="E405" s="291"/>
      <c r="F405" s="291" t="s">
        <v>109</v>
      </c>
      <c r="G405" s="295" t="s">
        <v>232</v>
      </c>
      <c r="H405" s="71"/>
      <c r="I405" s="71"/>
      <c r="J405" s="71"/>
      <c r="K405" s="73">
        <v>0</v>
      </c>
      <c r="L405" s="71"/>
      <c r="M405" s="71"/>
      <c r="N405" s="71"/>
      <c r="O405" s="69">
        <f t="shared" ref="O405:O406" si="569">+M405+N405</f>
        <v>0</v>
      </c>
      <c r="P405" s="69">
        <f t="shared" ref="P405:P406" si="570">L405-O405</f>
        <v>0</v>
      </c>
      <c r="Q405" s="199"/>
      <c r="R405" s="6"/>
      <c r="S405" s="9">
        <f t="shared" si="529"/>
        <v>0</v>
      </c>
      <c r="T405" s="44">
        <f t="shared" si="563"/>
        <v>0</v>
      </c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</row>
    <row r="406" spans="1:159" ht="42.75" x14ac:dyDescent="0.2">
      <c r="A406" s="290"/>
      <c r="B406" s="291"/>
      <c r="C406" s="291"/>
      <c r="D406" s="291"/>
      <c r="E406" s="291"/>
      <c r="F406" s="291">
        <v>11</v>
      </c>
      <c r="G406" s="295" t="s">
        <v>233</v>
      </c>
      <c r="H406" s="71"/>
      <c r="I406" s="71"/>
      <c r="J406" s="71"/>
      <c r="K406" s="73">
        <v>0</v>
      </c>
      <c r="L406" s="71"/>
      <c r="M406" s="71"/>
      <c r="N406" s="71"/>
      <c r="O406" s="69">
        <f t="shared" si="569"/>
        <v>0</v>
      </c>
      <c r="P406" s="69">
        <f t="shared" si="570"/>
        <v>0</v>
      </c>
      <c r="Q406" s="199"/>
      <c r="R406" s="6"/>
      <c r="S406" s="9">
        <f t="shared" si="529"/>
        <v>0</v>
      </c>
      <c r="T406" s="33" t="e">
        <f>T407+T432</f>
        <v>#VALUE!</v>
      </c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</row>
    <row r="407" spans="1:159" ht="30" x14ac:dyDescent="0.2">
      <c r="A407" s="284"/>
      <c r="B407" s="285"/>
      <c r="C407" s="285"/>
      <c r="D407" s="285"/>
      <c r="E407" s="285" t="s">
        <v>18</v>
      </c>
      <c r="F407" s="285"/>
      <c r="G407" s="293" t="s">
        <v>234</v>
      </c>
      <c r="H407" s="73">
        <f t="shared" ref="H407:J407" si="571">H408</f>
        <v>0</v>
      </c>
      <c r="I407" s="73">
        <f t="shared" si="571"/>
        <v>0</v>
      </c>
      <c r="J407" s="73">
        <f t="shared" si="571"/>
        <v>0</v>
      </c>
      <c r="K407" s="73">
        <v>0</v>
      </c>
      <c r="L407" s="73">
        <f t="shared" ref="L407:Q407" si="572">L408</f>
        <v>0</v>
      </c>
      <c r="M407" s="73">
        <f t="shared" si="572"/>
        <v>0</v>
      </c>
      <c r="N407" s="73">
        <f t="shared" si="572"/>
        <v>0</v>
      </c>
      <c r="O407" s="73">
        <f t="shared" si="572"/>
        <v>0</v>
      </c>
      <c r="P407" s="73">
        <f t="shared" si="572"/>
        <v>0</v>
      </c>
      <c r="Q407" s="209">
        <f t="shared" si="572"/>
        <v>0</v>
      </c>
      <c r="R407" s="6"/>
      <c r="S407" s="9">
        <f t="shared" si="529"/>
        <v>0</v>
      </c>
      <c r="T407" s="33">
        <f t="shared" ref="T407:T434" si="573">+R407+S407</f>
        <v>0</v>
      </c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</row>
    <row r="408" spans="1:159" ht="28.5" x14ac:dyDescent="0.2">
      <c r="A408" s="290"/>
      <c r="B408" s="291"/>
      <c r="C408" s="291"/>
      <c r="D408" s="291"/>
      <c r="E408" s="291"/>
      <c r="F408" s="291" t="s">
        <v>20</v>
      </c>
      <c r="G408" s="295" t="s">
        <v>235</v>
      </c>
      <c r="H408" s="71"/>
      <c r="I408" s="71"/>
      <c r="J408" s="71"/>
      <c r="K408" s="73">
        <v>0</v>
      </c>
      <c r="L408" s="71"/>
      <c r="M408" s="71"/>
      <c r="N408" s="71"/>
      <c r="O408" s="69">
        <f t="shared" ref="O408" si="574">+M408+N408</f>
        <v>0</v>
      </c>
      <c r="P408" s="69">
        <f t="shared" ref="P408" si="575">L408-O408</f>
        <v>0</v>
      </c>
      <c r="Q408" s="199"/>
      <c r="R408" s="6"/>
      <c r="S408" s="9">
        <f t="shared" si="529"/>
        <v>0</v>
      </c>
      <c r="T408" s="33">
        <f>+R408+S408</f>
        <v>0</v>
      </c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</row>
    <row r="409" spans="1:159" ht="45" x14ac:dyDescent="0.2">
      <c r="A409" s="284"/>
      <c r="B409" s="285"/>
      <c r="C409" s="285"/>
      <c r="D409" s="285">
        <v>56</v>
      </c>
      <c r="E409" s="285"/>
      <c r="F409" s="285"/>
      <c r="G409" s="293" t="s">
        <v>159</v>
      </c>
      <c r="H409" s="73">
        <f t="shared" ref="H409:J409" si="576">+H410+H411+H412+H413+H414+H415</f>
        <v>0</v>
      </c>
      <c r="I409" s="73">
        <f t="shared" si="576"/>
        <v>0</v>
      </c>
      <c r="J409" s="73">
        <f t="shared" si="576"/>
        <v>0</v>
      </c>
      <c r="K409" s="73">
        <v>0</v>
      </c>
      <c r="L409" s="73">
        <f>+L410+L411+L412+L413+L414+L415</f>
        <v>0</v>
      </c>
      <c r="M409" s="73">
        <f>+M410+M411+M412+M413+M414+M415</f>
        <v>0</v>
      </c>
      <c r="N409" s="73">
        <f t="shared" ref="N409:O409" si="577">+N410+N411+N412+N413+N414+N415</f>
        <v>0</v>
      </c>
      <c r="O409" s="73">
        <f t="shared" si="577"/>
        <v>0</v>
      </c>
      <c r="P409" s="73">
        <f>+P410+P411+P412+P413+P414+P415</f>
        <v>0</v>
      </c>
      <c r="Q409" s="209">
        <f>+Q410+Q411+Q412+Q413+Q414+Q415</f>
        <v>0</v>
      </c>
      <c r="R409" s="6"/>
      <c r="S409" s="9">
        <f t="shared" si="529"/>
        <v>0</v>
      </c>
      <c r="T409" s="33">
        <f>+R409+S409</f>
        <v>0</v>
      </c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</row>
    <row r="410" spans="1:159" ht="28.5" x14ac:dyDescent="0.2">
      <c r="A410" s="290"/>
      <c r="B410" s="291"/>
      <c r="C410" s="291"/>
      <c r="D410" s="291"/>
      <c r="E410" s="296" t="s">
        <v>56</v>
      </c>
      <c r="F410" s="291"/>
      <c r="G410" s="295" t="s">
        <v>236</v>
      </c>
      <c r="H410" s="71"/>
      <c r="I410" s="71"/>
      <c r="J410" s="71"/>
      <c r="K410" s="73">
        <v>0</v>
      </c>
      <c r="L410" s="71"/>
      <c r="M410" s="71"/>
      <c r="N410" s="71"/>
      <c r="O410" s="69">
        <f t="shared" ref="O410:O415" si="578">+M410+N410</f>
        <v>0</v>
      </c>
      <c r="P410" s="69">
        <f t="shared" ref="P410:P415" si="579">L410-O410</f>
        <v>0</v>
      </c>
      <c r="Q410" s="199"/>
      <c r="R410" s="6"/>
      <c r="S410" s="9">
        <f t="shared" si="529"/>
        <v>0</v>
      </c>
      <c r="T410" s="69">
        <f t="shared" si="573"/>
        <v>0</v>
      </c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</row>
    <row r="411" spans="1:159" ht="15.75" x14ac:dyDescent="0.2">
      <c r="A411" s="290"/>
      <c r="B411" s="291"/>
      <c r="C411" s="291"/>
      <c r="D411" s="291"/>
      <c r="E411" s="296" t="s">
        <v>58</v>
      </c>
      <c r="F411" s="291"/>
      <c r="G411" s="295" t="s">
        <v>182</v>
      </c>
      <c r="H411" s="71"/>
      <c r="I411" s="71"/>
      <c r="J411" s="71"/>
      <c r="K411" s="73">
        <v>0</v>
      </c>
      <c r="L411" s="71"/>
      <c r="M411" s="71"/>
      <c r="N411" s="71"/>
      <c r="O411" s="69">
        <f t="shared" si="578"/>
        <v>0</v>
      </c>
      <c r="P411" s="69">
        <f t="shared" si="579"/>
        <v>0</v>
      </c>
      <c r="Q411" s="199"/>
      <c r="R411" s="6"/>
      <c r="S411" s="9">
        <f t="shared" si="529"/>
        <v>0</v>
      </c>
      <c r="T411" s="33">
        <f t="shared" si="573"/>
        <v>0</v>
      </c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</row>
    <row r="412" spans="1:159" ht="28.5" x14ac:dyDescent="0.2">
      <c r="A412" s="290"/>
      <c r="B412" s="291"/>
      <c r="C412" s="291"/>
      <c r="D412" s="291"/>
      <c r="E412" s="296" t="s">
        <v>63</v>
      </c>
      <c r="F412" s="291"/>
      <c r="G412" s="295" t="s">
        <v>237</v>
      </c>
      <c r="H412" s="71"/>
      <c r="I412" s="71"/>
      <c r="J412" s="71"/>
      <c r="K412" s="73">
        <v>0</v>
      </c>
      <c r="L412" s="71"/>
      <c r="M412" s="71"/>
      <c r="N412" s="71"/>
      <c r="O412" s="69">
        <f t="shared" si="578"/>
        <v>0</v>
      </c>
      <c r="P412" s="69">
        <f t="shared" si="579"/>
        <v>0</v>
      </c>
      <c r="Q412" s="199"/>
      <c r="R412" s="6"/>
      <c r="S412" s="9">
        <f t="shared" si="529"/>
        <v>0</v>
      </c>
      <c r="T412" s="44">
        <f t="shared" si="573"/>
        <v>0</v>
      </c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</row>
    <row r="413" spans="1:159" ht="28.5" x14ac:dyDescent="0.2">
      <c r="A413" s="290"/>
      <c r="B413" s="291"/>
      <c r="C413" s="291"/>
      <c r="D413" s="291"/>
      <c r="E413" s="296" t="s">
        <v>238</v>
      </c>
      <c r="F413" s="291"/>
      <c r="G413" s="295" t="s">
        <v>239</v>
      </c>
      <c r="H413" s="71"/>
      <c r="I413" s="71"/>
      <c r="J413" s="71"/>
      <c r="K413" s="73">
        <v>0</v>
      </c>
      <c r="L413" s="71"/>
      <c r="M413" s="71"/>
      <c r="N413" s="71"/>
      <c r="O413" s="69">
        <f t="shared" si="578"/>
        <v>0</v>
      </c>
      <c r="P413" s="69">
        <f t="shared" si="579"/>
        <v>0</v>
      </c>
      <c r="Q413" s="199"/>
      <c r="R413" s="6"/>
      <c r="S413" s="9">
        <f t="shared" si="529"/>
        <v>0</v>
      </c>
      <c r="T413" s="44">
        <f t="shared" si="573"/>
        <v>0</v>
      </c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</row>
    <row r="414" spans="1:159" ht="15.75" x14ac:dyDescent="0.2">
      <c r="A414" s="290"/>
      <c r="B414" s="291"/>
      <c r="C414" s="291"/>
      <c r="D414" s="291"/>
      <c r="E414" s="296" t="s">
        <v>240</v>
      </c>
      <c r="F414" s="291"/>
      <c r="G414" s="295" t="s">
        <v>241</v>
      </c>
      <c r="H414" s="71"/>
      <c r="I414" s="71"/>
      <c r="J414" s="71"/>
      <c r="K414" s="73">
        <v>0</v>
      </c>
      <c r="L414" s="71"/>
      <c r="M414" s="71"/>
      <c r="N414" s="71"/>
      <c r="O414" s="69">
        <f t="shared" si="578"/>
        <v>0</v>
      </c>
      <c r="P414" s="69">
        <f t="shared" si="579"/>
        <v>0</v>
      </c>
      <c r="Q414" s="199"/>
      <c r="R414" s="6"/>
      <c r="S414" s="9">
        <f t="shared" si="529"/>
        <v>0</v>
      </c>
      <c r="T414" s="44">
        <f t="shared" si="573"/>
        <v>0</v>
      </c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</row>
    <row r="415" spans="1:159" ht="28.5" x14ac:dyDescent="0.2">
      <c r="A415" s="290"/>
      <c r="B415" s="291"/>
      <c r="C415" s="291"/>
      <c r="D415" s="291"/>
      <c r="E415" s="296" t="s">
        <v>242</v>
      </c>
      <c r="F415" s="291"/>
      <c r="G415" s="295" t="s">
        <v>243</v>
      </c>
      <c r="H415" s="71"/>
      <c r="I415" s="71"/>
      <c r="J415" s="71"/>
      <c r="K415" s="73">
        <v>0</v>
      </c>
      <c r="L415" s="71"/>
      <c r="M415" s="71"/>
      <c r="N415" s="71"/>
      <c r="O415" s="69">
        <f t="shared" si="578"/>
        <v>0</v>
      </c>
      <c r="P415" s="69">
        <f t="shared" si="579"/>
        <v>0</v>
      </c>
      <c r="Q415" s="199"/>
      <c r="R415" s="6"/>
      <c r="S415" s="9">
        <f t="shared" si="529"/>
        <v>0</v>
      </c>
      <c r="T415" s="33">
        <f t="shared" si="573"/>
        <v>0</v>
      </c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</row>
    <row r="416" spans="1:159" ht="18" x14ac:dyDescent="0.2">
      <c r="A416" s="284"/>
      <c r="B416" s="285"/>
      <c r="C416" s="285"/>
      <c r="D416" s="285">
        <v>57</v>
      </c>
      <c r="E416" s="285"/>
      <c r="F416" s="285"/>
      <c r="G416" s="293" t="s">
        <v>316</v>
      </c>
      <c r="H416" s="73">
        <f>H417+H442</f>
        <v>5521000</v>
      </c>
      <c r="I416" s="73">
        <f t="shared" ref="I416:J416" si="580">I417+I442</f>
        <v>4238219</v>
      </c>
      <c r="J416" s="73">
        <f t="shared" si="580"/>
        <v>1282781</v>
      </c>
      <c r="K416" s="165">
        <f t="shared" si="542"/>
        <v>76.77</v>
      </c>
      <c r="L416" s="73">
        <f>L417+L442</f>
        <v>2600000</v>
      </c>
      <c r="M416" s="73">
        <f t="shared" ref="M416:N416" si="581">M417+M442</f>
        <v>3414284</v>
      </c>
      <c r="N416" s="73">
        <f t="shared" si="581"/>
        <v>826185</v>
      </c>
      <c r="O416" s="73">
        <f>O417+O442</f>
        <v>4238219</v>
      </c>
      <c r="P416" s="73">
        <f>L416-O416</f>
        <v>-1638219</v>
      </c>
      <c r="Q416" s="198">
        <f>ROUND(O416/L416*100,2)</f>
        <v>163.01</v>
      </c>
      <c r="R416" s="12"/>
      <c r="S416" s="9">
        <f t="shared" si="529"/>
        <v>-3414284</v>
      </c>
      <c r="T416" s="44">
        <f t="shared" si="573"/>
        <v>-3414284</v>
      </c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</row>
    <row r="417" spans="1:159" ht="18" x14ac:dyDescent="0.2">
      <c r="A417" s="284"/>
      <c r="B417" s="285"/>
      <c r="C417" s="285"/>
      <c r="D417" s="285"/>
      <c r="E417" s="285" t="s">
        <v>18</v>
      </c>
      <c r="F417" s="285"/>
      <c r="G417" s="293" t="s">
        <v>358</v>
      </c>
      <c r="H417" s="73">
        <f>+H418</f>
        <v>4521000</v>
      </c>
      <c r="I417" s="73">
        <f>+I418</f>
        <v>3962343</v>
      </c>
      <c r="J417" s="73">
        <f t="shared" ref="J417" si="582">+J418</f>
        <v>558657</v>
      </c>
      <c r="K417" s="165">
        <f t="shared" si="542"/>
        <v>87.64</v>
      </c>
      <c r="L417" s="73">
        <f>+L418</f>
        <v>1900000</v>
      </c>
      <c r="M417" s="73">
        <f t="shared" ref="M417" si="583">+M418</f>
        <v>3198176</v>
      </c>
      <c r="N417" s="73">
        <f>+N418</f>
        <v>766417</v>
      </c>
      <c r="O417" s="73">
        <f>O430+O432+O435+O438+O439+O440</f>
        <v>3962343</v>
      </c>
      <c r="P417" s="73">
        <f t="shared" ref="P417:P418" si="584">L417-O417</f>
        <v>-2062343</v>
      </c>
      <c r="Q417" s="198">
        <f t="shared" ref="Q417:Q446" si="585">ROUND(O417/L417*100,2)</f>
        <v>208.54</v>
      </c>
      <c r="R417" s="12"/>
      <c r="S417" s="9">
        <f t="shared" si="529"/>
        <v>-3198176</v>
      </c>
      <c r="T417" s="44">
        <f t="shared" si="573"/>
        <v>-3198176</v>
      </c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</row>
    <row r="418" spans="1:159" ht="18" x14ac:dyDescent="0.2">
      <c r="A418" s="284"/>
      <c r="B418" s="285"/>
      <c r="C418" s="285"/>
      <c r="D418" s="285"/>
      <c r="E418" s="285"/>
      <c r="F418" s="285" t="s">
        <v>20</v>
      </c>
      <c r="G418" s="293" t="s">
        <v>350</v>
      </c>
      <c r="H418" s="73">
        <v>4521000</v>
      </c>
      <c r="I418" s="73">
        <f>I419+I429+I431+I433+I438+I439+I440</f>
        <v>3962343</v>
      </c>
      <c r="J418" s="73">
        <f>H418-I418</f>
        <v>558657</v>
      </c>
      <c r="K418" s="165">
        <f t="shared" si="542"/>
        <v>87.64</v>
      </c>
      <c r="L418" s="73">
        <f>+L419+L429+L431+L436+L437+L438+L439+L440+L441+L433</f>
        <v>1900000</v>
      </c>
      <c r="M418" s="73">
        <f>+M419+M429+M431+M436+M437+M438+M439+M440+M441+M433</f>
        <v>3198176</v>
      </c>
      <c r="N418" s="73">
        <f>+N419+N429+N431+N436+N437+N438+N439+N440+N441+N433</f>
        <v>766417</v>
      </c>
      <c r="O418" s="73">
        <f>+M418+N418</f>
        <v>3964593</v>
      </c>
      <c r="P418" s="73">
        <f t="shared" si="584"/>
        <v>-2064593</v>
      </c>
      <c r="Q418" s="198">
        <f t="shared" si="585"/>
        <v>208.66</v>
      </c>
      <c r="R418" s="12"/>
      <c r="S418" s="9">
        <f t="shared" si="529"/>
        <v>-3198176</v>
      </c>
      <c r="T418" s="44">
        <f t="shared" si="573"/>
        <v>-3198176</v>
      </c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</row>
    <row r="419" spans="1:159" s="1" customFormat="1" ht="30" x14ac:dyDescent="0.25">
      <c r="A419" s="284"/>
      <c r="B419" s="285"/>
      <c r="C419" s="285"/>
      <c r="D419" s="285"/>
      <c r="E419" s="285"/>
      <c r="F419" s="285"/>
      <c r="G419" s="293" t="s">
        <v>359</v>
      </c>
      <c r="H419" s="73">
        <f>H420+H421</f>
        <v>0</v>
      </c>
      <c r="I419" s="73">
        <f>I420+I421</f>
        <v>0</v>
      </c>
      <c r="J419" s="73">
        <f>H419-I419</f>
        <v>0</v>
      </c>
      <c r="K419" s="73">
        <f>I419-J419</f>
        <v>0</v>
      </c>
      <c r="L419" s="73">
        <f>L420+L421</f>
        <v>0</v>
      </c>
      <c r="M419" s="73">
        <f>M420+M421</f>
        <v>0</v>
      </c>
      <c r="N419" s="73">
        <f>+N420+N421</f>
        <v>0</v>
      </c>
      <c r="O419" s="73">
        <f>+M419+N419</f>
        <v>0</v>
      </c>
      <c r="P419" s="73"/>
      <c r="Q419" s="198"/>
      <c r="R419" s="13"/>
      <c r="S419" s="9">
        <f t="shared" si="529"/>
        <v>0</v>
      </c>
      <c r="T419" s="30">
        <f>+R419+S419</f>
        <v>0</v>
      </c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</row>
    <row r="420" spans="1:159" s="80" customFormat="1" ht="15.75" x14ac:dyDescent="0.2">
      <c r="A420" s="319"/>
      <c r="B420" s="320"/>
      <c r="C420" s="320"/>
      <c r="D420" s="320"/>
      <c r="E420" s="320"/>
      <c r="F420" s="320"/>
      <c r="G420" s="321" t="s">
        <v>244</v>
      </c>
      <c r="H420" s="71"/>
      <c r="I420" s="71">
        <f>O420</f>
        <v>0</v>
      </c>
      <c r="J420" s="73">
        <f t="shared" ref="J420:K420" si="586">H420-I420</f>
        <v>0</v>
      </c>
      <c r="K420" s="73">
        <f t="shared" si="586"/>
        <v>0</v>
      </c>
      <c r="L420" s="71">
        <f>H420</f>
        <v>0</v>
      </c>
      <c r="M420" s="71"/>
      <c r="N420" s="71"/>
      <c r="O420" s="69">
        <f t="shared" ref="O420:O444" si="587">+M420+N420</f>
        <v>0</v>
      </c>
      <c r="P420" s="69"/>
      <c r="Q420" s="198"/>
      <c r="R420" s="134"/>
      <c r="S420" s="9">
        <f t="shared" si="529"/>
        <v>0</v>
      </c>
      <c r="T420" s="44">
        <f t="shared" si="573"/>
        <v>0</v>
      </c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  <c r="AE420" s="134"/>
      <c r="AF420" s="134"/>
      <c r="AG420" s="134"/>
      <c r="AH420" s="134"/>
      <c r="AI420" s="134"/>
      <c r="AJ420" s="134"/>
      <c r="AK420" s="134"/>
      <c r="AL420" s="134"/>
      <c r="AM420" s="134"/>
      <c r="AN420" s="134"/>
      <c r="AO420" s="134"/>
      <c r="AP420" s="134"/>
      <c r="AQ420" s="134"/>
      <c r="AR420" s="134"/>
      <c r="AS420" s="134"/>
      <c r="AT420" s="134"/>
      <c r="AU420" s="134"/>
      <c r="AV420" s="134"/>
      <c r="AW420" s="134"/>
      <c r="AX420" s="79"/>
      <c r="AY420" s="79"/>
      <c r="AZ420" s="79"/>
      <c r="BA420" s="79"/>
      <c r="BB420" s="79"/>
      <c r="BC420" s="79"/>
      <c r="BD420" s="79"/>
      <c r="BE420" s="79"/>
      <c r="BF420" s="79"/>
      <c r="BG420" s="79"/>
      <c r="BH420" s="79"/>
      <c r="BI420" s="79"/>
      <c r="BJ420" s="79"/>
      <c r="BK420" s="79"/>
      <c r="BL420" s="79"/>
      <c r="BM420" s="79"/>
      <c r="BN420" s="79"/>
      <c r="BO420" s="79"/>
      <c r="BP420" s="79"/>
      <c r="BQ420" s="79"/>
      <c r="BR420" s="79"/>
      <c r="BS420" s="79"/>
      <c r="BT420" s="79"/>
      <c r="BU420" s="79"/>
      <c r="BV420" s="79"/>
      <c r="BW420" s="79"/>
      <c r="BX420" s="79"/>
      <c r="BY420" s="79"/>
      <c r="BZ420" s="79"/>
      <c r="CA420" s="79"/>
      <c r="CB420" s="79"/>
      <c r="CC420" s="79"/>
      <c r="CD420" s="79"/>
      <c r="CE420" s="79"/>
      <c r="CF420" s="79"/>
      <c r="CG420" s="79"/>
      <c r="CH420" s="79"/>
      <c r="CI420" s="79"/>
      <c r="CJ420" s="79"/>
      <c r="CK420" s="79"/>
      <c r="CL420" s="79"/>
      <c r="CM420" s="79"/>
      <c r="CN420" s="79"/>
      <c r="CO420" s="79"/>
      <c r="CP420" s="79"/>
      <c r="CQ420" s="79"/>
      <c r="CR420" s="79"/>
      <c r="CS420" s="79"/>
      <c r="CT420" s="79"/>
      <c r="CU420" s="79"/>
      <c r="CV420" s="79"/>
      <c r="CW420" s="79"/>
      <c r="CX420" s="79"/>
      <c r="CY420" s="79"/>
      <c r="CZ420" s="79"/>
      <c r="DA420" s="79"/>
      <c r="DB420" s="79"/>
      <c r="DC420" s="79"/>
      <c r="DD420" s="79"/>
      <c r="DE420" s="79"/>
      <c r="DF420" s="79"/>
      <c r="DG420" s="79"/>
      <c r="DH420" s="79"/>
      <c r="DI420" s="79"/>
      <c r="DJ420" s="79"/>
      <c r="DK420" s="79"/>
      <c r="DL420" s="79"/>
      <c r="DM420" s="79"/>
      <c r="DN420" s="79"/>
      <c r="DO420" s="79"/>
      <c r="DP420" s="79"/>
      <c r="DQ420" s="79"/>
      <c r="DR420" s="79"/>
      <c r="DS420" s="79"/>
      <c r="DT420" s="79"/>
      <c r="DU420" s="79"/>
      <c r="DV420" s="79"/>
      <c r="DW420" s="79"/>
      <c r="DX420" s="79"/>
      <c r="DY420" s="79"/>
      <c r="DZ420" s="79"/>
      <c r="EA420" s="79"/>
      <c r="EB420" s="79"/>
      <c r="EC420" s="79"/>
      <c r="ED420" s="79"/>
      <c r="EE420" s="79"/>
      <c r="EF420" s="79"/>
      <c r="EG420" s="79"/>
      <c r="EH420" s="79"/>
      <c r="EI420" s="79"/>
      <c r="EJ420" s="79"/>
      <c r="EK420" s="79"/>
      <c r="EL420" s="79"/>
      <c r="EM420" s="79"/>
      <c r="EN420" s="79"/>
      <c r="EO420" s="79"/>
      <c r="EP420" s="79"/>
      <c r="EQ420" s="79"/>
      <c r="ER420" s="79"/>
      <c r="ES420" s="79"/>
      <c r="ET420" s="79"/>
      <c r="EU420" s="79"/>
      <c r="EV420" s="79"/>
      <c r="EW420" s="79"/>
      <c r="EX420" s="79"/>
      <c r="EY420" s="79"/>
      <c r="EZ420" s="79"/>
      <c r="FA420" s="79"/>
      <c r="FB420" s="79"/>
      <c r="FC420" s="79"/>
    </row>
    <row r="421" spans="1:159" ht="15.75" x14ac:dyDescent="0.2">
      <c r="A421" s="290"/>
      <c r="B421" s="291"/>
      <c r="C421" s="291"/>
      <c r="D421" s="291"/>
      <c r="E421" s="291"/>
      <c r="F421" s="291"/>
      <c r="G421" s="295" t="s">
        <v>245</v>
      </c>
      <c r="H421" s="73">
        <f>H422+H423+H424+H425</f>
        <v>0</v>
      </c>
      <c r="I421" s="73">
        <f>I422+I423+I424+I425</f>
        <v>0</v>
      </c>
      <c r="J421" s="73">
        <f t="shared" ref="J421:K421" si="588">H421-I421</f>
        <v>0</v>
      </c>
      <c r="K421" s="73">
        <f t="shared" si="588"/>
        <v>0</v>
      </c>
      <c r="L421" s="73">
        <f>L422+L425</f>
        <v>0</v>
      </c>
      <c r="M421" s="73">
        <f>M422+M425</f>
        <v>0</v>
      </c>
      <c r="N421" s="73">
        <f t="shared" ref="N421" si="589">N422+N425</f>
        <v>0</v>
      </c>
      <c r="O421" s="73">
        <f t="shared" si="587"/>
        <v>0</v>
      </c>
      <c r="P421" s="71"/>
      <c r="Q421" s="198"/>
      <c r="R421" s="12"/>
      <c r="S421" s="9">
        <f t="shared" si="529"/>
        <v>0</v>
      </c>
      <c r="T421" s="30">
        <f>+R421+S421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</row>
    <row r="422" spans="1:159" ht="15.75" x14ac:dyDescent="0.2">
      <c r="A422" s="290"/>
      <c r="B422" s="291"/>
      <c r="C422" s="291"/>
      <c r="D422" s="291"/>
      <c r="E422" s="291"/>
      <c r="F422" s="291"/>
      <c r="G422" s="295" t="s">
        <v>246</v>
      </c>
      <c r="H422" s="71">
        <v>0</v>
      </c>
      <c r="I422" s="71">
        <f>O422</f>
        <v>0</v>
      </c>
      <c r="J422" s="73">
        <f t="shared" ref="J422:K422" si="590">H422-I422</f>
        <v>0</v>
      </c>
      <c r="K422" s="73">
        <f t="shared" si="590"/>
        <v>0</v>
      </c>
      <c r="L422" s="71">
        <f>H422</f>
        <v>0</v>
      </c>
      <c r="M422" s="71">
        <v>0</v>
      </c>
      <c r="N422" s="71">
        <v>0</v>
      </c>
      <c r="O422" s="69">
        <f t="shared" si="587"/>
        <v>0</v>
      </c>
      <c r="P422" s="69"/>
      <c r="Q422" s="198"/>
      <c r="R422" s="12"/>
      <c r="S422" s="9">
        <f t="shared" si="529"/>
        <v>0</v>
      </c>
      <c r="T422" s="44">
        <f>+R422+S422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</row>
    <row r="423" spans="1:159" ht="15.75" x14ac:dyDescent="0.2">
      <c r="A423" s="290"/>
      <c r="B423" s="291"/>
      <c r="C423" s="291"/>
      <c r="D423" s="291"/>
      <c r="E423" s="291"/>
      <c r="F423" s="291"/>
      <c r="G423" s="295" t="s">
        <v>247</v>
      </c>
      <c r="H423" s="71"/>
      <c r="I423" s="71"/>
      <c r="J423" s="73">
        <f t="shared" ref="J423:K423" si="591">H423-I423</f>
        <v>0</v>
      </c>
      <c r="K423" s="73">
        <f t="shared" si="591"/>
        <v>0</v>
      </c>
      <c r="L423" s="71"/>
      <c r="M423" s="71"/>
      <c r="N423" s="71"/>
      <c r="O423" s="69">
        <f t="shared" si="587"/>
        <v>0</v>
      </c>
      <c r="P423" s="69"/>
      <c r="Q423" s="198"/>
      <c r="R423" s="12"/>
      <c r="S423" s="9">
        <f t="shared" si="529"/>
        <v>0</v>
      </c>
      <c r="T423" s="33">
        <f t="shared" si="573"/>
        <v>0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</row>
    <row r="424" spans="1:159" ht="15.75" x14ac:dyDescent="0.2">
      <c r="A424" s="290"/>
      <c r="B424" s="291"/>
      <c r="C424" s="291"/>
      <c r="D424" s="291"/>
      <c r="E424" s="291"/>
      <c r="F424" s="291"/>
      <c r="G424" s="295" t="s">
        <v>248</v>
      </c>
      <c r="H424" s="71"/>
      <c r="I424" s="71"/>
      <c r="J424" s="73">
        <f t="shared" ref="J424:K424" si="592">H424-I424</f>
        <v>0</v>
      </c>
      <c r="K424" s="73">
        <f t="shared" si="592"/>
        <v>0</v>
      </c>
      <c r="L424" s="71"/>
      <c r="M424" s="71"/>
      <c r="N424" s="71"/>
      <c r="O424" s="69">
        <f t="shared" si="587"/>
        <v>0</v>
      </c>
      <c r="P424" s="69"/>
      <c r="Q424" s="198"/>
      <c r="R424" s="12"/>
      <c r="S424" s="9">
        <f t="shared" si="529"/>
        <v>0</v>
      </c>
      <c r="T424" s="44">
        <f t="shared" si="573"/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</row>
    <row r="425" spans="1:159" ht="15.75" x14ac:dyDescent="0.2">
      <c r="A425" s="290"/>
      <c r="B425" s="291"/>
      <c r="C425" s="291"/>
      <c r="D425" s="291"/>
      <c r="E425" s="291"/>
      <c r="F425" s="291"/>
      <c r="G425" s="295" t="s">
        <v>249</v>
      </c>
      <c r="H425" s="71"/>
      <c r="I425" s="71"/>
      <c r="J425" s="73">
        <f t="shared" ref="J425:K425" si="593">H425-I425</f>
        <v>0</v>
      </c>
      <c r="K425" s="73">
        <f t="shared" si="593"/>
        <v>0</v>
      </c>
      <c r="L425" s="71"/>
      <c r="M425" s="71"/>
      <c r="N425" s="71"/>
      <c r="O425" s="73">
        <f t="shared" si="587"/>
        <v>0</v>
      </c>
      <c r="P425" s="71"/>
      <c r="Q425" s="198"/>
      <c r="R425" s="12"/>
      <c r="S425" s="9">
        <f t="shared" si="529"/>
        <v>0</v>
      </c>
      <c r="T425" s="44">
        <f t="shared" si="573"/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</row>
    <row r="426" spans="1:159" ht="15.75" x14ac:dyDescent="0.2">
      <c r="A426" s="290"/>
      <c r="B426" s="291"/>
      <c r="C426" s="291"/>
      <c r="D426" s="291"/>
      <c r="E426" s="291"/>
      <c r="F426" s="291"/>
      <c r="G426" s="295" t="s">
        <v>250</v>
      </c>
      <c r="H426" s="71"/>
      <c r="I426" s="71"/>
      <c r="J426" s="73">
        <f t="shared" ref="J426:K426" si="594">H426-I426</f>
        <v>0</v>
      </c>
      <c r="K426" s="73">
        <f t="shared" si="594"/>
        <v>0</v>
      </c>
      <c r="L426" s="71"/>
      <c r="M426" s="71"/>
      <c r="N426" s="71"/>
      <c r="O426" s="69">
        <f t="shared" si="587"/>
        <v>0</v>
      </c>
      <c r="P426" s="69"/>
      <c r="Q426" s="198"/>
      <c r="R426" s="12"/>
      <c r="S426" s="9">
        <f t="shared" si="529"/>
        <v>0</v>
      </c>
      <c r="T426" s="30">
        <f t="shared" si="573"/>
        <v>0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</row>
    <row r="427" spans="1:159" ht="15.75" x14ac:dyDescent="0.2">
      <c r="A427" s="290"/>
      <c r="B427" s="291"/>
      <c r="C427" s="291"/>
      <c r="D427" s="291"/>
      <c r="E427" s="291"/>
      <c r="F427" s="291"/>
      <c r="G427" s="295" t="s">
        <v>251</v>
      </c>
      <c r="H427" s="71"/>
      <c r="I427" s="71"/>
      <c r="J427" s="73">
        <f t="shared" ref="J427:K427" si="595">H427-I427</f>
        <v>0</v>
      </c>
      <c r="K427" s="73">
        <f t="shared" si="595"/>
        <v>0</v>
      </c>
      <c r="L427" s="71"/>
      <c r="M427" s="71"/>
      <c r="N427" s="71"/>
      <c r="O427" s="69">
        <f t="shared" si="587"/>
        <v>0</v>
      </c>
      <c r="P427" s="69"/>
      <c r="Q427" s="198"/>
      <c r="R427" s="12"/>
      <c r="S427" s="9">
        <f t="shared" si="529"/>
        <v>0</v>
      </c>
      <c r="T427" s="30">
        <f t="shared" si="573"/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</row>
    <row r="428" spans="1:159" ht="15.75" x14ac:dyDescent="0.2">
      <c r="A428" s="290"/>
      <c r="B428" s="291"/>
      <c r="C428" s="291"/>
      <c r="D428" s="291"/>
      <c r="E428" s="291"/>
      <c r="F428" s="291"/>
      <c r="G428" s="295" t="s">
        <v>252</v>
      </c>
      <c r="H428" s="71"/>
      <c r="I428" s="71"/>
      <c r="J428" s="73">
        <f t="shared" ref="J428:K428" si="596">H428-I428</f>
        <v>0</v>
      </c>
      <c r="K428" s="73">
        <f t="shared" si="596"/>
        <v>0</v>
      </c>
      <c r="L428" s="71"/>
      <c r="M428" s="71"/>
      <c r="N428" s="71"/>
      <c r="O428" s="69">
        <f t="shared" si="587"/>
        <v>0</v>
      </c>
      <c r="P428" s="69"/>
      <c r="Q428" s="198"/>
      <c r="R428" s="12"/>
      <c r="S428" s="9">
        <f t="shared" si="529"/>
        <v>0</v>
      </c>
      <c r="T428" s="30">
        <f t="shared" si="573"/>
        <v>0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</row>
    <row r="429" spans="1:159" ht="30" x14ac:dyDescent="0.2">
      <c r="A429" s="284"/>
      <c r="B429" s="285"/>
      <c r="C429" s="285"/>
      <c r="D429" s="285"/>
      <c r="E429" s="285"/>
      <c r="F429" s="285"/>
      <c r="G429" s="293" t="s">
        <v>360</v>
      </c>
      <c r="H429" s="73">
        <f>H430</f>
        <v>84000</v>
      </c>
      <c r="I429" s="73">
        <f>I430</f>
        <v>60864</v>
      </c>
      <c r="J429" s="73">
        <f>H429-I429</f>
        <v>23136</v>
      </c>
      <c r="K429" s="165">
        <f t="shared" si="542"/>
        <v>72.459999999999994</v>
      </c>
      <c r="L429" s="73">
        <f>L430</f>
        <v>84000</v>
      </c>
      <c r="M429" s="73">
        <f>M430</f>
        <v>47364</v>
      </c>
      <c r="N429" s="73">
        <f>N430</f>
        <v>13500</v>
      </c>
      <c r="O429" s="70">
        <f>+M429+N429</f>
        <v>60864</v>
      </c>
      <c r="P429" s="69"/>
      <c r="Q429" s="198"/>
      <c r="R429" s="12"/>
      <c r="S429" s="9">
        <f t="shared" si="529"/>
        <v>-47364</v>
      </c>
      <c r="T429" s="30">
        <f t="shared" si="573"/>
        <v>-47364</v>
      </c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</row>
    <row r="430" spans="1:159" ht="18" x14ac:dyDescent="0.2">
      <c r="A430" s="290"/>
      <c r="B430" s="291"/>
      <c r="C430" s="291"/>
      <c r="D430" s="291"/>
      <c r="E430" s="291"/>
      <c r="F430" s="291"/>
      <c r="G430" s="332" t="s">
        <v>253</v>
      </c>
      <c r="H430" s="71">
        <v>84000</v>
      </c>
      <c r="I430" s="71">
        <f>O430</f>
        <v>60864</v>
      </c>
      <c r="J430" s="73">
        <f t="shared" ref="J430:J442" si="597">H430-I430</f>
        <v>23136</v>
      </c>
      <c r="K430" s="165">
        <f t="shared" si="542"/>
        <v>72.459999999999994</v>
      </c>
      <c r="L430" s="71">
        <v>84000</v>
      </c>
      <c r="M430" s="71">
        <v>47364</v>
      </c>
      <c r="N430" s="71">
        <v>13500</v>
      </c>
      <c r="O430" s="69">
        <f t="shared" si="587"/>
        <v>60864</v>
      </c>
      <c r="P430" s="69"/>
      <c r="Q430" s="198"/>
      <c r="R430" s="12"/>
      <c r="S430" s="9">
        <f t="shared" si="529"/>
        <v>-47364</v>
      </c>
      <c r="T430" s="30">
        <f>+R430+S430</f>
        <v>-47364</v>
      </c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</row>
    <row r="431" spans="1:159" ht="45" x14ac:dyDescent="0.2">
      <c r="A431" s="284"/>
      <c r="B431" s="285"/>
      <c r="C431" s="285"/>
      <c r="D431" s="285"/>
      <c r="E431" s="285"/>
      <c r="F431" s="285"/>
      <c r="G431" s="293" t="s">
        <v>361</v>
      </c>
      <c r="H431" s="73">
        <f>H432</f>
        <v>4500000</v>
      </c>
      <c r="I431" s="73">
        <f>O431</f>
        <v>3734931</v>
      </c>
      <c r="J431" s="73">
        <f>H431-I431</f>
        <v>765069</v>
      </c>
      <c r="K431" s="165">
        <f t="shared" si="542"/>
        <v>83</v>
      </c>
      <c r="L431" s="73">
        <f>L432</f>
        <v>1683000</v>
      </c>
      <c r="M431" s="73">
        <f>M432</f>
        <v>3015528</v>
      </c>
      <c r="N431" s="73">
        <f>N432+M433</f>
        <v>721653</v>
      </c>
      <c r="O431" s="70">
        <f>O432</f>
        <v>3734931</v>
      </c>
      <c r="P431" s="69"/>
      <c r="Q431" s="198"/>
      <c r="R431" s="12"/>
      <c r="S431" s="9">
        <f t="shared" si="529"/>
        <v>-3015528</v>
      </c>
      <c r="T431" s="44">
        <f t="shared" si="573"/>
        <v>-3015528</v>
      </c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</row>
    <row r="432" spans="1:159" ht="18" x14ac:dyDescent="0.2">
      <c r="A432" s="290"/>
      <c r="B432" s="291"/>
      <c r="C432" s="291"/>
      <c r="D432" s="291"/>
      <c r="E432" s="291"/>
      <c r="F432" s="291"/>
      <c r="G432" s="332" t="s">
        <v>254</v>
      </c>
      <c r="H432" s="71">
        <v>4500000</v>
      </c>
      <c r="I432" s="71">
        <f>O432</f>
        <v>3734931</v>
      </c>
      <c r="J432" s="73">
        <f t="shared" si="597"/>
        <v>765069</v>
      </c>
      <c r="K432" s="165">
        <f t="shared" si="542"/>
        <v>83</v>
      </c>
      <c r="L432" s="71">
        <v>1683000</v>
      </c>
      <c r="M432" s="71">
        <v>3015528</v>
      </c>
      <c r="N432" s="71">
        <v>719403</v>
      </c>
      <c r="O432" s="69">
        <f>+M432+N432</f>
        <v>3734931</v>
      </c>
      <c r="P432" s="69"/>
      <c r="Q432" s="198"/>
      <c r="R432" s="220"/>
      <c r="S432" s="221" t="s">
        <v>423</v>
      </c>
      <c r="T432" s="30" t="e">
        <f t="shared" si="573"/>
        <v>#VALUE!</v>
      </c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</row>
    <row r="433" spans="1:159" ht="18" x14ac:dyDescent="0.2">
      <c r="A433" s="290"/>
      <c r="B433" s="291"/>
      <c r="C433" s="291"/>
      <c r="D433" s="291"/>
      <c r="E433" s="291"/>
      <c r="F433" s="291"/>
      <c r="G433" s="293" t="s">
        <v>255</v>
      </c>
      <c r="H433" s="73">
        <f>+H434+H435</f>
        <v>27000</v>
      </c>
      <c r="I433" s="73">
        <f>I434+I435</f>
        <v>2250</v>
      </c>
      <c r="J433" s="73">
        <f>H433-I433</f>
        <v>24750</v>
      </c>
      <c r="K433" s="165">
        <f t="shared" si="542"/>
        <v>8.33</v>
      </c>
      <c r="L433" s="73">
        <f>+L434+L435</f>
        <v>8000</v>
      </c>
      <c r="M433" s="73">
        <f>+M434+M435</f>
        <v>2250</v>
      </c>
      <c r="N433" s="73">
        <f t="shared" ref="N433" si="598">+N434+N435</f>
        <v>0</v>
      </c>
      <c r="O433" s="73">
        <f t="shared" si="587"/>
        <v>2250</v>
      </c>
      <c r="P433" s="71"/>
      <c r="Q433" s="198"/>
      <c r="R433" s="12"/>
      <c r="S433" s="9">
        <f t="shared" ref="S433:S441" si="599">R433-M433</f>
        <v>-2250</v>
      </c>
      <c r="T433" s="44">
        <f t="shared" si="573"/>
        <v>-2250</v>
      </c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</row>
    <row r="434" spans="1:159" ht="18" x14ac:dyDescent="0.2">
      <c r="A434" s="290"/>
      <c r="B434" s="291"/>
      <c r="C434" s="291"/>
      <c r="D434" s="291"/>
      <c r="E434" s="291"/>
      <c r="F434" s="291"/>
      <c r="G434" s="295" t="s">
        <v>256</v>
      </c>
      <c r="H434" s="71">
        <f>D434</f>
        <v>0</v>
      </c>
      <c r="I434" s="71">
        <f>O434</f>
        <v>0</v>
      </c>
      <c r="J434" s="73">
        <f t="shared" si="597"/>
        <v>0</v>
      </c>
      <c r="K434" s="165"/>
      <c r="L434" s="71">
        <f>H434</f>
        <v>0</v>
      </c>
      <c r="M434" s="71"/>
      <c r="N434" s="71"/>
      <c r="O434" s="69">
        <f t="shared" si="587"/>
        <v>0</v>
      </c>
      <c r="P434" s="69"/>
      <c r="Q434" s="198"/>
      <c r="R434" s="12"/>
      <c r="S434" s="9">
        <f t="shared" si="599"/>
        <v>0</v>
      </c>
      <c r="T434" s="33">
        <f t="shared" si="573"/>
        <v>0</v>
      </c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</row>
    <row r="435" spans="1:159" ht="18" x14ac:dyDescent="0.2">
      <c r="A435" s="290"/>
      <c r="B435" s="291"/>
      <c r="C435" s="291"/>
      <c r="D435" s="291"/>
      <c r="E435" s="291"/>
      <c r="F435" s="291"/>
      <c r="G435" s="295" t="s">
        <v>257</v>
      </c>
      <c r="H435" s="71">
        <v>27000</v>
      </c>
      <c r="I435" s="71">
        <f>O435</f>
        <v>2250</v>
      </c>
      <c r="J435" s="73">
        <f t="shared" si="597"/>
        <v>24750</v>
      </c>
      <c r="K435" s="165">
        <f t="shared" si="542"/>
        <v>8.33</v>
      </c>
      <c r="L435" s="71">
        <v>8000</v>
      </c>
      <c r="M435" s="71">
        <v>2250</v>
      </c>
      <c r="N435" s="71"/>
      <c r="O435" s="69">
        <f t="shared" si="587"/>
        <v>2250</v>
      </c>
      <c r="P435" s="69"/>
      <c r="Q435" s="198"/>
      <c r="R435" s="12"/>
      <c r="S435" s="9">
        <f t="shared" si="599"/>
        <v>-2250</v>
      </c>
      <c r="T435" s="44">
        <f>+R435+S435</f>
        <v>-2250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</row>
    <row r="436" spans="1:159" s="1" customFormat="1" ht="18" x14ac:dyDescent="0.25">
      <c r="A436" s="284"/>
      <c r="B436" s="285"/>
      <c r="C436" s="285"/>
      <c r="D436" s="285"/>
      <c r="E436" s="285"/>
      <c r="F436" s="285"/>
      <c r="G436" s="293" t="s">
        <v>258</v>
      </c>
      <c r="H436" s="73">
        <v>0</v>
      </c>
      <c r="I436" s="73" t="s">
        <v>434</v>
      </c>
      <c r="J436" s="73"/>
      <c r="K436" s="165"/>
      <c r="L436" s="73">
        <v>0</v>
      </c>
      <c r="M436" s="71"/>
      <c r="N436" s="73"/>
      <c r="O436" s="70">
        <f t="shared" si="587"/>
        <v>0</v>
      </c>
      <c r="P436" s="70"/>
      <c r="Q436" s="198"/>
      <c r="R436" s="13"/>
      <c r="S436" s="9">
        <f t="shared" si="599"/>
        <v>0</v>
      </c>
      <c r="T436" s="44">
        <f>+R436+S436</f>
        <v>0</v>
      </c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</row>
    <row r="437" spans="1:159" s="1" customFormat="1" ht="30" x14ac:dyDescent="0.25">
      <c r="A437" s="284"/>
      <c r="B437" s="285"/>
      <c r="C437" s="285"/>
      <c r="D437" s="285"/>
      <c r="E437" s="285"/>
      <c r="F437" s="285"/>
      <c r="G437" s="293" t="s">
        <v>259</v>
      </c>
      <c r="H437" s="73"/>
      <c r="I437" s="73"/>
      <c r="J437" s="73"/>
      <c r="K437" s="165"/>
      <c r="L437" s="73"/>
      <c r="M437" s="71"/>
      <c r="N437" s="73"/>
      <c r="O437" s="70">
        <f t="shared" si="587"/>
        <v>0</v>
      </c>
      <c r="P437" s="70"/>
      <c r="Q437" s="198"/>
      <c r="R437" s="13"/>
      <c r="S437" s="9">
        <f t="shared" si="599"/>
        <v>0</v>
      </c>
      <c r="T437" s="33">
        <f t="shared" ref="T437" si="600">T438</f>
        <v>-130034</v>
      </c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</row>
    <row r="438" spans="1:159" s="1" customFormat="1" ht="18" x14ac:dyDescent="0.25">
      <c r="A438" s="284"/>
      <c r="B438" s="285"/>
      <c r="C438" s="285"/>
      <c r="D438" s="285"/>
      <c r="E438" s="285"/>
      <c r="F438" s="285"/>
      <c r="G438" s="293" t="s">
        <v>260</v>
      </c>
      <c r="H438" s="73">
        <f>H439</f>
        <v>60000</v>
      </c>
      <c r="I438" s="73">
        <f>O438</f>
        <v>3000</v>
      </c>
      <c r="J438" s="73">
        <f t="shared" si="597"/>
        <v>57000</v>
      </c>
      <c r="K438" s="165">
        <f t="shared" si="542"/>
        <v>5</v>
      </c>
      <c r="L438" s="73">
        <v>12000</v>
      </c>
      <c r="M438" s="71">
        <v>3000</v>
      </c>
      <c r="N438" s="71">
        <v>0</v>
      </c>
      <c r="O438" s="70">
        <f t="shared" si="587"/>
        <v>3000</v>
      </c>
      <c r="P438" s="70"/>
      <c r="Q438" s="198"/>
      <c r="R438" s="13"/>
      <c r="S438" s="9">
        <f t="shared" si="599"/>
        <v>-3000</v>
      </c>
      <c r="T438" s="33">
        <f t="shared" ref="T438" si="601">T439+T440</f>
        <v>-130034</v>
      </c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</row>
    <row r="439" spans="1:159" s="1" customFormat="1" ht="18" x14ac:dyDescent="0.25">
      <c r="A439" s="284"/>
      <c r="B439" s="285"/>
      <c r="C439" s="285"/>
      <c r="D439" s="285"/>
      <c r="E439" s="285"/>
      <c r="F439" s="285"/>
      <c r="G439" s="293" t="s">
        <v>261</v>
      </c>
      <c r="H439" s="73">
        <v>60000</v>
      </c>
      <c r="I439" s="73">
        <f t="shared" ref="I439:I440" si="602">O439</f>
        <v>49416</v>
      </c>
      <c r="J439" s="73">
        <f t="shared" si="597"/>
        <v>10584</v>
      </c>
      <c r="K439" s="165">
        <f t="shared" si="542"/>
        <v>82.36</v>
      </c>
      <c r="L439" s="73">
        <v>50000</v>
      </c>
      <c r="M439" s="71">
        <v>39291</v>
      </c>
      <c r="N439" s="71">
        <v>10125</v>
      </c>
      <c r="O439" s="70">
        <f t="shared" si="587"/>
        <v>49416</v>
      </c>
      <c r="P439" s="70"/>
      <c r="Q439" s="198"/>
      <c r="R439" s="13"/>
      <c r="S439" s="9">
        <f t="shared" si="599"/>
        <v>-39291</v>
      </c>
      <c r="T439" s="31">
        <f>R439+S439</f>
        <v>-39291</v>
      </c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</row>
    <row r="440" spans="1:159" s="1" customFormat="1" ht="45" x14ac:dyDescent="0.25">
      <c r="A440" s="284"/>
      <c r="B440" s="285"/>
      <c r="C440" s="285"/>
      <c r="D440" s="285"/>
      <c r="E440" s="285"/>
      <c r="F440" s="285"/>
      <c r="G440" s="293" t="s">
        <v>412</v>
      </c>
      <c r="H440" s="73">
        <v>290000</v>
      </c>
      <c r="I440" s="73">
        <f t="shared" si="602"/>
        <v>111882</v>
      </c>
      <c r="J440" s="73">
        <f t="shared" si="597"/>
        <v>178118</v>
      </c>
      <c r="K440" s="165">
        <f t="shared" si="542"/>
        <v>38.58</v>
      </c>
      <c r="L440" s="73">
        <v>63000</v>
      </c>
      <c r="M440" s="71">
        <v>90743</v>
      </c>
      <c r="N440" s="71">
        <v>21139</v>
      </c>
      <c r="O440" s="70">
        <f>+M440+N440</f>
        <v>111882</v>
      </c>
      <c r="P440" s="70"/>
      <c r="Q440" s="198"/>
      <c r="R440" s="13"/>
      <c r="S440" s="9">
        <f t="shared" si="599"/>
        <v>-90743</v>
      </c>
      <c r="T440" s="31">
        <f>R440+S440</f>
        <v>-90743</v>
      </c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</row>
    <row r="441" spans="1:159" ht="18" x14ac:dyDescent="0.2">
      <c r="A441" s="290"/>
      <c r="B441" s="291"/>
      <c r="C441" s="291"/>
      <c r="D441" s="291"/>
      <c r="E441" s="291"/>
      <c r="F441" s="291"/>
      <c r="G441" s="295" t="s">
        <v>262</v>
      </c>
      <c r="H441" s="71"/>
      <c r="I441" s="71"/>
      <c r="J441" s="73"/>
      <c r="K441" s="165"/>
      <c r="L441" s="71"/>
      <c r="M441" s="71"/>
      <c r="N441" s="71"/>
      <c r="O441" s="69">
        <f t="shared" si="587"/>
        <v>0</v>
      </c>
      <c r="P441" s="69">
        <f t="shared" ref="P441" si="603">L441-O441</f>
        <v>0</v>
      </c>
      <c r="Q441" s="198"/>
      <c r="R441" s="12"/>
      <c r="S441" s="9">
        <f t="shared" si="599"/>
        <v>0</v>
      </c>
      <c r="T441" s="93">
        <f>R441+S441</f>
        <v>0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</row>
    <row r="442" spans="1:159" ht="45" x14ac:dyDescent="0.2">
      <c r="A442" s="290"/>
      <c r="B442" s="291"/>
      <c r="C442" s="291"/>
      <c r="D442" s="291"/>
      <c r="E442" s="285" t="s">
        <v>127</v>
      </c>
      <c r="F442" s="291"/>
      <c r="G442" s="293" t="s">
        <v>422</v>
      </c>
      <c r="H442" s="73">
        <f>H443</f>
        <v>1000000</v>
      </c>
      <c r="I442" s="73">
        <f>I443</f>
        <v>275876</v>
      </c>
      <c r="J442" s="73">
        <f t="shared" si="597"/>
        <v>724124</v>
      </c>
      <c r="K442" s="165">
        <f t="shared" si="542"/>
        <v>27.59</v>
      </c>
      <c r="L442" s="73">
        <f>L443</f>
        <v>700000</v>
      </c>
      <c r="M442" s="73">
        <f>M443</f>
        <v>216108</v>
      </c>
      <c r="N442" s="73">
        <f>N443</f>
        <v>59768</v>
      </c>
      <c r="O442" s="70">
        <f t="shared" si="587"/>
        <v>275876</v>
      </c>
      <c r="P442" s="70"/>
      <c r="Q442" s="198"/>
      <c r="R442" s="12"/>
      <c r="S442" s="9"/>
      <c r="T442" s="31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</row>
    <row r="443" spans="1:159" ht="30" x14ac:dyDescent="0.2">
      <c r="A443" s="290"/>
      <c r="B443" s="291"/>
      <c r="C443" s="291"/>
      <c r="D443" s="291"/>
      <c r="E443" s="285"/>
      <c r="F443" s="291"/>
      <c r="G443" s="293" t="s">
        <v>425</v>
      </c>
      <c r="H443" s="71">
        <v>1000000</v>
      </c>
      <c r="I443" s="71">
        <f>O443</f>
        <v>275876</v>
      </c>
      <c r="J443" s="71"/>
      <c r="K443" s="191"/>
      <c r="L443" s="71">
        <v>700000</v>
      </c>
      <c r="M443" s="71">
        <v>216108</v>
      </c>
      <c r="N443" s="71">
        <v>59768</v>
      </c>
      <c r="O443" s="69">
        <f t="shared" si="587"/>
        <v>275876</v>
      </c>
      <c r="P443" s="70"/>
      <c r="Q443" s="198"/>
      <c r="R443" s="12"/>
      <c r="S443" s="9"/>
      <c r="T443" s="55" t="e">
        <f t="shared" ref="T443" si="604">SUM(T444:T446)</f>
        <v>#VALUE!</v>
      </c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</row>
    <row r="444" spans="1:159" ht="60" x14ac:dyDescent="0.2">
      <c r="A444" s="290"/>
      <c r="B444" s="291"/>
      <c r="C444" s="291"/>
      <c r="D444" s="285">
        <v>58</v>
      </c>
      <c r="E444" s="291"/>
      <c r="F444" s="291"/>
      <c r="G444" s="293" t="s">
        <v>366</v>
      </c>
      <c r="H444" s="73">
        <f t="shared" ref="H444:J444" si="605">+H445+H446</f>
        <v>10254000</v>
      </c>
      <c r="I444" s="73">
        <f t="shared" si="605"/>
        <v>4174441.0599999996</v>
      </c>
      <c r="J444" s="73">
        <f t="shared" si="605"/>
        <v>6079558.9400000004</v>
      </c>
      <c r="K444" s="165">
        <f t="shared" si="542"/>
        <v>40.71</v>
      </c>
      <c r="L444" s="73">
        <f>+L445+L446</f>
        <v>4575000</v>
      </c>
      <c r="M444" s="73">
        <f>+M445+M446</f>
        <v>3216588</v>
      </c>
      <c r="N444" s="73">
        <f>N445+N446</f>
        <v>957853.06</v>
      </c>
      <c r="O444" s="73">
        <f t="shared" si="587"/>
        <v>4174441.06</v>
      </c>
      <c r="P444" s="73">
        <f>+P445+P446</f>
        <v>400558.94000000018</v>
      </c>
      <c r="Q444" s="198">
        <f t="shared" si="585"/>
        <v>91.24</v>
      </c>
      <c r="R444" s="12"/>
      <c r="S444" s="9">
        <f t="shared" ref="S444:S450" si="606">R444-M444</f>
        <v>-3216588</v>
      </c>
      <c r="T444" s="55">
        <f>T384+T390</f>
        <v>-7350836</v>
      </c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</row>
    <row r="445" spans="1:159" ht="18" x14ac:dyDescent="0.2">
      <c r="A445" s="290"/>
      <c r="B445" s="291"/>
      <c r="C445" s="291"/>
      <c r="D445" s="291"/>
      <c r="E445" s="296" t="s">
        <v>56</v>
      </c>
      <c r="F445" s="291"/>
      <c r="G445" s="295" t="s">
        <v>377</v>
      </c>
      <c r="H445" s="71">
        <v>1563000</v>
      </c>
      <c r="I445" s="71">
        <f>O445</f>
        <v>646288.01</v>
      </c>
      <c r="J445" s="71">
        <f t="shared" ref="J445:J446" si="607">H445-I445</f>
        <v>916711.99</v>
      </c>
      <c r="K445" s="165">
        <f t="shared" si="542"/>
        <v>41.35</v>
      </c>
      <c r="L445" s="71">
        <v>706000</v>
      </c>
      <c r="M445" s="71">
        <v>496632</v>
      </c>
      <c r="N445" s="71">
        <v>149656.01</v>
      </c>
      <c r="O445" s="69">
        <f>+M445+N445</f>
        <v>646288.01</v>
      </c>
      <c r="P445" s="69">
        <f t="shared" ref="P445:P446" si="608">L445-O445</f>
        <v>59711.989999999991</v>
      </c>
      <c r="Q445" s="198">
        <f t="shared" si="585"/>
        <v>91.54</v>
      </c>
      <c r="R445" s="12">
        <v>1568908.87</v>
      </c>
      <c r="S445" s="9">
        <f>R445-M445</f>
        <v>1072276.8700000001</v>
      </c>
      <c r="T445" s="55" t="e">
        <f>T387+T406</f>
        <v>#VALUE!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</row>
    <row r="446" spans="1:159" ht="18" x14ac:dyDescent="0.2">
      <c r="A446" s="290"/>
      <c r="B446" s="291"/>
      <c r="C446" s="291"/>
      <c r="D446" s="291"/>
      <c r="E446" s="296" t="s">
        <v>58</v>
      </c>
      <c r="F446" s="291"/>
      <c r="G446" s="295" t="s">
        <v>378</v>
      </c>
      <c r="H446" s="71">
        <v>8691000</v>
      </c>
      <c r="I446" s="71">
        <f>O446</f>
        <v>3528153.05</v>
      </c>
      <c r="J446" s="71">
        <f t="shared" si="607"/>
        <v>5162846.95</v>
      </c>
      <c r="K446" s="165">
        <f t="shared" si="542"/>
        <v>40.6</v>
      </c>
      <c r="L446" s="71">
        <v>3869000</v>
      </c>
      <c r="M446" s="71">
        <v>2719956</v>
      </c>
      <c r="N446" s="71">
        <v>808197.05</v>
      </c>
      <c r="O446" s="69">
        <f>+M446+N446</f>
        <v>3528153.05</v>
      </c>
      <c r="P446" s="69">
        <f t="shared" si="608"/>
        <v>340846.95000000019</v>
      </c>
      <c r="Q446" s="198">
        <f t="shared" si="585"/>
        <v>91.19</v>
      </c>
      <c r="R446" s="12">
        <v>8727616.6199999992</v>
      </c>
      <c r="S446" s="9">
        <f t="shared" si="606"/>
        <v>6007660.6199999992</v>
      </c>
      <c r="T446" s="55" t="e">
        <f>T382-T444-T445</f>
        <v>#VALUE!</v>
      </c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</row>
    <row r="447" spans="1:159" ht="15.75" x14ac:dyDescent="0.2">
      <c r="A447" s="284"/>
      <c r="B447" s="285"/>
      <c r="C447" s="285"/>
      <c r="D447" s="285">
        <v>79</v>
      </c>
      <c r="E447" s="285"/>
      <c r="F447" s="285"/>
      <c r="G447" s="309" t="s">
        <v>263</v>
      </c>
      <c r="H447" s="73">
        <f t="shared" ref="H447:J447" si="609">H448</f>
        <v>0</v>
      </c>
      <c r="I447" s="73">
        <f t="shared" si="609"/>
        <v>0</v>
      </c>
      <c r="J447" s="73">
        <f t="shared" si="609"/>
        <v>0</v>
      </c>
      <c r="K447" s="73">
        <v>0</v>
      </c>
      <c r="L447" s="73">
        <f t="shared" ref="L447:P447" si="610">L448</f>
        <v>0</v>
      </c>
      <c r="M447" s="73">
        <f t="shared" si="610"/>
        <v>0</v>
      </c>
      <c r="N447" s="73">
        <f>N448</f>
        <v>0</v>
      </c>
      <c r="O447" s="73">
        <f t="shared" si="610"/>
        <v>0</v>
      </c>
      <c r="P447" s="73">
        <f t="shared" si="610"/>
        <v>0</v>
      </c>
      <c r="Q447" s="198"/>
      <c r="R447" s="6"/>
      <c r="S447" s="9">
        <f t="shared" si="606"/>
        <v>0</v>
      </c>
      <c r="T447" s="55" t="e">
        <f>+T147+T382</f>
        <v>#VALUE!</v>
      </c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</row>
    <row r="448" spans="1:159" ht="15.75" x14ac:dyDescent="0.2">
      <c r="A448" s="284"/>
      <c r="B448" s="285"/>
      <c r="C448" s="285"/>
      <c r="D448" s="285">
        <v>80</v>
      </c>
      <c r="E448" s="285"/>
      <c r="F448" s="285"/>
      <c r="G448" s="309" t="s">
        <v>264</v>
      </c>
      <c r="H448" s="73">
        <f t="shared" ref="H448:J448" si="611">H449+H450</f>
        <v>0</v>
      </c>
      <c r="I448" s="73">
        <f t="shared" si="611"/>
        <v>0</v>
      </c>
      <c r="J448" s="73">
        <f t="shared" si="611"/>
        <v>0</v>
      </c>
      <c r="K448" s="73">
        <v>0</v>
      </c>
      <c r="L448" s="73">
        <f t="shared" ref="L448:P448" si="612">L449+L450</f>
        <v>0</v>
      </c>
      <c r="M448" s="73">
        <f t="shared" si="612"/>
        <v>0</v>
      </c>
      <c r="N448" s="73">
        <f>N449+N450</f>
        <v>0</v>
      </c>
      <c r="O448" s="73">
        <f t="shared" si="612"/>
        <v>0</v>
      </c>
      <c r="P448" s="73">
        <f t="shared" si="612"/>
        <v>0</v>
      </c>
      <c r="Q448" s="198"/>
      <c r="R448" s="6"/>
      <c r="S448" s="9">
        <f t="shared" si="606"/>
        <v>0</v>
      </c>
      <c r="T448" s="55">
        <f>+T88</f>
        <v>-1592364.4</v>
      </c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</row>
    <row r="449" spans="1:159" ht="28.5" x14ac:dyDescent="0.2">
      <c r="A449" s="290"/>
      <c r="B449" s="291"/>
      <c r="C449" s="291"/>
      <c r="D449" s="291"/>
      <c r="E449" s="291" t="s">
        <v>7</v>
      </c>
      <c r="F449" s="291"/>
      <c r="G449" s="295" t="s">
        <v>265</v>
      </c>
      <c r="H449" s="71"/>
      <c r="I449" s="71"/>
      <c r="J449" s="71"/>
      <c r="K449" s="73">
        <v>0</v>
      </c>
      <c r="L449" s="71"/>
      <c r="M449" s="71"/>
      <c r="N449" s="71"/>
      <c r="O449" s="71">
        <f>M449+N449</f>
        <v>0</v>
      </c>
      <c r="P449" s="71"/>
      <c r="Q449" s="207"/>
      <c r="R449" s="6"/>
      <c r="S449" s="9">
        <f t="shared" si="606"/>
        <v>0</v>
      </c>
      <c r="T449" s="130" t="e">
        <f>#REF!-T45</f>
        <v>#REF!</v>
      </c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</row>
    <row r="450" spans="1:159" ht="42.75" x14ac:dyDescent="0.2">
      <c r="A450" s="290"/>
      <c r="B450" s="291"/>
      <c r="C450" s="291"/>
      <c r="D450" s="291"/>
      <c r="E450" s="291" t="s">
        <v>111</v>
      </c>
      <c r="F450" s="291"/>
      <c r="G450" s="295" t="s">
        <v>266</v>
      </c>
      <c r="H450" s="71"/>
      <c r="I450" s="71"/>
      <c r="J450" s="71"/>
      <c r="K450" s="73">
        <v>0</v>
      </c>
      <c r="L450" s="71"/>
      <c r="M450" s="71"/>
      <c r="N450" s="71"/>
      <c r="O450" s="71">
        <f>M450+N450</f>
        <v>0</v>
      </c>
      <c r="P450" s="71"/>
      <c r="Q450" s="207"/>
      <c r="R450" s="6"/>
      <c r="S450" s="9">
        <f t="shared" si="606"/>
        <v>0</v>
      </c>
      <c r="T450" s="130" t="e">
        <f t="shared" ref="T450:T451" si="613">+T38-T447</f>
        <v>#VALUE!</v>
      </c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</row>
    <row r="451" spans="1:159" ht="18" x14ac:dyDescent="0.2">
      <c r="A451" s="316"/>
      <c r="B451" s="317"/>
      <c r="C451" s="317"/>
      <c r="D451" s="317">
        <v>85</v>
      </c>
      <c r="E451" s="317"/>
      <c r="F451" s="317"/>
      <c r="G451" s="318" t="s">
        <v>87</v>
      </c>
      <c r="H451" s="71"/>
      <c r="I451" s="71"/>
      <c r="J451" s="71"/>
      <c r="K451" s="165"/>
      <c r="L451" s="71"/>
      <c r="M451" s="71">
        <v>-2975</v>
      </c>
      <c r="N451" s="71">
        <v>-3679.73</v>
      </c>
      <c r="O451" s="71">
        <f>M451+N451</f>
        <v>-6654.73</v>
      </c>
      <c r="P451" s="71"/>
      <c r="Q451" s="211"/>
      <c r="R451" s="6"/>
      <c r="S451" s="9"/>
      <c r="T451" s="130">
        <f t="shared" si="613"/>
        <v>1586704.4</v>
      </c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</row>
    <row r="452" spans="1:159" ht="18" x14ac:dyDescent="0.2">
      <c r="A452" s="290"/>
      <c r="B452" s="291"/>
      <c r="C452" s="291"/>
      <c r="D452" s="291"/>
      <c r="E452" s="291"/>
      <c r="F452" s="291"/>
      <c r="G452" s="295" t="s">
        <v>149</v>
      </c>
      <c r="H452" s="71"/>
      <c r="I452" s="71"/>
      <c r="J452" s="71"/>
      <c r="K452" s="165"/>
      <c r="L452" s="71"/>
      <c r="M452" s="71"/>
      <c r="N452" s="71"/>
      <c r="O452" s="71"/>
      <c r="P452" s="71"/>
      <c r="Q452" s="207"/>
      <c r="R452" s="6"/>
      <c r="S452" s="9">
        <f t="shared" ref="S452:S502" si="614">R452-M452</f>
        <v>0</v>
      </c>
      <c r="T452" s="33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</row>
    <row r="453" spans="1:159" ht="18" x14ac:dyDescent="0.2">
      <c r="A453" s="361" t="s">
        <v>226</v>
      </c>
      <c r="B453" s="362" t="s">
        <v>18</v>
      </c>
      <c r="C453" s="362"/>
      <c r="D453" s="362"/>
      <c r="E453" s="362"/>
      <c r="F453" s="362"/>
      <c r="G453" s="299" t="s">
        <v>362</v>
      </c>
      <c r="H453" s="73">
        <f t="shared" ref="H453" si="615">SUM(H454:H456)</f>
        <v>15775000</v>
      </c>
      <c r="I453" s="73">
        <f>O453</f>
        <v>8406005.3300000001</v>
      </c>
      <c r="J453" s="71">
        <f t="shared" ref="J453:K458" si="616">H453-I453</f>
        <v>7368994.6699999999</v>
      </c>
      <c r="K453" s="165">
        <f t="shared" ref="K453:K482" si="617">ROUND(I453/H453*100,2)</f>
        <v>53.29</v>
      </c>
      <c r="L453" s="73">
        <f t="shared" ref="L453" si="618">SUM(L454:L456)</f>
        <v>7175000</v>
      </c>
      <c r="M453" s="73">
        <f t="shared" ref="M453:O453" si="619">SUM(M454:M456)</f>
        <v>6627897</v>
      </c>
      <c r="N453" s="73">
        <f t="shared" si="619"/>
        <v>1780358.33</v>
      </c>
      <c r="O453" s="73">
        <f t="shared" si="619"/>
        <v>8406005.3300000001</v>
      </c>
      <c r="P453" s="73">
        <f t="shared" ref="P453:P458" si="620">L453-O453</f>
        <v>-1231005.33</v>
      </c>
      <c r="Q453" s="200">
        <f t="shared" ref="Q453:Q458" si="621">ROUND(O453/L453*100,2)</f>
        <v>117.16</v>
      </c>
      <c r="R453" s="6"/>
      <c r="S453" s="9">
        <f t="shared" si="614"/>
        <v>-6627897</v>
      </c>
      <c r="T453" s="33">
        <f t="shared" ref="T453" si="622">+T454+T457</f>
        <v>0</v>
      </c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</row>
    <row r="454" spans="1:159" ht="15.75" x14ac:dyDescent="0.2">
      <c r="A454" s="361"/>
      <c r="B454" s="362"/>
      <c r="C454" s="362" t="s">
        <v>7</v>
      </c>
      <c r="D454" s="362"/>
      <c r="E454" s="362"/>
      <c r="F454" s="362"/>
      <c r="G454" s="299" t="s">
        <v>363</v>
      </c>
      <c r="H454" s="73">
        <f>H394+H400</f>
        <v>0</v>
      </c>
      <c r="I454" s="73">
        <f t="shared" ref="I454:I456" si="623">O454</f>
        <v>0</v>
      </c>
      <c r="J454" s="71">
        <f t="shared" si="616"/>
        <v>0</v>
      </c>
      <c r="K454" s="71">
        <f t="shared" si="616"/>
        <v>0</v>
      </c>
      <c r="L454" s="73">
        <f>L394+L400</f>
        <v>0</v>
      </c>
      <c r="M454" s="73">
        <f>M394+M400</f>
        <v>0</v>
      </c>
      <c r="N454" s="73">
        <f>N394+N400</f>
        <v>0</v>
      </c>
      <c r="O454" s="73">
        <f>O394+O400</f>
        <v>0</v>
      </c>
      <c r="P454" s="73">
        <f t="shared" si="620"/>
        <v>0</v>
      </c>
      <c r="Q454" s="200" t="e">
        <f t="shared" si="621"/>
        <v>#DIV/0!</v>
      </c>
      <c r="R454" s="6"/>
      <c r="S454" s="9">
        <f t="shared" si="614"/>
        <v>0</v>
      </c>
      <c r="T454" s="33">
        <f t="shared" ref="T454" si="624">+T455+T456</f>
        <v>0</v>
      </c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</row>
    <row r="455" spans="1:159" ht="18" x14ac:dyDescent="0.2">
      <c r="A455" s="361"/>
      <c r="B455" s="362"/>
      <c r="C455" s="362" t="s">
        <v>136</v>
      </c>
      <c r="D455" s="362"/>
      <c r="E455" s="362"/>
      <c r="F455" s="362"/>
      <c r="G455" s="299" t="s">
        <v>364</v>
      </c>
      <c r="H455" s="73">
        <f>H397+H416</f>
        <v>5521000</v>
      </c>
      <c r="I455" s="73">
        <f t="shared" si="623"/>
        <v>4238219</v>
      </c>
      <c r="J455" s="71">
        <f t="shared" si="616"/>
        <v>1282781</v>
      </c>
      <c r="K455" s="165">
        <f t="shared" si="617"/>
        <v>76.77</v>
      </c>
      <c r="L455" s="73">
        <f>L397+L416</f>
        <v>2600000</v>
      </c>
      <c r="M455" s="73">
        <f>M397+M416</f>
        <v>3414284</v>
      </c>
      <c r="N455" s="73">
        <f>N397+N416</f>
        <v>826185</v>
      </c>
      <c r="O455" s="73">
        <f>O397+O416</f>
        <v>4238219</v>
      </c>
      <c r="P455" s="73">
        <f t="shared" si="620"/>
        <v>-1638219</v>
      </c>
      <c r="Q455" s="200">
        <f t="shared" si="621"/>
        <v>163.01</v>
      </c>
      <c r="R455" s="6"/>
      <c r="S455" s="9">
        <f t="shared" si="614"/>
        <v>-3414284</v>
      </c>
      <c r="T455" s="33">
        <f t="shared" ref="T455" si="625">+T460</f>
        <v>0</v>
      </c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</row>
    <row r="456" spans="1:159" ht="18" x14ac:dyDescent="0.2">
      <c r="A456" s="361"/>
      <c r="B456" s="362"/>
      <c r="C456" s="362" t="s">
        <v>91</v>
      </c>
      <c r="D456" s="362"/>
      <c r="E456" s="362"/>
      <c r="F456" s="362"/>
      <c r="G456" s="299" t="s">
        <v>365</v>
      </c>
      <c r="H456" s="73">
        <f>H392-H454-H455</f>
        <v>10254000</v>
      </c>
      <c r="I456" s="73">
        <f t="shared" si="623"/>
        <v>4167786.33</v>
      </c>
      <c r="J456" s="71">
        <f t="shared" si="616"/>
        <v>6086213.6699999999</v>
      </c>
      <c r="K456" s="165">
        <f t="shared" si="617"/>
        <v>40.65</v>
      </c>
      <c r="L456" s="73">
        <f>L392-L454-L455</f>
        <v>4575000</v>
      </c>
      <c r="M456" s="73">
        <f>M392-M454-M455</f>
        <v>3213613</v>
      </c>
      <c r="N456" s="73">
        <f>N392-N454-N455</f>
        <v>954173.33000000007</v>
      </c>
      <c r="O456" s="73">
        <f>O392-O454-O455</f>
        <v>4167786.33</v>
      </c>
      <c r="P456" s="73">
        <f t="shared" si="620"/>
        <v>407213.66999999993</v>
      </c>
      <c r="Q456" s="200">
        <f t="shared" si="621"/>
        <v>91.1</v>
      </c>
      <c r="R456" s="6"/>
      <c r="S456" s="9">
        <f t="shared" si="614"/>
        <v>-3213613</v>
      </c>
      <c r="T456" s="33">
        <f t="shared" ref="T456" si="626">+T464</f>
        <v>0</v>
      </c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</row>
    <row r="457" spans="1:159" ht="18" x14ac:dyDescent="0.2">
      <c r="A457" s="361">
        <v>8904</v>
      </c>
      <c r="B457" s="362" t="s">
        <v>20</v>
      </c>
      <c r="C457" s="362"/>
      <c r="D457" s="362"/>
      <c r="E457" s="362"/>
      <c r="F457" s="362"/>
      <c r="G457" s="299" t="s">
        <v>267</v>
      </c>
      <c r="H457" s="73">
        <f>+H157+H392</f>
        <v>31959600</v>
      </c>
      <c r="I457" s="73">
        <f>+I157+I392</f>
        <v>17950762.560000002</v>
      </c>
      <c r="J457" s="71">
        <f t="shared" si="616"/>
        <v>14008837.439999998</v>
      </c>
      <c r="K457" s="165">
        <f t="shared" si="617"/>
        <v>56.17</v>
      </c>
      <c r="L457" s="73">
        <f>+L157+L392</f>
        <v>14307457</v>
      </c>
      <c r="M457" s="73">
        <f>+M157+M392</f>
        <v>14354872.4</v>
      </c>
      <c r="N457" s="73">
        <f>+N157+N392</f>
        <v>3598140.16</v>
      </c>
      <c r="O457" s="73">
        <f>+O157+O392</f>
        <v>17950762.560000002</v>
      </c>
      <c r="P457" s="73">
        <f t="shared" si="620"/>
        <v>-3643305.5600000024</v>
      </c>
      <c r="Q457" s="200">
        <f t="shared" si="621"/>
        <v>125.46</v>
      </c>
      <c r="R457" s="6"/>
      <c r="S457" s="9">
        <f t="shared" si="614"/>
        <v>-14354872.4</v>
      </c>
      <c r="T457" s="33">
        <f t="shared" ref="T457" si="627">+T469</f>
        <v>0</v>
      </c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</row>
    <row r="458" spans="1:159" ht="18" x14ac:dyDescent="0.2">
      <c r="A458" s="361"/>
      <c r="B458" s="362" t="s">
        <v>18</v>
      </c>
      <c r="C458" s="362"/>
      <c r="D458" s="362"/>
      <c r="E458" s="362"/>
      <c r="F458" s="362"/>
      <c r="G458" s="299" t="s">
        <v>268</v>
      </c>
      <c r="H458" s="73">
        <f>+H98</f>
        <v>1420000</v>
      </c>
      <c r="I458" s="73">
        <f>+I98</f>
        <v>836081</v>
      </c>
      <c r="J458" s="71">
        <f t="shared" si="616"/>
        <v>583919</v>
      </c>
      <c r="K458" s="165">
        <f t="shared" si="617"/>
        <v>58.88</v>
      </c>
      <c r="L458" s="73">
        <f>+L98</f>
        <v>720000</v>
      </c>
      <c r="M458" s="73">
        <f>+M98</f>
        <v>829826</v>
      </c>
      <c r="N458" s="73">
        <f>+N98</f>
        <v>6255</v>
      </c>
      <c r="O458" s="73">
        <f>+O98</f>
        <v>836081</v>
      </c>
      <c r="P458" s="73">
        <f t="shared" si="620"/>
        <v>-116081</v>
      </c>
      <c r="Q458" s="200">
        <f t="shared" si="621"/>
        <v>116.12</v>
      </c>
      <c r="R458" s="6"/>
      <c r="S458" s="9">
        <f t="shared" si="614"/>
        <v>-829826</v>
      </c>
      <c r="T458" s="33">
        <f t="shared" ref="T458" si="628">+T459+T469</f>
        <v>0</v>
      </c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</row>
    <row r="459" spans="1:159" ht="18" x14ac:dyDescent="0.2">
      <c r="A459" s="430" t="s">
        <v>269</v>
      </c>
      <c r="B459" s="431"/>
      <c r="C459" s="431"/>
      <c r="D459" s="431"/>
      <c r="E459" s="431"/>
      <c r="F459" s="431"/>
      <c r="G459" s="333" t="s">
        <v>270</v>
      </c>
      <c r="H459" s="73"/>
      <c r="I459" s="73"/>
      <c r="J459" s="73"/>
      <c r="K459" s="165"/>
      <c r="L459" s="73">
        <f>L9-L55</f>
        <v>-6415414</v>
      </c>
      <c r="M459" s="73">
        <f>M9-M55</f>
        <v>-9136162.4000000004</v>
      </c>
      <c r="N459" s="73">
        <f>N9-N55</f>
        <v>-2372683.8800000004</v>
      </c>
      <c r="O459" s="73">
        <f>O9-O55</f>
        <v>-11506596.280000003</v>
      </c>
      <c r="P459" s="73"/>
      <c r="Q459" s="212"/>
      <c r="R459" s="6"/>
      <c r="S459" s="9">
        <f t="shared" si="614"/>
        <v>9136162.4000000004</v>
      </c>
      <c r="T459" s="33">
        <f t="shared" ref="T459" si="629">+T460+T464</f>
        <v>0</v>
      </c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</row>
    <row r="460" spans="1:159" ht="18" x14ac:dyDescent="0.2">
      <c r="A460" s="366"/>
      <c r="B460" s="367" t="s">
        <v>89</v>
      </c>
      <c r="C460" s="367"/>
      <c r="D460" s="367"/>
      <c r="E460" s="367"/>
      <c r="F460" s="367"/>
      <c r="G460" s="333" t="s">
        <v>271</v>
      </c>
      <c r="H460" s="73"/>
      <c r="I460" s="73"/>
      <c r="J460" s="73"/>
      <c r="K460" s="165"/>
      <c r="L460" s="73">
        <f t="shared" ref="L460:O461" si="630">+L48-L457</f>
        <v>-14269257</v>
      </c>
      <c r="M460" s="73">
        <f t="shared" si="630"/>
        <v>-14335516.4</v>
      </c>
      <c r="N460" s="73">
        <f t="shared" si="630"/>
        <v>-3582468.16</v>
      </c>
      <c r="O460" s="73">
        <f t="shared" si="630"/>
        <v>-17915734.560000002</v>
      </c>
      <c r="P460" s="73"/>
      <c r="Q460" s="212"/>
      <c r="R460" s="6"/>
      <c r="S460" s="9">
        <f t="shared" si="614"/>
        <v>14335516.4</v>
      </c>
      <c r="T460" s="33">
        <f t="shared" ref="T460" si="631">+T461</f>
        <v>0</v>
      </c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</row>
    <row r="461" spans="1:159" ht="18" x14ac:dyDescent="0.2">
      <c r="A461" s="366"/>
      <c r="B461" s="367">
        <v>11</v>
      </c>
      <c r="C461" s="367"/>
      <c r="D461" s="367"/>
      <c r="E461" s="367"/>
      <c r="F461" s="367"/>
      <c r="G461" s="333" t="s">
        <v>272</v>
      </c>
      <c r="H461" s="73"/>
      <c r="I461" s="73"/>
      <c r="J461" s="73"/>
      <c r="K461" s="165"/>
      <c r="L461" s="73">
        <f t="shared" si="630"/>
        <v>-705100</v>
      </c>
      <c r="M461" s="73">
        <f t="shared" si="630"/>
        <v>-823087</v>
      </c>
      <c r="N461" s="73">
        <f t="shared" si="630"/>
        <v>1388</v>
      </c>
      <c r="O461" s="73">
        <f t="shared" si="630"/>
        <v>-821699</v>
      </c>
      <c r="P461" s="73"/>
      <c r="Q461" s="212"/>
      <c r="R461" s="6"/>
      <c r="S461" s="9">
        <f t="shared" si="614"/>
        <v>823087</v>
      </c>
      <c r="T461" s="33">
        <f t="shared" ref="T461" si="632">+T462+T463</f>
        <v>0</v>
      </c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</row>
    <row r="462" spans="1:159" ht="0.75" customHeight="1" x14ac:dyDescent="0.2">
      <c r="A462" s="284"/>
      <c r="B462" s="285"/>
      <c r="C462" s="285"/>
      <c r="D462" s="285"/>
      <c r="E462" s="285"/>
      <c r="F462" s="285"/>
      <c r="G462" s="293"/>
      <c r="H462" s="73"/>
      <c r="I462" s="73"/>
      <c r="J462" s="73"/>
      <c r="K462" s="165"/>
      <c r="L462" s="73"/>
      <c r="M462" s="73"/>
      <c r="N462" s="73"/>
      <c r="O462" s="73"/>
      <c r="P462" s="73"/>
      <c r="Q462" s="209"/>
      <c r="R462" s="6"/>
      <c r="S462" s="9">
        <f t="shared" si="614"/>
        <v>0</v>
      </c>
      <c r="T462" s="33">
        <f>+R462+S462</f>
        <v>0</v>
      </c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</row>
    <row r="463" spans="1:159" ht="18" hidden="1" x14ac:dyDescent="0.2">
      <c r="A463" s="284">
        <v>5008</v>
      </c>
      <c r="B463" s="285"/>
      <c r="C463" s="285"/>
      <c r="D463" s="285"/>
      <c r="E463" s="285"/>
      <c r="F463" s="285"/>
      <c r="G463" s="293" t="s">
        <v>64</v>
      </c>
      <c r="H463" s="73">
        <f t="shared" ref="H463:J463" si="633">+H464+H467</f>
        <v>0</v>
      </c>
      <c r="I463" s="73">
        <f t="shared" si="633"/>
        <v>0</v>
      </c>
      <c r="J463" s="73">
        <f t="shared" si="633"/>
        <v>0</v>
      </c>
      <c r="K463" s="165" t="e">
        <f t="shared" si="617"/>
        <v>#DIV/0!</v>
      </c>
      <c r="L463" s="73">
        <f>+L464+L467</f>
        <v>0</v>
      </c>
      <c r="M463" s="73">
        <f>+M464+M467</f>
        <v>0</v>
      </c>
      <c r="N463" s="73">
        <f t="shared" ref="N463:O463" si="634">+N464+N467</f>
        <v>0</v>
      </c>
      <c r="O463" s="73">
        <f t="shared" si="634"/>
        <v>0</v>
      </c>
      <c r="P463" s="73">
        <f>+P464+P467</f>
        <v>0</v>
      </c>
      <c r="Q463" s="209">
        <f>+Q464+Q467</f>
        <v>0</v>
      </c>
      <c r="R463" s="6"/>
      <c r="S463" s="9">
        <f t="shared" si="614"/>
        <v>0</v>
      </c>
      <c r="T463" s="33">
        <f>+R463+S463</f>
        <v>0</v>
      </c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</row>
    <row r="464" spans="1:159" ht="18" hidden="1" x14ac:dyDescent="0.2">
      <c r="A464" s="284"/>
      <c r="B464" s="285"/>
      <c r="C464" s="285"/>
      <c r="D464" s="296" t="s">
        <v>56</v>
      </c>
      <c r="E464" s="291"/>
      <c r="F464" s="291"/>
      <c r="G464" s="309" t="s">
        <v>153</v>
      </c>
      <c r="H464" s="73">
        <f t="shared" ref="H464:J464" si="635">+H465+H466</f>
        <v>0</v>
      </c>
      <c r="I464" s="73">
        <f t="shared" si="635"/>
        <v>0</v>
      </c>
      <c r="J464" s="73">
        <f t="shared" si="635"/>
        <v>0</v>
      </c>
      <c r="K464" s="165" t="e">
        <f t="shared" si="617"/>
        <v>#DIV/0!</v>
      </c>
      <c r="L464" s="73">
        <f>+L465+L466</f>
        <v>0</v>
      </c>
      <c r="M464" s="73">
        <f>+M465+M466</f>
        <v>0</v>
      </c>
      <c r="N464" s="73">
        <f t="shared" ref="N464:O464" si="636">+N465+N466</f>
        <v>0</v>
      </c>
      <c r="O464" s="73">
        <f t="shared" si="636"/>
        <v>0</v>
      </c>
      <c r="P464" s="73">
        <f>+P465+P466</f>
        <v>0</v>
      </c>
      <c r="Q464" s="209">
        <f>+Q465+Q466</f>
        <v>0</v>
      </c>
      <c r="R464" s="6"/>
      <c r="S464" s="9">
        <f t="shared" si="614"/>
        <v>0</v>
      </c>
      <c r="T464" s="33">
        <f t="shared" ref="T464" si="637">+T465+T467</f>
        <v>0</v>
      </c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</row>
    <row r="465" spans="1:159" ht="18" hidden="1" x14ac:dyDescent="0.2">
      <c r="A465" s="284"/>
      <c r="B465" s="285"/>
      <c r="C465" s="285"/>
      <c r="D465" s="296" t="s">
        <v>69</v>
      </c>
      <c r="E465" s="291"/>
      <c r="F465" s="291"/>
      <c r="G465" s="309" t="s">
        <v>273</v>
      </c>
      <c r="H465" s="73">
        <f t="shared" ref="H465:J465" si="638">+H470</f>
        <v>0</v>
      </c>
      <c r="I465" s="73">
        <f t="shared" si="638"/>
        <v>0</v>
      </c>
      <c r="J465" s="73">
        <f t="shared" si="638"/>
        <v>0</v>
      </c>
      <c r="K465" s="165" t="e">
        <f t="shared" si="617"/>
        <v>#DIV/0!</v>
      </c>
      <c r="L465" s="73">
        <f>+L470</f>
        <v>0</v>
      </c>
      <c r="M465" s="73">
        <f>+M470</f>
        <v>0</v>
      </c>
      <c r="N465" s="73">
        <f t="shared" ref="N465:O465" si="639">+N470</f>
        <v>0</v>
      </c>
      <c r="O465" s="73">
        <f t="shared" si="639"/>
        <v>0</v>
      </c>
      <c r="P465" s="73">
        <f>+P470</f>
        <v>0</v>
      </c>
      <c r="Q465" s="209">
        <f>+Q470</f>
        <v>0</v>
      </c>
      <c r="R465" s="6"/>
      <c r="S465" s="9">
        <f t="shared" si="614"/>
        <v>0</v>
      </c>
      <c r="T465" s="33">
        <f t="shared" ref="T465" si="640">+T466</f>
        <v>0</v>
      </c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</row>
    <row r="466" spans="1:159" ht="18" hidden="1" x14ac:dyDescent="0.2">
      <c r="A466" s="284"/>
      <c r="B466" s="285"/>
      <c r="C466" s="285"/>
      <c r="D466" s="296" t="s">
        <v>71</v>
      </c>
      <c r="E466" s="291"/>
      <c r="F466" s="291"/>
      <c r="G466" s="309" t="s">
        <v>274</v>
      </c>
      <c r="H466" s="73">
        <f t="shared" ref="H466:J466" si="641">+H474</f>
        <v>0</v>
      </c>
      <c r="I466" s="73">
        <f t="shared" si="641"/>
        <v>0</v>
      </c>
      <c r="J466" s="73">
        <f t="shared" si="641"/>
        <v>0</v>
      </c>
      <c r="K466" s="165" t="e">
        <f t="shared" si="617"/>
        <v>#DIV/0!</v>
      </c>
      <c r="L466" s="73">
        <f>+L474</f>
        <v>0</v>
      </c>
      <c r="M466" s="73">
        <f>+M474</f>
        <v>0</v>
      </c>
      <c r="N466" s="73">
        <f t="shared" ref="N466:O466" si="642">+N474</f>
        <v>0</v>
      </c>
      <c r="O466" s="73">
        <f t="shared" si="642"/>
        <v>0</v>
      </c>
      <c r="P466" s="73">
        <f>+P474</f>
        <v>0</v>
      </c>
      <c r="Q466" s="209">
        <f>+Q474</f>
        <v>0</v>
      </c>
      <c r="R466" s="6"/>
      <c r="S466" s="9">
        <f t="shared" si="614"/>
        <v>0</v>
      </c>
      <c r="T466" s="33">
        <f>+R466+S466</f>
        <v>0</v>
      </c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</row>
    <row r="467" spans="1:159" ht="18" hidden="1" x14ac:dyDescent="0.2">
      <c r="A467" s="284"/>
      <c r="B467" s="285"/>
      <c r="C467" s="285"/>
      <c r="D467" s="296" t="s">
        <v>85</v>
      </c>
      <c r="E467" s="291"/>
      <c r="F467" s="291"/>
      <c r="G467" s="309" t="s">
        <v>162</v>
      </c>
      <c r="H467" s="73">
        <f t="shared" ref="H467:J467" si="643">+H479</f>
        <v>0</v>
      </c>
      <c r="I467" s="73">
        <f t="shared" si="643"/>
        <v>0</v>
      </c>
      <c r="J467" s="73">
        <f t="shared" si="643"/>
        <v>0</v>
      </c>
      <c r="K467" s="165" t="e">
        <f t="shared" si="617"/>
        <v>#DIV/0!</v>
      </c>
      <c r="L467" s="73">
        <f>+L479</f>
        <v>0</v>
      </c>
      <c r="M467" s="73">
        <f>+M479</f>
        <v>0</v>
      </c>
      <c r="N467" s="73">
        <f t="shared" ref="N467:O467" si="644">+N479</f>
        <v>0</v>
      </c>
      <c r="O467" s="73">
        <f t="shared" si="644"/>
        <v>0</v>
      </c>
      <c r="P467" s="73">
        <f>+P479</f>
        <v>0</v>
      </c>
      <c r="Q467" s="209">
        <f>+Q479</f>
        <v>0</v>
      </c>
      <c r="R467" s="6"/>
      <c r="S467" s="9">
        <f t="shared" si="614"/>
        <v>0</v>
      </c>
      <c r="T467" s="33">
        <f t="shared" ref="T467" si="645">+T468</f>
        <v>0</v>
      </c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</row>
    <row r="468" spans="1:159" ht="16.5" hidden="1" customHeight="1" x14ac:dyDescent="0.2">
      <c r="A468" s="284">
        <v>8008</v>
      </c>
      <c r="B468" s="285"/>
      <c r="C468" s="285"/>
      <c r="D468" s="285"/>
      <c r="E468" s="285"/>
      <c r="F468" s="285"/>
      <c r="G468" s="293" t="s">
        <v>227</v>
      </c>
      <c r="H468" s="73">
        <f t="shared" ref="H468:J468" si="646">+H469+H479</f>
        <v>0</v>
      </c>
      <c r="I468" s="73">
        <f t="shared" si="646"/>
        <v>0</v>
      </c>
      <c r="J468" s="73">
        <f t="shared" si="646"/>
        <v>0</v>
      </c>
      <c r="K468" s="165" t="e">
        <f t="shared" si="617"/>
        <v>#DIV/0!</v>
      </c>
      <c r="L468" s="73">
        <f>+L469+L479</f>
        <v>0</v>
      </c>
      <c r="M468" s="73">
        <f>+M469+M479</f>
        <v>0</v>
      </c>
      <c r="N468" s="73">
        <f t="shared" ref="N468:O468" si="647">+N469+N479</f>
        <v>0</v>
      </c>
      <c r="O468" s="73">
        <f t="shared" si="647"/>
        <v>0</v>
      </c>
      <c r="P468" s="73">
        <f>+P469+P479</f>
        <v>0</v>
      </c>
      <c r="Q468" s="209">
        <f>+Q469+Q479</f>
        <v>0</v>
      </c>
      <c r="R468" s="6"/>
      <c r="S468" s="9">
        <f t="shared" si="614"/>
        <v>0</v>
      </c>
      <c r="T468" s="33">
        <f>+R468+S468</f>
        <v>0</v>
      </c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</row>
    <row r="469" spans="1:159" ht="18" hidden="1" x14ac:dyDescent="0.2">
      <c r="A469" s="284"/>
      <c r="B469" s="285"/>
      <c r="C469" s="285"/>
      <c r="D469" s="296" t="s">
        <v>56</v>
      </c>
      <c r="E469" s="296"/>
      <c r="F469" s="296"/>
      <c r="G469" s="309" t="s">
        <v>153</v>
      </c>
      <c r="H469" s="73">
        <f t="shared" ref="H469:J469" si="648">+H470+H474</f>
        <v>0</v>
      </c>
      <c r="I469" s="73">
        <f t="shared" si="648"/>
        <v>0</v>
      </c>
      <c r="J469" s="73">
        <f t="shared" si="648"/>
        <v>0</v>
      </c>
      <c r="K469" s="165" t="e">
        <f t="shared" si="617"/>
        <v>#DIV/0!</v>
      </c>
      <c r="L469" s="73">
        <f>+L470+L474</f>
        <v>0</v>
      </c>
      <c r="M469" s="73">
        <f>+M470+M474</f>
        <v>0</v>
      </c>
      <c r="N469" s="73">
        <f t="shared" ref="N469:O469" si="649">+N470+N474</f>
        <v>0</v>
      </c>
      <c r="O469" s="73">
        <f t="shared" si="649"/>
        <v>0</v>
      </c>
      <c r="P469" s="73">
        <f>+P470+P474</f>
        <v>0</v>
      </c>
      <c r="Q469" s="209">
        <f>+Q470+Q474</f>
        <v>0</v>
      </c>
      <c r="R469" s="6"/>
      <c r="S469" s="9">
        <f t="shared" si="614"/>
        <v>0</v>
      </c>
      <c r="T469" s="33">
        <f t="shared" ref="T469:T471" si="650">+T470</f>
        <v>0</v>
      </c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</row>
    <row r="470" spans="1:159" ht="18" hidden="1" x14ac:dyDescent="0.2">
      <c r="A470" s="284"/>
      <c r="B470" s="285"/>
      <c r="C470" s="285"/>
      <c r="D470" s="296" t="s">
        <v>69</v>
      </c>
      <c r="E470" s="296"/>
      <c r="F470" s="296"/>
      <c r="G470" s="309" t="s">
        <v>273</v>
      </c>
      <c r="H470" s="73">
        <f t="shared" ref="H470:J470" si="651">+H471</f>
        <v>0</v>
      </c>
      <c r="I470" s="73">
        <f t="shared" si="651"/>
        <v>0</v>
      </c>
      <c r="J470" s="73">
        <f t="shared" si="651"/>
        <v>0</v>
      </c>
      <c r="K470" s="165" t="e">
        <f t="shared" si="617"/>
        <v>#DIV/0!</v>
      </c>
      <c r="L470" s="73">
        <f>+L471</f>
        <v>0</v>
      </c>
      <c r="M470" s="73">
        <f>+M471</f>
        <v>0</v>
      </c>
      <c r="N470" s="73">
        <f t="shared" ref="N470:O470" si="652">+N471</f>
        <v>0</v>
      </c>
      <c r="O470" s="73">
        <f t="shared" si="652"/>
        <v>0</v>
      </c>
      <c r="P470" s="73">
        <f>+P471</f>
        <v>0</v>
      </c>
      <c r="Q470" s="209">
        <f>+Q471</f>
        <v>0</v>
      </c>
      <c r="R470" s="6"/>
      <c r="S470" s="9">
        <f t="shared" si="614"/>
        <v>0</v>
      </c>
      <c r="T470" s="33">
        <f t="shared" si="650"/>
        <v>0</v>
      </c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</row>
    <row r="471" spans="1:159" ht="18" hidden="1" x14ac:dyDescent="0.2">
      <c r="A471" s="284"/>
      <c r="B471" s="285"/>
      <c r="C471" s="285"/>
      <c r="D471" s="296"/>
      <c r="E471" s="296" t="s">
        <v>56</v>
      </c>
      <c r="F471" s="296"/>
      <c r="G471" s="293" t="s">
        <v>294</v>
      </c>
      <c r="H471" s="73">
        <f t="shared" ref="H471:J471" si="653">+H472+H473</f>
        <v>0</v>
      </c>
      <c r="I471" s="73">
        <f t="shared" si="653"/>
        <v>0</v>
      </c>
      <c r="J471" s="73">
        <f t="shared" si="653"/>
        <v>0</v>
      </c>
      <c r="K471" s="165" t="e">
        <f t="shared" si="617"/>
        <v>#DIV/0!</v>
      </c>
      <c r="L471" s="73">
        <f>+L472+L473</f>
        <v>0</v>
      </c>
      <c r="M471" s="73">
        <f>+M472+M473</f>
        <v>0</v>
      </c>
      <c r="N471" s="73">
        <f t="shared" ref="N471:O471" si="654">+N472+N473</f>
        <v>0</v>
      </c>
      <c r="O471" s="73">
        <f t="shared" si="654"/>
        <v>0</v>
      </c>
      <c r="P471" s="73">
        <f>+P472+P473</f>
        <v>0</v>
      </c>
      <c r="Q471" s="209">
        <f>+Q472+Q473</f>
        <v>0</v>
      </c>
      <c r="R471" s="6"/>
      <c r="S471" s="9">
        <f t="shared" si="614"/>
        <v>0</v>
      </c>
      <c r="T471" s="33">
        <f t="shared" si="650"/>
        <v>0</v>
      </c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</row>
    <row r="472" spans="1:159" ht="18" hidden="1" x14ac:dyDescent="0.2">
      <c r="A472" s="284"/>
      <c r="B472" s="285"/>
      <c r="C472" s="285"/>
      <c r="D472" s="296"/>
      <c r="E472" s="296"/>
      <c r="F472" s="296" t="s">
        <v>56</v>
      </c>
      <c r="G472" s="295" t="s">
        <v>295</v>
      </c>
      <c r="H472" s="73"/>
      <c r="I472" s="73"/>
      <c r="J472" s="73"/>
      <c r="K472" s="165" t="e">
        <f t="shared" si="617"/>
        <v>#DIV/0!</v>
      </c>
      <c r="L472" s="73"/>
      <c r="M472" s="73"/>
      <c r="N472" s="73"/>
      <c r="O472" s="73">
        <f>+M472+N472</f>
        <v>0</v>
      </c>
      <c r="P472" s="73"/>
      <c r="Q472" s="209"/>
      <c r="R472" s="6"/>
      <c r="S472" s="9">
        <f t="shared" si="614"/>
        <v>0</v>
      </c>
      <c r="T472" s="33">
        <f>+R472+S472</f>
        <v>0</v>
      </c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</row>
    <row r="473" spans="1:159" ht="18" hidden="1" x14ac:dyDescent="0.2">
      <c r="A473" s="284"/>
      <c r="B473" s="285"/>
      <c r="C473" s="285"/>
      <c r="D473" s="296"/>
      <c r="E473" s="296"/>
      <c r="F473" s="296" t="s">
        <v>275</v>
      </c>
      <c r="G473" s="295" t="s">
        <v>326</v>
      </c>
      <c r="H473" s="73"/>
      <c r="I473" s="73"/>
      <c r="J473" s="73"/>
      <c r="K473" s="165" t="e">
        <f t="shared" si="617"/>
        <v>#DIV/0!</v>
      </c>
      <c r="L473" s="73"/>
      <c r="M473" s="73"/>
      <c r="N473" s="73"/>
      <c r="O473" s="73">
        <f>+M473+N473</f>
        <v>0</v>
      </c>
      <c r="P473" s="73"/>
      <c r="Q473" s="209"/>
      <c r="R473" s="6"/>
      <c r="S473" s="9">
        <f t="shared" si="614"/>
        <v>0</v>
      </c>
      <c r="T473" s="33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</row>
    <row r="474" spans="1:159" ht="18" hidden="1" x14ac:dyDescent="0.2">
      <c r="A474" s="284"/>
      <c r="B474" s="285"/>
      <c r="C474" s="285"/>
      <c r="D474" s="296" t="s">
        <v>71</v>
      </c>
      <c r="E474" s="296"/>
      <c r="F474" s="296"/>
      <c r="G474" s="309" t="s">
        <v>274</v>
      </c>
      <c r="H474" s="73">
        <f t="shared" ref="H474:J474" si="655">+H475+H477</f>
        <v>0</v>
      </c>
      <c r="I474" s="73">
        <f t="shared" si="655"/>
        <v>0</v>
      </c>
      <c r="J474" s="73">
        <f t="shared" si="655"/>
        <v>0</v>
      </c>
      <c r="K474" s="165" t="e">
        <f t="shared" si="617"/>
        <v>#DIV/0!</v>
      </c>
      <c r="L474" s="73">
        <f>+L475+L477</f>
        <v>0</v>
      </c>
      <c r="M474" s="73">
        <f>+M475+M477</f>
        <v>0</v>
      </c>
      <c r="N474" s="73">
        <f t="shared" ref="N474:O474" si="656">+N475+N477</f>
        <v>0</v>
      </c>
      <c r="O474" s="73">
        <f t="shared" si="656"/>
        <v>0</v>
      </c>
      <c r="P474" s="73">
        <f>+P475+P477</f>
        <v>0</v>
      </c>
      <c r="Q474" s="209">
        <f>+Q475+Q477</f>
        <v>0</v>
      </c>
      <c r="R474" s="6"/>
      <c r="S474" s="9">
        <f t="shared" si="614"/>
        <v>0</v>
      </c>
      <c r="T474" s="31">
        <f t="shared" ref="T474" si="657">+T475+T479+T483</f>
        <v>0</v>
      </c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</row>
    <row r="475" spans="1:159" ht="18" hidden="1" x14ac:dyDescent="0.2">
      <c r="A475" s="284"/>
      <c r="B475" s="285"/>
      <c r="C475" s="285"/>
      <c r="D475" s="296"/>
      <c r="E475" s="296" t="s">
        <v>56</v>
      </c>
      <c r="F475" s="296"/>
      <c r="G475" s="293" t="s">
        <v>306</v>
      </c>
      <c r="H475" s="73">
        <f t="shared" ref="H475:J475" si="658">+H476</f>
        <v>0</v>
      </c>
      <c r="I475" s="73">
        <f t="shared" si="658"/>
        <v>0</v>
      </c>
      <c r="J475" s="73">
        <f t="shared" si="658"/>
        <v>0</v>
      </c>
      <c r="K475" s="165" t="e">
        <f t="shared" si="617"/>
        <v>#DIV/0!</v>
      </c>
      <c r="L475" s="73">
        <f>+L476</f>
        <v>0</v>
      </c>
      <c r="M475" s="73">
        <f>+M476</f>
        <v>0</v>
      </c>
      <c r="N475" s="73">
        <f t="shared" ref="N475:O475" si="659">+N476</f>
        <v>0</v>
      </c>
      <c r="O475" s="73">
        <f t="shared" si="659"/>
        <v>0</v>
      </c>
      <c r="P475" s="73">
        <f>+P476</f>
        <v>0</v>
      </c>
      <c r="Q475" s="209">
        <f>+Q476</f>
        <v>0</v>
      </c>
      <c r="R475" s="6"/>
      <c r="S475" s="9">
        <f t="shared" si="614"/>
        <v>0</v>
      </c>
      <c r="T475" s="31">
        <f t="shared" ref="T475" si="660">+T476+T477+T478</f>
        <v>0</v>
      </c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</row>
    <row r="476" spans="1:159" ht="28.5" hidden="1" x14ac:dyDescent="0.2">
      <c r="A476" s="284"/>
      <c r="B476" s="285"/>
      <c r="C476" s="285"/>
      <c r="D476" s="296"/>
      <c r="E476" s="296"/>
      <c r="F476" s="296" t="s">
        <v>73</v>
      </c>
      <c r="G476" s="295" t="s">
        <v>400</v>
      </c>
      <c r="H476" s="73"/>
      <c r="I476" s="73"/>
      <c r="J476" s="73"/>
      <c r="K476" s="165" t="e">
        <f t="shared" si="617"/>
        <v>#DIV/0!</v>
      </c>
      <c r="L476" s="73"/>
      <c r="M476" s="73"/>
      <c r="N476" s="73"/>
      <c r="O476" s="73">
        <f>+M476+N476</f>
        <v>0</v>
      </c>
      <c r="P476" s="73"/>
      <c r="Q476" s="209"/>
      <c r="R476" s="6"/>
      <c r="S476" s="9">
        <f t="shared" si="614"/>
        <v>0</v>
      </c>
      <c r="T476" s="31">
        <f>+R476+S476</f>
        <v>0</v>
      </c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</row>
    <row r="477" spans="1:159" ht="18" hidden="1" x14ac:dyDescent="0.2">
      <c r="A477" s="284"/>
      <c r="B477" s="285"/>
      <c r="C477" s="285"/>
      <c r="D477" s="296"/>
      <c r="E477" s="296" t="s">
        <v>73</v>
      </c>
      <c r="F477" s="296"/>
      <c r="G477" s="309" t="s">
        <v>340</v>
      </c>
      <c r="H477" s="73">
        <f t="shared" ref="H477:J477" si="661">+H478</f>
        <v>0</v>
      </c>
      <c r="I477" s="73">
        <f t="shared" si="661"/>
        <v>0</v>
      </c>
      <c r="J477" s="73">
        <f t="shared" si="661"/>
        <v>0</v>
      </c>
      <c r="K477" s="165" t="e">
        <f t="shared" si="617"/>
        <v>#DIV/0!</v>
      </c>
      <c r="L477" s="73">
        <f>+L478</f>
        <v>0</v>
      </c>
      <c r="M477" s="73">
        <f>+M478</f>
        <v>0</v>
      </c>
      <c r="N477" s="73">
        <f t="shared" ref="N477:O477" si="662">+N478</f>
        <v>0</v>
      </c>
      <c r="O477" s="73">
        <f t="shared" si="662"/>
        <v>0</v>
      </c>
      <c r="P477" s="73">
        <f>+P478</f>
        <v>0</v>
      </c>
      <c r="Q477" s="209">
        <f>+Q478</f>
        <v>0</v>
      </c>
      <c r="R477" s="6"/>
      <c r="S477" s="9">
        <f t="shared" si="614"/>
        <v>0</v>
      </c>
      <c r="T477" s="31">
        <f t="shared" ref="T477:T478" si="663">+R477+S477</f>
        <v>0</v>
      </c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</row>
    <row r="478" spans="1:159" ht="18" hidden="1" x14ac:dyDescent="0.2">
      <c r="A478" s="284"/>
      <c r="B478" s="285"/>
      <c r="C478" s="285"/>
      <c r="D478" s="296"/>
      <c r="E478" s="296"/>
      <c r="F478" s="296" t="s">
        <v>56</v>
      </c>
      <c r="G478" s="295" t="s">
        <v>314</v>
      </c>
      <c r="H478" s="73"/>
      <c r="I478" s="73"/>
      <c r="J478" s="73"/>
      <c r="K478" s="165" t="e">
        <f t="shared" si="617"/>
        <v>#DIV/0!</v>
      </c>
      <c r="L478" s="73"/>
      <c r="M478" s="73"/>
      <c r="N478" s="73"/>
      <c r="O478" s="73">
        <f>+M478+N478</f>
        <v>0</v>
      </c>
      <c r="P478" s="73"/>
      <c r="Q478" s="209"/>
      <c r="R478" s="6"/>
      <c r="S478" s="9">
        <f t="shared" si="614"/>
        <v>0</v>
      </c>
      <c r="T478" s="31">
        <f t="shared" si="663"/>
        <v>0</v>
      </c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</row>
    <row r="479" spans="1:159" ht="18" hidden="1" x14ac:dyDescent="0.2">
      <c r="A479" s="284"/>
      <c r="B479" s="285"/>
      <c r="C479" s="285"/>
      <c r="D479" s="291">
        <v>70</v>
      </c>
      <c r="E479" s="291"/>
      <c r="F479" s="291"/>
      <c r="G479" s="309" t="s">
        <v>162</v>
      </c>
      <c r="H479" s="73">
        <f t="shared" ref="H479:J481" si="664">+H480</f>
        <v>0</v>
      </c>
      <c r="I479" s="73">
        <f t="shared" si="664"/>
        <v>0</v>
      </c>
      <c r="J479" s="73">
        <f t="shared" si="664"/>
        <v>0</v>
      </c>
      <c r="K479" s="165" t="e">
        <f t="shared" si="617"/>
        <v>#DIV/0!</v>
      </c>
      <c r="L479" s="73">
        <f t="shared" ref="L479:Q481" si="665">+L480</f>
        <v>0</v>
      </c>
      <c r="M479" s="73">
        <f t="shared" si="665"/>
        <v>0</v>
      </c>
      <c r="N479" s="73">
        <f t="shared" si="665"/>
        <v>0</v>
      </c>
      <c r="O479" s="73">
        <f t="shared" si="665"/>
        <v>0</v>
      </c>
      <c r="P479" s="73">
        <f t="shared" si="665"/>
        <v>0</v>
      </c>
      <c r="Q479" s="209">
        <f t="shared" si="665"/>
        <v>0</v>
      </c>
      <c r="R479" s="6"/>
      <c r="S479" s="9">
        <f t="shared" si="614"/>
        <v>0</v>
      </c>
      <c r="T479" s="31">
        <f t="shared" ref="T479" si="666">+T480+T481+T482</f>
        <v>0</v>
      </c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</row>
    <row r="480" spans="1:159" ht="18" hidden="1" x14ac:dyDescent="0.2">
      <c r="A480" s="284"/>
      <c r="B480" s="285"/>
      <c r="C480" s="285"/>
      <c r="D480" s="291">
        <v>71</v>
      </c>
      <c r="E480" s="291"/>
      <c r="F480" s="291"/>
      <c r="G480" s="309" t="s">
        <v>319</v>
      </c>
      <c r="H480" s="73">
        <f t="shared" si="664"/>
        <v>0</v>
      </c>
      <c r="I480" s="73">
        <f t="shared" si="664"/>
        <v>0</v>
      </c>
      <c r="J480" s="73">
        <f t="shared" si="664"/>
        <v>0</v>
      </c>
      <c r="K480" s="165" t="e">
        <f t="shared" si="617"/>
        <v>#DIV/0!</v>
      </c>
      <c r="L480" s="73">
        <f t="shared" si="665"/>
        <v>0</v>
      </c>
      <c r="M480" s="73">
        <f t="shared" si="665"/>
        <v>0</v>
      </c>
      <c r="N480" s="73">
        <f t="shared" si="665"/>
        <v>0</v>
      </c>
      <c r="O480" s="73">
        <f t="shared" si="665"/>
        <v>0</v>
      </c>
      <c r="P480" s="73">
        <f t="shared" si="665"/>
        <v>0</v>
      </c>
      <c r="Q480" s="209">
        <f t="shared" si="665"/>
        <v>0</v>
      </c>
      <c r="R480" s="6"/>
      <c r="S480" s="9">
        <f t="shared" si="614"/>
        <v>0</v>
      </c>
      <c r="T480" s="31">
        <f>+R480+S480</f>
        <v>0</v>
      </c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</row>
    <row r="481" spans="1:159" ht="18" hidden="1" x14ac:dyDescent="0.2">
      <c r="A481" s="284"/>
      <c r="B481" s="285"/>
      <c r="C481" s="285"/>
      <c r="D481" s="291"/>
      <c r="E481" s="296" t="s">
        <v>56</v>
      </c>
      <c r="F481" s="296"/>
      <c r="G481" s="293" t="s">
        <v>320</v>
      </c>
      <c r="H481" s="73">
        <f t="shared" si="664"/>
        <v>0</v>
      </c>
      <c r="I481" s="73">
        <f t="shared" si="664"/>
        <v>0</v>
      </c>
      <c r="J481" s="73">
        <f t="shared" si="664"/>
        <v>0</v>
      </c>
      <c r="K481" s="165" t="e">
        <f t="shared" si="617"/>
        <v>#DIV/0!</v>
      </c>
      <c r="L481" s="73">
        <f t="shared" si="665"/>
        <v>0</v>
      </c>
      <c r="M481" s="73">
        <f t="shared" si="665"/>
        <v>0</v>
      </c>
      <c r="N481" s="73">
        <f t="shared" si="665"/>
        <v>0</v>
      </c>
      <c r="O481" s="73">
        <f t="shared" si="665"/>
        <v>0</v>
      </c>
      <c r="P481" s="73">
        <f t="shared" si="665"/>
        <v>0</v>
      </c>
      <c r="Q481" s="209">
        <f t="shared" si="665"/>
        <v>0</v>
      </c>
      <c r="R481" s="6"/>
      <c r="S481" s="9">
        <f t="shared" si="614"/>
        <v>0</v>
      </c>
      <c r="T481" s="31">
        <f t="shared" ref="T481:T482" si="667">+R481+S481</f>
        <v>0</v>
      </c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</row>
    <row r="482" spans="1:159" ht="18" hidden="1" x14ac:dyDescent="0.2">
      <c r="A482" s="284"/>
      <c r="B482" s="285"/>
      <c r="C482" s="285"/>
      <c r="D482" s="291"/>
      <c r="E482" s="296"/>
      <c r="F482" s="296" t="s">
        <v>58</v>
      </c>
      <c r="G482" s="295" t="s">
        <v>373</v>
      </c>
      <c r="H482" s="73"/>
      <c r="I482" s="73"/>
      <c r="J482" s="73"/>
      <c r="K482" s="165" t="e">
        <f t="shared" si="617"/>
        <v>#DIV/0!</v>
      </c>
      <c r="L482" s="73"/>
      <c r="M482" s="73"/>
      <c r="N482" s="73"/>
      <c r="O482" s="73">
        <f>+M482+N482</f>
        <v>0</v>
      </c>
      <c r="P482" s="73"/>
      <c r="Q482" s="209"/>
      <c r="R482" s="6"/>
      <c r="S482" s="9">
        <f t="shared" si="614"/>
        <v>0</v>
      </c>
      <c r="T482" s="31">
        <f t="shared" si="667"/>
        <v>0</v>
      </c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</row>
    <row r="483" spans="1:159" ht="15.75" x14ac:dyDescent="0.2">
      <c r="A483" s="284"/>
      <c r="B483" s="285"/>
      <c r="C483" s="285"/>
      <c r="D483" s="285"/>
      <c r="E483" s="285"/>
      <c r="F483" s="285"/>
      <c r="G483" s="293"/>
      <c r="H483" s="336"/>
      <c r="I483" s="336"/>
      <c r="J483" s="336"/>
      <c r="K483" s="337"/>
      <c r="L483" s="264"/>
      <c r="M483" s="73"/>
      <c r="N483" s="73"/>
      <c r="O483" s="73"/>
      <c r="P483" s="69"/>
      <c r="Q483" s="213"/>
      <c r="R483" s="6"/>
      <c r="S483" s="9">
        <f t="shared" si="614"/>
        <v>0</v>
      </c>
      <c r="T483" s="31">
        <f t="shared" ref="T483" si="668">+T484+T485+T486</f>
        <v>0</v>
      </c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</row>
    <row r="484" spans="1:159" ht="60" x14ac:dyDescent="0.2">
      <c r="A484" s="290"/>
      <c r="B484" s="291"/>
      <c r="C484" s="291"/>
      <c r="D484" s="288" t="s">
        <v>82</v>
      </c>
      <c r="E484" s="288"/>
      <c r="F484" s="288"/>
      <c r="G484" s="293" t="s">
        <v>279</v>
      </c>
      <c r="H484" s="338"/>
      <c r="I484" s="338"/>
      <c r="J484" s="73">
        <f t="shared" ref="J484:J496" si="669">+J485</f>
        <v>0</v>
      </c>
      <c r="K484" s="73">
        <v>0</v>
      </c>
      <c r="L484" s="264"/>
      <c r="M484" s="71">
        <f t="shared" ref="M484:O484" si="670">+M485+M489+M493</f>
        <v>0</v>
      </c>
      <c r="N484" s="71">
        <f t="shared" si="670"/>
        <v>0</v>
      </c>
      <c r="O484" s="71">
        <f t="shared" si="670"/>
        <v>0</v>
      </c>
      <c r="P484" s="73">
        <f t="shared" ref="P484:Q484" si="671">L484-O484</f>
        <v>0</v>
      </c>
      <c r="Q484" s="73">
        <f t="shared" si="671"/>
        <v>0</v>
      </c>
      <c r="R484" s="6"/>
      <c r="S484" s="9">
        <f t="shared" si="614"/>
        <v>0</v>
      </c>
      <c r="T484" s="31">
        <f>+R484+S484</f>
        <v>0</v>
      </c>
      <c r="U484" s="6"/>
      <c r="V484" s="6"/>
      <c r="W484" s="6"/>
      <c r="X484" s="6"/>
      <c r="Y484" s="6"/>
      <c r="Z484" s="6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</row>
    <row r="485" spans="1:159" ht="15.75" x14ac:dyDescent="0.2">
      <c r="A485" s="290"/>
      <c r="B485" s="291"/>
      <c r="C485" s="291"/>
      <c r="D485" s="288"/>
      <c r="E485" s="288" t="s">
        <v>58</v>
      </c>
      <c r="F485" s="288"/>
      <c r="G485" s="293" t="s">
        <v>402</v>
      </c>
      <c r="H485" s="338"/>
      <c r="I485" s="338"/>
      <c r="J485" s="73">
        <f t="shared" si="669"/>
        <v>0</v>
      </c>
      <c r="K485" s="73">
        <v>0</v>
      </c>
      <c r="L485" s="264"/>
      <c r="M485" s="71">
        <f>+M486+M487+M488</f>
        <v>0</v>
      </c>
      <c r="N485" s="71">
        <f t="shared" ref="N485:O485" si="672">+N486+N487+N488</f>
        <v>0</v>
      </c>
      <c r="O485" s="71">
        <f t="shared" si="672"/>
        <v>0</v>
      </c>
      <c r="P485" s="73">
        <f t="shared" ref="P485:P496" si="673">L485-O485</f>
        <v>0</v>
      </c>
      <c r="Q485" s="73">
        <f t="shared" ref="Q485:Q496" si="674">M485-P485</f>
        <v>0</v>
      </c>
      <c r="R485" s="6"/>
      <c r="S485" s="9">
        <f t="shared" si="614"/>
        <v>0</v>
      </c>
      <c r="T485" s="31">
        <f t="shared" ref="T485:T486" si="675">+R485+S485</f>
        <v>0</v>
      </c>
      <c r="U485" s="6"/>
      <c r="V485" s="6"/>
      <c r="W485" s="6"/>
      <c r="X485" s="6"/>
      <c r="Y485" s="6"/>
      <c r="Z485" s="6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</row>
    <row r="486" spans="1:159" s="17" customFormat="1" thickBot="1" x14ac:dyDescent="0.25">
      <c r="A486" s="290"/>
      <c r="B486" s="291"/>
      <c r="C486" s="291"/>
      <c r="D486" s="296"/>
      <c r="E486" s="296"/>
      <c r="F486" s="296" t="s">
        <v>56</v>
      </c>
      <c r="G486" s="295" t="s">
        <v>276</v>
      </c>
      <c r="H486" s="321"/>
      <c r="I486" s="321"/>
      <c r="J486" s="71">
        <f t="shared" si="669"/>
        <v>0</v>
      </c>
      <c r="K486" s="73">
        <v>0</v>
      </c>
      <c r="L486" s="266"/>
      <c r="M486" s="71"/>
      <c r="N486" s="71"/>
      <c r="O486" s="71">
        <f>+M486+N486</f>
        <v>0</v>
      </c>
      <c r="P486" s="73">
        <f t="shared" si="673"/>
        <v>0</v>
      </c>
      <c r="Q486" s="73">
        <f t="shared" si="674"/>
        <v>0</v>
      </c>
      <c r="R486" s="14"/>
      <c r="S486" s="9">
        <f t="shared" si="614"/>
        <v>0</v>
      </c>
      <c r="T486" s="53">
        <f t="shared" si="675"/>
        <v>0</v>
      </c>
      <c r="U486" s="14"/>
      <c r="V486" s="14"/>
      <c r="W486" s="14"/>
      <c r="X486" s="14"/>
      <c r="Y486" s="14"/>
      <c r="Z486" s="14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</row>
    <row r="487" spans="1:159" s="17" customFormat="1" ht="15.75" x14ac:dyDescent="0.2">
      <c r="A487" s="290"/>
      <c r="B487" s="291"/>
      <c r="C487" s="291"/>
      <c r="D487" s="296"/>
      <c r="E487" s="296"/>
      <c r="F487" s="296" t="s">
        <v>58</v>
      </c>
      <c r="G487" s="295" t="s">
        <v>277</v>
      </c>
      <c r="H487" s="321"/>
      <c r="I487" s="321"/>
      <c r="J487" s="71">
        <f t="shared" si="669"/>
        <v>0</v>
      </c>
      <c r="K487" s="73">
        <v>0</v>
      </c>
      <c r="L487" s="266"/>
      <c r="M487" s="71"/>
      <c r="N487" s="71"/>
      <c r="O487" s="71">
        <f t="shared" ref="O487:O488" si="676">+M487+N487</f>
        <v>0</v>
      </c>
      <c r="P487" s="73">
        <f t="shared" si="673"/>
        <v>0</v>
      </c>
      <c r="Q487" s="73">
        <f t="shared" si="674"/>
        <v>0</v>
      </c>
      <c r="R487" s="14"/>
      <c r="S487" s="9">
        <f t="shared" si="614"/>
        <v>0</v>
      </c>
      <c r="T487" s="14"/>
      <c r="U487" s="14"/>
      <c r="V487" s="14"/>
      <c r="W487" s="14"/>
      <c r="X487" s="14"/>
      <c r="Y487" s="14"/>
      <c r="Z487" s="14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</row>
    <row r="488" spans="1:159" s="22" customFormat="1" ht="15.75" x14ac:dyDescent="0.2">
      <c r="A488" s="339"/>
      <c r="B488" s="340"/>
      <c r="C488" s="340"/>
      <c r="D488" s="341"/>
      <c r="E488" s="341"/>
      <c r="F488" s="341" t="s">
        <v>12</v>
      </c>
      <c r="G488" s="295" t="s">
        <v>278</v>
      </c>
      <c r="H488" s="321"/>
      <c r="I488" s="321"/>
      <c r="J488" s="71">
        <f t="shared" si="669"/>
        <v>0</v>
      </c>
      <c r="K488" s="73">
        <v>0</v>
      </c>
      <c r="L488" s="266"/>
      <c r="M488" s="71"/>
      <c r="N488" s="71"/>
      <c r="O488" s="71">
        <f t="shared" si="676"/>
        <v>0</v>
      </c>
      <c r="P488" s="73">
        <f t="shared" si="673"/>
        <v>0</v>
      </c>
      <c r="Q488" s="73">
        <f t="shared" si="674"/>
        <v>0</v>
      </c>
      <c r="R488" s="18"/>
      <c r="S488" s="9">
        <f t="shared" si="614"/>
        <v>0</v>
      </c>
      <c r="T488" s="18"/>
      <c r="U488" s="18"/>
      <c r="V488" s="18"/>
      <c r="W488" s="18"/>
      <c r="X488" s="18"/>
      <c r="Y488" s="18"/>
      <c r="Z488" s="18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</row>
    <row r="489" spans="1:159" s="17" customFormat="1" ht="15.75" x14ac:dyDescent="0.2">
      <c r="A489" s="290"/>
      <c r="B489" s="291"/>
      <c r="C489" s="291"/>
      <c r="D489" s="296"/>
      <c r="E489" s="288"/>
      <c r="F489" s="288"/>
      <c r="G489" s="293" t="s">
        <v>401</v>
      </c>
      <c r="H489" s="338"/>
      <c r="I489" s="338"/>
      <c r="J489" s="73">
        <f t="shared" si="669"/>
        <v>0</v>
      </c>
      <c r="K489" s="73">
        <v>0</v>
      </c>
      <c r="L489" s="264"/>
      <c r="M489" s="71">
        <f>+M490+M491+M492</f>
        <v>0</v>
      </c>
      <c r="N489" s="71">
        <f t="shared" ref="N489:O489" si="677">+N490+N491+N492</f>
        <v>0</v>
      </c>
      <c r="O489" s="71">
        <f t="shared" si="677"/>
        <v>0</v>
      </c>
      <c r="P489" s="73">
        <f t="shared" si="673"/>
        <v>0</v>
      </c>
      <c r="Q489" s="73">
        <f t="shared" si="674"/>
        <v>0</v>
      </c>
      <c r="R489" s="14"/>
      <c r="S489" s="9">
        <f t="shared" si="614"/>
        <v>0</v>
      </c>
      <c r="T489" s="14"/>
      <c r="U489" s="14"/>
      <c r="V489" s="14"/>
      <c r="W489" s="14"/>
      <c r="X489" s="14"/>
      <c r="Y489" s="14"/>
      <c r="Z489" s="14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</row>
    <row r="490" spans="1:159" s="17" customFormat="1" ht="15.75" x14ac:dyDescent="0.2">
      <c r="A490" s="290"/>
      <c r="B490" s="291"/>
      <c r="C490" s="291"/>
      <c r="D490" s="296"/>
      <c r="E490" s="296"/>
      <c r="F490" s="296" t="s">
        <v>56</v>
      </c>
      <c r="G490" s="295" t="s">
        <v>276</v>
      </c>
      <c r="H490" s="321"/>
      <c r="I490" s="321"/>
      <c r="J490" s="71">
        <f t="shared" si="669"/>
        <v>0</v>
      </c>
      <c r="K490" s="73">
        <v>0</v>
      </c>
      <c r="L490" s="266"/>
      <c r="M490" s="71"/>
      <c r="N490" s="71"/>
      <c r="O490" s="71">
        <f>+M490+N490</f>
        <v>0</v>
      </c>
      <c r="P490" s="73">
        <f t="shared" si="673"/>
        <v>0</v>
      </c>
      <c r="Q490" s="73">
        <f t="shared" si="674"/>
        <v>0</v>
      </c>
      <c r="R490" s="14"/>
      <c r="S490" s="9">
        <f t="shared" si="614"/>
        <v>0</v>
      </c>
      <c r="T490" s="14"/>
      <c r="U490" s="14"/>
      <c r="V490" s="14"/>
      <c r="W490" s="14"/>
      <c r="X490" s="14"/>
      <c r="Y490" s="14"/>
      <c r="Z490" s="14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  <c r="DZ490" s="16"/>
      <c r="EA490" s="16"/>
      <c r="EB490" s="16"/>
      <c r="EC490" s="16"/>
      <c r="ED490" s="16"/>
      <c r="EE490" s="16"/>
      <c r="EF490" s="16"/>
      <c r="EG490" s="16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</row>
    <row r="491" spans="1:159" s="17" customFormat="1" ht="15.75" x14ac:dyDescent="0.2">
      <c r="A491" s="290"/>
      <c r="B491" s="291"/>
      <c r="C491" s="291"/>
      <c r="D491" s="296"/>
      <c r="E491" s="296"/>
      <c r="F491" s="296" t="s">
        <v>58</v>
      </c>
      <c r="G491" s="295" t="s">
        <v>277</v>
      </c>
      <c r="H491" s="321"/>
      <c r="I491" s="321"/>
      <c r="J491" s="71">
        <f t="shared" si="669"/>
        <v>0</v>
      </c>
      <c r="K491" s="73">
        <v>0</v>
      </c>
      <c r="L491" s="266"/>
      <c r="M491" s="71"/>
      <c r="N491" s="71"/>
      <c r="O491" s="71">
        <f t="shared" ref="O491:O492" si="678">+M491+N491</f>
        <v>0</v>
      </c>
      <c r="P491" s="73">
        <f t="shared" si="673"/>
        <v>0</v>
      </c>
      <c r="Q491" s="73">
        <f t="shared" si="674"/>
        <v>0</v>
      </c>
      <c r="R491" s="14"/>
      <c r="S491" s="9">
        <f t="shared" si="614"/>
        <v>0</v>
      </c>
      <c r="T491" s="14"/>
      <c r="U491" s="14"/>
      <c r="V491" s="14"/>
      <c r="W491" s="14"/>
      <c r="X491" s="14"/>
      <c r="Y491" s="14"/>
      <c r="Z491" s="14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</row>
    <row r="492" spans="1:159" s="22" customFormat="1" ht="15.75" x14ac:dyDescent="0.2">
      <c r="A492" s="339"/>
      <c r="B492" s="340"/>
      <c r="C492" s="340"/>
      <c r="D492" s="341"/>
      <c r="E492" s="341"/>
      <c r="F492" s="341" t="s">
        <v>12</v>
      </c>
      <c r="G492" s="295" t="s">
        <v>278</v>
      </c>
      <c r="H492" s="321"/>
      <c r="I492" s="321"/>
      <c r="J492" s="71">
        <f t="shared" si="669"/>
        <v>0</v>
      </c>
      <c r="K492" s="73">
        <v>0</v>
      </c>
      <c r="L492" s="266"/>
      <c r="M492" s="71"/>
      <c r="N492" s="71"/>
      <c r="O492" s="71">
        <f t="shared" si="678"/>
        <v>0</v>
      </c>
      <c r="P492" s="73">
        <f t="shared" si="673"/>
        <v>0</v>
      </c>
      <c r="Q492" s="73">
        <f t="shared" si="674"/>
        <v>0</v>
      </c>
      <c r="R492" s="18"/>
      <c r="S492" s="9">
        <f t="shared" si="614"/>
        <v>0</v>
      </c>
      <c r="T492" s="18"/>
      <c r="U492" s="18"/>
      <c r="V492" s="18"/>
      <c r="W492" s="18"/>
      <c r="X492" s="18"/>
      <c r="Y492" s="18"/>
      <c r="Z492" s="18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</row>
    <row r="493" spans="1:159" s="17" customFormat="1" ht="15.75" x14ac:dyDescent="0.2">
      <c r="A493" s="290"/>
      <c r="B493" s="291"/>
      <c r="C493" s="291"/>
      <c r="D493" s="296"/>
      <c r="E493" s="288"/>
      <c r="F493" s="288"/>
      <c r="G493" s="293" t="s">
        <v>401</v>
      </c>
      <c r="H493" s="338"/>
      <c r="I493" s="338"/>
      <c r="J493" s="73">
        <f t="shared" si="669"/>
        <v>0</v>
      </c>
      <c r="K493" s="73">
        <v>0</v>
      </c>
      <c r="L493" s="264"/>
      <c r="M493" s="71">
        <f>+M494+M495+M496</f>
        <v>0</v>
      </c>
      <c r="N493" s="71">
        <f t="shared" ref="N493:O493" si="679">+N494+N495+N496</f>
        <v>0</v>
      </c>
      <c r="O493" s="71">
        <f t="shared" si="679"/>
        <v>0</v>
      </c>
      <c r="P493" s="73">
        <f t="shared" si="673"/>
        <v>0</v>
      </c>
      <c r="Q493" s="73">
        <f t="shared" si="674"/>
        <v>0</v>
      </c>
      <c r="R493" s="14"/>
      <c r="S493" s="9">
        <f t="shared" si="614"/>
        <v>0</v>
      </c>
      <c r="T493" s="14"/>
      <c r="U493" s="14"/>
      <c r="V493" s="14"/>
      <c r="W493" s="14"/>
      <c r="X493" s="14"/>
      <c r="Y493" s="14"/>
      <c r="Z493" s="14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  <c r="DZ493" s="16"/>
      <c r="EA493" s="16"/>
      <c r="EB493" s="16"/>
      <c r="EC493" s="16"/>
      <c r="ED493" s="16"/>
      <c r="EE493" s="16"/>
      <c r="EF493" s="16"/>
      <c r="EG493" s="16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  <c r="ER493" s="16"/>
      <c r="ES493" s="16"/>
      <c r="ET493" s="16"/>
      <c r="EU493" s="16"/>
      <c r="EV493" s="16"/>
      <c r="EW493" s="16"/>
      <c r="EX493" s="16"/>
      <c r="EY493" s="16"/>
      <c r="EZ493" s="16"/>
      <c r="FA493" s="16"/>
      <c r="FB493" s="16"/>
      <c r="FC493" s="16"/>
    </row>
    <row r="494" spans="1:159" s="17" customFormat="1" ht="15.75" x14ac:dyDescent="0.2">
      <c r="A494" s="290"/>
      <c r="B494" s="291"/>
      <c r="C494" s="291"/>
      <c r="D494" s="296"/>
      <c r="E494" s="296"/>
      <c r="F494" s="296" t="s">
        <v>56</v>
      </c>
      <c r="G494" s="295" t="s">
        <v>276</v>
      </c>
      <c r="H494" s="321"/>
      <c r="I494" s="321"/>
      <c r="J494" s="71">
        <f t="shared" si="669"/>
        <v>0</v>
      </c>
      <c r="K494" s="73">
        <v>0</v>
      </c>
      <c r="L494" s="266"/>
      <c r="M494" s="71"/>
      <c r="N494" s="71"/>
      <c r="O494" s="71">
        <f>+M494+N494</f>
        <v>0</v>
      </c>
      <c r="P494" s="73">
        <f t="shared" si="673"/>
        <v>0</v>
      </c>
      <c r="Q494" s="73">
        <f t="shared" si="674"/>
        <v>0</v>
      </c>
      <c r="R494" s="14"/>
      <c r="S494" s="9">
        <f t="shared" si="614"/>
        <v>0</v>
      </c>
      <c r="T494" s="14"/>
      <c r="U494" s="14"/>
      <c r="V494" s="14"/>
      <c r="W494" s="14"/>
      <c r="X494" s="14"/>
      <c r="Y494" s="14"/>
      <c r="Z494" s="14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</row>
    <row r="495" spans="1:159" s="17" customFormat="1" ht="15.75" x14ac:dyDescent="0.2">
      <c r="A495" s="290"/>
      <c r="B495" s="291"/>
      <c r="C495" s="291"/>
      <c r="D495" s="296"/>
      <c r="E495" s="296"/>
      <c r="F495" s="296" t="s">
        <v>58</v>
      </c>
      <c r="G495" s="295" t="s">
        <v>277</v>
      </c>
      <c r="H495" s="321"/>
      <c r="I495" s="321"/>
      <c r="J495" s="71">
        <f t="shared" si="669"/>
        <v>0</v>
      </c>
      <c r="K495" s="73">
        <v>0</v>
      </c>
      <c r="L495" s="266"/>
      <c r="M495" s="71"/>
      <c r="N495" s="71"/>
      <c r="O495" s="71">
        <f t="shared" ref="O495:O496" si="680">+M495+N495</f>
        <v>0</v>
      </c>
      <c r="P495" s="73">
        <f t="shared" si="673"/>
        <v>0</v>
      </c>
      <c r="Q495" s="73">
        <f t="shared" si="674"/>
        <v>0</v>
      </c>
      <c r="R495" s="14"/>
      <c r="S495" s="9">
        <f t="shared" si="614"/>
        <v>0</v>
      </c>
      <c r="T495" s="14"/>
      <c r="U495" s="14"/>
      <c r="V495" s="14"/>
      <c r="W495" s="14"/>
      <c r="X495" s="14"/>
      <c r="Y495" s="14"/>
      <c r="Z495" s="14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</row>
    <row r="496" spans="1:159" thickBot="1" x14ac:dyDescent="0.25">
      <c r="A496" s="342"/>
      <c r="B496" s="343"/>
      <c r="C496" s="343"/>
      <c r="D496" s="344"/>
      <c r="E496" s="344"/>
      <c r="F496" s="344" t="s">
        <v>12</v>
      </c>
      <c r="G496" s="345" t="s">
        <v>278</v>
      </c>
      <c r="H496" s="346"/>
      <c r="I496" s="346"/>
      <c r="J496" s="218">
        <f t="shared" si="669"/>
        <v>0</v>
      </c>
      <c r="K496" s="73">
        <v>0</v>
      </c>
      <c r="L496" s="268"/>
      <c r="M496" s="218"/>
      <c r="N496" s="218"/>
      <c r="O496" s="218">
        <f t="shared" si="680"/>
        <v>0</v>
      </c>
      <c r="P496" s="73">
        <f t="shared" si="673"/>
        <v>0</v>
      </c>
      <c r="Q496" s="73">
        <f t="shared" si="674"/>
        <v>0</v>
      </c>
      <c r="R496" s="6"/>
      <c r="S496" s="9">
        <f t="shared" si="614"/>
        <v>0</v>
      </c>
      <c r="T496" s="6"/>
      <c r="U496" s="6"/>
      <c r="V496" s="6"/>
      <c r="W496" s="6"/>
      <c r="X496" s="6"/>
      <c r="Y496" s="6"/>
      <c r="Z496" s="6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</row>
    <row r="497" spans="1:159" ht="15" x14ac:dyDescent="0.2">
      <c r="A497" s="347"/>
      <c r="B497" s="347"/>
      <c r="C497" s="347"/>
      <c r="D497" s="347"/>
      <c r="E497" s="347"/>
      <c r="F497" s="347"/>
      <c r="G497" s="348"/>
      <c r="H497" s="348"/>
      <c r="I497" s="348"/>
      <c r="J497" s="348"/>
      <c r="K497" s="349"/>
      <c r="M497" s="74"/>
      <c r="N497" s="43"/>
      <c r="O497" s="358"/>
      <c r="P497" s="74"/>
      <c r="R497" s="12"/>
      <c r="S497" s="9">
        <f t="shared" si="614"/>
        <v>0</v>
      </c>
      <c r="T497" s="12"/>
      <c r="U497" s="12"/>
      <c r="V497" s="12"/>
      <c r="W497" s="12"/>
      <c r="X497" s="12"/>
      <c r="Y497" s="12"/>
      <c r="Z497" s="1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</row>
    <row r="498" spans="1:159" ht="18" hidden="1" customHeight="1" x14ac:dyDescent="0.2">
      <c r="A498" s="347"/>
      <c r="B498" s="347"/>
      <c r="C498" s="347"/>
      <c r="D498" s="347"/>
      <c r="E498" s="347"/>
      <c r="F498" s="347"/>
      <c r="G498" s="348"/>
      <c r="H498" s="348"/>
      <c r="I498" s="348"/>
      <c r="J498" s="348"/>
      <c r="K498" s="349"/>
      <c r="M498" s="74"/>
      <c r="N498" s="43"/>
      <c r="O498" s="358"/>
      <c r="P498" s="74"/>
      <c r="R498" s="12"/>
      <c r="S498" s="9">
        <f t="shared" si="614"/>
        <v>0</v>
      </c>
      <c r="T498" s="12"/>
      <c r="U498" s="12"/>
      <c r="V498" s="12"/>
      <c r="W498" s="12"/>
      <c r="X498" s="12"/>
      <c r="Y498" s="12"/>
      <c r="Z498" s="1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</row>
    <row r="499" spans="1:159" ht="15.75" hidden="1" x14ac:dyDescent="0.2">
      <c r="A499" s="347"/>
      <c r="B499" s="347"/>
      <c r="C499" s="347"/>
      <c r="D499" s="347"/>
      <c r="E499" s="347"/>
      <c r="F499" s="347"/>
      <c r="G499" s="348"/>
      <c r="H499" s="348"/>
      <c r="I499" s="348"/>
      <c r="J499" s="392" t="s">
        <v>389</v>
      </c>
      <c r="K499" s="432"/>
      <c r="L499" s="353" t="s">
        <v>280</v>
      </c>
      <c r="M499" s="69"/>
      <c r="N499" s="32"/>
      <c r="O499" s="71">
        <f>+M499+N499</f>
        <v>0</v>
      </c>
      <c r="P499" s="74"/>
      <c r="R499" s="12"/>
      <c r="S499" s="9">
        <f t="shared" si="614"/>
        <v>0</v>
      </c>
      <c r="T499" s="12"/>
      <c r="U499" s="12"/>
      <c r="V499" s="12"/>
      <c r="W499" s="12"/>
      <c r="X499" s="12"/>
      <c r="Y499" s="12"/>
      <c r="Z499" s="1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</row>
    <row r="500" spans="1:159" ht="15" hidden="1" x14ac:dyDescent="0.2">
      <c r="A500" s="347"/>
      <c r="B500" s="347"/>
      <c r="C500" s="347"/>
      <c r="D500" s="347"/>
      <c r="E500" s="347"/>
      <c r="F500" s="347"/>
      <c r="G500" s="348"/>
      <c r="H500" s="348"/>
      <c r="I500" s="348"/>
      <c r="J500" s="348"/>
      <c r="K500" s="349"/>
      <c r="L500" s="353" t="s">
        <v>281</v>
      </c>
      <c r="M500" s="69"/>
      <c r="N500" s="69"/>
      <c r="O500" s="71">
        <f>+M500+N500</f>
        <v>0</v>
      </c>
      <c r="P500" s="74"/>
      <c r="R500" s="12"/>
      <c r="S500" s="9">
        <f t="shared" si="614"/>
        <v>0</v>
      </c>
      <c r="T500" s="12"/>
      <c r="U500" s="12"/>
      <c r="V500" s="12"/>
      <c r="W500" s="12"/>
      <c r="X500" s="12"/>
      <c r="Y500" s="12"/>
      <c r="Z500" s="1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</row>
    <row r="501" spans="1:159" s="1" customFormat="1" ht="15.75" hidden="1" x14ac:dyDescent="0.25">
      <c r="A501" s="350"/>
      <c r="B501" s="350"/>
      <c r="C501" s="350"/>
      <c r="D501" s="350"/>
      <c r="E501" s="350"/>
      <c r="F501" s="350"/>
      <c r="G501" s="68"/>
      <c r="H501" s="68"/>
      <c r="I501" s="68"/>
      <c r="J501" s="68"/>
      <c r="K501" s="110"/>
      <c r="L501" s="353" t="s">
        <v>282</v>
      </c>
      <c r="M501" s="69"/>
      <c r="N501" s="69"/>
      <c r="O501" s="71">
        <f>+M501+N501</f>
        <v>0</v>
      </c>
      <c r="P501" s="75"/>
      <c r="Q501" s="52"/>
      <c r="R501" s="13"/>
      <c r="S501" s="9">
        <f t="shared" si="614"/>
        <v>0</v>
      </c>
      <c r="T501" s="13"/>
      <c r="U501" s="13"/>
      <c r="V501" s="13"/>
      <c r="W501" s="13"/>
      <c r="X501" s="13"/>
      <c r="Y501" s="13"/>
      <c r="Z501" s="13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</row>
    <row r="502" spans="1:159" s="1" customFormat="1" ht="15.75" hidden="1" x14ac:dyDescent="0.25">
      <c r="A502" s="350"/>
      <c r="B502" s="350"/>
      <c r="C502" s="350"/>
      <c r="D502" s="350"/>
      <c r="E502" s="350"/>
      <c r="F502" s="350"/>
      <c r="G502" s="68"/>
      <c r="H502" s="68"/>
      <c r="I502" s="68"/>
      <c r="J502" s="68"/>
      <c r="K502" s="110"/>
      <c r="L502" s="353" t="s">
        <v>283</v>
      </c>
      <c r="M502" s="69"/>
      <c r="N502" s="32"/>
      <c r="O502" s="71">
        <f t="shared" ref="O502:O504" si="681">+M502+N502</f>
        <v>0</v>
      </c>
      <c r="P502" s="75"/>
      <c r="Q502" s="52"/>
      <c r="R502" s="13"/>
      <c r="S502" s="9">
        <f t="shared" si="614"/>
        <v>0</v>
      </c>
      <c r="T502" s="13"/>
      <c r="U502" s="13"/>
      <c r="V502" s="13"/>
      <c r="W502" s="13"/>
      <c r="X502" s="13"/>
      <c r="Y502" s="13"/>
      <c r="Z502" s="13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</row>
    <row r="503" spans="1:159" s="1" customFormat="1" ht="15.75" hidden="1" x14ac:dyDescent="0.25">
      <c r="A503" s="350"/>
      <c r="B503" s="350"/>
      <c r="C503" s="350"/>
      <c r="D503" s="350"/>
      <c r="E503" s="350"/>
      <c r="F503" s="350"/>
      <c r="G503" s="68"/>
      <c r="H503" s="68"/>
      <c r="I503" s="68"/>
      <c r="J503" s="68"/>
      <c r="K503" s="110"/>
      <c r="L503" s="353" t="s">
        <v>284</v>
      </c>
      <c r="M503" s="69"/>
      <c r="N503" s="32"/>
      <c r="O503" s="71">
        <f t="shared" si="681"/>
        <v>0</v>
      </c>
      <c r="P503" s="75"/>
      <c r="Q503" s="52"/>
      <c r="R503" s="13"/>
      <c r="S503" s="6"/>
      <c r="T503" s="13"/>
      <c r="U503" s="13"/>
      <c r="V503" s="13"/>
      <c r="W503" s="13"/>
      <c r="X503" s="13"/>
      <c r="Y503" s="13"/>
      <c r="Z503" s="13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</row>
    <row r="504" spans="1:159" s="1" customFormat="1" ht="15.75" hidden="1" x14ac:dyDescent="0.25">
      <c r="A504" s="350"/>
      <c r="B504" s="350"/>
      <c r="C504" s="350"/>
      <c r="D504" s="350"/>
      <c r="E504" s="350"/>
      <c r="F504" s="350"/>
      <c r="G504" s="68"/>
      <c r="H504" s="68"/>
      <c r="I504" s="68"/>
      <c r="J504" s="68"/>
      <c r="K504" s="110"/>
      <c r="L504" s="353" t="s">
        <v>285</v>
      </c>
      <c r="M504" s="69"/>
      <c r="N504" s="32"/>
      <c r="O504" s="71">
        <f t="shared" si="681"/>
        <v>0</v>
      </c>
      <c r="P504" s="75"/>
      <c r="Q504" s="52"/>
      <c r="R504" s="13"/>
      <c r="S504" s="6"/>
      <c r="T504" s="13"/>
      <c r="U504" s="13"/>
      <c r="V504" s="13"/>
      <c r="W504" s="13"/>
      <c r="X504" s="13"/>
      <c r="Y504" s="13"/>
      <c r="Z504" s="13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</row>
    <row r="505" spans="1:159" s="1" customFormat="1" ht="15.75" hidden="1" x14ac:dyDescent="0.25">
      <c r="A505" s="350"/>
      <c r="B505" s="350"/>
      <c r="C505" s="350"/>
      <c r="D505" s="350"/>
      <c r="E505" s="350"/>
      <c r="F505" s="350"/>
      <c r="G505" s="68"/>
      <c r="H505" s="68"/>
      <c r="I505" s="68"/>
      <c r="J505" s="68"/>
      <c r="K505" s="110"/>
      <c r="L505" s="363" t="s">
        <v>286</v>
      </c>
      <c r="M505" s="70">
        <f>+M499+M500+M501+M502+M503+M504</f>
        <v>0</v>
      </c>
      <c r="N505" s="54">
        <f t="shared" ref="N505" si="682">+N499+N500+N501+N502+N503+N504</f>
        <v>0</v>
      </c>
      <c r="O505" s="70">
        <f>+O499+O500+O501+O502+O503+O504</f>
        <v>0</v>
      </c>
      <c r="P505" s="75"/>
      <c r="Q505" s="52"/>
      <c r="R505" s="13"/>
      <c r="S505" s="6"/>
      <c r="T505" s="13"/>
      <c r="U505" s="13"/>
      <c r="V505" s="13"/>
      <c r="W505" s="13"/>
      <c r="X505" s="13"/>
      <c r="Y505" s="13"/>
      <c r="Z505" s="13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</row>
    <row r="506" spans="1:159" s="1" customFormat="1" hidden="1" x14ac:dyDescent="0.25">
      <c r="A506" s="28"/>
      <c r="B506" s="23"/>
      <c r="C506" s="23"/>
      <c r="D506" s="23"/>
      <c r="E506" s="28"/>
      <c r="F506" s="23"/>
      <c r="G506" s="57"/>
      <c r="H506" s="57"/>
      <c r="I506" s="57"/>
      <c r="J506" s="57"/>
      <c r="K506" s="111"/>
      <c r="L506" s="354"/>
      <c r="M506" s="75"/>
      <c r="N506" s="42"/>
      <c r="O506" s="358"/>
      <c r="P506" s="75"/>
      <c r="Q506" s="52"/>
      <c r="R506" s="13"/>
      <c r="S506" s="6"/>
      <c r="T506" s="13"/>
      <c r="U506" s="13"/>
      <c r="V506" s="13"/>
      <c r="W506" s="13"/>
      <c r="X506" s="13"/>
      <c r="Y506" s="13"/>
      <c r="Z506" s="13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</row>
    <row r="507" spans="1:159" s="1" customFormat="1" x14ac:dyDescent="0.25">
      <c r="A507" s="23"/>
      <c r="B507" s="23"/>
      <c r="C507" s="23"/>
      <c r="D507" s="23"/>
      <c r="E507" s="28"/>
      <c r="F507" s="27"/>
      <c r="G507" s="57"/>
      <c r="H507" s="57"/>
      <c r="I507" s="57"/>
      <c r="J507" s="57"/>
      <c r="K507" s="111"/>
      <c r="L507" s="354"/>
      <c r="M507" s="75"/>
      <c r="N507" s="42"/>
      <c r="O507" s="358"/>
      <c r="P507" s="75"/>
      <c r="Q507" s="52"/>
      <c r="R507" s="13"/>
      <c r="S507" s="6"/>
      <c r="T507" s="13"/>
      <c r="U507" s="13"/>
      <c r="V507" s="13"/>
      <c r="W507" s="13"/>
      <c r="X507" s="13"/>
      <c r="Y507" s="13"/>
      <c r="Z507" s="13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</row>
    <row r="508" spans="1:159" s="1" customFormat="1" x14ac:dyDescent="0.25">
      <c r="A508" s="23"/>
      <c r="B508" s="23"/>
      <c r="C508" s="23"/>
      <c r="D508" s="23"/>
      <c r="E508" s="28"/>
      <c r="F508" s="28"/>
      <c r="G508" s="57"/>
      <c r="H508" s="57"/>
      <c r="I508" s="57"/>
      <c r="J508" s="57"/>
      <c r="K508" s="111"/>
      <c r="L508" s="354"/>
      <c r="M508" s="75"/>
      <c r="N508" s="42"/>
      <c r="O508" s="358"/>
      <c r="P508" s="75"/>
      <c r="Q508" s="52"/>
      <c r="R508" s="13"/>
      <c r="S508" s="6"/>
      <c r="T508" s="13"/>
      <c r="U508" s="13"/>
      <c r="V508" s="13"/>
      <c r="W508" s="13"/>
      <c r="X508" s="13"/>
      <c r="Y508" s="13"/>
      <c r="Z508" s="13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</row>
    <row r="509" spans="1:159" s="66" customFormat="1" ht="15.75" x14ac:dyDescent="0.2">
      <c r="A509" s="392" t="s">
        <v>406</v>
      </c>
      <c r="B509" s="392"/>
      <c r="C509" s="392"/>
      <c r="D509" s="392"/>
      <c r="E509" s="392"/>
      <c r="F509" s="392"/>
      <c r="G509" s="231" t="s">
        <v>407</v>
      </c>
      <c r="H509" s="232"/>
      <c r="I509" s="393" t="s">
        <v>429</v>
      </c>
      <c r="J509" s="393"/>
      <c r="K509" s="393"/>
      <c r="L509" s="393"/>
      <c r="M509" s="393"/>
      <c r="N509" s="62"/>
      <c r="O509" s="359"/>
      <c r="P509" s="76"/>
      <c r="Q509" s="63"/>
      <c r="R509" s="64"/>
      <c r="S509" s="6"/>
      <c r="T509" s="64"/>
      <c r="U509" s="64"/>
      <c r="V509" s="64"/>
      <c r="W509" s="64"/>
      <c r="X509" s="64"/>
      <c r="Y509" s="64"/>
      <c r="Z509" s="64"/>
      <c r="AA509" s="65"/>
      <c r="AB509" s="65"/>
      <c r="AC509" s="65"/>
      <c r="AD509" s="65"/>
      <c r="AE509" s="65"/>
      <c r="AF509" s="65"/>
      <c r="AG509" s="65"/>
      <c r="AH509" s="65"/>
      <c r="AI509" s="65"/>
      <c r="AJ509" s="65"/>
      <c r="AK509" s="65"/>
      <c r="AL509" s="65"/>
      <c r="AM509" s="65"/>
      <c r="AN509" s="65"/>
      <c r="AO509" s="65"/>
      <c r="AP509" s="65"/>
      <c r="AQ509" s="65"/>
      <c r="AR509" s="65"/>
      <c r="AS509" s="65"/>
      <c r="AT509" s="65"/>
      <c r="AU509" s="65"/>
      <c r="AV509" s="65"/>
      <c r="AW509" s="65"/>
      <c r="AX509" s="65"/>
      <c r="AY509" s="65"/>
      <c r="AZ509" s="65"/>
      <c r="BA509" s="65"/>
      <c r="BB509" s="65"/>
      <c r="BC509" s="65"/>
      <c r="BD509" s="65"/>
      <c r="BE509" s="65"/>
      <c r="BF509" s="65"/>
      <c r="BG509" s="65"/>
      <c r="BH509" s="65"/>
      <c r="BI509" s="65"/>
      <c r="BJ509" s="65"/>
      <c r="BK509" s="65"/>
      <c r="BL509" s="65"/>
      <c r="BM509" s="65"/>
      <c r="BN509" s="65"/>
      <c r="BO509" s="65"/>
      <c r="BP509" s="65"/>
      <c r="BQ509" s="65"/>
      <c r="BR509" s="65"/>
      <c r="BS509" s="65"/>
      <c r="BT509" s="65"/>
      <c r="BU509" s="65"/>
      <c r="BV509" s="65"/>
      <c r="BW509" s="65"/>
      <c r="BX509" s="65"/>
      <c r="BY509" s="65"/>
      <c r="BZ509" s="65"/>
      <c r="CA509" s="65"/>
      <c r="CB509" s="65"/>
      <c r="CC509" s="65"/>
      <c r="CD509" s="65"/>
      <c r="CE509" s="65"/>
      <c r="CF509" s="65"/>
      <c r="CG509" s="65"/>
      <c r="CH509" s="65"/>
      <c r="CI509" s="65"/>
      <c r="CJ509" s="65"/>
      <c r="CK509" s="65"/>
      <c r="CL509" s="65"/>
      <c r="CM509" s="65"/>
      <c r="CN509" s="65"/>
      <c r="CO509" s="65"/>
      <c r="CP509" s="65"/>
      <c r="CQ509" s="65"/>
      <c r="CR509" s="65"/>
      <c r="CS509" s="65"/>
      <c r="CT509" s="65"/>
      <c r="CU509" s="65"/>
      <c r="CV509" s="65"/>
      <c r="CW509" s="65"/>
      <c r="CX509" s="65"/>
      <c r="CY509" s="65"/>
      <c r="CZ509" s="65"/>
      <c r="DA509" s="65"/>
      <c r="DB509" s="65"/>
      <c r="DC509" s="65"/>
      <c r="DD509" s="65"/>
      <c r="DE509" s="65"/>
      <c r="DF509" s="65"/>
      <c r="DG509" s="65"/>
      <c r="DH509" s="65"/>
      <c r="DI509" s="65"/>
      <c r="DJ509" s="65"/>
      <c r="DK509" s="65"/>
      <c r="DL509" s="65"/>
      <c r="DM509" s="65"/>
      <c r="DN509" s="65"/>
      <c r="DO509" s="65"/>
      <c r="DP509" s="65"/>
      <c r="DQ509" s="65"/>
      <c r="DR509" s="65"/>
      <c r="DS509" s="65"/>
      <c r="DT509" s="65"/>
      <c r="DU509" s="65"/>
      <c r="DV509" s="65"/>
      <c r="DW509" s="65"/>
      <c r="DX509" s="65"/>
      <c r="DY509" s="65"/>
      <c r="DZ509" s="65"/>
      <c r="EA509" s="65"/>
      <c r="EB509" s="65"/>
      <c r="EC509" s="65"/>
      <c r="ED509" s="65"/>
      <c r="EE509" s="65"/>
      <c r="EF509" s="65"/>
      <c r="EG509" s="65"/>
      <c r="EH509" s="65"/>
      <c r="EI509" s="65"/>
      <c r="EJ509" s="65"/>
      <c r="EK509" s="65"/>
      <c r="EL509" s="65"/>
      <c r="EM509" s="65"/>
      <c r="EN509" s="65"/>
      <c r="EO509" s="65"/>
      <c r="EP509" s="65"/>
      <c r="EQ509" s="65"/>
      <c r="ER509" s="65"/>
      <c r="ES509" s="65"/>
      <c r="ET509" s="65"/>
      <c r="EU509" s="65"/>
      <c r="EV509" s="65"/>
      <c r="EW509" s="65"/>
      <c r="EX509" s="65"/>
      <c r="EY509" s="65"/>
      <c r="EZ509" s="65"/>
      <c r="FA509" s="65"/>
      <c r="FB509" s="65"/>
      <c r="FC509" s="65"/>
    </row>
    <row r="510" spans="1:159" s="66" customFormat="1" ht="15" customHeight="1" x14ac:dyDescent="0.2">
      <c r="A510" s="411" t="s">
        <v>408</v>
      </c>
      <c r="B510" s="411"/>
      <c r="C510" s="411"/>
      <c r="D510" s="411"/>
      <c r="E510" s="411"/>
      <c r="F510" s="411"/>
      <c r="G510" s="360" t="s">
        <v>410</v>
      </c>
      <c r="H510" s="61"/>
      <c r="I510" s="402" t="s">
        <v>431</v>
      </c>
      <c r="J510" s="402"/>
      <c r="K510" s="402"/>
      <c r="L510" s="402"/>
      <c r="M510" s="402"/>
      <c r="N510" s="62"/>
      <c r="O510" s="359"/>
      <c r="P510" s="76"/>
      <c r="Q510" s="63"/>
      <c r="R510" s="64"/>
      <c r="S510" s="6"/>
      <c r="T510" s="64"/>
      <c r="U510" s="64"/>
      <c r="V510" s="64"/>
      <c r="W510" s="64"/>
      <c r="X510" s="64"/>
      <c r="Y510" s="64"/>
      <c r="Z510" s="64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  <c r="AT510" s="65"/>
      <c r="AU510" s="65"/>
      <c r="AV510" s="65"/>
      <c r="AW510" s="65"/>
      <c r="AX510" s="65"/>
      <c r="AY510" s="65"/>
      <c r="AZ510" s="65"/>
      <c r="BA510" s="65"/>
      <c r="BB510" s="65"/>
      <c r="BC510" s="65"/>
      <c r="BD510" s="65"/>
      <c r="BE510" s="65"/>
      <c r="BF510" s="65"/>
      <c r="BG510" s="65"/>
      <c r="BH510" s="65"/>
      <c r="BI510" s="65"/>
      <c r="BJ510" s="65"/>
      <c r="BK510" s="65"/>
      <c r="BL510" s="65"/>
      <c r="BM510" s="65"/>
      <c r="BN510" s="65"/>
      <c r="BO510" s="65"/>
      <c r="BP510" s="65"/>
      <c r="BQ510" s="65"/>
      <c r="BR510" s="65"/>
      <c r="BS510" s="65"/>
      <c r="BT510" s="65"/>
      <c r="BU510" s="65"/>
      <c r="BV510" s="65"/>
      <c r="BW510" s="65"/>
      <c r="BX510" s="65"/>
      <c r="BY510" s="65"/>
      <c r="BZ510" s="65"/>
      <c r="CA510" s="65"/>
      <c r="CB510" s="65"/>
      <c r="CC510" s="65"/>
      <c r="CD510" s="65"/>
      <c r="CE510" s="65"/>
      <c r="CF510" s="65"/>
      <c r="CG510" s="65"/>
      <c r="CH510" s="65"/>
      <c r="CI510" s="65"/>
      <c r="CJ510" s="65"/>
      <c r="CK510" s="65"/>
      <c r="CL510" s="65"/>
      <c r="CM510" s="65"/>
      <c r="CN510" s="65"/>
      <c r="CO510" s="65"/>
      <c r="CP510" s="65"/>
      <c r="CQ510" s="65"/>
      <c r="CR510" s="65"/>
      <c r="CS510" s="65"/>
      <c r="CT510" s="65"/>
      <c r="CU510" s="65"/>
      <c r="CV510" s="65"/>
      <c r="CW510" s="65"/>
      <c r="CX510" s="65"/>
      <c r="CY510" s="65"/>
      <c r="CZ510" s="65"/>
      <c r="DA510" s="65"/>
      <c r="DB510" s="65"/>
      <c r="DC510" s="65"/>
      <c r="DD510" s="65"/>
      <c r="DE510" s="65"/>
      <c r="DF510" s="65"/>
      <c r="DG510" s="65"/>
      <c r="DH510" s="65"/>
      <c r="DI510" s="65"/>
      <c r="DJ510" s="65"/>
      <c r="DK510" s="65"/>
      <c r="DL510" s="65"/>
      <c r="DM510" s="65"/>
      <c r="DN510" s="65"/>
      <c r="DO510" s="65"/>
      <c r="DP510" s="65"/>
      <c r="DQ510" s="65"/>
      <c r="DR510" s="65"/>
      <c r="DS510" s="65"/>
      <c r="DT510" s="65"/>
      <c r="DU510" s="65"/>
      <c r="DV510" s="65"/>
      <c r="DW510" s="65"/>
      <c r="DX510" s="65"/>
      <c r="DY510" s="65"/>
      <c r="DZ510" s="65"/>
      <c r="EA510" s="65"/>
      <c r="EB510" s="65"/>
      <c r="EC510" s="65"/>
      <c r="ED510" s="65"/>
      <c r="EE510" s="65"/>
      <c r="EF510" s="65"/>
      <c r="EG510" s="65"/>
      <c r="EH510" s="65"/>
      <c r="EI510" s="65"/>
      <c r="EJ510" s="65"/>
      <c r="EK510" s="65"/>
      <c r="EL510" s="65"/>
      <c r="EM510" s="65"/>
      <c r="EN510" s="65"/>
      <c r="EO510" s="65"/>
      <c r="EP510" s="65"/>
      <c r="EQ510" s="65"/>
      <c r="ER510" s="65"/>
      <c r="ES510" s="65"/>
      <c r="ET510" s="65"/>
      <c r="EU510" s="65"/>
      <c r="EV510" s="65"/>
      <c r="EW510" s="65"/>
      <c r="EX510" s="65"/>
      <c r="EY510" s="65"/>
      <c r="EZ510" s="65"/>
      <c r="FA510" s="65"/>
      <c r="FB510" s="65"/>
      <c r="FC510" s="65"/>
    </row>
    <row r="511" spans="1:159" s="1" customFormat="1" x14ac:dyDescent="0.25">
      <c r="A511" s="23"/>
      <c r="B511" s="23"/>
      <c r="C511" s="23"/>
      <c r="D511" s="23"/>
      <c r="E511" s="23"/>
      <c r="F511" s="26"/>
      <c r="G511" s="36"/>
      <c r="H511" s="36"/>
      <c r="I511" s="36"/>
      <c r="J511" s="36"/>
      <c r="K511" s="112"/>
      <c r="L511" s="355"/>
      <c r="M511" s="75"/>
      <c r="N511" s="42"/>
      <c r="O511" s="358"/>
      <c r="P511" s="75"/>
      <c r="Q511" s="52"/>
      <c r="R511" s="13"/>
      <c r="S511" s="6"/>
      <c r="T511" s="13"/>
      <c r="U511" s="13"/>
      <c r="V511" s="13"/>
      <c r="W511" s="13"/>
      <c r="X511" s="13"/>
      <c r="Y511" s="13"/>
      <c r="Z511" s="13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</row>
    <row r="512" spans="1:159" s="1" customFormat="1" x14ac:dyDescent="0.25">
      <c r="A512" s="23"/>
      <c r="B512" s="23"/>
      <c r="C512" s="23"/>
      <c r="D512" s="23"/>
      <c r="E512" s="23"/>
      <c r="F512" s="26"/>
      <c r="G512" s="36"/>
      <c r="H512" s="36"/>
      <c r="I512" s="36"/>
      <c r="J512" s="36"/>
      <c r="K512" s="112"/>
      <c r="L512" s="355"/>
      <c r="M512" s="75"/>
      <c r="N512" s="42"/>
      <c r="O512" s="358"/>
      <c r="P512" s="75"/>
      <c r="Q512" s="52"/>
      <c r="R512" s="13"/>
      <c r="S512" s="6"/>
      <c r="T512" s="13"/>
      <c r="U512" s="13"/>
      <c r="V512" s="13"/>
      <c r="W512" s="13"/>
      <c r="X512" s="13"/>
      <c r="Y512" s="13"/>
      <c r="Z512" s="13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</row>
    <row r="513" spans="1:159" s="1" customFormat="1" x14ac:dyDescent="0.25">
      <c r="A513" s="23"/>
      <c r="B513" s="23"/>
      <c r="C513" s="23"/>
      <c r="D513" s="23"/>
      <c r="E513" s="23"/>
      <c r="F513" s="26"/>
      <c r="G513" s="36"/>
      <c r="H513" s="36"/>
      <c r="I513" s="36"/>
      <c r="J513" s="36"/>
      <c r="K513" s="112"/>
      <c r="L513" s="355"/>
      <c r="M513" s="75"/>
      <c r="N513" s="42"/>
      <c r="O513" s="358"/>
      <c r="P513" s="75"/>
      <c r="Q513" s="52"/>
      <c r="R513" s="13"/>
      <c r="S513" s="6"/>
      <c r="T513" s="13"/>
      <c r="U513" s="13"/>
      <c r="V513" s="13"/>
      <c r="W513" s="13"/>
      <c r="X513" s="13"/>
      <c r="Y513" s="13"/>
      <c r="Z513" s="13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</row>
    <row r="514" spans="1:159" s="1" customFormat="1" x14ac:dyDescent="0.25">
      <c r="A514" s="23"/>
      <c r="B514" s="23"/>
      <c r="C514" s="23"/>
      <c r="D514" s="23"/>
      <c r="E514" s="23"/>
      <c r="F514" s="23"/>
      <c r="G514" s="56"/>
      <c r="H514" s="56"/>
      <c r="I514" s="56"/>
      <c r="J514" s="56"/>
      <c r="K514" s="107"/>
      <c r="L514" s="72"/>
      <c r="M514" s="75"/>
      <c r="N514" s="42"/>
      <c r="O514" s="358"/>
      <c r="P514" s="75"/>
      <c r="Q514" s="52"/>
      <c r="R514" s="13"/>
      <c r="S514" s="6"/>
      <c r="T514" s="13"/>
      <c r="U514" s="13"/>
      <c r="V514" s="13"/>
      <c r="W514" s="13"/>
      <c r="X514" s="13"/>
      <c r="Y514" s="13"/>
      <c r="Z514" s="13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</row>
    <row r="515" spans="1:159" s="1" customFormat="1" x14ac:dyDescent="0.25">
      <c r="A515" s="23"/>
      <c r="B515" s="23"/>
      <c r="C515" s="23"/>
      <c r="D515" s="23"/>
      <c r="E515" s="23"/>
      <c r="F515" s="23"/>
      <c r="G515" s="40"/>
      <c r="H515" s="40"/>
      <c r="I515" s="40"/>
      <c r="J515" s="40"/>
      <c r="K515" s="113"/>
      <c r="L515" s="356"/>
      <c r="M515" s="75"/>
      <c r="N515" s="42"/>
      <c r="O515" s="358"/>
      <c r="P515" s="75"/>
      <c r="Q515" s="52"/>
      <c r="R515" s="13"/>
      <c r="S515" s="6"/>
      <c r="T515" s="13"/>
      <c r="U515" s="13"/>
      <c r="V515" s="13"/>
      <c r="W515" s="13"/>
      <c r="X515" s="13"/>
      <c r="Y515" s="13"/>
      <c r="Z515" s="13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</row>
    <row r="516" spans="1:159" s="1" customFormat="1" x14ac:dyDescent="0.25">
      <c r="A516" s="28"/>
      <c r="B516" s="23"/>
      <c r="C516" s="23"/>
      <c r="D516" s="23"/>
      <c r="E516" s="28"/>
      <c r="F516" s="23"/>
      <c r="G516" s="57"/>
      <c r="H516" s="57"/>
      <c r="I516" s="57"/>
      <c r="J516" s="57"/>
      <c r="K516" s="111"/>
      <c r="L516" s="354"/>
      <c r="M516" s="75"/>
      <c r="N516" s="42"/>
      <c r="O516" s="358"/>
      <c r="P516" s="75"/>
      <c r="Q516" s="52"/>
      <c r="R516" s="13"/>
      <c r="S516" s="6"/>
      <c r="T516" s="13"/>
      <c r="U516" s="13"/>
      <c r="V516" s="13"/>
      <c r="W516" s="13"/>
      <c r="X516" s="13"/>
      <c r="Y516" s="13"/>
      <c r="Z516" s="13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</row>
    <row r="517" spans="1:159" s="1" customFormat="1" x14ac:dyDescent="0.25">
      <c r="A517" s="23"/>
      <c r="B517" s="23"/>
      <c r="C517" s="23"/>
      <c r="D517" s="23"/>
      <c r="E517" s="28"/>
      <c r="F517" s="27"/>
      <c r="G517" s="57"/>
      <c r="H517" s="57"/>
      <c r="I517" s="57"/>
      <c r="J517" s="57"/>
      <c r="K517" s="111"/>
      <c r="L517" s="354"/>
      <c r="M517" s="75"/>
      <c r="N517" s="42"/>
      <c r="O517" s="358"/>
      <c r="P517" s="75"/>
      <c r="Q517" s="52"/>
      <c r="R517" s="13"/>
      <c r="S517" s="6"/>
      <c r="T517" s="13"/>
      <c r="U517" s="13"/>
      <c r="V517" s="13"/>
      <c r="W517" s="13"/>
      <c r="X517" s="13"/>
      <c r="Y517" s="13"/>
      <c r="Z517" s="13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</row>
    <row r="518" spans="1:159" s="1" customFormat="1" x14ac:dyDescent="0.25">
      <c r="A518" s="23"/>
      <c r="B518" s="23"/>
      <c r="C518" s="23"/>
      <c r="D518" s="23"/>
      <c r="E518" s="28"/>
      <c r="F518" s="28"/>
      <c r="G518" s="57"/>
      <c r="H518" s="57"/>
      <c r="I518" s="57"/>
      <c r="J518" s="57"/>
      <c r="K518" s="111"/>
      <c r="L518" s="354"/>
      <c r="M518" s="75"/>
      <c r="N518" s="42"/>
      <c r="O518" s="358"/>
      <c r="P518" s="75"/>
      <c r="Q518" s="52"/>
      <c r="R518" s="13"/>
      <c r="S518" s="6"/>
      <c r="T518" s="13"/>
      <c r="U518" s="13"/>
      <c r="V518" s="13"/>
      <c r="W518" s="13"/>
      <c r="X518" s="13"/>
      <c r="Y518" s="13"/>
      <c r="Z518" s="13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</row>
    <row r="519" spans="1:159" s="1" customFormat="1" x14ac:dyDescent="0.25">
      <c r="A519" s="23"/>
      <c r="B519" s="23"/>
      <c r="C519" s="23"/>
      <c r="D519" s="23"/>
      <c r="E519" s="23"/>
      <c r="F519" s="26"/>
      <c r="G519" s="36"/>
      <c r="H519" s="36"/>
      <c r="I519" s="36"/>
      <c r="J519" s="36"/>
      <c r="K519" s="112"/>
      <c r="L519" s="355"/>
      <c r="M519" s="75"/>
      <c r="N519" s="42"/>
      <c r="O519" s="358"/>
      <c r="P519" s="75"/>
      <c r="Q519" s="52"/>
      <c r="R519" s="13"/>
      <c r="S519" s="6"/>
      <c r="T519" s="13"/>
      <c r="U519" s="13"/>
      <c r="V519" s="13"/>
      <c r="W519" s="13"/>
      <c r="X519" s="13"/>
      <c r="Y519" s="13"/>
      <c r="Z519" s="13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</row>
    <row r="520" spans="1:159" s="1" customFormat="1" x14ac:dyDescent="0.25">
      <c r="A520" s="23"/>
      <c r="B520" s="23"/>
      <c r="C520" s="23"/>
      <c r="D520" s="23"/>
      <c r="E520" s="23"/>
      <c r="F520" s="26"/>
      <c r="G520" s="36"/>
      <c r="H520" s="36"/>
      <c r="I520" s="36"/>
      <c r="J520" s="36"/>
      <c r="K520" s="112"/>
      <c r="L520" s="355"/>
      <c r="M520" s="75"/>
      <c r="N520" s="42"/>
      <c r="O520" s="358"/>
      <c r="P520" s="75"/>
      <c r="Q520" s="52"/>
      <c r="R520" s="13"/>
      <c r="S520" s="6"/>
      <c r="T520" s="13"/>
      <c r="U520" s="13"/>
      <c r="V520" s="13"/>
      <c r="W520" s="13"/>
      <c r="X520" s="13"/>
      <c r="Y520" s="13"/>
      <c r="Z520" s="13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</row>
    <row r="521" spans="1:159" s="1" customFormat="1" x14ac:dyDescent="0.25">
      <c r="A521" s="23"/>
      <c r="B521" s="23"/>
      <c r="C521" s="23"/>
      <c r="D521" s="23"/>
      <c r="E521" s="23"/>
      <c r="F521" s="26"/>
      <c r="G521" s="36"/>
      <c r="H521" s="36"/>
      <c r="I521" s="36"/>
      <c r="J521" s="36"/>
      <c r="K521" s="112"/>
      <c r="L521" s="355"/>
      <c r="M521" s="75"/>
      <c r="N521" s="42"/>
      <c r="O521" s="358"/>
      <c r="P521" s="75"/>
      <c r="Q521" s="52"/>
      <c r="R521" s="13"/>
      <c r="S521" s="6"/>
      <c r="T521" s="13"/>
      <c r="U521" s="13"/>
      <c r="V521" s="13"/>
      <c r="W521" s="13"/>
      <c r="X521" s="13"/>
      <c r="Y521" s="13"/>
      <c r="Z521" s="13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</row>
    <row r="522" spans="1:159" s="1" customFormat="1" x14ac:dyDescent="0.25">
      <c r="A522" s="23"/>
      <c r="B522" s="23"/>
      <c r="C522" s="23"/>
      <c r="D522" s="23"/>
      <c r="E522" s="23"/>
      <c r="F522" s="26"/>
      <c r="G522" s="36"/>
      <c r="H522" s="36"/>
      <c r="I522" s="36"/>
      <c r="J522" s="36"/>
      <c r="K522" s="112"/>
      <c r="L522" s="355"/>
      <c r="M522" s="75"/>
      <c r="N522" s="42"/>
      <c r="O522" s="358"/>
      <c r="P522" s="75"/>
      <c r="Q522" s="52"/>
      <c r="R522" s="13"/>
      <c r="S522" s="6"/>
      <c r="T522" s="13"/>
      <c r="U522" s="13"/>
      <c r="V522" s="13"/>
      <c r="W522" s="13"/>
      <c r="X522" s="13"/>
      <c r="Y522" s="13"/>
      <c r="Z522" s="13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</row>
    <row r="523" spans="1:159" s="1" customFormat="1" x14ac:dyDescent="0.25">
      <c r="A523" s="23"/>
      <c r="B523" s="23"/>
      <c r="C523" s="23"/>
      <c r="D523" s="23"/>
      <c r="E523" s="23"/>
      <c r="F523" s="26"/>
      <c r="G523" s="36"/>
      <c r="H523" s="36"/>
      <c r="I523" s="36"/>
      <c r="J523" s="36"/>
      <c r="K523" s="112"/>
      <c r="L523" s="355"/>
      <c r="M523" s="75"/>
      <c r="N523" s="42"/>
      <c r="O523" s="358"/>
      <c r="P523" s="75"/>
      <c r="Q523" s="52"/>
      <c r="R523" s="13"/>
      <c r="S523" s="6"/>
      <c r="T523" s="13"/>
      <c r="U523" s="13"/>
      <c r="V523" s="13"/>
      <c r="W523" s="13"/>
      <c r="X523" s="13"/>
      <c r="Y523" s="13"/>
      <c r="Z523" s="13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</row>
    <row r="524" spans="1:159" s="1" customFormat="1" x14ac:dyDescent="0.25">
      <c r="A524" s="23"/>
      <c r="B524" s="23"/>
      <c r="C524" s="23"/>
      <c r="D524" s="23"/>
      <c r="E524" s="23"/>
      <c r="F524" s="26"/>
      <c r="G524" s="36"/>
      <c r="H524" s="36"/>
      <c r="I524" s="36"/>
      <c r="J524" s="36"/>
      <c r="K524" s="112"/>
      <c r="L524" s="355"/>
      <c r="M524" s="75"/>
      <c r="N524" s="42"/>
      <c r="O524" s="358"/>
      <c r="P524" s="75"/>
      <c r="Q524" s="52"/>
      <c r="R524" s="13"/>
      <c r="S524" s="6"/>
      <c r="T524" s="13"/>
      <c r="U524" s="13"/>
      <c r="V524" s="13"/>
      <c r="W524" s="13"/>
      <c r="X524" s="13"/>
      <c r="Y524" s="13"/>
      <c r="Z524" s="13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</row>
    <row r="525" spans="1:159" s="1" customFormat="1" x14ac:dyDescent="0.25">
      <c r="A525" s="23"/>
      <c r="B525" s="23"/>
      <c r="C525" s="23"/>
      <c r="D525" s="23"/>
      <c r="E525" s="23"/>
      <c r="F525" s="26"/>
      <c r="G525" s="36"/>
      <c r="H525" s="36"/>
      <c r="I525" s="36"/>
      <c r="J525" s="36"/>
      <c r="K525" s="112"/>
      <c r="L525" s="355"/>
      <c r="M525" s="75"/>
      <c r="N525" s="42"/>
      <c r="O525" s="358"/>
      <c r="P525" s="75"/>
      <c r="Q525" s="52"/>
      <c r="R525" s="13"/>
      <c r="S525" s="6"/>
      <c r="T525" s="13"/>
      <c r="U525" s="13"/>
      <c r="V525" s="13"/>
      <c r="W525" s="13"/>
      <c r="X525" s="13"/>
      <c r="Y525" s="13"/>
      <c r="Z525" s="13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</row>
    <row r="526" spans="1:159" x14ac:dyDescent="0.2">
      <c r="M526" s="74"/>
      <c r="N526" s="43"/>
      <c r="O526" s="74"/>
      <c r="P526" s="74"/>
      <c r="R526" s="6"/>
      <c r="S526" s="6"/>
      <c r="T526" s="6"/>
      <c r="U526" s="6"/>
      <c r="V526" s="6"/>
      <c r="W526" s="6"/>
      <c r="X526" s="6"/>
      <c r="Y526" s="6"/>
      <c r="Z526" s="6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</row>
    <row r="527" spans="1:159" x14ac:dyDescent="0.2">
      <c r="M527" s="74"/>
      <c r="N527" s="43"/>
      <c r="O527" s="74"/>
      <c r="P527" s="74"/>
      <c r="R527" s="6"/>
      <c r="S527" s="6"/>
      <c r="T527" s="6"/>
      <c r="U527" s="6"/>
      <c r="V527" s="6"/>
      <c r="W527" s="6"/>
      <c r="X527" s="6"/>
      <c r="Y527" s="6"/>
      <c r="Z527" s="6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</row>
    <row r="528" spans="1:159" x14ac:dyDescent="0.2">
      <c r="M528" s="74"/>
      <c r="N528" s="43"/>
      <c r="O528" s="74"/>
      <c r="P528" s="74"/>
      <c r="R528" s="6"/>
      <c r="S528" s="6"/>
      <c r="T528" s="6"/>
      <c r="U528" s="6"/>
      <c r="V528" s="6"/>
      <c r="W528" s="6"/>
      <c r="X528" s="6"/>
      <c r="Y528" s="6"/>
      <c r="Z528" s="6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</row>
    <row r="529" spans="13:159" x14ac:dyDescent="0.2">
      <c r="M529" s="74"/>
      <c r="N529" s="43"/>
      <c r="O529" s="74"/>
      <c r="P529" s="74"/>
      <c r="R529" s="6"/>
      <c r="S529" s="6"/>
      <c r="T529" s="6"/>
      <c r="U529" s="6"/>
      <c r="V529" s="6"/>
      <c r="W529" s="6"/>
      <c r="X529" s="6"/>
      <c r="Y529" s="6"/>
      <c r="Z529" s="6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</row>
    <row r="530" spans="13:159" x14ac:dyDescent="0.2">
      <c r="M530" s="74"/>
      <c r="N530" s="43"/>
      <c r="O530" s="74"/>
      <c r="P530" s="74"/>
      <c r="R530" s="6"/>
      <c r="S530" s="6"/>
      <c r="T530" s="6"/>
      <c r="U530" s="6"/>
      <c r="V530" s="6"/>
      <c r="W530" s="6"/>
      <c r="X530" s="6"/>
      <c r="Y530" s="6"/>
      <c r="Z530" s="6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</row>
    <row r="531" spans="13:159" x14ac:dyDescent="0.2">
      <c r="M531" s="74"/>
      <c r="N531" s="43"/>
      <c r="O531" s="74"/>
      <c r="P531" s="74"/>
      <c r="R531" s="6"/>
      <c r="S531" s="6"/>
      <c r="T531" s="6"/>
      <c r="U531" s="6"/>
      <c r="V531" s="6"/>
      <c r="W531" s="6"/>
      <c r="X531" s="6"/>
      <c r="Y531" s="6"/>
      <c r="Z531" s="6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</row>
    <row r="532" spans="13:159" x14ac:dyDescent="0.2">
      <c r="M532" s="74"/>
      <c r="N532" s="43"/>
      <c r="O532" s="74"/>
      <c r="P532" s="74"/>
      <c r="R532" s="6"/>
      <c r="S532" s="6"/>
      <c r="T532" s="6"/>
      <c r="U532" s="6"/>
      <c r="V532" s="6"/>
      <c r="W532" s="6"/>
      <c r="X532" s="6"/>
      <c r="Y532" s="6"/>
      <c r="Z532" s="6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</row>
    <row r="533" spans="13:159" x14ac:dyDescent="0.2">
      <c r="M533" s="74"/>
      <c r="N533" s="43"/>
      <c r="O533" s="74"/>
      <c r="P533" s="74"/>
      <c r="R533" s="6"/>
      <c r="S533" s="6"/>
      <c r="T533" s="6"/>
      <c r="U533" s="6"/>
      <c r="V533" s="6"/>
      <c r="W533" s="6"/>
      <c r="X533" s="6"/>
      <c r="Y533" s="6"/>
      <c r="Z533" s="6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</row>
    <row r="534" spans="13:159" x14ac:dyDescent="0.2">
      <c r="M534" s="74"/>
      <c r="N534" s="43"/>
      <c r="O534" s="74"/>
      <c r="P534" s="74"/>
      <c r="R534" s="6"/>
      <c r="S534" s="6"/>
      <c r="T534" s="6"/>
      <c r="U534" s="6"/>
      <c r="V534" s="6"/>
      <c r="W534" s="6"/>
      <c r="X534" s="6"/>
      <c r="Y534" s="6"/>
      <c r="Z534" s="6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</row>
    <row r="535" spans="13:159" x14ac:dyDescent="0.2">
      <c r="M535" s="74"/>
      <c r="N535" s="43"/>
      <c r="O535" s="74"/>
      <c r="P535" s="74"/>
      <c r="R535" s="6"/>
      <c r="S535" s="6"/>
      <c r="T535" s="6"/>
      <c r="U535" s="6"/>
      <c r="V535" s="6"/>
      <c r="W535" s="6"/>
      <c r="X535" s="6"/>
      <c r="Y535" s="6"/>
      <c r="Z535" s="6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</row>
    <row r="536" spans="13:159" x14ac:dyDescent="0.2">
      <c r="M536" s="74"/>
      <c r="N536" s="43"/>
      <c r="O536" s="74"/>
      <c r="P536" s="74"/>
      <c r="R536" s="6"/>
      <c r="S536" s="6"/>
      <c r="T536" s="6"/>
      <c r="U536" s="6"/>
      <c r="V536" s="6"/>
      <c r="W536" s="6"/>
      <c r="X536" s="6"/>
      <c r="Y536" s="6"/>
      <c r="Z536" s="6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</row>
    <row r="537" spans="13:159" x14ac:dyDescent="0.2">
      <c r="M537" s="74"/>
      <c r="N537" s="43"/>
      <c r="O537" s="74"/>
      <c r="P537" s="74"/>
      <c r="R537" s="6"/>
      <c r="S537" s="6"/>
      <c r="T537" s="6"/>
      <c r="U537" s="6"/>
      <c r="V537" s="6"/>
      <c r="W537" s="6"/>
      <c r="X537" s="6"/>
      <c r="Y537" s="6"/>
      <c r="Z537" s="6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</row>
    <row r="538" spans="13:159" x14ac:dyDescent="0.2">
      <c r="M538" s="74"/>
      <c r="N538" s="43"/>
      <c r="O538" s="74"/>
      <c r="P538" s="74"/>
      <c r="R538" s="6"/>
      <c r="S538" s="6"/>
      <c r="T538" s="6"/>
      <c r="U538" s="6"/>
      <c r="V538" s="6"/>
      <c r="W538" s="6"/>
      <c r="X538" s="6"/>
      <c r="Y538" s="6"/>
      <c r="Z538" s="6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</row>
    <row r="539" spans="13:159" x14ac:dyDescent="0.2">
      <c r="M539" s="74"/>
      <c r="N539" s="43"/>
      <c r="O539" s="74"/>
      <c r="P539" s="74"/>
      <c r="R539" s="6"/>
      <c r="S539" s="6"/>
      <c r="T539" s="6"/>
      <c r="U539" s="6"/>
      <c r="V539" s="6"/>
      <c r="W539" s="6"/>
      <c r="X539" s="6"/>
      <c r="Y539" s="6"/>
      <c r="Z539" s="6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</row>
    <row r="540" spans="13:159" x14ac:dyDescent="0.2">
      <c r="M540" s="74"/>
      <c r="N540" s="43"/>
      <c r="O540" s="74"/>
      <c r="P540" s="74"/>
      <c r="R540" s="6"/>
      <c r="S540" s="6"/>
      <c r="T540" s="6"/>
      <c r="U540" s="6"/>
      <c r="V540" s="6"/>
      <c r="W540" s="6"/>
      <c r="X540" s="6"/>
      <c r="Y540" s="6"/>
      <c r="Z540" s="6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</row>
    <row r="541" spans="13:159" x14ac:dyDescent="0.2">
      <c r="M541" s="74"/>
      <c r="N541" s="43"/>
      <c r="O541" s="74"/>
      <c r="P541" s="74"/>
      <c r="R541" s="7"/>
      <c r="S541" s="6"/>
      <c r="T541" s="7"/>
      <c r="U541" s="7"/>
      <c r="V541" s="7"/>
      <c r="W541" s="7"/>
      <c r="X541" s="7"/>
      <c r="Y541" s="7"/>
      <c r="Z541" s="7"/>
    </row>
    <row r="542" spans="13:159" x14ac:dyDescent="0.2">
      <c r="M542" s="74"/>
      <c r="N542" s="43"/>
      <c r="O542" s="74"/>
      <c r="P542" s="74"/>
      <c r="R542" s="7"/>
      <c r="S542" s="6"/>
      <c r="T542" s="7"/>
      <c r="U542" s="7"/>
      <c r="V542" s="7"/>
      <c r="W542" s="7"/>
      <c r="X542" s="7"/>
      <c r="Y542" s="7"/>
      <c r="Z542" s="7"/>
    </row>
    <row r="543" spans="13:159" x14ac:dyDescent="0.2">
      <c r="M543" s="74"/>
      <c r="N543" s="43"/>
      <c r="O543" s="74"/>
      <c r="P543" s="74"/>
      <c r="R543" s="7"/>
      <c r="S543" s="6"/>
      <c r="T543" s="7"/>
      <c r="U543" s="7"/>
      <c r="V543" s="7"/>
      <c r="W543" s="7"/>
      <c r="X543" s="7"/>
      <c r="Y543" s="7"/>
      <c r="Z543" s="7"/>
    </row>
    <row r="544" spans="13:159" x14ac:dyDescent="0.2">
      <c r="M544" s="74"/>
      <c r="N544" s="43"/>
      <c r="O544" s="74"/>
      <c r="P544" s="74"/>
      <c r="R544" s="7"/>
      <c r="S544" s="6"/>
      <c r="T544" s="7"/>
      <c r="U544" s="7"/>
      <c r="V544" s="7"/>
      <c r="W544" s="7"/>
      <c r="X544" s="7"/>
      <c r="Y544" s="7"/>
      <c r="Z544" s="7"/>
    </row>
    <row r="545" spans="13:26" x14ac:dyDescent="0.2">
      <c r="M545" s="74"/>
      <c r="N545" s="43"/>
      <c r="O545" s="74"/>
      <c r="P545" s="74"/>
      <c r="R545" s="7"/>
      <c r="S545" s="6"/>
      <c r="T545" s="7"/>
      <c r="U545" s="7"/>
      <c r="V545" s="7"/>
      <c r="W545" s="7"/>
      <c r="X545" s="7"/>
      <c r="Y545" s="7"/>
      <c r="Z545" s="7"/>
    </row>
    <row r="546" spans="13:26" x14ac:dyDescent="0.2">
      <c r="M546" s="74"/>
      <c r="N546" s="43"/>
      <c r="O546" s="74"/>
      <c r="P546" s="74"/>
      <c r="R546" s="7"/>
      <c r="S546" s="6"/>
      <c r="T546" s="7"/>
      <c r="U546" s="7"/>
      <c r="V546" s="7"/>
      <c r="W546" s="7"/>
      <c r="X546" s="7"/>
      <c r="Y546" s="7"/>
      <c r="Z546" s="7"/>
    </row>
    <row r="547" spans="13:26" x14ac:dyDescent="0.2">
      <c r="M547" s="74"/>
      <c r="N547" s="43"/>
      <c r="O547" s="74"/>
      <c r="P547" s="74"/>
      <c r="R547" s="7"/>
      <c r="S547" s="6"/>
      <c r="T547" s="7"/>
      <c r="U547" s="7"/>
      <c r="V547" s="7"/>
      <c r="W547" s="7"/>
      <c r="X547" s="7"/>
      <c r="Y547" s="7"/>
      <c r="Z547" s="7"/>
    </row>
    <row r="548" spans="13:26" x14ac:dyDescent="0.2">
      <c r="M548" s="74"/>
      <c r="N548" s="43"/>
      <c r="O548" s="74"/>
      <c r="P548" s="74"/>
      <c r="R548" s="7"/>
      <c r="S548" s="6"/>
      <c r="T548" s="7"/>
      <c r="U548" s="7"/>
      <c r="V548" s="7"/>
      <c r="W548" s="7"/>
      <c r="X548" s="7"/>
      <c r="Y548" s="7"/>
      <c r="Z548" s="7"/>
    </row>
    <row r="549" spans="13:26" x14ac:dyDescent="0.2">
      <c r="M549" s="74"/>
      <c r="N549" s="43"/>
      <c r="O549" s="74"/>
      <c r="P549" s="74"/>
      <c r="R549" s="7"/>
      <c r="S549" s="6"/>
      <c r="T549" s="7"/>
      <c r="U549" s="7"/>
      <c r="V549" s="7"/>
      <c r="W549" s="7"/>
      <c r="X549" s="7"/>
      <c r="Y549" s="7"/>
      <c r="Z549" s="7"/>
    </row>
    <row r="550" spans="13:26" x14ac:dyDescent="0.2">
      <c r="M550" s="74"/>
      <c r="N550" s="43"/>
      <c r="O550" s="74"/>
      <c r="P550" s="74"/>
      <c r="R550" s="7"/>
      <c r="S550" s="6"/>
      <c r="T550" s="7"/>
      <c r="U550" s="7"/>
      <c r="V550" s="7"/>
      <c r="W550" s="7"/>
      <c r="X550" s="7"/>
      <c r="Y550" s="7"/>
      <c r="Z550" s="7"/>
    </row>
    <row r="551" spans="13:26" x14ac:dyDescent="0.2">
      <c r="M551" s="74"/>
      <c r="N551" s="43"/>
      <c r="O551" s="74"/>
      <c r="P551" s="74"/>
      <c r="R551" s="7"/>
      <c r="S551" s="6"/>
      <c r="T551" s="7"/>
      <c r="U551" s="7"/>
      <c r="V551" s="7"/>
      <c r="W551" s="7"/>
      <c r="X551" s="7"/>
      <c r="Y551" s="7"/>
      <c r="Z551" s="7"/>
    </row>
    <row r="552" spans="13:26" x14ac:dyDescent="0.2">
      <c r="M552" s="74"/>
      <c r="N552" s="43"/>
      <c r="O552" s="74"/>
      <c r="P552" s="74"/>
      <c r="R552" s="7"/>
      <c r="S552" s="6"/>
      <c r="T552" s="7"/>
      <c r="U552" s="7"/>
      <c r="V552" s="7"/>
      <c r="W552" s="7"/>
      <c r="X552" s="7"/>
      <c r="Y552" s="7"/>
      <c r="Z552" s="7"/>
    </row>
    <row r="553" spans="13:26" x14ac:dyDescent="0.2">
      <c r="M553" s="74"/>
      <c r="N553" s="43"/>
      <c r="O553" s="74"/>
      <c r="P553" s="74"/>
      <c r="R553" s="7"/>
      <c r="S553" s="6"/>
      <c r="T553" s="7"/>
      <c r="U553" s="7"/>
      <c r="V553" s="7"/>
      <c r="W553" s="7"/>
      <c r="X553" s="7"/>
      <c r="Y553" s="7"/>
      <c r="Z553" s="7"/>
    </row>
    <row r="554" spans="13:26" x14ac:dyDescent="0.2">
      <c r="M554" s="74"/>
      <c r="N554" s="43"/>
      <c r="O554" s="74"/>
      <c r="P554" s="74"/>
      <c r="R554" s="7"/>
      <c r="S554" s="6"/>
      <c r="T554" s="7"/>
      <c r="U554" s="7"/>
      <c r="V554" s="7"/>
      <c r="W554" s="7"/>
      <c r="X554" s="7"/>
      <c r="Y554" s="7"/>
      <c r="Z554" s="7"/>
    </row>
    <row r="555" spans="13:26" x14ac:dyDescent="0.2">
      <c r="M555" s="74"/>
      <c r="N555" s="43"/>
      <c r="O555" s="74"/>
      <c r="P555" s="74"/>
      <c r="R555" s="7"/>
      <c r="S555" s="6"/>
      <c r="T555" s="7"/>
      <c r="U555" s="7"/>
      <c r="V555" s="7"/>
      <c r="W555" s="7"/>
      <c r="X555" s="7"/>
      <c r="Y555" s="7"/>
      <c r="Z555" s="7"/>
    </row>
    <row r="556" spans="13:26" x14ac:dyDescent="0.2">
      <c r="M556" s="74"/>
      <c r="N556" s="43"/>
      <c r="O556" s="74"/>
      <c r="P556" s="74"/>
      <c r="R556" s="7"/>
      <c r="S556" s="6"/>
      <c r="T556" s="7"/>
      <c r="U556" s="7"/>
      <c r="V556" s="7"/>
      <c r="W556" s="7"/>
      <c r="X556" s="7"/>
      <c r="Y556" s="7"/>
      <c r="Z556" s="7"/>
    </row>
    <row r="557" spans="13:26" x14ac:dyDescent="0.2">
      <c r="M557" s="74"/>
      <c r="N557" s="43"/>
      <c r="O557" s="74"/>
      <c r="P557" s="74"/>
      <c r="R557" s="7"/>
      <c r="S557" s="6"/>
      <c r="T557" s="7"/>
      <c r="U557" s="7"/>
      <c r="V557" s="7"/>
      <c r="W557" s="7"/>
      <c r="X557" s="7"/>
      <c r="Y557" s="7"/>
      <c r="Z557" s="7"/>
    </row>
    <row r="558" spans="13:26" x14ac:dyDescent="0.2">
      <c r="M558" s="74"/>
      <c r="N558" s="43"/>
      <c r="O558" s="74"/>
      <c r="P558" s="74"/>
      <c r="R558" s="7"/>
      <c r="S558" s="6"/>
      <c r="T558" s="7"/>
      <c r="U558" s="7"/>
      <c r="V558" s="7"/>
      <c r="W558" s="7"/>
      <c r="X558" s="7"/>
      <c r="Y558" s="7"/>
      <c r="Z558" s="7"/>
    </row>
    <row r="559" spans="13:26" x14ac:dyDescent="0.2">
      <c r="M559" s="74"/>
      <c r="N559" s="43"/>
      <c r="O559" s="74"/>
      <c r="P559" s="74"/>
      <c r="R559" s="7"/>
      <c r="S559" s="6"/>
      <c r="T559" s="7"/>
      <c r="U559" s="7"/>
      <c r="V559" s="7"/>
      <c r="W559" s="7"/>
      <c r="X559" s="7"/>
      <c r="Y559" s="7"/>
      <c r="Z559" s="7"/>
    </row>
    <row r="560" spans="13:26" x14ac:dyDescent="0.2">
      <c r="M560" s="74"/>
      <c r="N560" s="43"/>
      <c r="O560" s="74"/>
      <c r="P560" s="74"/>
      <c r="R560" s="7"/>
      <c r="S560" s="6"/>
      <c r="T560" s="7"/>
      <c r="U560" s="7"/>
      <c r="V560" s="7"/>
      <c r="W560" s="7"/>
      <c r="X560" s="7"/>
      <c r="Y560" s="7"/>
      <c r="Z560" s="7"/>
    </row>
    <row r="561" spans="13:26" x14ac:dyDescent="0.2">
      <c r="M561" s="74"/>
      <c r="N561" s="43"/>
      <c r="O561" s="74"/>
      <c r="P561" s="74"/>
      <c r="R561" s="7"/>
      <c r="S561" s="6"/>
      <c r="T561" s="7"/>
      <c r="U561" s="7"/>
      <c r="V561" s="7"/>
      <c r="W561" s="7"/>
      <c r="X561" s="7"/>
      <c r="Y561" s="7"/>
      <c r="Z561" s="7"/>
    </row>
    <row r="562" spans="13:26" x14ac:dyDescent="0.2">
      <c r="M562" s="74"/>
      <c r="N562" s="43"/>
      <c r="O562" s="74"/>
      <c r="P562" s="74"/>
      <c r="R562" s="7"/>
      <c r="S562" s="6"/>
      <c r="T562" s="7"/>
      <c r="U562" s="7"/>
      <c r="V562" s="7"/>
      <c r="W562" s="7"/>
      <c r="X562" s="7"/>
      <c r="Y562" s="7"/>
      <c r="Z562" s="7"/>
    </row>
    <row r="563" spans="13:26" x14ac:dyDescent="0.2">
      <c r="M563" s="74"/>
      <c r="N563" s="43"/>
      <c r="O563" s="74"/>
      <c r="P563" s="74"/>
      <c r="R563" s="7"/>
      <c r="S563" s="6"/>
      <c r="T563" s="7"/>
      <c r="U563" s="7"/>
      <c r="V563" s="7"/>
      <c r="W563" s="7"/>
      <c r="X563" s="7"/>
      <c r="Y563" s="7"/>
      <c r="Z563" s="7"/>
    </row>
    <row r="564" spans="13:26" x14ac:dyDescent="0.2">
      <c r="M564" s="74"/>
      <c r="N564" s="43"/>
      <c r="O564" s="74"/>
      <c r="P564" s="74"/>
      <c r="R564" s="7"/>
      <c r="S564" s="6"/>
      <c r="T564" s="7"/>
      <c r="U564" s="7"/>
      <c r="V564" s="7"/>
      <c r="W564" s="7"/>
      <c r="X564" s="7"/>
      <c r="Y564" s="7"/>
      <c r="Z564" s="7"/>
    </row>
    <row r="565" spans="13:26" x14ac:dyDescent="0.2">
      <c r="M565" s="74"/>
      <c r="N565" s="43"/>
      <c r="O565" s="74"/>
      <c r="P565" s="74"/>
      <c r="R565" s="7"/>
      <c r="S565" s="6"/>
      <c r="T565" s="7"/>
      <c r="U565" s="7"/>
      <c r="V565" s="7"/>
      <c r="W565" s="7"/>
      <c r="X565" s="7"/>
      <c r="Y565" s="7"/>
      <c r="Z565" s="7"/>
    </row>
    <row r="566" spans="13:26" x14ac:dyDescent="0.2">
      <c r="M566" s="74"/>
      <c r="N566" s="43"/>
      <c r="O566" s="74"/>
      <c r="P566" s="74"/>
      <c r="R566" s="7"/>
      <c r="S566" s="6"/>
      <c r="T566" s="7"/>
      <c r="U566" s="7"/>
      <c r="V566" s="7"/>
      <c r="W566" s="7"/>
      <c r="X566" s="7"/>
      <c r="Y566" s="7"/>
      <c r="Z566" s="7"/>
    </row>
    <row r="567" spans="13:26" x14ac:dyDescent="0.2">
      <c r="M567" s="74"/>
      <c r="N567" s="43"/>
      <c r="O567" s="74"/>
      <c r="P567" s="74"/>
      <c r="R567" s="7"/>
      <c r="S567" s="6"/>
      <c r="T567" s="7"/>
      <c r="U567" s="7"/>
      <c r="V567" s="7"/>
      <c r="W567" s="7"/>
      <c r="X567" s="7"/>
      <c r="Y567" s="7"/>
      <c r="Z567" s="7"/>
    </row>
    <row r="568" spans="13:26" x14ac:dyDescent="0.2">
      <c r="M568" s="74"/>
      <c r="N568" s="43"/>
      <c r="O568" s="74"/>
      <c r="P568" s="74"/>
      <c r="R568" s="7"/>
      <c r="S568" s="6"/>
      <c r="T568" s="7"/>
      <c r="U568" s="7"/>
      <c r="V568" s="7"/>
      <c r="W568" s="7"/>
      <c r="X568" s="7"/>
      <c r="Y568" s="7"/>
      <c r="Z568" s="7"/>
    </row>
    <row r="569" spans="13:26" x14ac:dyDescent="0.2">
      <c r="M569" s="74"/>
      <c r="N569" s="43"/>
      <c r="O569" s="74"/>
      <c r="P569" s="74"/>
      <c r="R569" s="7"/>
      <c r="S569" s="6"/>
      <c r="T569" s="7"/>
      <c r="U569" s="7"/>
      <c r="V569" s="7"/>
      <c r="W569" s="7"/>
      <c r="X569" s="7"/>
      <c r="Y569" s="7"/>
      <c r="Z569" s="7"/>
    </row>
    <row r="570" spans="13:26" x14ac:dyDescent="0.2">
      <c r="M570" s="74"/>
      <c r="N570" s="43"/>
      <c r="O570" s="74"/>
      <c r="P570" s="74"/>
      <c r="R570" s="7"/>
      <c r="S570" s="6"/>
      <c r="T570" s="7"/>
      <c r="U570" s="7"/>
      <c r="V570" s="7"/>
      <c r="W570" s="7"/>
      <c r="X570" s="7"/>
      <c r="Y570" s="7"/>
      <c r="Z570" s="7"/>
    </row>
    <row r="571" spans="13:26" x14ac:dyDescent="0.2">
      <c r="M571" s="74"/>
      <c r="N571" s="43"/>
      <c r="O571" s="74"/>
      <c r="P571" s="74"/>
      <c r="R571" s="7"/>
      <c r="S571" s="6"/>
      <c r="T571" s="7"/>
      <c r="U571" s="7"/>
      <c r="V571" s="7"/>
      <c r="W571" s="7"/>
      <c r="X571" s="7"/>
      <c r="Y571" s="7"/>
      <c r="Z571" s="7"/>
    </row>
    <row r="572" spans="13:26" x14ac:dyDescent="0.2">
      <c r="M572" s="74"/>
      <c r="N572" s="43"/>
      <c r="O572" s="74"/>
      <c r="P572" s="74"/>
      <c r="R572" s="7"/>
      <c r="S572" s="7"/>
      <c r="T572" s="7"/>
      <c r="U572" s="7"/>
      <c r="V572" s="7"/>
      <c r="W572" s="7"/>
      <c r="X572" s="7"/>
      <c r="Y572" s="7"/>
      <c r="Z572" s="7"/>
    </row>
    <row r="573" spans="13:26" x14ac:dyDescent="0.2">
      <c r="M573" s="74"/>
      <c r="N573" s="43"/>
      <c r="O573" s="74"/>
      <c r="P573" s="74"/>
      <c r="R573" s="7"/>
      <c r="S573" s="7"/>
      <c r="T573" s="7"/>
      <c r="U573" s="7"/>
      <c r="V573" s="7"/>
      <c r="W573" s="7"/>
      <c r="X573" s="7"/>
      <c r="Y573" s="7"/>
      <c r="Z573" s="7"/>
    </row>
    <row r="574" spans="13:26" x14ac:dyDescent="0.2">
      <c r="M574" s="74"/>
      <c r="N574" s="43"/>
      <c r="O574" s="74"/>
      <c r="P574" s="74"/>
      <c r="R574" s="7"/>
      <c r="S574" s="7"/>
      <c r="T574" s="7"/>
      <c r="U574" s="7"/>
      <c r="V574" s="7"/>
      <c r="W574" s="7"/>
      <c r="X574" s="7"/>
      <c r="Y574" s="7"/>
      <c r="Z574" s="7"/>
    </row>
    <row r="575" spans="13:26" x14ac:dyDescent="0.2">
      <c r="M575" s="74"/>
      <c r="N575" s="43"/>
      <c r="O575" s="74"/>
      <c r="P575" s="74"/>
      <c r="R575" s="7"/>
      <c r="S575" s="7"/>
      <c r="T575" s="7"/>
      <c r="U575" s="7"/>
      <c r="V575" s="7"/>
      <c r="W575" s="7"/>
      <c r="X575" s="7"/>
      <c r="Y575" s="7"/>
      <c r="Z575" s="7"/>
    </row>
    <row r="576" spans="13:26" x14ac:dyDescent="0.2">
      <c r="M576" s="74"/>
      <c r="N576" s="43"/>
      <c r="O576" s="74"/>
      <c r="P576" s="74"/>
      <c r="R576" s="7"/>
      <c r="S576" s="7"/>
      <c r="T576" s="7"/>
      <c r="U576" s="7"/>
      <c r="V576" s="7"/>
      <c r="W576" s="7"/>
      <c r="X576" s="7"/>
      <c r="Y576" s="7"/>
      <c r="Z576" s="7"/>
    </row>
    <row r="577" spans="13:26" x14ac:dyDescent="0.2">
      <c r="M577" s="74"/>
      <c r="N577" s="43"/>
      <c r="O577" s="74"/>
      <c r="P577" s="74"/>
      <c r="R577" s="7"/>
      <c r="S577" s="7"/>
      <c r="T577" s="7"/>
      <c r="U577" s="7"/>
      <c r="V577" s="7"/>
      <c r="W577" s="7"/>
      <c r="X577" s="7"/>
      <c r="Y577" s="7"/>
      <c r="Z577" s="7"/>
    </row>
    <row r="578" spans="13:26" x14ac:dyDescent="0.2">
      <c r="M578" s="74"/>
      <c r="N578" s="43"/>
      <c r="O578" s="74"/>
      <c r="P578" s="74"/>
      <c r="R578" s="7"/>
      <c r="S578" s="7"/>
      <c r="T578" s="7"/>
      <c r="U578" s="7"/>
      <c r="V578" s="7"/>
      <c r="W578" s="7"/>
      <c r="X578" s="7"/>
      <c r="Y578" s="7"/>
      <c r="Z578" s="7"/>
    </row>
    <row r="579" spans="13:26" x14ac:dyDescent="0.2">
      <c r="M579" s="74"/>
      <c r="N579" s="43"/>
      <c r="O579" s="74"/>
      <c r="P579" s="74"/>
      <c r="R579" s="7"/>
      <c r="S579" s="7"/>
      <c r="T579" s="7"/>
      <c r="U579" s="7"/>
      <c r="V579" s="7"/>
      <c r="W579" s="7"/>
      <c r="X579" s="7"/>
      <c r="Y579" s="7"/>
      <c r="Z579" s="7"/>
    </row>
    <row r="580" spans="13:26" x14ac:dyDescent="0.2">
      <c r="M580" s="74"/>
      <c r="N580" s="43"/>
      <c r="O580" s="74"/>
      <c r="P580" s="74"/>
      <c r="R580" s="7"/>
      <c r="S580" s="7"/>
      <c r="T580" s="7"/>
      <c r="U580" s="7"/>
      <c r="V580" s="7"/>
      <c r="W580" s="7"/>
      <c r="X580" s="7"/>
      <c r="Y580" s="7"/>
      <c r="Z580" s="7"/>
    </row>
    <row r="581" spans="13:26" x14ac:dyDescent="0.2">
      <c r="M581" s="74"/>
      <c r="N581" s="43"/>
      <c r="O581" s="74"/>
      <c r="P581" s="74"/>
      <c r="R581" s="7"/>
      <c r="S581" s="7"/>
      <c r="T581" s="7"/>
      <c r="U581" s="7"/>
      <c r="V581" s="7"/>
      <c r="W581" s="7"/>
      <c r="X581" s="7"/>
      <c r="Y581" s="7"/>
      <c r="Z581" s="7"/>
    </row>
    <row r="582" spans="13:26" x14ac:dyDescent="0.2">
      <c r="M582" s="74"/>
      <c r="N582" s="43"/>
      <c r="O582" s="74"/>
      <c r="P582" s="74"/>
      <c r="R582" s="7"/>
      <c r="S582" s="7"/>
      <c r="T582" s="7"/>
      <c r="U582" s="7"/>
      <c r="V582" s="7"/>
      <c r="W582" s="7"/>
      <c r="X582" s="7"/>
      <c r="Y582" s="7"/>
      <c r="Z582" s="7"/>
    </row>
    <row r="583" spans="13:26" x14ac:dyDescent="0.2">
      <c r="M583" s="74"/>
      <c r="N583" s="43"/>
      <c r="O583" s="74"/>
      <c r="P583" s="74"/>
      <c r="R583" s="7"/>
      <c r="S583" s="7"/>
      <c r="T583" s="7"/>
      <c r="U583" s="7"/>
      <c r="V583" s="7"/>
      <c r="W583" s="7"/>
      <c r="X583" s="7"/>
      <c r="Y583" s="7"/>
      <c r="Z583" s="7"/>
    </row>
    <row r="584" spans="13:26" x14ac:dyDescent="0.2">
      <c r="M584" s="74"/>
      <c r="N584" s="43"/>
      <c r="O584" s="74"/>
      <c r="P584" s="74"/>
      <c r="R584" s="7"/>
      <c r="S584" s="7"/>
      <c r="T584" s="7"/>
      <c r="U584" s="7"/>
      <c r="V584" s="7"/>
      <c r="W584" s="7"/>
      <c r="X584" s="7"/>
      <c r="Y584" s="7"/>
      <c r="Z584" s="7"/>
    </row>
    <row r="585" spans="13:26" x14ac:dyDescent="0.2">
      <c r="M585" s="74"/>
      <c r="N585" s="43"/>
      <c r="O585" s="74"/>
      <c r="P585" s="74"/>
      <c r="R585" s="7"/>
      <c r="S585" s="7"/>
      <c r="T585" s="7"/>
      <c r="U585" s="7"/>
      <c r="V585" s="7"/>
      <c r="W585" s="7"/>
      <c r="X585" s="7"/>
      <c r="Y585" s="7"/>
      <c r="Z585" s="7"/>
    </row>
    <row r="586" spans="13:26" x14ac:dyDescent="0.2">
      <c r="M586" s="74"/>
      <c r="N586" s="43"/>
      <c r="O586" s="74"/>
      <c r="P586" s="74"/>
      <c r="R586" s="7"/>
      <c r="S586" s="7"/>
      <c r="T586" s="7"/>
      <c r="U586" s="7"/>
      <c r="V586" s="7"/>
      <c r="W586" s="7"/>
      <c r="X586" s="7"/>
      <c r="Y586" s="7"/>
      <c r="Z586" s="7"/>
    </row>
    <row r="587" spans="13:26" x14ac:dyDescent="0.2">
      <c r="M587" s="74"/>
      <c r="N587" s="43"/>
      <c r="O587" s="74"/>
      <c r="P587" s="74"/>
      <c r="R587" s="7"/>
      <c r="S587" s="7"/>
      <c r="T587" s="7"/>
      <c r="U587" s="7"/>
      <c r="V587" s="7"/>
      <c r="W587" s="7"/>
      <c r="X587" s="7"/>
      <c r="Y587" s="7"/>
      <c r="Z587" s="7"/>
    </row>
    <row r="588" spans="13:26" x14ac:dyDescent="0.2">
      <c r="M588" s="74"/>
      <c r="N588" s="43"/>
      <c r="O588" s="74"/>
      <c r="P588" s="74"/>
      <c r="R588" s="7"/>
      <c r="S588" s="7"/>
      <c r="T588" s="7"/>
      <c r="U588" s="7"/>
      <c r="V588" s="7"/>
      <c r="W588" s="7"/>
      <c r="X588" s="7"/>
      <c r="Y588" s="7"/>
      <c r="Z588" s="7"/>
    </row>
    <row r="589" spans="13:26" x14ac:dyDescent="0.2">
      <c r="M589" s="74"/>
      <c r="N589" s="43"/>
      <c r="O589" s="74"/>
      <c r="P589" s="74"/>
      <c r="R589" s="7"/>
      <c r="S589" s="7"/>
      <c r="T589" s="7"/>
      <c r="U589" s="7"/>
      <c r="V589" s="7"/>
      <c r="W589" s="7"/>
      <c r="X589" s="7"/>
      <c r="Y589" s="7"/>
      <c r="Z589" s="7"/>
    </row>
    <row r="590" spans="13:26" x14ac:dyDescent="0.2">
      <c r="M590" s="74"/>
      <c r="N590" s="43"/>
      <c r="O590" s="74"/>
      <c r="P590" s="74"/>
      <c r="R590" s="7"/>
      <c r="S590" s="7"/>
      <c r="T590" s="7"/>
      <c r="U590" s="7"/>
      <c r="V590" s="7"/>
      <c r="W590" s="7"/>
      <c r="X590" s="7"/>
      <c r="Y590" s="7"/>
      <c r="Z590" s="7"/>
    </row>
    <row r="591" spans="13:26" x14ac:dyDescent="0.2">
      <c r="M591" s="74"/>
      <c r="N591" s="43"/>
      <c r="O591" s="74"/>
      <c r="P591" s="74"/>
      <c r="R591" s="7"/>
      <c r="S591" s="7"/>
      <c r="T591" s="7"/>
      <c r="U591" s="7"/>
      <c r="V591" s="7"/>
      <c r="W591" s="7"/>
      <c r="X591" s="7"/>
      <c r="Y591" s="7"/>
      <c r="Z591" s="7"/>
    </row>
    <row r="592" spans="13:26" x14ac:dyDescent="0.2">
      <c r="M592" s="74"/>
      <c r="N592" s="43"/>
      <c r="O592" s="74"/>
      <c r="P592" s="74"/>
      <c r="R592" s="7"/>
      <c r="S592" s="7"/>
      <c r="T592" s="7"/>
      <c r="U592" s="7"/>
      <c r="V592" s="7"/>
      <c r="W592" s="7"/>
      <c r="X592" s="7"/>
      <c r="Y592" s="7"/>
      <c r="Z592" s="7"/>
    </row>
    <row r="593" spans="13:26" x14ac:dyDescent="0.2">
      <c r="M593" s="74"/>
      <c r="N593" s="43"/>
      <c r="O593" s="74"/>
      <c r="P593" s="74"/>
      <c r="R593" s="7"/>
      <c r="S593" s="7"/>
      <c r="T593" s="7"/>
      <c r="U593" s="7"/>
      <c r="V593" s="7"/>
      <c r="W593" s="7"/>
      <c r="X593" s="7"/>
      <c r="Y593" s="7"/>
      <c r="Z593" s="7"/>
    </row>
    <row r="594" spans="13:26" x14ac:dyDescent="0.2">
      <c r="M594" s="74"/>
      <c r="N594" s="43"/>
      <c r="O594" s="74"/>
      <c r="P594" s="74"/>
      <c r="R594" s="7"/>
      <c r="S594" s="7"/>
      <c r="T594" s="7"/>
      <c r="U594" s="7"/>
      <c r="V594" s="7"/>
      <c r="W594" s="7"/>
      <c r="X594" s="7"/>
      <c r="Y594" s="7"/>
      <c r="Z594" s="7"/>
    </row>
    <row r="595" spans="13:26" x14ac:dyDescent="0.2">
      <c r="M595" s="74"/>
      <c r="N595" s="43"/>
      <c r="O595" s="74"/>
      <c r="P595" s="74"/>
      <c r="R595" s="7"/>
      <c r="S595" s="7"/>
      <c r="T595" s="7"/>
      <c r="U595" s="7"/>
      <c r="V595" s="7"/>
      <c r="W595" s="7"/>
      <c r="X595" s="7"/>
      <c r="Y595" s="7"/>
      <c r="Z595" s="7"/>
    </row>
    <row r="596" spans="13:26" x14ac:dyDescent="0.2">
      <c r="M596" s="74"/>
      <c r="N596" s="43"/>
      <c r="O596" s="74"/>
      <c r="P596" s="74"/>
      <c r="R596" s="7"/>
      <c r="S596" s="7"/>
      <c r="T596" s="7"/>
      <c r="U596" s="7"/>
      <c r="V596" s="7"/>
      <c r="W596" s="7"/>
      <c r="X596" s="7"/>
      <c r="Y596" s="7"/>
      <c r="Z596" s="7"/>
    </row>
    <row r="597" spans="13:26" x14ac:dyDescent="0.2">
      <c r="M597" s="74"/>
      <c r="N597" s="43"/>
      <c r="O597" s="74"/>
      <c r="P597" s="74"/>
      <c r="R597" s="7"/>
      <c r="S597" s="7"/>
      <c r="T597" s="7"/>
      <c r="U597" s="7"/>
      <c r="V597" s="7"/>
      <c r="W597" s="7"/>
      <c r="X597" s="7"/>
      <c r="Y597" s="7"/>
      <c r="Z597" s="7"/>
    </row>
    <row r="598" spans="13:26" x14ac:dyDescent="0.2">
      <c r="M598" s="74"/>
      <c r="N598" s="43"/>
      <c r="O598" s="74"/>
      <c r="P598" s="74"/>
      <c r="R598" s="7"/>
      <c r="S598" s="7"/>
      <c r="T598" s="7"/>
      <c r="U598" s="7"/>
      <c r="V598" s="7"/>
      <c r="W598" s="7"/>
      <c r="X598" s="7"/>
      <c r="Y598" s="7"/>
      <c r="Z598" s="7"/>
    </row>
    <row r="599" spans="13:26" x14ac:dyDescent="0.2">
      <c r="M599" s="74"/>
      <c r="N599" s="43"/>
      <c r="O599" s="74"/>
      <c r="P599" s="74"/>
      <c r="R599" s="7"/>
      <c r="S599" s="7"/>
      <c r="T599" s="7"/>
      <c r="U599" s="7"/>
      <c r="V599" s="7"/>
      <c r="W599" s="7"/>
      <c r="X599" s="7"/>
      <c r="Y599" s="7"/>
      <c r="Z599" s="7"/>
    </row>
    <row r="600" spans="13:26" x14ac:dyDescent="0.2">
      <c r="M600" s="74"/>
      <c r="N600" s="43"/>
      <c r="O600" s="74"/>
      <c r="P600" s="74"/>
      <c r="R600" s="7"/>
      <c r="S600" s="7"/>
      <c r="T600" s="7"/>
      <c r="U600" s="7"/>
      <c r="V600" s="7"/>
      <c r="W600" s="7"/>
      <c r="X600" s="7"/>
      <c r="Y600" s="7"/>
      <c r="Z600" s="7"/>
    </row>
    <row r="601" spans="13:26" x14ac:dyDescent="0.2">
      <c r="M601" s="74"/>
      <c r="N601" s="43"/>
      <c r="O601" s="74"/>
      <c r="P601" s="74"/>
      <c r="R601" s="7"/>
      <c r="S601" s="7"/>
      <c r="T601" s="7"/>
      <c r="U601" s="7"/>
      <c r="V601" s="7"/>
      <c r="W601" s="7"/>
      <c r="X601" s="7"/>
      <c r="Y601" s="7"/>
      <c r="Z601" s="7"/>
    </row>
    <row r="602" spans="13:26" x14ac:dyDescent="0.2">
      <c r="M602" s="74"/>
      <c r="N602" s="43"/>
      <c r="O602" s="74"/>
      <c r="P602" s="74"/>
      <c r="R602" s="7"/>
      <c r="S602" s="7"/>
      <c r="T602" s="7"/>
      <c r="U602" s="7"/>
      <c r="V602" s="7"/>
      <c r="W602" s="7"/>
      <c r="X602" s="7"/>
      <c r="Y602" s="7"/>
      <c r="Z602" s="7"/>
    </row>
    <row r="603" spans="13:26" x14ac:dyDescent="0.2">
      <c r="M603" s="74"/>
      <c r="N603" s="43"/>
      <c r="O603" s="74"/>
      <c r="P603" s="74"/>
      <c r="R603" s="7"/>
      <c r="S603" s="7"/>
      <c r="T603" s="7"/>
      <c r="U603" s="7"/>
      <c r="V603" s="7"/>
      <c r="W603" s="7"/>
      <c r="X603" s="7"/>
      <c r="Y603" s="7"/>
      <c r="Z603" s="7"/>
    </row>
    <row r="604" spans="13:26" x14ac:dyDescent="0.2">
      <c r="M604" s="74"/>
      <c r="N604" s="43"/>
      <c r="O604" s="74"/>
      <c r="P604" s="74"/>
      <c r="R604" s="7"/>
      <c r="S604" s="7"/>
      <c r="T604" s="7"/>
      <c r="U604" s="7"/>
      <c r="V604" s="7"/>
      <c r="W604" s="7"/>
      <c r="X604" s="7"/>
      <c r="Y604" s="7"/>
      <c r="Z604" s="7"/>
    </row>
    <row r="605" spans="13:26" x14ac:dyDescent="0.2">
      <c r="M605" s="74"/>
      <c r="N605" s="43"/>
      <c r="O605" s="74"/>
      <c r="P605" s="74"/>
      <c r="R605" s="7"/>
      <c r="S605" s="7"/>
      <c r="T605" s="7"/>
      <c r="U605" s="7"/>
      <c r="V605" s="7"/>
      <c r="W605" s="7"/>
      <c r="X605" s="7"/>
      <c r="Y605" s="7"/>
      <c r="Z605" s="7"/>
    </row>
    <row r="606" spans="13:26" x14ac:dyDescent="0.2">
      <c r="M606" s="74"/>
      <c r="N606" s="43"/>
      <c r="O606" s="74"/>
      <c r="P606" s="74"/>
      <c r="R606" s="7"/>
      <c r="S606" s="7"/>
      <c r="T606" s="7"/>
      <c r="U606" s="7"/>
      <c r="V606" s="7"/>
      <c r="W606" s="7"/>
      <c r="X606" s="7"/>
      <c r="Y606" s="7"/>
      <c r="Z606" s="7"/>
    </row>
    <row r="607" spans="13:26" x14ac:dyDescent="0.2">
      <c r="M607" s="74"/>
      <c r="N607" s="43"/>
      <c r="O607" s="74"/>
      <c r="P607" s="74"/>
      <c r="R607" s="7"/>
      <c r="S607" s="7"/>
      <c r="T607" s="7"/>
      <c r="U607" s="7"/>
      <c r="V607" s="7"/>
      <c r="W607" s="7"/>
      <c r="X607" s="7"/>
      <c r="Y607" s="7"/>
      <c r="Z607" s="7"/>
    </row>
    <row r="608" spans="13:26" x14ac:dyDescent="0.2">
      <c r="M608" s="74"/>
      <c r="N608" s="43"/>
      <c r="O608" s="74"/>
      <c r="P608" s="74"/>
      <c r="R608" s="7"/>
      <c r="S608" s="7"/>
      <c r="T608" s="7"/>
      <c r="U608" s="7"/>
      <c r="V608" s="7"/>
      <c r="W608" s="7"/>
      <c r="X608" s="7"/>
      <c r="Y608" s="7"/>
      <c r="Z608" s="7"/>
    </row>
    <row r="609" spans="13:26" x14ac:dyDescent="0.2">
      <c r="M609" s="74"/>
      <c r="N609" s="43"/>
      <c r="O609" s="74"/>
      <c r="P609" s="74"/>
      <c r="R609" s="7"/>
      <c r="S609" s="7"/>
      <c r="T609" s="7"/>
      <c r="U609" s="7"/>
      <c r="V609" s="7"/>
      <c r="W609" s="7"/>
      <c r="X609" s="7"/>
      <c r="Y609" s="7"/>
      <c r="Z609" s="7"/>
    </row>
    <row r="610" spans="13:26" x14ac:dyDescent="0.2">
      <c r="M610" s="74"/>
      <c r="N610" s="43"/>
      <c r="O610" s="74"/>
      <c r="P610" s="74"/>
      <c r="R610" s="7"/>
      <c r="S610" s="7"/>
      <c r="T610" s="7"/>
      <c r="U610" s="7"/>
      <c r="V610" s="7"/>
      <c r="W610" s="7"/>
      <c r="X610" s="7"/>
      <c r="Y610" s="7"/>
      <c r="Z610" s="7"/>
    </row>
    <row r="611" spans="13:26" x14ac:dyDescent="0.2">
      <c r="M611" s="74"/>
      <c r="N611" s="43"/>
      <c r="O611" s="74"/>
      <c r="P611" s="74"/>
      <c r="R611" s="7"/>
      <c r="S611" s="7"/>
      <c r="T611" s="7"/>
      <c r="U611" s="7"/>
      <c r="V611" s="7"/>
      <c r="W611" s="7"/>
      <c r="X611" s="7"/>
      <c r="Y611" s="7"/>
      <c r="Z611" s="7"/>
    </row>
    <row r="612" spans="13:26" x14ac:dyDescent="0.2">
      <c r="M612" s="74"/>
      <c r="N612" s="43"/>
      <c r="O612" s="74"/>
      <c r="P612" s="74"/>
      <c r="R612" s="7"/>
      <c r="S612" s="7"/>
      <c r="T612" s="7"/>
      <c r="U612" s="7"/>
      <c r="V612" s="7"/>
      <c r="W612" s="7"/>
      <c r="X612" s="7"/>
      <c r="Y612" s="7"/>
      <c r="Z612" s="7"/>
    </row>
    <row r="613" spans="13:26" x14ac:dyDescent="0.2">
      <c r="M613" s="74"/>
      <c r="N613" s="43"/>
      <c r="O613" s="74"/>
      <c r="P613" s="74"/>
      <c r="R613" s="7"/>
      <c r="S613" s="7"/>
      <c r="T613" s="7"/>
      <c r="U613" s="7"/>
      <c r="V613" s="7"/>
      <c r="W613" s="7"/>
      <c r="X613" s="7"/>
      <c r="Y613" s="7"/>
      <c r="Z613" s="7"/>
    </row>
    <row r="614" spans="13:26" x14ac:dyDescent="0.2">
      <c r="M614" s="74"/>
      <c r="N614" s="43"/>
      <c r="O614" s="74"/>
      <c r="P614" s="74"/>
      <c r="R614" s="7"/>
      <c r="S614" s="7"/>
      <c r="T614" s="7"/>
      <c r="U614" s="7"/>
      <c r="V614" s="7"/>
      <c r="W614" s="7"/>
      <c r="X614" s="7"/>
      <c r="Y614" s="7"/>
      <c r="Z614" s="7"/>
    </row>
    <row r="615" spans="13:26" x14ac:dyDescent="0.2">
      <c r="M615" s="74"/>
      <c r="N615" s="43"/>
      <c r="O615" s="74"/>
      <c r="P615" s="74"/>
      <c r="R615" s="7"/>
      <c r="S615" s="7"/>
      <c r="T615" s="7"/>
      <c r="U615" s="7"/>
      <c r="V615" s="7"/>
      <c r="W615" s="7"/>
      <c r="X615" s="7"/>
      <c r="Y615" s="7"/>
      <c r="Z615" s="7"/>
    </row>
    <row r="616" spans="13:26" x14ac:dyDescent="0.2">
      <c r="M616" s="74"/>
      <c r="N616" s="43"/>
      <c r="O616" s="74"/>
      <c r="P616" s="74"/>
      <c r="R616" s="7"/>
      <c r="S616" s="7"/>
      <c r="T616" s="7"/>
      <c r="U616" s="7"/>
      <c r="V616" s="7"/>
      <c r="W616" s="7"/>
      <c r="X616" s="7"/>
      <c r="Y616" s="7"/>
      <c r="Z616" s="7"/>
    </row>
    <row r="617" spans="13:26" x14ac:dyDescent="0.2">
      <c r="M617" s="74"/>
      <c r="N617" s="43"/>
      <c r="O617" s="74"/>
      <c r="P617" s="74"/>
      <c r="R617" s="7"/>
      <c r="S617" s="7"/>
      <c r="T617" s="7"/>
      <c r="U617" s="7"/>
      <c r="V617" s="7"/>
      <c r="W617" s="7"/>
      <c r="X617" s="7"/>
      <c r="Y617" s="7"/>
      <c r="Z617" s="7"/>
    </row>
    <row r="618" spans="13:26" x14ac:dyDescent="0.2">
      <c r="M618" s="74"/>
      <c r="N618" s="43"/>
      <c r="O618" s="74"/>
      <c r="P618" s="74"/>
      <c r="R618" s="7"/>
      <c r="S618" s="7"/>
      <c r="T618" s="7"/>
      <c r="U618" s="7"/>
      <c r="V618" s="7"/>
      <c r="W618" s="7"/>
      <c r="X618" s="7"/>
      <c r="Y618" s="7"/>
      <c r="Z618" s="7"/>
    </row>
    <row r="619" spans="13:26" x14ac:dyDescent="0.2">
      <c r="M619" s="74"/>
      <c r="N619" s="43"/>
      <c r="O619" s="74"/>
      <c r="P619" s="74"/>
      <c r="R619" s="7"/>
      <c r="S619" s="7"/>
      <c r="T619" s="7"/>
      <c r="U619" s="7"/>
      <c r="V619" s="7"/>
      <c r="W619" s="7"/>
      <c r="X619" s="7"/>
      <c r="Y619" s="7"/>
      <c r="Z619" s="7"/>
    </row>
    <row r="620" spans="13:26" x14ac:dyDescent="0.2">
      <c r="M620" s="74"/>
      <c r="N620" s="43"/>
      <c r="O620" s="74"/>
      <c r="P620" s="74"/>
      <c r="R620" s="7"/>
      <c r="S620" s="7"/>
      <c r="T620" s="7"/>
      <c r="U620" s="7"/>
      <c r="V620" s="7"/>
      <c r="W620" s="7"/>
      <c r="X620" s="7"/>
      <c r="Y620" s="7"/>
      <c r="Z620" s="7"/>
    </row>
    <row r="621" spans="13:26" x14ac:dyDescent="0.2">
      <c r="M621" s="74"/>
      <c r="N621" s="43"/>
      <c r="O621" s="74"/>
      <c r="P621" s="74"/>
      <c r="R621" s="7"/>
      <c r="S621" s="7"/>
      <c r="T621" s="7"/>
      <c r="U621" s="7"/>
      <c r="V621" s="7"/>
      <c r="W621" s="7"/>
      <c r="X621" s="7"/>
      <c r="Y621" s="7"/>
      <c r="Z621" s="7"/>
    </row>
    <row r="622" spans="13:26" x14ac:dyDescent="0.2">
      <c r="M622" s="74"/>
      <c r="N622" s="43"/>
      <c r="O622" s="74"/>
      <c r="P622" s="74"/>
      <c r="R622" s="7"/>
      <c r="S622" s="7"/>
      <c r="T622" s="7"/>
      <c r="U622" s="7"/>
      <c r="V622" s="7"/>
      <c r="W622" s="7"/>
      <c r="X622" s="7"/>
      <c r="Y622" s="7"/>
      <c r="Z622" s="7"/>
    </row>
    <row r="623" spans="13:26" x14ac:dyDescent="0.2">
      <c r="M623" s="74"/>
      <c r="N623" s="43"/>
      <c r="O623" s="74"/>
      <c r="P623" s="74"/>
      <c r="R623" s="7"/>
      <c r="S623" s="7"/>
      <c r="T623" s="7"/>
      <c r="U623" s="7"/>
      <c r="V623" s="7"/>
      <c r="W623" s="7"/>
      <c r="X623" s="7"/>
      <c r="Y623" s="7"/>
      <c r="Z623" s="7"/>
    </row>
    <row r="624" spans="13:26" x14ac:dyDescent="0.2">
      <c r="M624" s="74"/>
      <c r="N624" s="43"/>
      <c r="O624" s="74"/>
      <c r="P624" s="74"/>
      <c r="R624" s="7"/>
      <c r="S624" s="7"/>
      <c r="T624" s="7"/>
      <c r="U624" s="7"/>
      <c r="V624" s="7"/>
      <c r="W624" s="7"/>
      <c r="X624" s="7"/>
      <c r="Y624" s="7"/>
      <c r="Z624" s="7"/>
    </row>
    <row r="625" spans="13:26" x14ac:dyDescent="0.2">
      <c r="M625" s="74"/>
      <c r="N625" s="43"/>
      <c r="O625" s="74"/>
      <c r="P625" s="74"/>
      <c r="R625" s="7"/>
      <c r="S625" s="7"/>
      <c r="T625" s="7"/>
      <c r="U625" s="7"/>
      <c r="V625" s="7"/>
      <c r="W625" s="7"/>
      <c r="X625" s="7"/>
      <c r="Y625" s="7"/>
      <c r="Z625" s="7"/>
    </row>
    <row r="626" spans="13:26" x14ac:dyDescent="0.2">
      <c r="M626" s="74"/>
      <c r="N626" s="43"/>
      <c r="O626" s="74"/>
      <c r="P626" s="74"/>
      <c r="R626" s="7"/>
      <c r="S626" s="7"/>
      <c r="T626" s="7"/>
      <c r="U626" s="7"/>
      <c r="V626" s="7"/>
      <c r="W626" s="7"/>
      <c r="X626" s="7"/>
      <c r="Y626" s="7"/>
      <c r="Z626" s="7"/>
    </row>
    <row r="627" spans="13:26" x14ac:dyDescent="0.2">
      <c r="M627" s="74"/>
      <c r="N627" s="43"/>
      <c r="O627" s="74"/>
      <c r="P627" s="74"/>
      <c r="R627" s="7"/>
      <c r="S627" s="7"/>
      <c r="T627" s="7"/>
      <c r="U627" s="7"/>
      <c r="V627" s="7"/>
      <c r="W627" s="7"/>
      <c r="X627" s="7"/>
      <c r="Y627" s="7"/>
      <c r="Z627" s="7"/>
    </row>
    <row r="628" spans="13:26" x14ac:dyDescent="0.2">
      <c r="M628" s="74"/>
      <c r="N628" s="43"/>
      <c r="O628" s="74"/>
      <c r="P628" s="74"/>
      <c r="R628" s="7"/>
      <c r="S628" s="7"/>
      <c r="T628" s="7"/>
      <c r="U628" s="7"/>
      <c r="V628" s="7"/>
      <c r="W628" s="7"/>
      <c r="X628" s="7"/>
      <c r="Y628" s="7"/>
      <c r="Z628" s="7"/>
    </row>
    <row r="629" spans="13:26" x14ac:dyDescent="0.2">
      <c r="M629" s="74"/>
      <c r="N629" s="43"/>
      <c r="O629" s="74"/>
      <c r="P629" s="74"/>
      <c r="R629" s="7"/>
      <c r="S629" s="7"/>
      <c r="T629" s="7"/>
      <c r="U629" s="7"/>
      <c r="V629" s="7"/>
      <c r="W629" s="7"/>
      <c r="X629" s="7"/>
      <c r="Y629" s="7"/>
      <c r="Z629" s="7"/>
    </row>
    <row r="630" spans="13:26" x14ac:dyDescent="0.2">
      <c r="M630" s="74"/>
      <c r="N630" s="43"/>
      <c r="O630" s="74"/>
      <c r="P630" s="74"/>
      <c r="R630" s="7"/>
      <c r="S630" s="7"/>
      <c r="T630" s="7"/>
      <c r="U630" s="7"/>
      <c r="V630" s="7"/>
      <c r="W630" s="7"/>
      <c r="X630" s="7"/>
      <c r="Y630" s="7"/>
      <c r="Z630" s="7"/>
    </row>
    <row r="631" spans="13:26" x14ac:dyDescent="0.2">
      <c r="M631" s="74"/>
      <c r="N631" s="43"/>
      <c r="O631" s="74"/>
      <c r="P631" s="74"/>
      <c r="R631" s="7"/>
      <c r="S631" s="7"/>
      <c r="T631" s="7"/>
      <c r="U631" s="7"/>
      <c r="V631" s="7"/>
      <c r="W631" s="7"/>
      <c r="X631" s="7"/>
      <c r="Y631" s="7"/>
      <c r="Z631" s="7"/>
    </row>
    <row r="632" spans="13:26" x14ac:dyDescent="0.2">
      <c r="M632" s="74"/>
      <c r="N632" s="43"/>
      <c r="O632" s="74"/>
      <c r="P632" s="74"/>
      <c r="R632" s="7"/>
      <c r="S632" s="7"/>
      <c r="T632" s="7"/>
      <c r="U632" s="7"/>
      <c r="V632" s="7"/>
      <c r="W632" s="7"/>
      <c r="X632" s="7"/>
      <c r="Y632" s="7"/>
      <c r="Z632" s="7"/>
    </row>
    <row r="633" spans="13:26" x14ac:dyDescent="0.2">
      <c r="M633" s="74"/>
      <c r="N633" s="43"/>
      <c r="O633" s="74"/>
      <c r="P633" s="74"/>
      <c r="R633" s="7"/>
      <c r="S633" s="7"/>
      <c r="T633" s="7"/>
      <c r="U633" s="7"/>
      <c r="V633" s="7"/>
      <c r="W633" s="7"/>
      <c r="X633" s="7"/>
      <c r="Y633" s="7"/>
      <c r="Z633" s="7"/>
    </row>
    <row r="634" spans="13:26" x14ac:dyDescent="0.2">
      <c r="M634" s="74"/>
      <c r="N634" s="43"/>
      <c r="O634" s="74"/>
      <c r="P634" s="74"/>
      <c r="R634" s="7"/>
      <c r="S634" s="7"/>
      <c r="T634" s="7"/>
      <c r="U634" s="7"/>
      <c r="V634" s="7"/>
      <c r="W634" s="7"/>
      <c r="X634" s="7"/>
      <c r="Y634" s="7"/>
      <c r="Z634" s="7"/>
    </row>
    <row r="635" spans="13:26" x14ac:dyDescent="0.2">
      <c r="M635" s="74"/>
      <c r="N635" s="43"/>
      <c r="O635" s="74"/>
      <c r="P635" s="74"/>
      <c r="R635" s="7"/>
      <c r="S635" s="7"/>
      <c r="T635" s="7"/>
      <c r="U635" s="7"/>
      <c r="V635" s="7"/>
      <c r="W635" s="7"/>
      <c r="X635" s="7"/>
      <c r="Y635" s="7"/>
      <c r="Z635" s="7"/>
    </row>
    <row r="636" spans="13:26" x14ac:dyDescent="0.2">
      <c r="M636" s="74"/>
      <c r="N636" s="43"/>
      <c r="O636" s="74"/>
      <c r="P636" s="74"/>
      <c r="R636" s="7"/>
      <c r="S636" s="7"/>
      <c r="T636" s="7"/>
      <c r="U636" s="7"/>
      <c r="V636" s="7"/>
      <c r="W636" s="7"/>
      <c r="X636" s="7"/>
      <c r="Y636" s="7"/>
      <c r="Z636" s="7"/>
    </row>
    <row r="637" spans="13:26" x14ac:dyDescent="0.2">
      <c r="M637" s="74"/>
      <c r="N637" s="43"/>
      <c r="O637" s="74"/>
      <c r="P637" s="74"/>
      <c r="R637" s="7"/>
      <c r="S637" s="7"/>
      <c r="T637" s="7"/>
      <c r="U637" s="7"/>
      <c r="V637" s="7"/>
      <c r="W637" s="7"/>
      <c r="X637" s="7"/>
      <c r="Y637" s="7"/>
      <c r="Z637" s="7"/>
    </row>
    <row r="638" spans="13:26" x14ac:dyDescent="0.2">
      <c r="M638" s="74"/>
      <c r="N638" s="43"/>
      <c r="O638" s="74"/>
      <c r="P638" s="74"/>
      <c r="R638" s="7"/>
      <c r="S638" s="7"/>
      <c r="T638" s="7"/>
      <c r="U638" s="7"/>
      <c r="V638" s="7"/>
      <c r="W638" s="7"/>
      <c r="X638" s="7"/>
      <c r="Y638" s="7"/>
      <c r="Z638" s="7"/>
    </row>
    <row r="639" spans="13:26" x14ac:dyDescent="0.2">
      <c r="M639" s="74"/>
      <c r="N639" s="43"/>
      <c r="O639" s="74"/>
      <c r="P639" s="74"/>
      <c r="R639" s="7"/>
      <c r="S639" s="7"/>
      <c r="T639" s="7"/>
      <c r="U639" s="7"/>
      <c r="V639" s="7"/>
      <c r="W639" s="7"/>
      <c r="X639" s="7"/>
      <c r="Y639" s="7"/>
      <c r="Z639" s="7"/>
    </row>
    <row r="640" spans="13:26" x14ac:dyDescent="0.2">
      <c r="M640" s="74"/>
      <c r="N640" s="43"/>
      <c r="O640" s="74"/>
      <c r="P640" s="74"/>
      <c r="R640" s="7"/>
      <c r="S640" s="7"/>
      <c r="T640" s="7"/>
      <c r="U640" s="7"/>
      <c r="V640" s="7"/>
      <c r="W640" s="7"/>
      <c r="X640" s="7"/>
      <c r="Y640" s="7"/>
      <c r="Z640" s="7"/>
    </row>
    <row r="641" spans="13:26" x14ac:dyDescent="0.2">
      <c r="M641" s="74"/>
      <c r="N641" s="43"/>
      <c r="O641" s="74"/>
      <c r="P641" s="74"/>
      <c r="R641" s="7"/>
      <c r="S641" s="7"/>
      <c r="T641" s="7"/>
      <c r="U641" s="7"/>
      <c r="V641" s="7"/>
      <c r="W641" s="7"/>
      <c r="X641" s="7"/>
      <c r="Y641" s="7"/>
      <c r="Z641" s="7"/>
    </row>
    <row r="642" spans="13:26" x14ac:dyDescent="0.2">
      <c r="M642" s="74"/>
      <c r="N642" s="43"/>
      <c r="O642" s="74"/>
      <c r="P642" s="74"/>
      <c r="R642" s="7"/>
      <c r="S642" s="7"/>
      <c r="T642" s="7"/>
      <c r="U642" s="7"/>
      <c r="V642" s="7"/>
      <c r="W642" s="7"/>
      <c r="X642" s="7"/>
      <c r="Y642" s="7"/>
      <c r="Z642" s="7"/>
    </row>
    <row r="643" spans="13:26" x14ac:dyDescent="0.2">
      <c r="M643" s="74"/>
      <c r="N643" s="43"/>
      <c r="O643" s="74"/>
      <c r="P643" s="74"/>
      <c r="R643" s="7"/>
      <c r="S643" s="7"/>
      <c r="T643" s="7"/>
      <c r="U643" s="7"/>
      <c r="V643" s="7"/>
      <c r="W643" s="7"/>
      <c r="X643" s="7"/>
      <c r="Y643" s="7"/>
      <c r="Z643" s="7"/>
    </row>
    <row r="644" spans="13:26" x14ac:dyDescent="0.2">
      <c r="M644" s="74"/>
      <c r="N644" s="43"/>
      <c r="O644" s="74"/>
      <c r="P644" s="74"/>
      <c r="R644" s="7"/>
      <c r="S644" s="7"/>
      <c r="T644" s="7"/>
      <c r="U644" s="7"/>
      <c r="V644" s="7"/>
      <c r="W644" s="7"/>
      <c r="X644" s="7"/>
      <c r="Y644" s="7"/>
      <c r="Z644" s="7"/>
    </row>
    <row r="645" spans="13:26" x14ac:dyDescent="0.2">
      <c r="M645" s="74"/>
      <c r="N645" s="43"/>
      <c r="O645" s="74"/>
      <c r="P645" s="74"/>
      <c r="R645" s="7"/>
      <c r="S645" s="7"/>
      <c r="T645" s="7"/>
      <c r="U645" s="7"/>
      <c r="V645" s="7"/>
      <c r="W645" s="7"/>
      <c r="X645" s="7"/>
      <c r="Y645" s="7"/>
      <c r="Z645" s="7"/>
    </row>
    <row r="646" spans="13:26" x14ac:dyDescent="0.2">
      <c r="M646" s="74"/>
      <c r="N646" s="43"/>
      <c r="O646" s="74"/>
      <c r="P646" s="74"/>
      <c r="R646" s="7"/>
      <c r="S646" s="7"/>
      <c r="T646" s="7"/>
      <c r="U646" s="7"/>
      <c r="V646" s="7"/>
      <c r="W646" s="7"/>
      <c r="X646" s="7"/>
      <c r="Y646" s="7"/>
      <c r="Z646" s="7"/>
    </row>
    <row r="647" spans="13:26" x14ac:dyDescent="0.2">
      <c r="M647" s="74"/>
      <c r="N647" s="43"/>
      <c r="O647" s="74"/>
      <c r="P647" s="74"/>
      <c r="R647" s="7"/>
      <c r="S647" s="7"/>
      <c r="T647" s="7"/>
      <c r="U647" s="7"/>
      <c r="V647" s="7"/>
      <c r="W647" s="7"/>
      <c r="X647" s="7"/>
      <c r="Y647" s="7"/>
      <c r="Z647" s="7"/>
    </row>
    <row r="648" spans="13:26" x14ac:dyDescent="0.2">
      <c r="M648" s="74"/>
      <c r="N648" s="43"/>
      <c r="O648" s="74"/>
      <c r="P648" s="74"/>
      <c r="R648" s="7"/>
      <c r="S648" s="7"/>
      <c r="T648" s="7"/>
      <c r="U648" s="7"/>
      <c r="V648" s="7"/>
      <c r="W648" s="7"/>
      <c r="X648" s="7"/>
      <c r="Y648" s="7"/>
      <c r="Z648" s="7"/>
    </row>
    <row r="649" spans="13:26" x14ac:dyDescent="0.2">
      <c r="M649" s="74"/>
      <c r="N649" s="43"/>
      <c r="O649" s="74"/>
      <c r="P649" s="74"/>
      <c r="R649" s="7"/>
      <c r="S649" s="7"/>
      <c r="T649" s="7"/>
      <c r="U649" s="7"/>
      <c r="V649" s="7"/>
      <c r="W649" s="7"/>
      <c r="X649" s="7"/>
      <c r="Y649" s="7"/>
      <c r="Z649" s="7"/>
    </row>
    <row r="650" spans="13:26" x14ac:dyDescent="0.2">
      <c r="M650" s="74"/>
      <c r="N650" s="43"/>
      <c r="O650" s="74"/>
      <c r="P650" s="74"/>
      <c r="R650" s="7"/>
      <c r="S650" s="7"/>
      <c r="T650" s="7"/>
      <c r="U650" s="7"/>
      <c r="V650" s="7"/>
      <c r="W650" s="7"/>
      <c r="X650" s="7"/>
      <c r="Y650" s="7"/>
      <c r="Z650" s="7"/>
    </row>
    <row r="651" spans="13:26" x14ac:dyDescent="0.2">
      <c r="M651" s="74"/>
      <c r="N651" s="43"/>
      <c r="O651" s="74"/>
      <c r="P651" s="74"/>
      <c r="R651" s="7"/>
      <c r="S651" s="7"/>
      <c r="T651" s="7"/>
      <c r="U651" s="7"/>
      <c r="V651" s="7"/>
      <c r="W651" s="7"/>
      <c r="X651" s="7"/>
      <c r="Y651" s="7"/>
      <c r="Z651" s="7"/>
    </row>
    <row r="652" spans="13:26" x14ac:dyDescent="0.2">
      <c r="M652" s="74"/>
      <c r="N652" s="43"/>
      <c r="O652" s="74"/>
      <c r="P652" s="74"/>
      <c r="R652" s="7"/>
      <c r="S652" s="7"/>
      <c r="T652" s="7"/>
      <c r="U652" s="7"/>
      <c r="V652" s="7"/>
      <c r="W652" s="7"/>
      <c r="X652" s="7"/>
      <c r="Y652" s="7"/>
      <c r="Z652" s="7"/>
    </row>
    <row r="653" spans="13:26" x14ac:dyDescent="0.2">
      <c r="M653" s="74"/>
      <c r="N653" s="43"/>
      <c r="O653" s="74"/>
      <c r="P653" s="74"/>
      <c r="R653" s="7"/>
      <c r="S653" s="7"/>
      <c r="T653" s="7"/>
      <c r="U653" s="7"/>
      <c r="V653" s="7"/>
      <c r="W653" s="7"/>
      <c r="X653" s="7"/>
      <c r="Y653" s="7"/>
      <c r="Z653" s="7"/>
    </row>
    <row r="654" spans="13:26" x14ac:dyDescent="0.2">
      <c r="M654" s="74"/>
      <c r="N654" s="43"/>
      <c r="O654" s="74"/>
      <c r="P654" s="74"/>
      <c r="R654" s="7"/>
      <c r="S654" s="7"/>
      <c r="T654" s="7"/>
      <c r="U654" s="7"/>
      <c r="V654" s="7"/>
      <c r="W654" s="7"/>
      <c r="X654" s="7"/>
      <c r="Y654" s="7"/>
      <c r="Z654" s="7"/>
    </row>
    <row r="655" spans="13:26" x14ac:dyDescent="0.2">
      <c r="M655" s="74"/>
      <c r="N655" s="43"/>
      <c r="O655" s="74"/>
      <c r="P655" s="74"/>
      <c r="R655" s="7"/>
      <c r="S655" s="7"/>
      <c r="T655" s="7"/>
      <c r="U655" s="7"/>
      <c r="V655" s="7"/>
      <c r="W655" s="7"/>
      <c r="X655" s="7"/>
      <c r="Y655" s="7"/>
      <c r="Z655" s="7"/>
    </row>
    <row r="656" spans="13:26" x14ac:dyDescent="0.2">
      <c r="M656" s="74"/>
      <c r="N656" s="43"/>
      <c r="O656" s="74"/>
      <c r="P656" s="74"/>
      <c r="R656" s="7"/>
      <c r="S656" s="7"/>
      <c r="T656" s="7"/>
      <c r="U656" s="7"/>
      <c r="V656" s="7"/>
      <c r="W656" s="7"/>
      <c r="X656" s="7"/>
      <c r="Y656" s="7"/>
      <c r="Z656" s="7"/>
    </row>
    <row r="657" spans="13:26" x14ac:dyDescent="0.2">
      <c r="M657" s="74"/>
      <c r="N657" s="43"/>
      <c r="O657" s="74"/>
      <c r="P657" s="74"/>
      <c r="R657" s="7"/>
      <c r="S657" s="7"/>
      <c r="T657" s="7"/>
      <c r="U657" s="7"/>
      <c r="V657" s="7"/>
      <c r="W657" s="7"/>
      <c r="X657" s="7"/>
      <c r="Y657" s="7"/>
      <c r="Z657" s="7"/>
    </row>
    <row r="658" spans="13:26" x14ac:dyDescent="0.2">
      <c r="M658" s="74"/>
      <c r="N658" s="43"/>
      <c r="O658" s="74"/>
      <c r="P658" s="74"/>
      <c r="R658" s="7"/>
      <c r="S658" s="7"/>
      <c r="T658" s="7"/>
      <c r="U658" s="7"/>
      <c r="V658" s="7"/>
      <c r="W658" s="7"/>
      <c r="X658" s="7"/>
      <c r="Y658" s="7"/>
      <c r="Z658" s="7"/>
    </row>
    <row r="659" spans="13:26" x14ac:dyDescent="0.2">
      <c r="M659" s="74"/>
      <c r="N659" s="43"/>
      <c r="O659" s="74"/>
      <c r="P659" s="74"/>
      <c r="R659" s="7"/>
      <c r="S659" s="7"/>
      <c r="T659" s="7"/>
      <c r="U659" s="7"/>
      <c r="V659" s="7"/>
      <c r="W659" s="7"/>
      <c r="X659" s="7"/>
      <c r="Y659" s="7"/>
      <c r="Z659" s="7"/>
    </row>
    <row r="660" spans="13:26" x14ac:dyDescent="0.2">
      <c r="M660" s="74"/>
      <c r="N660" s="43"/>
      <c r="O660" s="74"/>
      <c r="P660" s="74"/>
      <c r="R660" s="7"/>
      <c r="S660" s="7"/>
      <c r="T660" s="7"/>
      <c r="U660" s="7"/>
      <c r="V660" s="7"/>
      <c r="W660" s="7"/>
      <c r="X660" s="7"/>
      <c r="Y660" s="7"/>
      <c r="Z660" s="7"/>
    </row>
    <row r="661" spans="13:26" x14ac:dyDescent="0.2">
      <c r="M661" s="74"/>
      <c r="N661" s="43"/>
      <c r="O661" s="74"/>
      <c r="P661" s="74"/>
      <c r="R661" s="7"/>
      <c r="S661" s="7"/>
      <c r="T661" s="7"/>
      <c r="U661" s="7"/>
      <c r="V661" s="7"/>
      <c r="W661" s="7"/>
      <c r="X661" s="7"/>
      <c r="Y661" s="7"/>
      <c r="Z661" s="7"/>
    </row>
    <row r="662" spans="13:26" x14ac:dyDescent="0.2">
      <c r="M662" s="74"/>
      <c r="N662" s="43"/>
      <c r="O662" s="74"/>
      <c r="P662" s="74"/>
      <c r="R662" s="7"/>
      <c r="S662" s="7"/>
      <c r="T662" s="7"/>
      <c r="U662" s="7"/>
      <c r="V662" s="7"/>
      <c r="W662" s="7"/>
      <c r="X662" s="7"/>
      <c r="Y662" s="7"/>
      <c r="Z662" s="7"/>
    </row>
    <row r="663" spans="13:26" x14ac:dyDescent="0.2">
      <c r="M663" s="74"/>
      <c r="N663" s="43"/>
      <c r="O663" s="74"/>
      <c r="P663" s="74"/>
      <c r="R663" s="7"/>
      <c r="S663" s="7"/>
      <c r="T663" s="7"/>
      <c r="U663" s="7"/>
      <c r="V663" s="7"/>
      <c r="W663" s="7"/>
      <c r="X663" s="7"/>
      <c r="Y663" s="7"/>
      <c r="Z663" s="7"/>
    </row>
    <row r="664" spans="13:26" x14ac:dyDescent="0.2">
      <c r="M664" s="74"/>
      <c r="N664" s="43"/>
      <c r="O664" s="74"/>
      <c r="P664" s="74"/>
      <c r="R664" s="7"/>
      <c r="S664" s="7"/>
      <c r="T664" s="7"/>
      <c r="U664" s="7"/>
      <c r="V664" s="7"/>
      <c r="W664" s="7"/>
      <c r="X664" s="7"/>
      <c r="Y664" s="7"/>
      <c r="Z664" s="7"/>
    </row>
    <row r="665" spans="13:26" x14ac:dyDescent="0.2">
      <c r="M665" s="74"/>
      <c r="N665" s="43"/>
      <c r="O665" s="74"/>
      <c r="P665" s="74"/>
      <c r="R665" s="7"/>
      <c r="S665" s="7"/>
      <c r="T665" s="7"/>
      <c r="U665" s="7"/>
      <c r="V665" s="7"/>
      <c r="W665" s="7"/>
      <c r="X665" s="7"/>
      <c r="Y665" s="7"/>
      <c r="Z665" s="7"/>
    </row>
    <row r="666" spans="13:26" x14ac:dyDescent="0.2">
      <c r="M666" s="74"/>
      <c r="N666" s="43"/>
      <c r="O666" s="74"/>
      <c r="P666" s="74"/>
      <c r="R666" s="7"/>
      <c r="S666" s="7"/>
      <c r="T666" s="7"/>
      <c r="U666" s="7"/>
      <c r="V666" s="7"/>
      <c r="W666" s="7"/>
      <c r="X666" s="7"/>
      <c r="Y666" s="7"/>
      <c r="Z666" s="7"/>
    </row>
    <row r="667" spans="13:26" x14ac:dyDescent="0.2">
      <c r="M667" s="74"/>
      <c r="N667" s="43"/>
      <c r="O667" s="74"/>
      <c r="P667" s="74"/>
      <c r="R667" s="7"/>
      <c r="S667" s="7"/>
      <c r="T667" s="7"/>
      <c r="U667" s="7"/>
      <c r="V667" s="7"/>
      <c r="W667" s="7"/>
      <c r="X667" s="7"/>
      <c r="Y667" s="7"/>
      <c r="Z667" s="7"/>
    </row>
    <row r="668" spans="13:26" x14ac:dyDescent="0.2">
      <c r="M668" s="74"/>
      <c r="N668" s="43"/>
      <c r="O668" s="74"/>
      <c r="P668" s="74"/>
      <c r="R668" s="7"/>
      <c r="S668" s="7"/>
      <c r="T668" s="7"/>
      <c r="U668" s="7"/>
      <c r="V668" s="7"/>
      <c r="W668" s="7"/>
      <c r="X668" s="7"/>
      <c r="Y668" s="7"/>
      <c r="Z668" s="7"/>
    </row>
    <row r="669" spans="13:26" x14ac:dyDescent="0.2">
      <c r="M669" s="74"/>
      <c r="N669" s="43"/>
      <c r="O669" s="74"/>
      <c r="P669" s="74"/>
      <c r="R669" s="7"/>
      <c r="S669" s="7"/>
      <c r="T669" s="7"/>
      <c r="U669" s="7"/>
      <c r="V669" s="7"/>
      <c r="W669" s="7"/>
      <c r="X669" s="7"/>
      <c r="Y669" s="7"/>
      <c r="Z669" s="7"/>
    </row>
    <row r="670" spans="13:26" x14ac:dyDescent="0.2">
      <c r="M670" s="74"/>
      <c r="N670" s="43"/>
      <c r="O670" s="74"/>
      <c r="P670" s="74"/>
      <c r="R670" s="7"/>
      <c r="S670" s="7"/>
      <c r="T670" s="7"/>
      <c r="U670" s="7"/>
      <c r="V670" s="7"/>
      <c r="W670" s="7"/>
      <c r="X670" s="7"/>
      <c r="Y670" s="7"/>
      <c r="Z670" s="7"/>
    </row>
    <row r="671" spans="13:26" x14ac:dyDescent="0.2">
      <c r="M671" s="74"/>
      <c r="N671" s="43"/>
      <c r="O671" s="74"/>
      <c r="P671" s="74"/>
      <c r="R671" s="7"/>
      <c r="S671" s="7"/>
      <c r="T671" s="7"/>
      <c r="U671" s="7"/>
      <c r="V671" s="7"/>
      <c r="W671" s="7"/>
      <c r="X671" s="7"/>
      <c r="Y671" s="7"/>
      <c r="Z671" s="7"/>
    </row>
    <row r="672" spans="13:26" x14ac:dyDescent="0.2">
      <c r="M672" s="74"/>
      <c r="N672" s="43"/>
      <c r="O672" s="74"/>
      <c r="P672" s="74"/>
      <c r="R672" s="7"/>
      <c r="S672" s="7"/>
      <c r="T672" s="7"/>
      <c r="U672" s="7"/>
      <c r="V672" s="7"/>
      <c r="W672" s="7"/>
      <c r="X672" s="7"/>
      <c r="Y672" s="7"/>
      <c r="Z672" s="7"/>
    </row>
    <row r="673" spans="13:26" x14ac:dyDescent="0.2">
      <c r="M673" s="74"/>
      <c r="N673" s="43"/>
      <c r="O673" s="74"/>
      <c r="P673" s="74"/>
      <c r="R673" s="7"/>
      <c r="S673" s="7"/>
      <c r="T673" s="7"/>
      <c r="U673" s="7"/>
      <c r="V673" s="7"/>
      <c r="W673" s="7"/>
      <c r="X673" s="7"/>
      <c r="Y673" s="7"/>
      <c r="Z673" s="7"/>
    </row>
    <row r="674" spans="13:26" x14ac:dyDescent="0.2">
      <c r="M674" s="74"/>
      <c r="N674" s="43"/>
      <c r="O674" s="74"/>
      <c r="P674" s="74"/>
      <c r="R674" s="7"/>
      <c r="S674" s="7"/>
      <c r="T674" s="7"/>
      <c r="U674" s="7"/>
      <c r="V674" s="7"/>
      <c r="W674" s="7"/>
      <c r="X674" s="7"/>
      <c r="Y674" s="7"/>
      <c r="Z674" s="7"/>
    </row>
    <row r="675" spans="13:26" x14ac:dyDescent="0.2">
      <c r="M675" s="74"/>
      <c r="N675" s="43"/>
      <c r="O675" s="74"/>
      <c r="P675" s="74"/>
      <c r="R675" s="7"/>
      <c r="S675" s="7"/>
      <c r="T675" s="7"/>
      <c r="U675" s="7"/>
      <c r="V675" s="7"/>
      <c r="W675" s="7"/>
      <c r="X675" s="7"/>
      <c r="Y675" s="7"/>
      <c r="Z675" s="7"/>
    </row>
    <row r="676" spans="13:26" x14ac:dyDescent="0.2">
      <c r="M676" s="74"/>
      <c r="N676" s="43"/>
      <c r="O676" s="74"/>
      <c r="P676" s="74"/>
      <c r="R676" s="7"/>
      <c r="S676" s="7"/>
      <c r="T676" s="7"/>
      <c r="U676" s="7"/>
      <c r="V676" s="7"/>
      <c r="W676" s="7"/>
      <c r="X676" s="7"/>
      <c r="Y676" s="7"/>
      <c r="Z676" s="7"/>
    </row>
    <row r="677" spans="13:26" x14ac:dyDescent="0.2">
      <c r="M677" s="74"/>
      <c r="N677" s="43"/>
      <c r="O677" s="74"/>
      <c r="P677" s="74"/>
      <c r="R677" s="7"/>
      <c r="S677" s="7"/>
      <c r="T677" s="7"/>
      <c r="U677" s="7"/>
      <c r="V677" s="7"/>
      <c r="W677" s="7"/>
      <c r="X677" s="7"/>
      <c r="Y677" s="7"/>
      <c r="Z677" s="7"/>
    </row>
    <row r="678" spans="13:26" x14ac:dyDescent="0.2">
      <c r="M678" s="74"/>
      <c r="N678" s="43"/>
      <c r="O678" s="74"/>
      <c r="P678" s="74"/>
      <c r="R678" s="7"/>
      <c r="S678" s="7"/>
      <c r="T678" s="7"/>
      <c r="U678" s="7"/>
      <c r="V678" s="7"/>
      <c r="W678" s="7"/>
      <c r="X678" s="7"/>
      <c r="Y678" s="7"/>
      <c r="Z678" s="7"/>
    </row>
    <row r="679" spans="13:26" x14ac:dyDescent="0.2">
      <c r="M679" s="74"/>
      <c r="N679" s="43"/>
      <c r="O679" s="74"/>
      <c r="P679" s="74"/>
      <c r="R679" s="7"/>
      <c r="S679" s="7"/>
      <c r="T679" s="7"/>
      <c r="U679" s="7"/>
      <c r="V679" s="7"/>
      <c r="W679" s="7"/>
      <c r="X679" s="7"/>
      <c r="Y679" s="7"/>
      <c r="Z679" s="7"/>
    </row>
    <row r="680" spans="13:26" x14ac:dyDescent="0.2">
      <c r="M680" s="74"/>
      <c r="N680" s="43"/>
      <c r="O680" s="74"/>
      <c r="P680" s="74"/>
      <c r="R680" s="7"/>
      <c r="S680" s="7"/>
      <c r="T680" s="7"/>
      <c r="U680" s="7"/>
      <c r="V680" s="7"/>
      <c r="W680" s="7"/>
      <c r="X680" s="7"/>
      <c r="Y680" s="7"/>
      <c r="Z680" s="7"/>
    </row>
    <row r="681" spans="13:26" x14ac:dyDescent="0.2">
      <c r="M681" s="74"/>
      <c r="N681" s="43"/>
      <c r="O681" s="74"/>
      <c r="P681" s="74"/>
      <c r="R681" s="7"/>
      <c r="S681" s="7"/>
      <c r="T681" s="7"/>
      <c r="U681" s="7"/>
      <c r="V681" s="7"/>
      <c r="W681" s="7"/>
      <c r="X681" s="7"/>
      <c r="Y681" s="7"/>
      <c r="Z681" s="7"/>
    </row>
    <row r="682" spans="13:26" x14ac:dyDescent="0.2">
      <c r="M682" s="74"/>
      <c r="N682" s="43"/>
      <c r="O682" s="74"/>
      <c r="P682" s="74"/>
      <c r="R682" s="7"/>
      <c r="S682" s="7"/>
      <c r="T682" s="7"/>
      <c r="U682" s="7"/>
      <c r="V682" s="7"/>
      <c r="W682" s="7"/>
      <c r="X682" s="7"/>
      <c r="Y682" s="7"/>
      <c r="Z682" s="7"/>
    </row>
    <row r="683" spans="13:26" x14ac:dyDescent="0.2">
      <c r="M683" s="74"/>
      <c r="N683" s="43"/>
      <c r="O683" s="74"/>
      <c r="P683" s="74"/>
      <c r="R683" s="7"/>
      <c r="S683" s="7"/>
      <c r="T683" s="7"/>
      <c r="U683" s="7"/>
      <c r="V683" s="7"/>
      <c r="W683" s="7"/>
      <c r="X683" s="7"/>
      <c r="Y683" s="7"/>
      <c r="Z683" s="7"/>
    </row>
    <row r="684" spans="13:26" x14ac:dyDescent="0.2">
      <c r="M684" s="74"/>
      <c r="N684" s="43"/>
      <c r="O684" s="74"/>
      <c r="P684" s="74"/>
      <c r="R684" s="7"/>
      <c r="S684" s="7"/>
      <c r="T684" s="7"/>
      <c r="U684" s="7"/>
      <c r="V684" s="7"/>
      <c r="W684" s="7"/>
      <c r="X684" s="7"/>
      <c r="Y684" s="7"/>
      <c r="Z684" s="7"/>
    </row>
    <row r="685" spans="13:26" x14ac:dyDescent="0.2">
      <c r="M685" s="74"/>
      <c r="N685" s="43"/>
      <c r="O685" s="74"/>
      <c r="P685" s="74"/>
      <c r="R685" s="7"/>
      <c r="S685" s="7"/>
      <c r="T685" s="7"/>
      <c r="U685" s="7"/>
      <c r="V685" s="7"/>
      <c r="W685" s="7"/>
      <c r="X685" s="7"/>
      <c r="Y685" s="7"/>
      <c r="Z685" s="7"/>
    </row>
    <row r="686" spans="13:26" x14ac:dyDescent="0.2">
      <c r="M686" s="74"/>
      <c r="N686" s="43"/>
      <c r="O686" s="74"/>
      <c r="P686" s="74"/>
      <c r="R686" s="7"/>
      <c r="S686" s="7"/>
      <c r="T686" s="7"/>
      <c r="U686" s="7"/>
      <c r="V686" s="7"/>
      <c r="W686" s="7"/>
      <c r="X686" s="7"/>
      <c r="Y686" s="7"/>
      <c r="Z686" s="7"/>
    </row>
    <row r="687" spans="13:26" x14ac:dyDescent="0.2">
      <c r="M687" s="74"/>
      <c r="N687" s="43"/>
      <c r="O687" s="74"/>
      <c r="P687" s="74"/>
      <c r="R687" s="7"/>
      <c r="S687" s="7"/>
      <c r="T687" s="7"/>
      <c r="U687" s="7"/>
      <c r="V687" s="7"/>
      <c r="W687" s="7"/>
      <c r="X687" s="7"/>
      <c r="Y687" s="7"/>
      <c r="Z687" s="7"/>
    </row>
    <row r="688" spans="13:26" x14ac:dyDescent="0.2">
      <c r="M688" s="74"/>
      <c r="N688" s="43"/>
      <c r="O688" s="74"/>
      <c r="P688" s="74"/>
      <c r="R688" s="7"/>
      <c r="S688" s="7"/>
      <c r="T688" s="7"/>
      <c r="U688" s="7"/>
      <c r="V688" s="7"/>
      <c r="W688" s="7"/>
      <c r="X688" s="7"/>
      <c r="Y688" s="7"/>
      <c r="Z688" s="7"/>
    </row>
    <row r="689" spans="13:26" x14ac:dyDescent="0.2">
      <c r="M689" s="74"/>
      <c r="N689" s="43"/>
      <c r="O689" s="74"/>
      <c r="P689" s="74"/>
      <c r="R689" s="7"/>
      <c r="S689" s="7"/>
      <c r="T689" s="7"/>
      <c r="U689" s="7"/>
      <c r="V689" s="7"/>
      <c r="W689" s="7"/>
      <c r="X689" s="7"/>
      <c r="Y689" s="7"/>
      <c r="Z689" s="7"/>
    </row>
    <row r="690" spans="13:26" x14ac:dyDescent="0.2">
      <c r="M690" s="74"/>
      <c r="N690" s="43"/>
      <c r="O690" s="74"/>
      <c r="P690" s="74"/>
      <c r="R690" s="7"/>
      <c r="S690" s="7"/>
      <c r="T690" s="7"/>
      <c r="U690" s="7"/>
      <c r="V690" s="7"/>
      <c r="W690" s="7"/>
      <c r="X690" s="7"/>
      <c r="Y690" s="7"/>
      <c r="Z690" s="7"/>
    </row>
    <row r="691" spans="13:26" x14ac:dyDescent="0.2">
      <c r="M691" s="74"/>
      <c r="N691" s="43"/>
      <c r="O691" s="74"/>
      <c r="P691" s="74"/>
      <c r="R691" s="7"/>
      <c r="S691" s="7"/>
      <c r="T691" s="7"/>
      <c r="U691" s="7"/>
      <c r="V691" s="7"/>
      <c r="W691" s="7"/>
      <c r="X691" s="7"/>
      <c r="Y691" s="7"/>
      <c r="Z691" s="7"/>
    </row>
    <row r="692" spans="13:26" x14ac:dyDescent="0.2">
      <c r="M692" s="74"/>
      <c r="N692" s="43"/>
      <c r="O692" s="74"/>
      <c r="P692" s="74"/>
      <c r="R692" s="7"/>
      <c r="S692" s="7"/>
      <c r="T692" s="7"/>
      <c r="U692" s="7"/>
      <c r="V692" s="7"/>
      <c r="W692" s="7"/>
      <c r="X692" s="7"/>
      <c r="Y692" s="7"/>
      <c r="Z692" s="7"/>
    </row>
    <row r="693" spans="13:26" x14ac:dyDescent="0.2">
      <c r="M693" s="74"/>
      <c r="N693" s="43"/>
      <c r="O693" s="74"/>
      <c r="P693" s="74"/>
      <c r="R693" s="7"/>
      <c r="S693" s="7"/>
      <c r="T693" s="7"/>
      <c r="U693" s="7"/>
      <c r="V693" s="7"/>
      <c r="W693" s="7"/>
      <c r="X693" s="7"/>
      <c r="Y693" s="7"/>
      <c r="Z693" s="7"/>
    </row>
    <row r="694" spans="13:26" x14ac:dyDescent="0.2">
      <c r="M694" s="74"/>
      <c r="N694" s="43"/>
      <c r="O694" s="74"/>
      <c r="P694" s="74"/>
      <c r="R694" s="7"/>
      <c r="S694" s="7"/>
      <c r="T694" s="7"/>
      <c r="U694" s="7"/>
      <c r="V694" s="7"/>
      <c r="W694" s="7"/>
      <c r="X694" s="7"/>
      <c r="Y694" s="7"/>
      <c r="Z694" s="7"/>
    </row>
    <row r="695" spans="13:26" x14ac:dyDescent="0.2">
      <c r="M695" s="74"/>
      <c r="N695" s="43"/>
      <c r="O695" s="74"/>
      <c r="P695" s="74"/>
      <c r="R695" s="7"/>
      <c r="S695" s="7"/>
      <c r="T695" s="7"/>
      <c r="U695" s="7"/>
      <c r="V695" s="7"/>
      <c r="W695" s="7"/>
      <c r="X695" s="7"/>
      <c r="Y695" s="7"/>
      <c r="Z695" s="7"/>
    </row>
    <row r="696" spans="13:26" x14ac:dyDescent="0.2">
      <c r="M696" s="74"/>
      <c r="N696" s="43"/>
      <c r="O696" s="74"/>
      <c r="P696" s="74"/>
      <c r="R696" s="7"/>
      <c r="S696" s="7"/>
      <c r="T696" s="7"/>
      <c r="U696" s="7"/>
      <c r="V696" s="7"/>
      <c r="W696" s="7"/>
      <c r="X696" s="7"/>
      <c r="Y696" s="7"/>
      <c r="Z696" s="7"/>
    </row>
    <row r="697" spans="13:26" x14ac:dyDescent="0.2">
      <c r="M697" s="74"/>
      <c r="N697" s="43"/>
      <c r="O697" s="74"/>
      <c r="P697" s="74"/>
      <c r="R697" s="7"/>
      <c r="S697" s="7"/>
      <c r="T697" s="7"/>
      <c r="U697" s="7"/>
      <c r="V697" s="7"/>
      <c r="W697" s="7"/>
      <c r="X697" s="7"/>
      <c r="Y697" s="7"/>
      <c r="Z697" s="7"/>
    </row>
    <row r="698" spans="13:26" x14ac:dyDescent="0.2">
      <c r="M698" s="74"/>
      <c r="N698" s="43"/>
      <c r="O698" s="74"/>
      <c r="P698" s="74"/>
      <c r="R698" s="7"/>
      <c r="S698" s="7"/>
      <c r="T698" s="7"/>
      <c r="U698" s="7"/>
      <c r="V698" s="7"/>
      <c r="W698" s="7"/>
      <c r="X698" s="7"/>
      <c r="Y698" s="7"/>
      <c r="Z698" s="7"/>
    </row>
    <row r="699" spans="13:26" x14ac:dyDescent="0.2">
      <c r="M699" s="74"/>
      <c r="N699" s="43"/>
      <c r="O699" s="74"/>
      <c r="P699" s="74"/>
      <c r="R699" s="7"/>
      <c r="S699" s="7"/>
      <c r="T699" s="7"/>
      <c r="U699" s="7"/>
      <c r="V699" s="7"/>
      <c r="W699" s="7"/>
      <c r="X699" s="7"/>
      <c r="Y699" s="7"/>
      <c r="Z699" s="7"/>
    </row>
    <row r="700" spans="13:26" x14ac:dyDescent="0.2">
      <c r="M700" s="74"/>
      <c r="N700" s="43"/>
      <c r="O700" s="74"/>
      <c r="P700" s="74"/>
      <c r="R700" s="7"/>
      <c r="S700" s="7"/>
      <c r="T700" s="7"/>
      <c r="U700" s="7"/>
      <c r="V700" s="7"/>
      <c r="W700" s="7"/>
      <c r="X700" s="7"/>
      <c r="Y700" s="7"/>
      <c r="Z700" s="7"/>
    </row>
    <row r="701" spans="13:26" x14ac:dyDescent="0.2">
      <c r="M701" s="74"/>
      <c r="N701" s="43"/>
      <c r="O701" s="74"/>
      <c r="P701" s="74"/>
      <c r="R701" s="7"/>
      <c r="S701" s="7"/>
      <c r="T701" s="7"/>
      <c r="U701" s="7"/>
      <c r="V701" s="7"/>
      <c r="W701" s="7"/>
      <c r="X701" s="7"/>
      <c r="Y701" s="7"/>
      <c r="Z701" s="7"/>
    </row>
    <row r="702" spans="13:26" x14ac:dyDescent="0.2">
      <c r="M702" s="74"/>
      <c r="N702" s="43"/>
      <c r="O702" s="74"/>
      <c r="P702" s="74"/>
      <c r="R702" s="7"/>
      <c r="S702" s="7"/>
      <c r="T702" s="7"/>
      <c r="U702" s="7"/>
      <c r="V702" s="7"/>
      <c r="W702" s="7"/>
      <c r="X702" s="7"/>
      <c r="Y702" s="7"/>
      <c r="Z702" s="7"/>
    </row>
    <row r="703" spans="13:26" x14ac:dyDescent="0.2">
      <c r="M703" s="74"/>
      <c r="N703" s="43"/>
      <c r="O703" s="74"/>
      <c r="P703" s="74"/>
      <c r="R703" s="7"/>
      <c r="S703" s="7"/>
      <c r="T703" s="7"/>
      <c r="U703" s="7"/>
      <c r="V703" s="7"/>
      <c r="W703" s="7"/>
      <c r="X703" s="7"/>
      <c r="Y703" s="7"/>
      <c r="Z703" s="7"/>
    </row>
    <row r="704" spans="13:26" x14ac:dyDescent="0.2">
      <c r="M704" s="74"/>
      <c r="N704" s="43"/>
      <c r="O704" s="74"/>
      <c r="P704" s="74"/>
      <c r="R704" s="7"/>
      <c r="S704" s="7"/>
      <c r="T704" s="7"/>
      <c r="U704" s="7"/>
      <c r="V704" s="7"/>
      <c r="W704" s="7"/>
      <c r="X704" s="7"/>
      <c r="Y704" s="7"/>
      <c r="Z704" s="7"/>
    </row>
    <row r="705" spans="13:26" x14ac:dyDescent="0.2">
      <c r="M705" s="74"/>
      <c r="N705" s="43"/>
      <c r="O705" s="74"/>
      <c r="P705" s="74"/>
      <c r="R705" s="7"/>
      <c r="S705" s="7"/>
      <c r="T705" s="7"/>
      <c r="U705" s="7"/>
      <c r="V705" s="7"/>
      <c r="W705" s="7"/>
      <c r="X705" s="7"/>
      <c r="Y705" s="7"/>
      <c r="Z705" s="7"/>
    </row>
    <row r="706" spans="13:26" x14ac:dyDescent="0.2">
      <c r="M706" s="74"/>
      <c r="N706" s="43"/>
      <c r="O706" s="74"/>
      <c r="P706" s="74"/>
      <c r="R706" s="7"/>
      <c r="S706" s="7"/>
      <c r="T706" s="7"/>
      <c r="U706" s="7"/>
      <c r="V706" s="7"/>
      <c r="W706" s="7"/>
      <c r="X706" s="7"/>
      <c r="Y706" s="7"/>
      <c r="Z706" s="7"/>
    </row>
    <row r="707" spans="13:26" x14ac:dyDescent="0.2">
      <c r="M707" s="74"/>
      <c r="N707" s="43"/>
      <c r="O707" s="74"/>
      <c r="P707" s="74"/>
      <c r="R707" s="7"/>
      <c r="S707" s="7"/>
      <c r="T707" s="7"/>
      <c r="U707" s="7"/>
      <c r="V707" s="7"/>
      <c r="W707" s="7"/>
      <c r="X707" s="7"/>
      <c r="Y707" s="7"/>
      <c r="Z707" s="7"/>
    </row>
    <row r="708" spans="13:26" x14ac:dyDescent="0.2">
      <c r="M708" s="74"/>
      <c r="N708" s="43"/>
      <c r="O708" s="74"/>
      <c r="P708" s="74"/>
      <c r="R708" s="7"/>
      <c r="S708" s="7"/>
      <c r="T708" s="7"/>
      <c r="U708" s="7"/>
      <c r="V708" s="7"/>
      <c r="W708" s="7"/>
      <c r="X708" s="7"/>
      <c r="Y708" s="7"/>
      <c r="Z708" s="7"/>
    </row>
    <row r="709" spans="13:26" x14ac:dyDescent="0.2">
      <c r="M709" s="74"/>
      <c r="N709" s="43"/>
      <c r="O709" s="74"/>
      <c r="P709" s="74"/>
      <c r="R709" s="7"/>
      <c r="S709" s="7"/>
      <c r="T709" s="7"/>
      <c r="U709" s="7"/>
      <c r="V709" s="7"/>
      <c r="W709" s="7"/>
      <c r="X709" s="7"/>
      <c r="Y709" s="7"/>
      <c r="Z709" s="7"/>
    </row>
    <row r="710" spans="13:26" x14ac:dyDescent="0.2">
      <c r="M710" s="74"/>
      <c r="N710" s="43"/>
      <c r="O710" s="74"/>
      <c r="P710" s="74"/>
      <c r="R710" s="7"/>
      <c r="S710" s="7"/>
      <c r="T710" s="7"/>
      <c r="U710" s="7"/>
      <c r="V710" s="7"/>
      <c r="W710" s="7"/>
      <c r="X710" s="7"/>
      <c r="Y710" s="7"/>
      <c r="Z710" s="7"/>
    </row>
    <row r="711" spans="13:26" x14ac:dyDescent="0.2">
      <c r="M711" s="74"/>
      <c r="N711" s="43"/>
      <c r="O711" s="74"/>
      <c r="P711" s="74"/>
      <c r="R711" s="7"/>
      <c r="S711" s="7"/>
      <c r="T711" s="7"/>
      <c r="U711" s="7"/>
      <c r="V711" s="7"/>
      <c r="W711" s="7"/>
      <c r="X711" s="7"/>
      <c r="Y711" s="7"/>
      <c r="Z711" s="7"/>
    </row>
    <row r="712" spans="13:26" x14ac:dyDescent="0.2">
      <c r="M712" s="74"/>
      <c r="N712" s="43"/>
      <c r="O712" s="74"/>
      <c r="P712" s="74"/>
      <c r="R712" s="7"/>
      <c r="S712" s="7"/>
      <c r="T712" s="7"/>
      <c r="U712" s="7"/>
      <c r="V712" s="7"/>
      <c r="W712" s="7"/>
      <c r="X712" s="7"/>
      <c r="Y712" s="7"/>
      <c r="Z712" s="7"/>
    </row>
    <row r="713" spans="13:26" x14ac:dyDescent="0.2">
      <c r="M713" s="74"/>
      <c r="N713" s="43"/>
      <c r="O713" s="74"/>
      <c r="P713" s="74"/>
      <c r="R713" s="7"/>
      <c r="S713" s="7"/>
      <c r="T713" s="7"/>
      <c r="U713" s="7"/>
      <c r="V713" s="7"/>
      <c r="W713" s="7"/>
      <c r="X713" s="7"/>
      <c r="Y713" s="7"/>
      <c r="Z713" s="7"/>
    </row>
    <row r="714" spans="13:26" x14ac:dyDescent="0.2">
      <c r="M714" s="74"/>
      <c r="N714" s="43"/>
      <c r="O714" s="74"/>
      <c r="P714" s="74"/>
      <c r="R714" s="7"/>
      <c r="S714" s="7"/>
      <c r="T714" s="7"/>
      <c r="U714" s="7"/>
      <c r="V714" s="7"/>
      <c r="W714" s="7"/>
      <c r="X714" s="7"/>
      <c r="Y714" s="7"/>
      <c r="Z714" s="7"/>
    </row>
    <row r="715" spans="13:26" x14ac:dyDescent="0.2">
      <c r="M715" s="74"/>
      <c r="N715" s="43"/>
      <c r="O715" s="74"/>
      <c r="P715" s="74"/>
      <c r="R715" s="7"/>
      <c r="S715" s="7"/>
      <c r="T715" s="7"/>
      <c r="U715" s="7"/>
      <c r="V715" s="7"/>
      <c r="W715" s="7"/>
      <c r="X715" s="7"/>
      <c r="Y715" s="7"/>
      <c r="Z715" s="7"/>
    </row>
    <row r="716" spans="13:26" x14ac:dyDescent="0.2">
      <c r="M716" s="74"/>
      <c r="N716" s="43"/>
      <c r="O716" s="74"/>
      <c r="P716" s="74"/>
      <c r="R716" s="7"/>
      <c r="S716" s="7"/>
      <c r="T716" s="7"/>
      <c r="U716" s="7"/>
      <c r="V716" s="7"/>
      <c r="W716" s="7"/>
      <c r="X716" s="7"/>
      <c r="Y716" s="7"/>
      <c r="Z716" s="7"/>
    </row>
    <row r="717" spans="13:26" x14ac:dyDescent="0.2">
      <c r="M717" s="74"/>
      <c r="N717" s="43"/>
      <c r="O717" s="74"/>
      <c r="P717" s="74"/>
      <c r="R717" s="7"/>
      <c r="S717" s="7"/>
      <c r="T717" s="7"/>
      <c r="U717" s="7"/>
      <c r="V717" s="7"/>
      <c r="W717" s="7"/>
      <c r="X717" s="7"/>
      <c r="Y717" s="7"/>
      <c r="Z717" s="7"/>
    </row>
    <row r="718" spans="13:26" x14ac:dyDescent="0.2">
      <c r="M718" s="74"/>
      <c r="N718" s="43"/>
      <c r="O718" s="74"/>
      <c r="P718" s="74"/>
      <c r="R718" s="7"/>
      <c r="S718" s="7"/>
      <c r="T718" s="7"/>
      <c r="U718" s="7"/>
      <c r="V718" s="7"/>
      <c r="W718" s="7"/>
      <c r="X718" s="7"/>
      <c r="Y718" s="7"/>
      <c r="Z718" s="7"/>
    </row>
    <row r="719" spans="13:26" x14ac:dyDescent="0.2">
      <c r="M719" s="74"/>
      <c r="N719" s="43"/>
      <c r="O719" s="74"/>
      <c r="P719" s="74"/>
      <c r="R719" s="7"/>
      <c r="S719" s="7"/>
      <c r="T719" s="7"/>
      <c r="U719" s="7"/>
      <c r="V719" s="7"/>
      <c r="W719" s="7"/>
      <c r="X719" s="7"/>
      <c r="Y719" s="7"/>
      <c r="Z719" s="7"/>
    </row>
    <row r="720" spans="13:26" x14ac:dyDescent="0.2">
      <c r="M720" s="74"/>
      <c r="N720" s="43"/>
      <c r="O720" s="74"/>
      <c r="P720" s="74"/>
      <c r="R720" s="7"/>
      <c r="S720" s="7"/>
      <c r="T720" s="7"/>
      <c r="U720" s="7"/>
      <c r="V720" s="7"/>
      <c r="W720" s="7"/>
      <c r="X720" s="7"/>
      <c r="Y720" s="7"/>
      <c r="Z720" s="7"/>
    </row>
    <row r="721" spans="13:26" x14ac:dyDescent="0.2">
      <c r="M721" s="74"/>
      <c r="N721" s="43"/>
      <c r="O721" s="74"/>
      <c r="P721" s="74"/>
      <c r="R721" s="7"/>
      <c r="S721" s="7"/>
      <c r="T721" s="7"/>
      <c r="U721" s="7"/>
      <c r="V721" s="7"/>
      <c r="W721" s="7"/>
      <c r="X721" s="7"/>
      <c r="Y721" s="7"/>
      <c r="Z721" s="7"/>
    </row>
    <row r="722" spans="13:26" x14ac:dyDescent="0.2">
      <c r="M722" s="74"/>
      <c r="N722" s="43"/>
      <c r="O722" s="74"/>
      <c r="P722" s="74"/>
      <c r="R722" s="7"/>
      <c r="S722" s="7"/>
      <c r="T722" s="7"/>
      <c r="U722" s="7"/>
      <c r="V722" s="7"/>
      <c r="W722" s="7"/>
      <c r="X722" s="7"/>
      <c r="Y722" s="7"/>
      <c r="Z722" s="7"/>
    </row>
    <row r="723" spans="13:26" x14ac:dyDescent="0.2">
      <c r="M723" s="74"/>
      <c r="N723" s="43"/>
      <c r="O723" s="74"/>
      <c r="P723" s="74"/>
      <c r="R723" s="7"/>
      <c r="S723" s="7"/>
      <c r="T723" s="7"/>
      <c r="U723" s="7"/>
      <c r="V723" s="7"/>
      <c r="W723" s="7"/>
      <c r="X723" s="7"/>
      <c r="Y723" s="7"/>
      <c r="Z723" s="7"/>
    </row>
    <row r="724" spans="13:26" x14ac:dyDescent="0.2">
      <c r="M724" s="74"/>
      <c r="N724" s="43"/>
      <c r="O724" s="74"/>
      <c r="P724" s="74"/>
      <c r="R724" s="7"/>
      <c r="S724" s="7"/>
      <c r="T724" s="7"/>
      <c r="U724" s="7"/>
      <c r="V724" s="7"/>
      <c r="W724" s="7"/>
      <c r="X724" s="7"/>
      <c r="Y724" s="7"/>
      <c r="Z724" s="7"/>
    </row>
    <row r="725" spans="13:26" x14ac:dyDescent="0.2">
      <c r="M725" s="74"/>
      <c r="N725" s="43"/>
      <c r="O725" s="74"/>
      <c r="P725" s="74"/>
      <c r="R725" s="7"/>
      <c r="S725" s="7"/>
      <c r="T725" s="7"/>
      <c r="U725" s="7"/>
      <c r="V725" s="7"/>
      <c r="W725" s="7"/>
      <c r="X725" s="7"/>
      <c r="Y725" s="7"/>
      <c r="Z725" s="7"/>
    </row>
    <row r="726" spans="13:26" x14ac:dyDescent="0.2">
      <c r="M726" s="74"/>
      <c r="N726" s="43"/>
      <c r="O726" s="74"/>
      <c r="P726" s="74"/>
      <c r="R726" s="7"/>
      <c r="S726" s="7"/>
      <c r="T726" s="7"/>
      <c r="U726" s="7"/>
      <c r="V726" s="7"/>
      <c r="W726" s="7"/>
      <c r="X726" s="7"/>
      <c r="Y726" s="7"/>
      <c r="Z726" s="7"/>
    </row>
    <row r="727" spans="13:26" x14ac:dyDescent="0.2">
      <c r="M727" s="74"/>
      <c r="N727" s="43"/>
      <c r="O727" s="74"/>
      <c r="P727" s="74"/>
      <c r="R727" s="7"/>
      <c r="S727" s="7"/>
      <c r="T727" s="7"/>
      <c r="U727" s="7"/>
      <c r="V727" s="7"/>
      <c r="W727" s="7"/>
      <c r="X727" s="7"/>
      <c r="Y727" s="7"/>
      <c r="Z727" s="7"/>
    </row>
    <row r="728" spans="13:26" x14ac:dyDescent="0.2">
      <c r="M728" s="74"/>
      <c r="N728" s="43"/>
      <c r="O728" s="74"/>
      <c r="P728" s="74"/>
      <c r="R728" s="7"/>
      <c r="S728" s="7"/>
      <c r="T728" s="7"/>
      <c r="U728" s="7"/>
      <c r="V728" s="7"/>
      <c r="W728" s="7"/>
      <c r="X728" s="7"/>
      <c r="Y728" s="7"/>
      <c r="Z728" s="7"/>
    </row>
    <row r="729" spans="13:26" x14ac:dyDescent="0.2">
      <c r="M729" s="74"/>
      <c r="N729" s="43"/>
      <c r="O729" s="74"/>
      <c r="P729" s="74"/>
      <c r="R729" s="7"/>
      <c r="S729" s="7"/>
      <c r="T729" s="7"/>
      <c r="U729" s="7"/>
      <c r="V729" s="7"/>
      <c r="W729" s="7"/>
      <c r="X729" s="7"/>
      <c r="Y729" s="7"/>
      <c r="Z729" s="7"/>
    </row>
    <row r="730" spans="13:26" x14ac:dyDescent="0.2">
      <c r="M730" s="74"/>
      <c r="N730" s="43"/>
      <c r="O730" s="74"/>
      <c r="P730" s="74"/>
      <c r="R730" s="7"/>
      <c r="S730" s="7"/>
      <c r="T730" s="7"/>
      <c r="U730" s="7"/>
      <c r="V730" s="7"/>
      <c r="W730" s="7"/>
      <c r="X730" s="7"/>
      <c r="Y730" s="7"/>
      <c r="Z730" s="7"/>
    </row>
    <row r="731" spans="13:26" x14ac:dyDescent="0.2">
      <c r="M731" s="74"/>
      <c r="N731" s="43"/>
      <c r="O731" s="74"/>
      <c r="P731" s="74"/>
      <c r="R731" s="7"/>
      <c r="S731" s="7"/>
      <c r="T731" s="7"/>
      <c r="U731" s="7"/>
      <c r="V731" s="7"/>
      <c r="W731" s="7"/>
      <c r="X731" s="7"/>
      <c r="Y731" s="7"/>
      <c r="Z731" s="7"/>
    </row>
    <row r="732" spans="13:26" x14ac:dyDescent="0.2">
      <c r="M732" s="74"/>
      <c r="N732" s="43"/>
      <c r="O732" s="74"/>
      <c r="P732" s="74"/>
      <c r="R732" s="7"/>
      <c r="S732" s="7"/>
      <c r="T732" s="7"/>
      <c r="U732" s="7"/>
      <c r="V732" s="7"/>
      <c r="W732" s="7"/>
      <c r="X732" s="7"/>
      <c r="Y732" s="7"/>
      <c r="Z732" s="7"/>
    </row>
    <row r="733" spans="13:26" x14ac:dyDescent="0.2">
      <c r="M733" s="74"/>
      <c r="N733" s="43"/>
      <c r="O733" s="74"/>
      <c r="P733" s="74"/>
      <c r="R733" s="7"/>
      <c r="S733" s="7"/>
      <c r="T733" s="7"/>
      <c r="U733" s="7"/>
      <c r="V733" s="7"/>
      <c r="W733" s="7"/>
      <c r="X733" s="7"/>
      <c r="Y733" s="7"/>
      <c r="Z733" s="7"/>
    </row>
    <row r="734" spans="13:26" x14ac:dyDescent="0.2">
      <c r="M734" s="74"/>
      <c r="N734" s="43"/>
      <c r="O734" s="74"/>
      <c r="P734" s="74"/>
      <c r="R734" s="7"/>
      <c r="S734" s="7"/>
      <c r="T734" s="7"/>
      <c r="U734" s="7"/>
      <c r="V734" s="7"/>
      <c r="W734" s="7"/>
      <c r="X734" s="7"/>
      <c r="Y734" s="7"/>
      <c r="Z734" s="7"/>
    </row>
    <row r="735" spans="13:26" x14ac:dyDescent="0.2">
      <c r="M735" s="74"/>
      <c r="N735" s="43"/>
      <c r="O735" s="74"/>
      <c r="P735" s="74"/>
      <c r="R735" s="7"/>
      <c r="S735" s="7"/>
      <c r="T735" s="7"/>
      <c r="U735" s="7"/>
      <c r="V735" s="7"/>
      <c r="W735" s="7"/>
      <c r="X735" s="7"/>
      <c r="Y735" s="7"/>
      <c r="Z735" s="7"/>
    </row>
    <row r="736" spans="13:26" x14ac:dyDescent="0.2">
      <c r="M736" s="74"/>
      <c r="N736" s="43"/>
      <c r="O736" s="74"/>
      <c r="P736" s="74"/>
      <c r="R736" s="7"/>
      <c r="S736" s="7"/>
      <c r="T736" s="7"/>
      <c r="U736" s="7"/>
      <c r="V736" s="7"/>
      <c r="W736" s="7"/>
      <c r="X736" s="7"/>
      <c r="Y736" s="7"/>
      <c r="Z736" s="7"/>
    </row>
    <row r="737" spans="13:26" x14ac:dyDescent="0.2">
      <c r="M737" s="74"/>
      <c r="N737" s="43"/>
      <c r="O737" s="74"/>
      <c r="P737" s="74"/>
      <c r="R737" s="7"/>
      <c r="S737" s="7"/>
      <c r="T737" s="7"/>
      <c r="U737" s="7"/>
      <c r="V737" s="7"/>
      <c r="W737" s="7"/>
      <c r="X737" s="7"/>
      <c r="Y737" s="7"/>
      <c r="Z737" s="7"/>
    </row>
    <row r="738" spans="13:26" x14ac:dyDescent="0.2">
      <c r="M738" s="74"/>
      <c r="N738" s="43"/>
      <c r="O738" s="74"/>
      <c r="P738" s="74"/>
      <c r="R738" s="7"/>
      <c r="S738" s="7"/>
      <c r="T738" s="7"/>
      <c r="U738" s="7"/>
      <c r="V738" s="7"/>
      <c r="W738" s="7"/>
      <c r="X738" s="7"/>
      <c r="Y738" s="7"/>
      <c r="Z738" s="7"/>
    </row>
    <row r="739" spans="13:26" x14ac:dyDescent="0.2">
      <c r="M739" s="74"/>
      <c r="N739" s="43"/>
      <c r="O739" s="74"/>
      <c r="P739" s="74"/>
      <c r="R739" s="7"/>
      <c r="S739" s="7"/>
      <c r="T739" s="7"/>
      <c r="U739" s="7"/>
      <c r="V739" s="7"/>
      <c r="W739" s="7"/>
      <c r="X739" s="7"/>
      <c r="Y739" s="7"/>
      <c r="Z739" s="7"/>
    </row>
    <row r="740" spans="13:26" x14ac:dyDescent="0.2">
      <c r="M740" s="74"/>
      <c r="N740" s="43"/>
      <c r="O740" s="74"/>
      <c r="P740" s="74"/>
      <c r="R740" s="7"/>
      <c r="S740" s="7"/>
      <c r="T740" s="7"/>
      <c r="U740" s="7"/>
      <c r="V740" s="7"/>
      <c r="W740" s="7"/>
      <c r="X740" s="7"/>
      <c r="Y740" s="7"/>
      <c r="Z740" s="7"/>
    </row>
    <row r="741" spans="13:26" x14ac:dyDescent="0.2">
      <c r="M741" s="74"/>
      <c r="N741" s="43"/>
      <c r="O741" s="74"/>
      <c r="P741" s="74"/>
      <c r="R741" s="7"/>
      <c r="S741" s="7"/>
      <c r="T741" s="7"/>
      <c r="U741" s="7"/>
      <c r="V741" s="7"/>
      <c r="W741" s="7"/>
      <c r="X741" s="7"/>
      <c r="Y741" s="7"/>
      <c r="Z741" s="7"/>
    </row>
    <row r="742" spans="13:26" x14ac:dyDescent="0.2">
      <c r="M742" s="74"/>
      <c r="N742" s="43"/>
      <c r="O742" s="74"/>
      <c r="P742" s="74"/>
      <c r="R742" s="7"/>
      <c r="S742" s="7"/>
      <c r="T742" s="7"/>
      <c r="U742" s="7"/>
      <c r="V742" s="7"/>
      <c r="W742" s="7"/>
      <c r="X742" s="7"/>
      <c r="Y742" s="7"/>
      <c r="Z742" s="7"/>
    </row>
    <row r="743" spans="13:26" x14ac:dyDescent="0.2">
      <c r="M743" s="74"/>
      <c r="N743" s="43"/>
      <c r="O743" s="74"/>
      <c r="P743" s="74"/>
      <c r="R743" s="7"/>
      <c r="S743" s="7"/>
      <c r="T743" s="7"/>
      <c r="U743" s="7"/>
      <c r="V743" s="7"/>
      <c r="W743" s="7"/>
      <c r="X743" s="7"/>
      <c r="Y743" s="7"/>
      <c r="Z743" s="7"/>
    </row>
    <row r="744" spans="13:26" x14ac:dyDescent="0.2">
      <c r="M744" s="74"/>
      <c r="N744" s="43"/>
      <c r="O744" s="74"/>
      <c r="P744" s="74"/>
      <c r="R744" s="7"/>
      <c r="S744" s="7"/>
      <c r="T744" s="7"/>
      <c r="U744" s="7"/>
      <c r="V744" s="7"/>
      <c r="W744" s="7"/>
      <c r="X744" s="7"/>
      <c r="Y744" s="7"/>
      <c r="Z744" s="7"/>
    </row>
    <row r="745" spans="13:26" x14ac:dyDescent="0.2">
      <c r="M745" s="74"/>
      <c r="N745" s="43"/>
      <c r="O745" s="74"/>
      <c r="P745" s="74"/>
      <c r="R745" s="7"/>
      <c r="S745" s="7"/>
      <c r="T745" s="7"/>
      <c r="U745" s="7"/>
      <c r="V745" s="7"/>
      <c r="W745" s="7"/>
      <c r="X745" s="7"/>
      <c r="Y745" s="7"/>
      <c r="Z745" s="7"/>
    </row>
    <row r="746" spans="13:26" x14ac:dyDescent="0.2">
      <c r="M746" s="74"/>
      <c r="N746" s="43"/>
      <c r="O746" s="74"/>
      <c r="P746" s="74"/>
      <c r="R746" s="7"/>
      <c r="S746" s="7"/>
      <c r="T746" s="7"/>
      <c r="U746" s="7"/>
      <c r="V746" s="7"/>
      <c r="W746" s="7"/>
      <c r="X746" s="7"/>
      <c r="Y746" s="7"/>
      <c r="Z746" s="7"/>
    </row>
    <row r="747" spans="13:26" x14ac:dyDescent="0.2">
      <c r="M747" s="74"/>
      <c r="N747" s="43"/>
      <c r="O747" s="74"/>
      <c r="P747" s="74"/>
      <c r="R747" s="7"/>
      <c r="S747" s="7"/>
      <c r="T747" s="7"/>
      <c r="U747" s="7"/>
      <c r="V747" s="7"/>
      <c r="W747" s="7"/>
      <c r="X747" s="7"/>
      <c r="Y747" s="7"/>
      <c r="Z747" s="7"/>
    </row>
    <row r="748" spans="13:26" x14ac:dyDescent="0.2">
      <c r="M748" s="74"/>
      <c r="N748" s="43"/>
      <c r="O748" s="74"/>
      <c r="P748" s="74"/>
      <c r="R748" s="7"/>
      <c r="S748" s="7"/>
      <c r="T748" s="7"/>
      <c r="U748" s="7"/>
      <c r="V748" s="7"/>
      <c r="W748" s="7"/>
      <c r="X748" s="7"/>
      <c r="Y748" s="7"/>
      <c r="Z748" s="7"/>
    </row>
    <row r="749" spans="13:26" x14ac:dyDescent="0.2">
      <c r="M749" s="74"/>
      <c r="N749" s="43"/>
      <c r="O749" s="74"/>
      <c r="P749" s="74"/>
      <c r="R749" s="7"/>
      <c r="S749" s="7"/>
      <c r="T749" s="7"/>
      <c r="U749" s="7"/>
      <c r="V749" s="7"/>
      <c r="W749" s="7"/>
      <c r="X749" s="7"/>
      <c r="Y749" s="7"/>
      <c r="Z749" s="7"/>
    </row>
    <row r="750" spans="13:26" x14ac:dyDescent="0.2">
      <c r="M750" s="74"/>
      <c r="N750" s="43"/>
      <c r="O750" s="74"/>
      <c r="P750" s="74"/>
      <c r="R750" s="7"/>
      <c r="S750" s="7"/>
      <c r="T750" s="7"/>
      <c r="U750" s="7"/>
      <c r="V750" s="7"/>
      <c r="W750" s="7"/>
      <c r="X750" s="7"/>
      <c r="Y750" s="7"/>
      <c r="Z750" s="7"/>
    </row>
    <row r="751" spans="13:26" x14ac:dyDescent="0.2">
      <c r="M751" s="74"/>
      <c r="N751" s="43"/>
      <c r="O751" s="74"/>
      <c r="P751" s="74"/>
      <c r="R751" s="7"/>
      <c r="S751" s="7"/>
      <c r="T751" s="7"/>
      <c r="U751" s="7"/>
      <c r="V751" s="7"/>
      <c r="W751" s="7"/>
      <c r="X751" s="7"/>
      <c r="Y751" s="7"/>
      <c r="Z751" s="7"/>
    </row>
    <row r="752" spans="13:26" x14ac:dyDescent="0.2">
      <c r="M752" s="74"/>
      <c r="N752" s="43"/>
      <c r="O752" s="74"/>
      <c r="P752" s="74"/>
      <c r="R752" s="7"/>
      <c r="S752" s="7"/>
      <c r="T752" s="7"/>
      <c r="U752" s="7"/>
      <c r="V752" s="7"/>
      <c r="W752" s="7"/>
      <c r="X752" s="7"/>
      <c r="Y752" s="7"/>
      <c r="Z752" s="7"/>
    </row>
    <row r="753" spans="13:26" x14ac:dyDescent="0.2">
      <c r="M753" s="74"/>
      <c r="N753" s="43"/>
      <c r="O753" s="74"/>
      <c r="P753" s="74"/>
      <c r="R753" s="7"/>
      <c r="S753" s="7"/>
      <c r="T753" s="7"/>
      <c r="U753" s="7"/>
      <c r="V753" s="7"/>
      <c r="W753" s="7"/>
      <c r="X753" s="7"/>
      <c r="Y753" s="7"/>
      <c r="Z753" s="7"/>
    </row>
    <row r="754" spans="13:26" x14ac:dyDescent="0.2">
      <c r="M754" s="74"/>
      <c r="N754" s="43"/>
      <c r="O754" s="74"/>
      <c r="P754" s="74"/>
      <c r="R754" s="7"/>
      <c r="S754" s="7"/>
      <c r="T754" s="7"/>
      <c r="U754" s="7"/>
      <c r="V754" s="7"/>
      <c r="W754" s="7"/>
      <c r="X754" s="7"/>
      <c r="Y754" s="7"/>
      <c r="Z754" s="7"/>
    </row>
    <row r="755" spans="13:26" x14ac:dyDescent="0.2">
      <c r="M755" s="74"/>
      <c r="N755" s="43"/>
      <c r="O755" s="74"/>
      <c r="P755" s="74"/>
      <c r="R755" s="7"/>
      <c r="S755" s="7"/>
      <c r="T755" s="7"/>
      <c r="U755" s="7"/>
      <c r="V755" s="7"/>
      <c r="W755" s="7"/>
      <c r="X755" s="7"/>
      <c r="Y755" s="7"/>
      <c r="Z755" s="7"/>
    </row>
    <row r="756" spans="13:26" x14ac:dyDescent="0.2">
      <c r="M756" s="74"/>
      <c r="N756" s="43"/>
      <c r="O756" s="74"/>
      <c r="P756" s="74"/>
      <c r="R756" s="7"/>
      <c r="S756" s="7"/>
      <c r="T756" s="7"/>
      <c r="U756" s="7"/>
      <c r="V756" s="7"/>
      <c r="W756" s="7"/>
      <c r="X756" s="7"/>
      <c r="Y756" s="7"/>
      <c r="Z756" s="7"/>
    </row>
    <row r="757" spans="13:26" x14ac:dyDescent="0.2">
      <c r="M757" s="74"/>
      <c r="N757" s="43"/>
      <c r="O757" s="74"/>
      <c r="P757" s="74"/>
      <c r="R757" s="7"/>
      <c r="S757" s="7"/>
      <c r="T757" s="7"/>
      <c r="U757" s="7"/>
      <c r="V757" s="7"/>
      <c r="W757" s="7"/>
      <c r="X757" s="7"/>
      <c r="Y757" s="7"/>
      <c r="Z757" s="7"/>
    </row>
    <row r="758" spans="13:26" x14ac:dyDescent="0.2">
      <c r="M758" s="74"/>
      <c r="N758" s="43"/>
      <c r="O758" s="74"/>
      <c r="P758" s="74"/>
      <c r="R758" s="7"/>
      <c r="S758" s="7"/>
      <c r="T758" s="7"/>
      <c r="U758" s="7"/>
      <c r="V758" s="7"/>
      <c r="W758" s="7"/>
      <c r="X758" s="7"/>
      <c r="Y758" s="7"/>
      <c r="Z758" s="7"/>
    </row>
    <row r="759" spans="13:26" x14ac:dyDescent="0.2">
      <c r="M759" s="74"/>
      <c r="N759" s="43"/>
      <c r="O759" s="74"/>
      <c r="P759" s="74"/>
      <c r="R759" s="7"/>
      <c r="S759" s="7"/>
      <c r="T759" s="7"/>
      <c r="U759" s="7"/>
      <c r="V759" s="7"/>
      <c r="W759" s="7"/>
      <c r="X759" s="7"/>
      <c r="Y759" s="7"/>
      <c r="Z759" s="7"/>
    </row>
    <row r="760" spans="13:26" x14ac:dyDescent="0.2">
      <c r="M760" s="74"/>
      <c r="N760" s="43"/>
      <c r="O760" s="74"/>
      <c r="P760" s="74"/>
      <c r="R760" s="7"/>
      <c r="S760" s="7"/>
      <c r="T760" s="7"/>
      <c r="U760" s="7"/>
      <c r="V760" s="7"/>
      <c r="W760" s="7"/>
      <c r="X760" s="7"/>
      <c r="Y760" s="7"/>
      <c r="Z760" s="7"/>
    </row>
    <row r="761" spans="13:26" x14ac:dyDescent="0.2">
      <c r="M761" s="74"/>
      <c r="N761" s="43"/>
      <c r="O761" s="74"/>
      <c r="P761" s="74"/>
      <c r="R761" s="7"/>
      <c r="S761" s="7"/>
      <c r="T761" s="7"/>
      <c r="U761" s="7"/>
      <c r="V761" s="7"/>
      <c r="W761" s="7"/>
      <c r="X761" s="7"/>
      <c r="Y761" s="7"/>
      <c r="Z761" s="7"/>
    </row>
    <row r="762" spans="13:26" x14ac:dyDescent="0.2">
      <c r="M762" s="74"/>
      <c r="N762" s="43"/>
      <c r="O762" s="74"/>
      <c r="P762" s="74"/>
      <c r="R762" s="7"/>
      <c r="S762" s="7"/>
      <c r="T762" s="7"/>
      <c r="U762" s="7"/>
      <c r="V762" s="7"/>
      <c r="W762" s="7"/>
      <c r="X762" s="7"/>
      <c r="Y762" s="7"/>
      <c r="Z762" s="7"/>
    </row>
    <row r="763" spans="13:26" x14ac:dyDescent="0.2">
      <c r="M763" s="74"/>
      <c r="N763" s="43"/>
      <c r="O763" s="74"/>
      <c r="P763" s="74"/>
      <c r="R763" s="7"/>
      <c r="S763" s="7"/>
      <c r="T763" s="7"/>
      <c r="U763" s="7"/>
      <c r="V763" s="7"/>
      <c r="W763" s="7"/>
      <c r="X763" s="7"/>
      <c r="Y763" s="7"/>
      <c r="Z763" s="7"/>
    </row>
    <row r="764" spans="13:26" x14ac:dyDescent="0.2">
      <c r="M764" s="74"/>
      <c r="N764" s="43"/>
      <c r="O764" s="74"/>
      <c r="P764" s="74"/>
      <c r="R764" s="7"/>
      <c r="S764" s="7"/>
      <c r="T764" s="7"/>
      <c r="U764" s="7"/>
      <c r="V764" s="7"/>
      <c r="W764" s="7"/>
      <c r="X764" s="7"/>
      <c r="Y764" s="7"/>
      <c r="Z764" s="7"/>
    </row>
    <row r="765" spans="13:26" x14ac:dyDescent="0.2">
      <c r="M765" s="74"/>
      <c r="N765" s="43"/>
      <c r="O765" s="74"/>
      <c r="P765" s="74"/>
      <c r="R765" s="7"/>
      <c r="S765" s="7"/>
      <c r="T765" s="7"/>
      <c r="U765" s="7"/>
      <c r="V765" s="7"/>
      <c r="W765" s="7"/>
      <c r="X765" s="7"/>
      <c r="Y765" s="7"/>
      <c r="Z765" s="7"/>
    </row>
    <row r="766" spans="13:26" x14ac:dyDescent="0.2">
      <c r="M766" s="74"/>
      <c r="N766" s="43"/>
      <c r="O766" s="74"/>
      <c r="P766" s="74"/>
      <c r="R766" s="7"/>
      <c r="S766" s="7"/>
      <c r="T766" s="7"/>
      <c r="U766" s="7"/>
      <c r="V766" s="7"/>
      <c r="W766" s="7"/>
      <c r="X766" s="7"/>
      <c r="Y766" s="7"/>
      <c r="Z766" s="7"/>
    </row>
    <row r="767" spans="13:26" x14ac:dyDescent="0.2">
      <c r="M767" s="74"/>
      <c r="N767" s="43"/>
      <c r="O767" s="74"/>
      <c r="P767" s="74"/>
      <c r="R767" s="7"/>
      <c r="S767" s="7"/>
      <c r="T767" s="7"/>
      <c r="U767" s="7"/>
      <c r="V767" s="7"/>
      <c r="W767" s="7"/>
      <c r="X767" s="7"/>
      <c r="Y767" s="7"/>
      <c r="Z767" s="7"/>
    </row>
    <row r="768" spans="13:26" x14ac:dyDescent="0.2">
      <c r="M768" s="74"/>
      <c r="N768" s="43"/>
      <c r="O768" s="74"/>
      <c r="P768" s="74"/>
      <c r="R768" s="7"/>
      <c r="S768" s="7"/>
      <c r="T768" s="7"/>
      <c r="U768" s="7"/>
      <c r="V768" s="7"/>
      <c r="W768" s="7"/>
      <c r="X768" s="7"/>
      <c r="Y768" s="7"/>
      <c r="Z768" s="7"/>
    </row>
    <row r="769" spans="13:26" x14ac:dyDescent="0.2">
      <c r="M769" s="74"/>
      <c r="N769" s="43"/>
      <c r="O769" s="74"/>
      <c r="P769" s="74"/>
      <c r="R769" s="7"/>
      <c r="S769" s="7"/>
      <c r="T769" s="7"/>
      <c r="U769" s="7"/>
      <c r="V769" s="7"/>
      <c r="W769" s="7"/>
      <c r="X769" s="7"/>
      <c r="Y769" s="7"/>
      <c r="Z769" s="7"/>
    </row>
    <row r="770" spans="13:26" x14ac:dyDescent="0.2">
      <c r="M770" s="74"/>
      <c r="N770" s="43"/>
      <c r="O770" s="74"/>
      <c r="P770" s="74"/>
      <c r="R770" s="7"/>
      <c r="S770" s="7"/>
      <c r="T770" s="7"/>
      <c r="U770" s="7"/>
      <c r="V770" s="7"/>
      <c r="W770" s="7"/>
      <c r="X770" s="7"/>
      <c r="Y770" s="7"/>
      <c r="Z770" s="7"/>
    </row>
    <row r="771" spans="13:26" x14ac:dyDescent="0.2">
      <c r="M771" s="74"/>
      <c r="N771" s="43"/>
      <c r="O771" s="74"/>
      <c r="P771" s="74"/>
      <c r="R771" s="7"/>
      <c r="S771" s="7"/>
      <c r="T771" s="7"/>
      <c r="U771" s="7"/>
      <c r="V771" s="7"/>
      <c r="W771" s="7"/>
      <c r="X771" s="7"/>
      <c r="Y771" s="7"/>
      <c r="Z771" s="7"/>
    </row>
    <row r="772" spans="13:26" x14ac:dyDescent="0.2">
      <c r="M772" s="74"/>
      <c r="N772" s="43"/>
      <c r="O772" s="74"/>
      <c r="P772" s="74"/>
      <c r="R772" s="7"/>
      <c r="S772" s="7"/>
      <c r="T772" s="7"/>
      <c r="U772" s="7"/>
      <c r="V772" s="7"/>
      <c r="W772" s="7"/>
      <c r="X772" s="7"/>
      <c r="Y772" s="7"/>
      <c r="Z772" s="7"/>
    </row>
    <row r="773" spans="13:26" x14ac:dyDescent="0.2">
      <c r="M773" s="74"/>
      <c r="N773" s="43"/>
      <c r="O773" s="74"/>
      <c r="P773" s="74"/>
      <c r="R773" s="7"/>
      <c r="S773" s="7"/>
      <c r="T773" s="7"/>
      <c r="U773" s="7"/>
      <c r="V773" s="7"/>
      <c r="W773" s="7"/>
      <c r="X773" s="7"/>
      <c r="Y773" s="7"/>
      <c r="Z773" s="7"/>
    </row>
    <row r="774" spans="13:26" x14ac:dyDescent="0.2">
      <c r="M774" s="74"/>
      <c r="N774" s="43"/>
      <c r="O774" s="74"/>
      <c r="P774" s="74"/>
      <c r="R774" s="7"/>
      <c r="S774" s="7"/>
      <c r="T774" s="7"/>
      <c r="U774" s="7"/>
      <c r="V774" s="7"/>
      <c r="W774" s="7"/>
      <c r="X774" s="7"/>
      <c r="Y774" s="7"/>
      <c r="Z774" s="7"/>
    </row>
    <row r="775" spans="13:26" x14ac:dyDescent="0.2">
      <c r="M775" s="74"/>
      <c r="N775" s="43"/>
      <c r="O775" s="74"/>
      <c r="P775" s="74"/>
      <c r="R775" s="7"/>
      <c r="S775" s="7"/>
      <c r="T775" s="7"/>
      <c r="U775" s="7"/>
      <c r="V775" s="7"/>
      <c r="W775" s="7"/>
      <c r="X775" s="7"/>
      <c r="Y775" s="7"/>
      <c r="Z775" s="7"/>
    </row>
    <row r="776" spans="13:26" x14ac:dyDescent="0.2">
      <c r="M776" s="74"/>
      <c r="N776" s="43"/>
      <c r="O776" s="74"/>
      <c r="P776" s="74"/>
      <c r="R776" s="7"/>
      <c r="S776" s="7"/>
      <c r="T776" s="7"/>
      <c r="U776" s="7"/>
      <c r="V776" s="7"/>
      <c r="W776" s="7"/>
      <c r="X776" s="7"/>
      <c r="Y776" s="7"/>
      <c r="Z776" s="7"/>
    </row>
    <row r="777" spans="13:26" x14ac:dyDescent="0.2">
      <c r="M777" s="74"/>
      <c r="N777" s="43"/>
      <c r="O777" s="74"/>
      <c r="P777" s="74"/>
      <c r="R777" s="7"/>
      <c r="S777" s="7"/>
      <c r="T777" s="7"/>
      <c r="U777" s="7"/>
      <c r="V777" s="7"/>
      <c r="W777" s="7"/>
      <c r="X777" s="7"/>
      <c r="Y777" s="7"/>
      <c r="Z777" s="7"/>
    </row>
    <row r="778" spans="13:26" x14ac:dyDescent="0.2">
      <c r="M778" s="74"/>
      <c r="N778" s="43"/>
      <c r="O778" s="74"/>
      <c r="P778" s="74"/>
      <c r="R778" s="7"/>
      <c r="S778" s="7"/>
      <c r="T778" s="7"/>
      <c r="U778" s="7"/>
      <c r="V778" s="7"/>
      <c r="W778" s="7"/>
      <c r="X778" s="7"/>
      <c r="Y778" s="7"/>
      <c r="Z778" s="7"/>
    </row>
    <row r="779" spans="13:26" x14ac:dyDescent="0.2">
      <c r="M779" s="74"/>
      <c r="N779" s="43"/>
      <c r="O779" s="74"/>
      <c r="P779" s="74"/>
      <c r="R779" s="7"/>
      <c r="S779" s="7"/>
      <c r="T779" s="7"/>
      <c r="U779" s="7"/>
      <c r="V779" s="7"/>
      <c r="W779" s="7"/>
      <c r="X779" s="7"/>
      <c r="Y779" s="7"/>
      <c r="Z779" s="7"/>
    </row>
    <row r="780" spans="13:26" x14ac:dyDescent="0.2">
      <c r="M780" s="74"/>
      <c r="N780" s="43"/>
      <c r="O780" s="74"/>
      <c r="P780" s="74"/>
      <c r="R780" s="7"/>
      <c r="S780" s="7"/>
      <c r="T780" s="7"/>
      <c r="U780" s="7"/>
      <c r="V780" s="7"/>
      <c r="W780" s="7"/>
      <c r="X780" s="7"/>
      <c r="Y780" s="7"/>
      <c r="Z780" s="7"/>
    </row>
    <row r="781" spans="13:26" x14ac:dyDescent="0.2">
      <c r="M781" s="74"/>
      <c r="N781" s="43"/>
      <c r="O781" s="74"/>
      <c r="P781" s="74"/>
      <c r="R781" s="7"/>
      <c r="S781" s="7"/>
      <c r="T781" s="7"/>
      <c r="U781" s="7"/>
      <c r="V781" s="7"/>
      <c r="W781" s="7"/>
      <c r="X781" s="7"/>
      <c r="Y781" s="7"/>
      <c r="Z781" s="7"/>
    </row>
    <row r="782" spans="13:26" x14ac:dyDescent="0.2">
      <c r="M782" s="74"/>
      <c r="N782" s="43"/>
      <c r="O782" s="74"/>
      <c r="P782" s="74"/>
      <c r="R782" s="7"/>
      <c r="S782" s="7"/>
      <c r="T782" s="7"/>
      <c r="U782" s="7"/>
      <c r="V782" s="7"/>
      <c r="W782" s="7"/>
      <c r="X782" s="7"/>
      <c r="Y782" s="7"/>
      <c r="Z782" s="7"/>
    </row>
    <row r="783" spans="13:26" x14ac:dyDescent="0.2">
      <c r="M783" s="74"/>
      <c r="N783" s="43"/>
      <c r="O783" s="74"/>
      <c r="P783" s="74"/>
      <c r="R783" s="7"/>
      <c r="S783" s="7"/>
      <c r="T783" s="7"/>
      <c r="U783" s="7"/>
      <c r="V783" s="7"/>
      <c r="W783" s="7"/>
      <c r="X783" s="7"/>
      <c r="Y783" s="7"/>
      <c r="Z783" s="7"/>
    </row>
    <row r="784" spans="13:26" x14ac:dyDescent="0.2">
      <c r="M784" s="74"/>
      <c r="N784" s="43"/>
      <c r="O784" s="74"/>
      <c r="P784" s="74"/>
      <c r="R784" s="7"/>
      <c r="S784" s="7"/>
      <c r="T784" s="7"/>
      <c r="U784" s="7"/>
      <c r="V784" s="7"/>
      <c r="W784" s="7"/>
      <c r="X784" s="7"/>
      <c r="Y784" s="7"/>
      <c r="Z784" s="7"/>
    </row>
    <row r="785" spans="13:26" x14ac:dyDescent="0.2">
      <c r="M785" s="74"/>
      <c r="N785" s="43"/>
      <c r="O785" s="74"/>
      <c r="P785" s="74"/>
      <c r="R785" s="7"/>
      <c r="S785" s="7"/>
      <c r="T785" s="7"/>
      <c r="U785" s="7"/>
      <c r="V785" s="7"/>
      <c r="W785" s="7"/>
      <c r="X785" s="7"/>
      <c r="Y785" s="7"/>
      <c r="Z785" s="7"/>
    </row>
    <row r="786" spans="13:26" x14ac:dyDescent="0.2">
      <c r="M786" s="74"/>
      <c r="N786" s="43"/>
      <c r="O786" s="74"/>
      <c r="P786" s="74"/>
      <c r="R786" s="7"/>
      <c r="S786" s="7"/>
      <c r="T786" s="7"/>
      <c r="U786" s="7"/>
      <c r="V786" s="7"/>
      <c r="W786" s="7"/>
      <c r="X786" s="7"/>
      <c r="Y786" s="7"/>
      <c r="Z786" s="7"/>
    </row>
    <row r="787" spans="13:26" x14ac:dyDescent="0.2">
      <c r="M787" s="74"/>
      <c r="N787" s="43"/>
      <c r="O787" s="74"/>
      <c r="P787" s="74"/>
      <c r="R787" s="7"/>
      <c r="S787" s="7"/>
      <c r="T787" s="7"/>
      <c r="U787" s="7"/>
      <c r="V787" s="7"/>
      <c r="W787" s="7"/>
      <c r="X787" s="7"/>
      <c r="Y787" s="7"/>
      <c r="Z787" s="7"/>
    </row>
    <row r="788" spans="13:26" x14ac:dyDescent="0.2">
      <c r="M788" s="74"/>
      <c r="N788" s="43"/>
      <c r="O788" s="74"/>
      <c r="P788" s="74"/>
      <c r="R788" s="7"/>
      <c r="S788" s="7"/>
      <c r="T788" s="7"/>
      <c r="U788" s="7"/>
      <c r="V788" s="7"/>
      <c r="W788" s="7"/>
      <c r="X788" s="7"/>
      <c r="Y788" s="7"/>
      <c r="Z788" s="7"/>
    </row>
    <row r="789" spans="13:26" x14ac:dyDescent="0.2">
      <c r="M789" s="74"/>
      <c r="N789" s="43"/>
      <c r="O789" s="74"/>
      <c r="P789" s="74"/>
      <c r="R789" s="7"/>
      <c r="S789" s="7"/>
      <c r="T789" s="7"/>
      <c r="U789" s="7"/>
      <c r="V789" s="7"/>
      <c r="W789" s="7"/>
      <c r="X789" s="7"/>
      <c r="Y789" s="7"/>
      <c r="Z789" s="7"/>
    </row>
    <row r="790" spans="13:26" x14ac:dyDescent="0.2">
      <c r="M790" s="74"/>
      <c r="N790" s="43"/>
      <c r="O790" s="74"/>
      <c r="P790" s="74"/>
      <c r="R790" s="7"/>
      <c r="S790" s="7"/>
      <c r="T790" s="7"/>
      <c r="U790" s="7"/>
      <c r="V790" s="7"/>
      <c r="W790" s="7"/>
      <c r="X790" s="7"/>
      <c r="Y790" s="7"/>
      <c r="Z790" s="7"/>
    </row>
    <row r="791" spans="13:26" x14ac:dyDescent="0.2">
      <c r="M791" s="74"/>
      <c r="N791" s="43"/>
      <c r="O791" s="74"/>
      <c r="P791" s="74"/>
      <c r="R791" s="7"/>
      <c r="S791" s="7"/>
      <c r="T791" s="7"/>
      <c r="U791" s="7"/>
      <c r="V791" s="7"/>
      <c r="W791" s="7"/>
      <c r="X791" s="7"/>
      <c r="Y791" s="7"/>
      <c r="Z791" s="7"/>
    </row>
    <row r="792" spans="13:26" x14ac:dyDescent="0.2">
      <c r="M792" s="74"/>
      <c r="N792" s="43"/>
      <c r="O792" s="74"/>
      <c r="P792" s="74"/>
      <c r="R792" s="7"/>
      <c r="S792" s="7"/>
      <c r="T792" s="7"/>
      <c r="U792" s="7"/>
      <c r="V792" s="7"/>
      <c r="W792" s="7"/>
      <c r="X792" s="7"/>
      <c r="Y792" s="7"/>
      <c r="Z792" s="7"/>
    </row>
    <row r="793" spans="13:26" x14ac:dyDescent="0.2">
      <c r="M793" s="74"/>
      <c r="N793" s="43"/>
      <c r="O793" s="74"/>
      <c r="P793" s="74"/>
      <c r="R793" s="7"/>
      <c r="S793" s="7"/>
      <c r="T793" s="7"/>
      <c r="U793" s="7"/>
      <c r="V793" s="7"/>
      <c r="W793" s="7"/>
      <c r="X793" s="7"/>
      <c r="Y793" s="7"/>
      <c r="Z793" s="7"/>
    </row>
    <row r="794" spans="13:26" x14ac:dyDescent="0.2">
      <c r="M794" s="74"/>
      <c r="N794" s="43"/>
      <c r="O794" s="74"/>
      <c r="P794" s="74"/>
      <c r="R794" s="7"/>
      <c r="S794" s="7"/>
      <c r="T794" s="7"/>
      <c r="U794" s="7"/>
      <c r="V794" s="7"/>
      <c r="W794" s="7"/>
      <c r="X794" s="7"/>
      <c r="Y794" s="7"/>
      <c r="Z794" s="7"/>
    </row>
    <row r="795" spans="13:26" x14ac:dyDescent="0.2">
      <c r="M795" s="74"/>
      <c r="N795" s="43"/>
      <c r="O795" s="74"/>
      <c r="P795" s="74"/>
      <c r="R795" s="7"/>
      <c r="S795" s="7"/>
      <c r="T795" s="7"/>
      <c r="U795" s="7"/>
      <c r="V795" s="7"/>
      <c r="W795" s="7"/>
      <c r="X795" s="7"/>
      <c r="Y795" s="7"/>
      <c r="Z795" s="7"/>
    </row>
    <row r="796" spans="13:26" x14ac:dyDescent="0.2">
      <c r="M796" s="74"/>
      <c r="N796" s="43"/>
      <c r="O796" s="74"/>
      <c r="P796" s="74"/>
      <c r="R796" s="7"/>
      <c r="S796" s="7"/>
      <c r="T796" s="7"/>
      <c r="U796" s="7"/>
      <c r="V796" s="7"/>
      <c r="W796" s="7"/>
      <c r="X796" s="7"/>
      <c r="Y796" s="7"/>
      <c r="Z796" s="7"/>
    </row>
    <row r="797" spans="13:26" x14ac:dyDescent="0.2">
      <c r="M797" s="74"/>
      <c r="N797" s="43"/>
      <c r="O797" s="74"/>
      <c r="P797" s="74"/>
      <c r="R797" s="7"/>
      <c r="S797" s="7"/>
      <c r="T797" s="7"/>
      <c r="U797" s="7"/>
      <c r="V797" s="7"/>
      <c r="W797" s="7"/>
      <c r="X797" s="7"/>
      <c r="Y797" s="7"/>
      <c r="Z797" s="7"/>
    </row>
    <row r="798" spans="13:26" x14ac:dyDescent="0.2">
      <c r="M798" s="74"/>
      <c r="N798" s="43"/>
      <c r="O798" s="74"/>
      <c r="P798" s="74"/>
      <c r="R798" s="7"/>
      <c r="S798" s="7"/>
      <c r="T798" s="7"/>
      <c r="U798" s="7"/>
      <c r="V798" s="7"/>
      <c r="W798" s="7"/>
      <c r="X798" s="7"/>
      <c r="Y798" s="7"/>
      <c r="Z798" s="7"/>
    </row>
    <row r="799" spans="13:26" x14ac:dyDescent="0.2">
      <c r="M799" s="74"/>
      <c r="N799" s="43"/>
      <c r="O799" s="74"/>
      <c r="P799" s="74"/>
      <c r="R799" s="7"/>
      <c r="S799" s="7"/>
      <c r="T799" s="7"/>
      <c r="U799" s="7"/>
      <c r="V799" s="7"/>
      <c r="W799" s="7"/>
      <c r="X799" s="7"/>
      <c r="Y799" s="7"/>
      <c r="Z799" s="7"/>
    </row>
    <row r="800" spans="13:26" x14ac:dyDescent="0.2">
      <c r="M800" s="74"/>
      <c r="N800" s="43"/>
      <c r="O800" s="74"/>
      <c r="P800" s="74"/>
      <c r="R800" s="7"/>
      <c r="S800" s="7"/>
      <c r="T800" s="7"/>
      <c r="U800" s="7"/>
      <c r="V800" s="7"/>
      <c r="W800" s="7"/>
      <c r="X800" s="7"/>
      <c r="Y800" s="7"/>
      <c r="Z800" s="7"/>
    </row>
    <row r="801" spans="13:26" x14ac:dyDescent="0.2">
      <c r="M801" s="74"/>
      <c r="N801" s="43"/>
      <c r="O801" s="74"/>
      <c r="P801" s="74"/>
      <c r="R801" s="7"/>
      <c r="S801" s="7"/>
      <c r="T801" s="7"/>
      <c r="U801" s="7"/>
      <c r="V801" s="7"/>
      <c r="W801" s="7"/>
      <c r="X801" s="7"/>
      <c r="Y801" s="7"/>
      <c r="Z801" s="7"/>
    </row>
    <row r="802" spans="13:26" x14ac:dyDescent="0.2">
      <c r="M802" s="74"/>
      <c r="N802" s="43"/>
      <c r="O802" s="74"/>
      <c r="P802" s="74"/>
      <c r="R802" s="7"/>
      <c r="S802" s="7"/>
      <c r="T802" s="7"/>
      <c r="U802" s="7"/>
      <c r="V802" s="7"/>
      <c r="W802" s="7"/>
      <c r="X802" s="7"/>
      <c r="Y802" s="7"/>
      <c r="Z802" s="7"/>
    </row>
    <row r="803" spans="13:26" x14ac:dyDescent="0.2">
      <c r="M803" s="74"/>
      <c r="N803" s="43"/>
      <c r="O803" s="74"/>
      <c r="P803" s="74"/>
      <c r="R803" s="7"/>
      <c r="S803" s="7"/>
      <c r="T803" s="7"/>
      <c r="U803" s="7"/>
      <c r="V803" s="7"/>
      <c r="W803" s="7"/>
      <c r="X803" s="7"/>
      <c r="Y803" s="7"/>
      <c r="Z803" s="7"/>
    </row>
    <row r="804" spans="13:26" x14ac:dyDescent="0.2">
      <c r="M804" s="74"/>
      <c r="N804" s="43"/>
      <c r="O804" s="74"/>
      <c r="P804" s="74"/>
      <c r="R804" s="7"/>
      <c r="S804" s="7"/>
      <c r="T804" s="7"/>
      <c r="U804" s="7"/>
      <c r="V804" s="7"/>
      <c r="W804" s="7"/>
      <c r="X804" s="7"/>
      <c r="Y804" s="7"/>
      <c r="Z804" s="7"/>
    </row>
    <row r="805" spans="13:26" x14ac:dyDescent="0.2">
      <c r="M805" s="74"/>
      <c r="N805" s="43"/>
      <c r="O805" s="74"/>
      <c r="P805" s="74"/>
      <c r="R805" s="7"/>
      <c r="S805" s="7"/>
      <c r="T805" s="7"/>
      <c r="U805" s="7"/>
      <c r="V805" s="7"/>
      <c r="W805" s="7"/>
      <c r="X805" s="7"/>
      <c r="Y805" s="7"/>
      <c r="Z805" s="7"/>
    </row>
    <row r="806" spans="13:26" x14ac:dyDescent="0.2">
      <c r="M806" s="74"/>
      <c r="N806" s="43"/>
      <c r="O806" s="74"/>
      <c r="P806" s="74"/>
      <c r="R806" s="7"/>
      <c r="S806" s="7"/>
      <c r="T806" s="7"/>
      <c r="U806" s="7"/>
      <c r="V806" s="7"/>
      <c r="W806" s="7"/>
      <c r="X806" s="7"/>
      <c r="Y806" s="7"/>
      <c r="Z806" s="7"/>
    </row>
    <row r="807" spans="13:26" x14ac:dyDescent="0.2">
      <c r="M807" s="74"/>
      <c r="N807" s="43"/>
      <c r="O807" s="74"/>
      <c r="P807" s="74"/>
      <c r="R807" s="7"/>
      <c r="S807" s="7"/>
      <c r="T807" s="7"/>
      <c r="U807" s="7"/>
      <c r="V807" s="7"/>
      <c r="W807" s="7"/>
      <c r="X807" s="7"/>
      <c r="Y807" s="7"/>
      <c r="Z807" s="7"/>
    </row>
    <row r="808" spans="13:26" x14ac:dyDescent="0.2">
      <c r="M808" s="74"/>
      <c r="N808" s="43"/>
      <c r="O808" s="74"/>
      <c r="P808" s="74"/>
      <c r="R808" s="7"/>
      <c r="S808" s="7"/>
      <c r="T808" s="7"/>
      <c r="U808" s="7"/>
      <c r="V808" s="7"/>
      <c r="W808" s="7"/>
      <c r="X808" s="7"/>
      <c r="Y808" s="7"/>
      <c r="Z808" s="7"/>
    </row>
    <row r="809" spans="13:26" x14ac:dyDescent="0.2">
      <c r="M809" s="74"/>
      <c r="N809" s="43"/>
      <c r="O809" s="74"/>
      <c r="P809" s="74"/>
      <c r="R809" s="7"/>
      <c r="S809" s="7"/>
      <c r="T809" s="7"/>
      <c r="U809" s="7"/>
      <c r="V809" s="7"/>
      <c r="W809" s="7"/>
      <c r="X809" s="7"/>
      <c r="Y809" s="7"/>
      <c r="Z809" s="7"/>
    </row>
    <row r="810" spans="13:26" x14ac:dyDescent="0.2">
      <c r="M810" s="74"/>
      <c r="N810" s="43"/>
      <c r="O810" s="74"/>
      <c r="P810" s="74"/>
      <c r="R810" s="7"/>
      <c r="S810" s="7"/>
      <c r="T810" s="7"/>
      <c r="U810" s="7"/>
      <c r="V810" s="7"/>
      <c r="W810" s="7"/>
      <c r="X810" s="7"/>
      <c r="Y810" s="7"/>
      <c r="Z810" s="7"/>
    </row>
    <row r="811" spans="13:26" x14ac:dyDescent="0.2">
      <c r="M811" s="74"/>
      <c r="N811" s="43"/>
      <c r="O811" s="74"/>
      <c r="P811" s="74"/>
      <c r="R811" s="7"/>
      <c r="S811" s="7"/>
      <c r="T811" s="7"/>
      <c r="U811" s="7"/>
      <c r="V811" s="7"/>
      <c r="W811" s="7"/>
      <c r="X811" s="7"/>
      <c r="Y811" s="7"/>
      <c r="Z811" s="7"/>
    </row>
    <row r="812" spans="13:26" x14ac:dyDescent="0.2">
      <c r="M812" s="74"/>
      <c r="N812" s="43"/>
      <c r="O812" s="74"/>
      <c r="P812" s="74"/>
      <c r="R812" s="7"/>
      <c r="S812" s="7"/>
      <c r="T812" s="7"/>
      <c r="U812" s="7"/>
      <c r="V812" s="7"/>
      <c r="W812" s="7"/>
      <c r="X812" s="7"/>
      <c r="Y812" s="7"/>
      <c r="Z812" s="7"/>
    </row>
    <row r="813" spans="13:26" x14ac:dyDescent="0.2">
      <c r="M813" s="74"/>
      <c r="N813" s="43"/>
      <c r="O813" s="74"/>
      <c r="P813" s="74"/>
      <c r="R813" s="7"/>
      <c r="S813" s="7"/>
      <c r="T813" s="7"/>
      <c r="U813" s="7"/>
      <c r="V813" s="7"/>
      <c r="W813" s="7"/>
      <c r="X813" s="7"/>
      <c r="Y813" s="7"/>
      <c r="Z813" s="7"/>
    </row>
    <row r="814" spans="13:26" x14ac:dyDescent="0.2">
      <c r="M814" s="74"/>
      <c r="N814" s="43"/>
      <c r="O814" s="74"/>
      <c r="P814" s="74"/>
      <c r="R814" s="7"/>
      <c r="S814" s="7"/>
      <c r="T814" s="7"/>
      <c r="U814" s="7"/>
      <c r="V814" s="7"/>
      <c r="W814" s="7"/>
      <c r="X814" s="7"/>
      <c r="Y814" s="7"/>
      <c r="Z814" s="7"/>
    </row>
    <row r="815" spans="13:26" x14ac:dyDescent="0.2">
      <c r="M815" s="74"/>
      <c r="N815" s="43"/>
      <c r="O815" s="74"/>
      <c r="P815" s="74"/>
      <c r="R815" s="7"/>
      <c r="S815" s="7"/>
      <c r="T815" s="7"/>
      <c r="U815" s="7"/>
      <c r="V815" s="7"/>
      <c r="W815" s="7"/>
      <c r="X815" s="7"/>
      <c r="Y815" s="7"/>
      <c r="Z815" s="7"/>
    </row>
    <row r="816" spans="13:26" x14ac:dyDescent="0.2">
      <c r="M816" s="74"/>
      <c r="N816" s="43"/>
      <c r="O816" s="74"/>
      <c r="P816" s="74"/>
      <c r="R816" s="7"/>
      <c r="S816" s="7"/>
      <c r="T816" s="7"/>
      <c r="U816" s="7"/>
      <c r="V816" s="7"/>
      <c r="W816" s="7"/>
      <c r="X816" s="7"/>
      <c r="Y816" s="7"/>
      <c r="Z816" s="7"/>
    </row>
    <row r="817" spans="13:26" x14ac:dyDescent="0.2">
      <c r="M817" s="74"/>
      <c r="N817" s="43"/>
      <c r="O817" s="74"/>
      <c r="P817" s="74"/>
      <c r="R817" s="7"/>
      <c r="S817" s="7"/>
      <c r="T817" s="7"/>
      <c r="U817" s="7"/>
      <c r="V817" s="7"/>
      <c r="W817" s="7"/>
      <c r="X817" s="7"/>
      <c r="Y817" s="7"/>
      <c r="Z817" s="7"/>
    </row>
    <row r="818" spans="13:26" x14ac:dyDescent="0.2">
      <c r="M818" s="74"/>
      <c r="N818" s="43"/>
      <c r="O818" s="74"/>
      <c r="P818" s="74"/>
      <c r="R818" s="7"/>
      <c r="S818" s="7"/>
      <c r="T818" s="7"/>
      <c r="U818" s="7"/>
      <c r="V818" s="7"/>
      <c r="W818" s="7"/>
      <c r="X818" s="7"/>
      <c r="Y818" s="7"/>
      <c r="Z818" s="7"/>
    </row>
    <row r="819" spans="13:26" x14ac:dyDescent="0.2">
      <c r="M819" s="74"/>
      <c r="N819" s="43"/>
      <c r="O819" s="74"/>
      <c r="P819" s="74"/>
      <c r="R819" s="7"/>
      <c r="S819" s="7"/>
      <c r="T819" s="7"/>
      <c r="U819" s="7"/>
      <c r="V819" s="7"/>
      <c r="W819" s="7"/>
      <c r="X819" s="7"/>
      <c r="Y819" s="7"/>
      <c r="Z819" s="7"/>
    </row>
    <row r="820" spans="13:26" x14ac:dyDescent="0.2">
      <c r="M820" s="74"/>
      <c r="N820" s="43"/>
      <c r="O820" s="74"/>
      <c r="P820" s="74"/>
      <c r="R820" s="7"/>
      <c r="S820" s="7"/>
      <c r="T820" s="7"/>
      <c r="U820" s="7"/>
      <c r="V820" s="7"/>
      <c r="W820" s="7"/>
      <c r="X820" s="7"/>
      <c r="Y820" s="7"/>
      <c r="Z820" s="7"/>
    </row>
    <row r="821" spans="13:26" x14ac:dyDescent="0.2">
      <c r="M821" s="74"/>
      <c r="N821" s="43"/>
      <c r="O821" s="74"/>
      <c r="P821" s="74"/>
      <c r="R821" s="7"/>
      <c r="S821" s="7"/>
      <c r="T821" s="7"/>
      <c r="U821" s="7"/>
      <c r="V821" s="7"/>
      <c r="W821" s="7"/>
      <c r="X821" s="7"/>
      <c r="Y821" s="7"/>
      <c r="Z821" s="7"/>
    </row>
    <row r="822" spans="13:26" x14ac:dyDescent="0.2">
      <c r="M822" s="74"/>
      <c r="N822" s="43"/>
      <c r="O822" s="74"/>
      <c r="P822" s="74"/>
      <c r="R822" s="7"/>
      <c r="S822" s="7"/>
      <c r="T822" s="7"/>
      <c r="U822" s="7"/>
      <c r="V822" s="7"/>
      <c r="W822" s="7"/>
      <c r="X822" s="7"/>
      <c r="Y822" s="7"/>
      <c r="Z822" s="7"/>
    </row>
    <row r="823" spans="13:26" x14ac:dyDescent="0.2">
      <c r="M823" s="74"/>
      <c r="N823" s="43"/>
      <c r="O823" s="74"/>
      <c r="P823" s="74"/>
      <c r="R823" s="7"/>
      <c r="S823" s="7"/>
      <c r="T823" s="7"/>
      <c r="U823" s="7"/>
      <c r="V823" s="7"/>
      <c r="W823" s="7"/>
      <c r="X823" s="7"/>
      <c r="Y823" s="7"/>
      <c r="Z823" s="7"/>
    </row>
    <row r="824" spans="13:26" x14ac:dyDescent="0.2">
      <c r="M824" s="74"/>
      <c r="N824" s="43"/>
      <c r="O824" s="74"/>
      <c r="P824" s="74"/>
      <c r="R824" s="7"/>
      <c r="S824" s="7"/>
      <c r="T824" s="7"/>
      <c r="U824" s="7"/>
      <c r="V824" s="7"/>
      <c r="W824" s="7"/>
      <c r="X824" s="7"/>
      <c r="Y824" s="7"/>
      <c r="Z824" s="7"/>
    </row>
    <row r="825" spans="13:26" x14ac:dyDescent="0.2">
      <c r="M825" s="74"/>
      <c r="N825" s="43"/>
      <c r="O825" s="74"/>
      <c r="P825" s="74"/>
      <c r="R825" s="7"/>
      <c r="S825" s="7"/>
      <c r="T825" s="7"/>
      <c r="U825" s="7"/>
      <c r="V825" s="7"/>
      <c r="W825" s="7"/>
      <c r="X825" s="7"/>
      <c r="Y825" s="7"/>
      <c r="Z825" s="7"/>
    </row>
    <row r="826" spans="13:26" x14ac:dyDescent="0.2">
      <c r="M826" s="74"/>
      <c r="N826" s="43"/>
      <c r="O826" s="74"/>
      <c r="P826" s="74"/>
      <c r="R826" s="7"/>
      <c r="S826" s="7"/>
      <c r="T826" s="7"/>
      <c r="U826" s="7"/>
      <c r="V826" s="7"/>
      <c r="W826" s="7"/>
      <c r="X826" s="7"/>
      <c r="Y826" s="7"/>
      <c r="Z826" s="7"/>
    </row>
    <row r="827" spans="13:26" x14ac:dyDescent="0.2">
      <c r="M827" s="74"/>
      <c r="N827" s="43"/>
      <c r="O827" s="74"/>
      <c r="P827" s="74"/>
      <c r="R827" s="7"/>
      <c r="S827" s="7"/>
      <c r="T827" s="7"/>
      <c r="U827" s="7"/>
      <c r="V827" s="7"/>
      <c r="W827" s="7"/>
      <c r="X827" s="7"/>
      <c r="Y827" s="7"/>
      <c r="Z827" s="7"/>
    </row>
    <row r="828" spans="13:26" x14ac:dyDescent="0.2">
      <c r="M828" s="74"/>
      <c r="N828" s="43"/>
      <c r="O828" s="74"/>
      <c r="P828" s="74"/>
      <c r="R828" s="7"/>
      <c r="S828" s="7"/>
      <c r="T828" s="7"/>
      <c r="U828" s="7"/>
      <c r="V828" s="7"/>
      <c r="W828" s="7"/>
      <c r="X828" s="7"/>
      <c r="Y828" s="7"/>
      <c r="Z828" s="7"/>
    </row>
    <row r="829" spans="13:26" x14ac:dyDescent="0.2">
      <c r="M829" s="74"/>
      <c r="N829" s="43"/>
      <c r="O829" s="74"/>
      <c r="P829" s="74"/>
      <c r="R829" s="7"/>
      <c r="S829" s="7"/>
      <c r="T829" s="7"/>
      <c r="U829" s="7"/>
      <c r="V829" s="7"/>
      <c r="W829" s="7"/>
      <c r="X829" s="7"/>
      <c r="Y829" s="7"/>
      <c r="Z829" s="7"/>
    </row>
    <row r="830" spans="13:26" x14ac:dyDescent="0.2">
      <c r="M830" s="74"/>
      <c r="N830" s="43"/>
      <c r="O830" s="74"/>
      <c r="P830" s="74"/>
      <c r="R830" s="7"/>
      <c r="S830" s="7"/>
      <c r="T830" s="7"/>
      <c r="U830" s="7"/>
      <c r="V830" s="7"/>
      <c r="W830" s="7"/>
      <c r="X830" s="7"/>
      <c r="Y830" s="7"/>
      <c r="Z830" s="7"/>
    </row>
    <row r="831" spans="13:26" x14ac:dyDescent="0.2">
      <c r="M831" s="74"/>
      <c r="N831" s="43"/>
      <c r="O831" s="74"/>
      <c r="P831" s="74"/>
      <c r="R831" s="7"/>
      <c r="S831" s="7"/>
      <c r="T831" s="7"/>
      <c r="U831" s="7"/>
      <c r="V831" s="7"/>
      <c r="W831" s="7"/>
      <c r="X831" s="7"/>
      <c r="Y831" s="7"/>
      <c r="Z831" s="7"/>
    </row>
    <row r="832" spans="13:26" x14ac:dyDescent="0.2">
      <c r="M832" s="74"/>
      <c r="N832" s="43"/>
      <c r="O832" s="74"/>
      <c r="P832" s="74"/>
      <c r="R832" s="7"/>
      <c r="S832" s="7"/>
      <c r="T832" s="7"/>
      <c r="U832" s="7"/>
      <c r="V832" s="7"/>
      <c r="W832" s="7"/>
      <c r="X832" s="7"/>
      <c r="Y832" s="7"/>
      <c r="Z832" s="7"/>
    </row>
    <row r="833" spans="13:26" x14ac:dyDescent="0.2">
      <c r="M833" s="74"/>
      <c r="N833" s="43"/>
      <c r="O833" s="74"/>
      <c r="P833" s="74"/>
      <c r="R833" s="7"/>
      <c r="S833" s="7"/>
      <c r="T833" s="7"/>
      <c r="U833" s="7"/>
      <c r="V833" s="7"/>
      <c r="W833" s="7"/>
      <c r="X833" s="7"/>
      <c r="Y833" s="7"/>
      <c r="Z833" s="7"/>
    </row>
    <row r="834" spans="13:26" x14ac:dyDescent="0.2">
      <c r="M834" s="74"/>
      <c r="N834" s="43"/>
      <c r="O834" s="74"/>
      <c r="P834" s="74"/>
      <c r="R834" s="7"/>
      <c r="S834" s="7"/>
      <c r="T834" s="7"/>
      <c r="U834" s="7"/>
      <c r="V834" s="7"/>
      <c r="W834" s="7"/>
      <c r="X834" s="7"/>
      <c r="Y834" s="7"/>
      <c r="Z834" s="7"/>
    </row>
    <row r="835" spans="13:26" x14ac:dyDescent="0.2">
      <c r="M835" s="74"/>
      <c r="N835" s="43"/>
      <c r="O835" s="74"/>
      <c r="P835" s="74"/>
      <c r="R835" s="7"/>
      <c r="S835" s="7"/>
      <c r="T835" s="7"/>
      <c r="U835" s="7"/>
      <c r="V835" s="7"/>
      <c r="W835" s="7"/>
      <c r="X835" s="7"/>
      <c r="Y835" s="7"/>
      <c r="Z835" s="7"/>
    </row>
    <row r="836" spans="13:26" x14ac:dyDescent="0.2">
      <c r="M836" s="74"/>
      <c r="N836" s="43"/>
      <c r="O836" s="74"/>
      <c r="P836" s="74"/>
      <c r="R836" s="7"/>
      <c r="S836" s="7"/>
      <c r="T836" s="7"/>
      <c r="U836" s="7"/>
      <c r="V836" s="7"/>
      <c r="W836" s="7"/>
      <c r="X836" s="7"/>
      <c r="Y836" s="7"/>
      <c r="Z836" s="7"/>
    </row>
    <row r="837" spans="13:26" x14ac:dyDescent="0.2">
      <c r="M837" s="74"/>
      <c r="N837" s="43"/>
      <c r="O837" s="74"/>
      <c r="P837" s="74"/>
      <c r="R837" s="7"/>
      <c r="S837" s="7"/>
      <c r="T837" s="7"/>
      <c r="U837" s="7"/>
      <c r="V837" s="7"/>
      <c r="W837" s="7"/>
      <c r="X837" s="7"/>
      <c r="Y837" s="7"/>
      <c r="Z837" s="7"/>
    </row>
    <row r="838" spans="13:26" x14ac:dyDescent="0.2">
      <c r="M838" s="74"/>
      <c r="N838" s="43"/>
      <c r="O838" s="74"/>
      <c r="P838" s="74"/>
      <c r="R838" s="7"/>
      <c r="S838" s="7"/>
      <c r="T838" s="7"/>
      <c r="U838" s="7"/>
      <c r="V838" s="7"/>
      <c r="W838" s="7"/>
      <c r="X838" s="7"/>
      <c r="Y838" s="7"/>
      <c r="Z838" s="7"/>
    </row>
    <row r="839" spans="13:26" x14ac:dyDescent="0.2">
      <c r="M839" s="74"/>
      <c r="N839" s="43"/>
      <c r="O839" s="74"/>
      <c r="P839" s="74"/>
      <c r="R839" s="7"/>
      <c r="S839" s="7"/>
      <c r="T839" s="7"/>
      <c r="U839" s="7"/>
      <c r="V839" s="7"/>
      <c r="W839" s="7"/>
      <c r="X839" s="7"/>
      <c r="Y839" s="7"/>
      <c r="Z839" s="7"/>
    </row>
    <row r="840" spans="13:26" x14ac:dyDescent="0.2">
      <c r="M840" s="74"/>
      <c r="N840" s="43"/>
      <c r="O840" s="74"/>
      <c r="P840" s="74"/>
      <c r="R840" s="7"/>
      <c r="S840" s="7"/>
      <c r="T840" s="7"/>
      <c r="U840" s="7"/>
      <c r="V840" s="7"/>
      <c r="W840" s="7"/>
      <c r="X840" s="7"/>
      <c r="Y840" s="7"/>
      <c r="Z840" s="7"/>
    </row>
    <row r="841" spans="13:26" x14ac:dyDescent="0.2">
      <c r="M841" s="74"/>
      <c r="N841" s="43"/>
      <c r="O841" s="74"/>
      <c r="P841" s="74"/>
      <c r="R841" s="7"/>
      <c r="S841" s="7"/>
      <c r="T841" s="7"/>
      <c r="U841" s="7"/>
      <c r="V841" s="7"/>
      <c r="W841" s="7"/>
      <c r="X841" s="7"/>
      <c r="Y841" s="7"/>
      <c r="Z841" s="7"/>
    </row>
    <row r="842" spans="13:26" x14ac:dyDescent="0.2">
      <c r="M842" s="74"/>
      <c r="N842" s="43"/>
      <c r="O842" s="74"/>
      <c r="P842" s="74"/>
      <c r="R842" s="7"/>
      <c r="S842" s="7"/>
      <c r="T842" s="7"/>
      <c r="U842" s="7"/>
      <c r="V842" s="7"/>
      <c r="W842" s="7"/>
      <c r="X842" s="7"/>
      <c r="Y842" s="7"/>
      <c r="Z842" s="7"/>
    </row>
    <row r="843" spans="13:26" x14ac:dyDescent="0.2">
      <c r="M843" s="74"/>
      <c r="N843" s="43"/>
      <c r="O843" s="74"/>
      <c r="P843" s="74"/>
      <c r="R843" s="7"/>
      <c r="S843" s="7"/>
      <c r="T843" s="7"/>
      <c r="U843" s="7"/>
      <c r="V843" s="7"/>
      <c r="W843" s="7"/>
      <c r="X843" s="7"/>
      <c r="Y843" s="7"/>
      <c r="Z843" s="7"/>
    </row>
    <row r="844" spans="13:26" x14ac:dyDescent="0.2">
      <c r="M844" s="74"/>
      <c r="N844" s="43"/>
      <c r="O844" s="74"/>
      <c r="P844" s="74"/>
      <c r="R844" s="7"/>
      <c r="S844" s="7"/>
      <c r="T844" s="7"/>
      <c r="U844" s="7"/>
      <c r="V844" s="7"/>
      <c r="W844" s="7"/>
      <c r="X844" s="7"/>
      <c r="Y844" s="7"/>
      <c r="Z844" s="7"/>
    </row>
    <row r="845" spans="13:26" x14ac:dyDescent="0.2">
      <c r="M845" s="74"/>
      <c r="N845" s="43"/>
      <c r="O845" s="74"/>
      <c r="P845" s="74"/>
      <c r="R845" s="7"/>
      <c r="S845" s="7"/>
      <c r="T845" s="7"/>
      <c r="U845" s="7"/>
      <c r="V845" s="7"/>
      <c r="W845" s="7"/>
      <c r="X845" s="7"/>
      <c r="Y845" s="7"/>
      <c r="Z845" s="7"/>
    </row>
    <row r="846" spans="13:26" x14ac:dyDescent="0.2">
      <c r="M846" s="74"/>
      <c r="N846" s="43"/>
      <c r="O846" s="74"/>
      <c r="P846" s="74"/>
      <c r="R846" s="7"/>
      <c r="S846" s="7"/>
      <c r="T846" s="7"/>
      <c r="U846" s="7"/>
      <c r="V846" s="7"/>
      <c r="W846" s="7"/>
      <c r="X846" s="7"/>
      <c r="Y846" s="7"/>
      <c r="Z846" s="7"/>
    </row>
    <row r="847" spans="13:26" x14ac:dyDescent="0.2">
      <c r="M847" s="74"/>
      <c r="N847" s="43"/>
      <c r="O847" s="74"/>
      <c r="P847" s="74"/>
      <c r="R847" s="7"/>
      <c r="S847" s="7"/>
      <c r="T847" s="7"/>
      <c r="U847" s="7"/>
      <c r="V847" s="7"/>
      <c r="W847" s="7"/>
      <c r="X847" s="7"/>
      <c r="Y847" s="7"/>
      <c r="Z847" s="7"/>
    </row>
    <row r="848" spans="13:26" x14ac:dyDescent="0.2">
      <c r="M848" s="74"/>
      <c r="N848" s="43"/>
      <c r="O848" s="74"/>
      <c r="P848" s="74"/>
      <c r="R848" s="7"/>
      <c r="S848" s="7"/>
      <c r="T848" s="7"/>
      <c r="U848" s="7"/>
      <c r="V848" s="7"/>
      <c r="W848" s="7"/>
      <c r="X848" s="7"/>
      <c r="Y848" s="7"/>
      <c r="Z848" s="7"/>
    </row>
    <row r="849" spans="13:26" x14ac:dyDescent="0.2">
      <c r="M849" s="74"/>
      <c r="N849" s="43"/>
      <c r="O849" s="74"/>
      <c r="P849" s="74"/>
      <c r="R849" s="7"/>
      <c r="S849" s="7"/>
      <c r="T849" s="7"/>
      <c r="U849" s="7"/>
      <c r="V849" s="7"/>
      <c r="W849" s="7"/>
      <c r="X849" s="7"/>
      <c r="Y849" s="7"/>
      <c r="Z849" s="7"/>
    </row>
    <row r="850" spans="13:26" x14ac:dyDescent="0.2">
      <c r="M850" s="74"/>
      <c r="N850" s="43"/>
      <c r="O850" s="74"/>
      <c r="P850" s="74"/>
      <c r="R850" s="7"/>
      <c r="S850" s="7"/>
      <c r="T850" s="7"/>
      <c r="U850" s="7"/>
      <c r="V850" s="7"/>
      <c r="W850" s="7"/>
      <c r="X850" s="7"/>
      <c r="Y850" s="7"/>
      <c r="Z850" s="7"/>
    </row>
    <row r="851" spans="13:26" x14ac:dyDescent="0.2">
      <c r="M851" s="74"/>
      <c r="N851" s="43"/>
      <c r="O851" s="74"/>
      <c r="P851" s="74"/>
      <c r="R851" s="7"/>
      <c r="S851" s="7"/>
      <c r="T851" s="7"/>
      <c r="U851" s="7"/>
      <c r="V851" s="7"/>
      <c r="W851" s="7"/>
      <c r="X851" s="7"/>
      <c r="Y851" s="7"/>
      <c r="Z851" s="7"/>
    </row>
    <row r="852" spans="13:26" x14ac:dyDescent="0.2">
      <c r="M852" s="74"/>
      <c r="N852" s="43"/>
      <c r="O852" s="74"/>
      <c r="P852" s="74"/>
      <c r="R852" s="7"/>
      <c r="S852" s="7"/>
      <c r="T852" s="7"/>
      <c r="U852" s="7"/>
      <c r="V852" s="7"/>
      <c r="W852" s="7"/>
      <c r="X852" s="7"/>
      <c r="Y852" s="7"/>
      <c r="Z852" s="7"/>
    </row>
    <row r="853" spans="13:26" x14ac:dyDescent="0.2">
      <c r="M853" s="74"/>
      <c r="N853" s="43"/>
      <c r="O853" s="74"/>
      <c r="P853" s="74"/>
      <c r="R853" s="7"/>
      <c r="S853" s="7"/>
      <c r="T853" s="7"/>
      <c r="U853" s="7"/>
      <c r="V853" s="7"/>
      <c r="W853" s="7"/>
      <c r="X853" s="7"/>
      <c r="Y853" s="7"/>
      <c r="Z853" s="7"/>
    </row>
    <row r="854" spans="13:26" x14ac:dyDescent="0.2">
      <c r="M854" s="74"/>
      <c r="N854" s="43"/>
      <c r="O854" s="74"/>
      <c r="P854" s="74"/>
      <c r="R854" s="7"/>
      <c r="S854" s="7"/>
      <c r="T854" s="7"/>
      <c r="U854" s="7"/>
      <c r="V854" s="7"/>
      <c r="W854" s="7"/>
      <c r="X854" s="7"/>
      <c r="Y854" s="7"/>
      <c r="Z854" s="7"/>
    </row>
    <row r="855" spans="13:26" x14ac:dyDescent="0.2">
      <c r="M855" s="74"/>
      <c r="N855" s="43"/>
      <c r="O855" s="74"/>
      <c r="P855" s="74"/>
      <c r="R855" s="7"/>
      <c r="S855" s="7"/>
      <c r="T855" s="7"/>
      <c r="U855" s="7"/>
      <c r="V855" s="7"/>
      <c r="W855" s="7"/>
      <c r="X855" s="7"/>
      <c r="Y855" s="7"/>
      <c r="Z855" s="7"/>
    </row>
    <row r="856" spans="13:26" x14ac:dyDescent="0.2">
      <c r="M856" s="74"/>
      <c r="N856" s="43"/>
      <c r="O856" s="74"/>
      <c r="P856" s="74"/>
      <c r="R856" s="7"/>
      <c r="S856" s="7"/>
      <c r="T856" s="7"/>
      <c r="U856" s="7"/>
      <c r="V856" s="7"/>
      <c r="W856" s="7"/>
      <c r="X856" s="7"/>
      <c r="Y856" s="7"/>
      <c r="Z856" s="7"/>
    </row>
    <row r="857" spans="13:26" x14ac:dyDescent="0.2">
      <c r="M857" s="74"/>
      <c r="N857" s="43"/>
      <c r="O857" s="74"/>
      <c r="P857" s="74"/>
      <c r="R857" s="7"/>
      <c r="S857" s="7"/>
      <c r="T857" s="7"/>
      <c r="U857" s="7"/>
      <c r="V857" s="7"/>
      <c r="W857" s="7"/>
      <c r="X857" s="7"/>
      <c r="Y857" s="7"/>
      <c r="Z857" s="7"/>
    </row>
    <row r="858" spans="13:26" x14ac:dyDescent="0.2">
      <c r="M858" s="74"/>
      <c r="N858" s="43"/>
      <c r="O858" s="74"/>
      <c r="P858" s="74"/>
      <c r="R858" s="7"/>
      <c r="S858" s="7"/>
      <c r="T858" s="7"/>
      <c r="U858" s="7"/>
      <c r="V858" s="7"/>
      <c r="W858" s="7"/>
      <c r="X858" s="7"/>
      <c r="Y858" s="7"/>
      <c r="Z858" s="7"/>
    </row>
    <row r="859" spans="13:26" x14ac:dyDescent="0.2">
      <c r="M859" s="74"/>
      <c r="N859" s="43"/>
      <c r="O859" s="74"/>
      <c r="P859" s="74"/>
      <c r="R859" s="7"/>
      <c r="S859" s="7"/>
      <c r="T859" s="7"/>
      <c r="U859" s="7"/>
      <c r="V859" s="7"/>
      <c r="W859" s="7"/>
      <c r="X859" s="7"/>
      <c r="Y859" s="7"/>
      <c r="Z859" s="7"/>
    </row>
    <row r="860" spans="13:26" x14ac:dyDescent="0.2">
      <c r="M860" s="74"/>
      <c r="N860" s="43"/>
      <c r="O860" s="74"/>
      <c r="P860" s="74"/>
      <c r="R860" s="7"/>
      <c r="S860" s="7"/>
      <c r="T860" s="7"/>
      <c r="U860" s="7"/>
      <c r="V860" s="7"/>
      <c r="W860" s="7"/>
      <c r="X860" s="7"/>
      <c r="Y860" s="7"/>
      <c r="Z860" s="7"/>
    </row>
    <row r="861" spans="13:26" x14ac:dyDescent="0.2">
      <c r="M861" s="74"/>
      <c r="N861" s="43"/>
      <c r="O861" s="74"/>
      <c r="P861" s="74"/>
      <c r="R861" s="7"/>
      <c r="S861" s="7"/>
      <c r="T861" s="7"/>
      <c r="U861" s="7"/>
      <c r="V861" s="7"/>
      <c r="W861" s="7"/>
      <c r="X861" s="7"/>
      <c r="Y861" s="7"/>
      <c r="Z861" s="7"/>
    </row>
    <row r="862" spans="13:26" x14ac:dyDescent="0.2">
      <c r="M862" s="74"/>
      <c r="N862" s="43"/>
      <c r="O862" s="74"/>
      <c r="P862" s="74"/>
      <c r="R862" s="7"/>
      <c r="S862" s="7"/>
      <c r="T862" s="7"/>
      <c r="U862" s="7"/>
      <c r="V862" s="7"/>
      <c r="W862" s="7"/>
      <c r="X862" s="7"/>
      <c r="Y862" s="7"/>
      <c r="Z862" s="7"/>
    </row>
    <row r="863" spans="13:26" x14ac:dyDescent="0.2">
      <c r="M863" s="74"/>
      <c r="N863" s="43"/>
      <c r="O863" s="74"/>
      <c r="P863" s="74"/>
      <c r="R863" s="7"/>
      <c r="S863" s="7"/>
      <c r="T863" s="7"/>
      <c r="U863" s="7"/>
      <c r="V863" s="7"/>
      <c r="W863" s="7"/>
      <c r="X863" s="7"/>
      <c r="Y863" s="7"/>
      <c r="Z863" s="7"/>
    </row>
    <row r="864" spans="13:26" x14ac:dyDescent="0.2">
      <c r="M864" s="74"/>
      <c r="N864" s="43"/>
      <c r="O864" s="74"/>
      <c r="P864" s="74"/>
      <c r="R864" s="7"/>
      <c r="S864" s="7"/>
      <c r="T864" s="7"/>
      <c r="U864" s="7"/>
      <c r="V864" s="7"/>
      <c r="W864" s="7"/>
      <c r="X864" s="7"/>
      <c r="Y864" s="7"/>
      <c r="Z864" s="7"/>
    </row>
    <row r="865" spans="13:26" x14ac:dyDescent="0.2">
      <c r="M865" s="74"/>
      <c r="N865" s="43"/>
      <c r="O865" s="74"/>
      <c r="P865" s="74"/>
      <c r="R865" s="7"/>
      <c r="S865" s="7"/>
      <c r="T865" s="7"/>
      <c r="U865" s="7"/>
      <c r="V865" s="7"/>
      <c r="W865" s="7"/>
      <c r="X865" s="7"/>
      <c r="Y865" s="7"/>
      <c r="Z865" s="7"/>
    </row>
    <row r="866" spans="13:26" x14ac:dyDescent="0.2">
      <c r="M866" s="74"/>
      <c r="N866" s="43"/>
      <c r="O866" s="74"/>
      <c r="P866" s="74"/>
      <c r="R866" s="7"/>
      <c r="S866" s="7"/>
      <c r="T866" s="7"/>
      <c r="U866" s="7"/>
      <c r="V866" s="7"/>
      <c r="W866" s="7"/>
      <c r="X866" s="7"/>
      <c r="Y866" s="7"/>
      <c r="Z866" s="7"/>
    </row>
    <row r="867" spans="13:26" x14ac:dyDescent="0.2">
      <c r="M867" s="74"/>
      <c r="N867" s="43"/>
      <c r="O867" s="74"/>
      <c r="P867" s="74"/>
      <c r="R867" s="7"/>
      <c r="S867" s="7"/>
      <c r="T867" s="7"/>
      <c r="U867" s="7"/>
      <c r="V867" s="7"/>
      <c r="W867" s="7"/>
      <c r="X867" s="7"/>
      <c r="Y867" s="7"/>
      <c r="Z867" s="7"/>
    </row>
    <row r="868" spans="13:26" x14ac:dyDescent="0.2">
      <c r="M868" s="74"/>
      <c r="N868" s="43"/>
      <c r="O868" s="74"/>
      <c r="P868" s="74"/>
      <c r="R868" s="7"/>
      <c r="S868" s="7"/>
      <c r="T868" s="7"/>
      <c r="U868" s="7"/>
      <c r="V868" s="7"/>
      <c r="W868" s="7"/>
      <c r="X868" s="7"/>
      <c r="Y868" s="7"/>
      <c r="Z868" s="7"/>
    </row>
    <row r="869" spans="13:26" x14ac:dyDescent="0.2">
      <c r="M869" s="74"/>
      <c r="N869" s="43"/>
      <c r="O869" s="74"/>
      <c r="P869" s="74"/>
      <c r="R869" s="7"/>
      <c r="S869" s="7"/>
      <c r="T869" s="7"/>
      <c r="U869" s="7"/>
      <c r="V869" s="7"/>
      <c r="W869" s="7"/>
      <c r="X869" s="7"/>
      <c r="Y869" s="7"/>
      <c r="Z869" s="7"/>
    </row>
    <row r="870" spans="13:26" x14ac:dyDescent="0.2">
      <c r="M870" s="74"/>
      <c r="N870" s="43"/>
      <c r="O870" s="74"/>
      <c r="P870" s="74"/>
      <c r="R870" s="7"/>
      <c r="S870" s="7"/>
      <c r="T870" s="7"/>
      <c r="U870" s="7"/>
      <c r="V870" s="7"/>
      <c r="W870" s="7"/>
      <c r="X870" s="7"/>
      <c r="Y870" s="7"/>
      <c r="Z870" s="7"/>
    </row>
    <row r="871" spans="13:26" x14ac:dyDescent="0.2">
      <c r="M871" s="74"/>
      <c r="N871" s="43"/>
      <c r="O871" s="74"/>
      <c r="P871" s="74"/>
      <c r="R871" s="7"/>
      <c r="S871" s="7"/>
      <c r="T871" s="7"/>
      <c r="U871" s="7"/>
      <c r="V871" s="7"/>
      <c r="W871" s="7"/>
      <c r="X871" s="7"/>
      <c r="Y871" s="7"/>
      <c r="Z871" s="7"/>
    </row>
    <row r="872" spans="13:26" x14ac:dyDescent="0.2">
      <c r="M872" s="74"/>
      <c r="N872" s="43"/>
      <c r="O872" s="74"/>
      <c r="P872" s="74"/>
      <c r="R872" s="7"/>
      <c r="S872" s="7"/>
      <c r="T872" s="7"/>
      <c r="U872" s="7"/>
      <c r="V872" s="7"/>
      <c r="W872" s="7"/>
      <c r="X872" s="7"/>
      <c r="Y872" s="7"/>
      <c r="Z872" s="7"/>
    </row>
    <row r="873" spans="13:26" x14ac:dyDescent="0.2">
      <c r="M873" s="74"/>
      <c r="N873" s="43"/>
      <c r="O873" s="74"/>
      <c r="P873" s="74"/>
      <c r="R873" s="7"/>
      <c r="S873" s="7"/>
      <c r="T873" s="7"/>
      <c r="U873" s="7"/>
      <c r="V873" s="7"/>
      <c r="W873" s="7"/>
      <c r="X873" s="7"/>
      <c r="Y873" s="7"/>
      <c r="Z873" s="7"/>
    </row>
    <row r="874" spans="13:26" x14ac:dyDescent="0.2">
      <c r="M874" s="74"/>
      <c r="N874" s="43"/>
      <c r="O874" s="74"/>
      <c r="P874" s="74"/>
      <c r="R874" s="7"/>
      <c r="S874" s="7"/>
      <c r="T874" s="7"/>
      <c r="U874" s="7"/>
      <c r="V874" s="7"/>
      <c r="W874" s="7"/>
      <c r="X874" s="7"/>
      <c r="Y874" s="7"/>
      <c r="Z874" s="7"/>
    </row>
    <row r="875" spans="13:26" x14ac:dyDescent="0.2">
      <c r="M875" s="74"/>
      <c r="N875" s="43"/>
      <c r="O875" s="74"/>
      <c r="P875" s="74"/>
      <c r="R875" s="7"/>
      <c r="S875" s="7"/>
      <c r="T875" s="7"/>
      <c r="U875" s="7"/>
      <c r="V875" s="7"/>
      <c r="W875" s="7"/>
      <c r="X875" s="7"/>
      <c r="Y875" s="7"/>
      <c r="Z875" s="7"/>
    </row>
    <row r="876" spans="13:26" x14ac:dyDescent="0.2">
      <c r="M876" s="74"/>
      <c r="N876" s="43"/>
      <c r="O876" s="74"/>
      <c r="P876" s="74"/>
      <c r="R876" s="7"/>
      <c r="S876" s="7"/>
      <c r="T876" s="7"/>
      <c r="U876" s="7"/>
      <c r="V876" s="7"/>
      <c r="W876" s="7"/>
      <c r="X876" s="7"/>
      <c r="Y876" s="7"/>
      <c r="Z876" s="7"/>
    </row>
    <row r="877" spans="13:26" x14ac:dyDescent="0.2">
      <c r="M877" s="74"/>
      <c r="N877" s="43"/>
      <c r="O877" s="74"/>
      <c r="P877" s="74"/>
      <c r="R877" s="7"/>
      <c r="S877" s="7"/>
      <c r="T877" s="7"/>
      <c r="U877" s="7"/>
      <c r="V877" s="7"/>
      <c r="W877" s="7"/>
      <c r="X877" s="7"/>
      <c r="Y877" s="7"/>
      <c r="Z877" s="7"/>
    </row>
    <row r="878" spans="13:26" x14ac:dyDescent="0.2">
      <c r="M878" s="74"/>
      <c r="N878" s="43"/>
      <c r="O878" s="74"/>
      <c r="P878" s="74"/>
      <c r="R878" s="7"/>
      <c r="S878" s="7"/>
      <c r="T878" s="7"/>
      <c r="U878" s="7"/>
      <c r="V878" s="7"/>
      <c r="W878" s="7"/>
      <c r="X878" s="7"/>
      <c r="Y878" s="7"/>
      <c r="Z878" s="7"/>
    </row>
    <row r="879" spans="13:26" x14ac:dyDescent="0.2">
      <c r="M879" s="74"/>
      <c r="N879" s="43"/>
      <c r="O879" s="74"/>
      <c r="P879" s="74"/>
      <c r="R879" s="7"/>
      <c r="S879" s="7"/>
      <c r="T879" s="7"/>
      <c r="U879" s="7"/>
      <c r="V879" s="7"/>
      <c r="W879" s="7"/>
      <c r="X879" s="7"/>
      <c r="Y879" s="7"/>
      <c r="Z879" s="7"/>
    </row>
    <row r="880" spans="13:26" x14ac:dyDescent="0.2">
      <c r="M880" s="74"/>
      <c r="N880" s="43"/>
      <c r="O880" s="74"/>
      <c r="P880" s="74"/>
      <c r="R880" s="7"/>
      <c r="S880" s="7"/>
      <c r="T880" s="7"/>
      <c r="U880" s="7"/>
      <c r="V880" s="7"/>
      <c r="W880" s="7"/>
      <c r="X880" s="7"/>
      <c r="Y880" s="7"/>
      <c r="Z880" s="7"/>
    </row>
    <row r="881" spans="13:26" x14ac:dyDescent="0.2">
      <c r="M881" s="74"/>
      <c r="N881" s="43"/>
      <c r="O881" s="74"/>
      <c r="P881" s="74"/>
      <c r="R881" s="7"/>
      <c r="S881" s="7"/>
      <c r="T881" s="7"/>
      <c r="U881" s="7"/>
      <c r="V881" s="7"/>
      <c r="W881" s="7"/>
      <c r="X881" s="7"/>
      <c r="Y881" s="7"/>
      <c r="Z881" s="7"/>
    </row>
    <row r="882" spans="13:26" x14ac:dyDescent="0.2">
      <c r="M882" s="74"/>
      <c r="N882" s="43"/>
      <c r="O882" s="74"/>
      <c r="P882" s="74"/>
      <c r="R882" s="7"/>
      <c r="S882" s="7"/>
      <c r="T882" s="7"/>
      <c r="U882" s="7"/>
      <c r="V882" s="7"/>
      <c r="W882" s="7"/>
      <c r="X882" s="7"/>
      <c r="Y882" s="7"/>
      <c r="Z882" s="7"/>
    </row>
    <row r="883" spans="13:26" x14ac:dyDescent="0.2">
      <c r="M883" s="74"/>
      <c r="N883" s="43"/>
      <c r="O883" s="74"/>
      <c r="P883" s="74"/>
      <c r="R883" s="7"/>
      <c r="S883" s="7"/>
      <c r="T883" s="7"/>
      <c r="U883" s="7"/>
      <c r="V883" s="7"/>
      <c r="W883" s="7"/>
      <c r="X883" s="7"/>
      <c r="Y883" s="7"/>
      <c r="Z883" s="7"/>
    </row>
    <row r="884" spans="13:26" x14ac:dyDescent="0.2">
      <c r="M884" s="74"/>
      <c r="N884" s="43"/>
      <c r="O884" s="74"/>
      <c r="P884" s="74"/>
      <c r="R884" s="7"/>
      <c r="S884" s="7"/>
      <c r="T884" s="7"/>
      <c r="U884" s="7"/>
      <c r="V884" s="7"/>
      <c r="W884" s="7"/>
      <c r="X884" s="7"/>
      <c r="Y884" s="7"/>
      <c r="Z884" s="7"/>
    </row>
    <row r="885" spans="13:26" x14ac:dyDescent="0.2">
      <c r="M885" s="74"/>
      <c r="N885" s="43"/>
      <c r="O885" s="74"/>
      <c r="P885" s="74"/>
      <c r="R885" s="7"/>
      <c r="S885" s="7"/>
      <c r="T885" s="7"/>
      <c r="U885" s="7"/>
      <c r="V885" s="7"/>
      <c r="W885" s="7"/>
      <c r="X885" s="7"/>
      <c r="Y885" s="7"/>
      <c r="Z885" s="7"/>
    </row>
    <row r="886" spans="13:26" x14ac:dyDescent="0.2">
      <c r="M886" s="74"/>
      <c r="N886" s="43"/>
      <c r="O886" s="74"/>
      <c r="P886" s="74"/>
      <c r="R886" s="7"/>
      <c r="S886" s="7"/>
      <c r="T886" s="7"/>
      <c r="U886" s="7"/>
      <c r="V886" s="7"/>
      <c r="W886" s="7"/>
      <c r="X886" s="7"/>
      <c r="Y886" s="7"/>
      <c r="Z886" s="7"/>
    </row>
    <row r="887" spans="13:26" x14ac:dyDescent="0.2">
      <c r="M887" s="74"/>
      <c r="N887" s="43"/>
      <c r="O887" s="74"/>
      <c r="P887" s="74"/>
      <c r="R887" s="7"/>
      <c r="S887" s="7"/>
      <c r="T887" s="7"/>
      <c r="U887" s="7"/>
      <c r="V887" s="7"/>
      <c r="W887" s="7"/>
      <c r="X887" s="7"/>
      <c r="Y887" s="7"/>
      <c r="Z887" s="7"/>
    </row>
    <row r="888" spans="13:26" x14ac:dyDescent="0.2">
      <c r="M888" s="74"/>
      <c r="N888" s="43"/>
      <c r="O888" s="74"/>
      <c r="P888" s="74"/>
      <c r="R888" s="7"/>
      <c r="S888" s="7"/>
      <c r="T888" s="7"/>
      <c r="U888" s="7"/>
      <c r="V888" s="7"/>
      <c r="W888" s="7"/>
      <c r="X888" s="7"/>
      <c r="Y888" s="7"/>
      <c r="Z888" s="7"/>
    </row>
    <row r="889" spans="13:26" x14ac:dyDescent="0.2">
      <c r="M889" s="74"/>
      <c r="N889" s="43"/>
      <c r="O889" s="74"/>
      <c r="P889" s="74"/>
      <c r="R889" s="7"/>
      <c r="S889" s="7"/>
      <c r="T889" s="7"/>
      <c r="U889" s="7"/>
      <c r="V889" s="7"/>
      <c r="W889" s="7"/>
      <c r="X889" s="7"/>
      <c r="Y889" s="7"/>
      <c r="Z889" s="7"/>
    </row>
    <row r="890" spans="13:26" x14ac:dyDescent="0.2">
      <c r="M890" s="74"/>
      <c r="N890" s="43"/>
      <c r="O890" s="74"/>
      <c r="P890" s="74"/>
      <c r="R890" s="7"/>
      <c r="S890" s="7"/>
      <c r="T890" s="7"/>
      <c r="U890" s="7"/>
      <c r="V890" s="7"/>
      <c r="W890" s="7"/>
      <c r="X890" s="7"/>
      <c r="Y890" s="7"/>
      <c r="Z890" s="7"/>
    </row>
    <row r="891" spans="13:26" x14ac:dyDescent="0.2">
      <c r="M891" s="74"/>
      <c r="N891" s="43"/>
      <c r="O891" s="74"/>
      <c r="P891" s="74"/>
      <c r="R891" s="7"/>
      <c r="S891" s="7"/>
      <c r="T891" s="7"/>
      <c r="U891" s="7"/>
      <c r="V891" s="7"/>
      <c r="W891" s="7"/>
      <c r="X891" s="7"/>
      <c r="Y891" s="7"/>
      <c r="Z891" s="7"/>
    </row>
    <row r="892" spans="13:26" x14ac:dyDescent="0.2">
      <c r="M892" s="74"/>
      <c r="N892" s="43"/>
      <c r="O892" s="74"/>
      <c r="P892" s="74"/>
      <c r="R892" s="7"/>
      <c r="S892" s="7"/>
      <c r="T892" s="7"/>
      <c r="U892" s="7"/>
      <c r="V892" s="7"/>
      <c r="W892" s="7"/>
      <c r="X892" s="7"/>
      <c r="Y892" s="7"/>
      <c r="Z892" s="7"/>
    </row>
    <row r="893" spans="13:26" x14ac:dyDescent="0.2">
      <c r="M893" s="74"/>
      <c r="N893" s="43"/>
      <c r="O893" s="74"/>
      <c r="P893" s="74"/>
      <c r="R893" s="7"/>
      <c r="S893" s="7"/>
      <c r="T893" s="7"/>
      <c r="U893" s="7"/>
      <c r="V893" s="7"/>
      <c r="W893" s="7"/>
      <c r="X893" s="7"/>
      <c r="Y893" s="7"/>
      <c r="Z893" s="7"/>
    </row>
    <row r="894" spans="13:26" x14ac:dyDescent="0.2">
      <c r="M894" s="74"/>
      <c r="N894" s="43"/>
      <c r="O894" s="74"/>
      <c r="P894" s="74"/>
      <c r="R894" s="7"/>
      <c r="S894" s="7"/>
      <c r="T894" s="7"/>
      <c r="U894" s="7"/>
      <c r="V894" s="7"/>
      <c r="W894" s="7"/>
      <c r="X894" s="7"/>
      <c r="Y894" s="7"/>
      <c r="Z894" s="7"/>
    </row>
    <row r="895" spans="13:26" x14ac:dyDescent="0.2">
      <c r="M895" s="74"/>
      <c r="N895" s="43"/>
      <c r="O895" s="74"/>
      <c r="P895" s="74"/>
      <c r="R895" s="7"/>
      <c r="S895" s="7"/>
      <c r="T895" s="7"/>
      <c r="U895" s="7"/>
      <c r="V895" s="7"/>
      <c r="W895" s="7"/>
      <c r="X895" s="7"/>
      <c r="Y895" s="7"/>
      <c r="Z895" s="7"/>
    </row>
    <row r="896" spans="13:26" x14ac:dyDescent="0.2">
      <c r="M896" s="74"/>
      <c r="N896" s="43"/>
      <c r="O896" s="74"/>
      <c r="P896" s="74"/>
      <c r="R896" s="7"/>
      <c r="S896" s="7"/>
      <c r="T896" s="7"/>
      <c r="U896" s="7"/>
      <c r="V896" s="7"/>
      <c r="W896" s="7"/>
      <c r="X896" s="7"/>
      <c r="Y896" s="7"/>
      <c r="Z896" s="7"/>
    </row>
    <row r="897" spans="13:26" x14ac:dyDescent="0.2">
      <c r="M897" s="74"/>
      <c r="N897" s="43"/>
      <c r="O897" s="74"/>
      <c r="P897" s="74"/>
      <c r="R897" s="7"/>
      <c r="S897" s="7"/>
      <c r="T897" s="7"/>
      <c r="U897" s="7"/>
      <c r="V897" s="7"/>
      <c r="W897" s="7"/>
      <c r="X897" s="7"/>
      <c r="Y897" s="7"/>
      <c r="Z897" s="7"/>
    </row>
    <row r="898" spans="13:26" x14ac:dyDescent="0.2">
      <c r="M898" s="74"/>
      <c r="N898" s="43"/>
      <c r="O898" s="74"/>
      <c r="P898" s="74"/>
      <c r="R898" s="7"/>
      <c r="S898" s="7"/>
      <c r="T898" s="7"/>
      <c r="U898" s="7"/>
      <c r="V898" s="7"/>
      <c r="W898" s="7"/>
      <c r="X898" s="7"/>
      <c r="Y898" s="7"/>
      <c r="Z898" s="7"/>
    </row>
    <row r="899" spans="13:26" x14ac:dyDescent="0.2">
      <c r="M899" s="74"/>
      <c r="N899" s="43"/>
      <c r="O899" s="74"/>
      <c r="P899" s="74"/>
      <c r="R899" s="7"/>
      <c r="S899" s="7"/>
      <c r="T899" s="7"/>
      <c r="U899" s="7"/>
      <c r="V899" s="7"/>
      <c r="W899" s="7"/>
      <c r="X899" s="7"/>
      <c r="Y899" s="7"/>
      <c r="Z899" s="7"/>
    </row>
    <row r="900" spans="13:26" x14ac:dyDescent="0.2">
      <c r="M900" s="74"/>
      <c r="N900" s="43"/>
      <c r="O900" s="74"/>
      <c r="P900" s="74"/>
      <c r="R900" s="7"/>
      <c r="S900" s="7"/>
      <c r="T900" s="7"/>
      <c r="U900" s="7"/>
      <c r="V900" s="7"/>
      <c r="W900" s="7"/>
      <c r="X900" s="7"/>
      <c r="Y900" s="7"/>
      <c r="Z900" s="7"/>
    </row>
    <row r="901" spans="13:26" x14ac:dyDescent="0.2">
      <c r="M901" s="74"/>
      <c r="N901" s="43"/>
      <c r="O901" s="74"/>
      <c r="P901" s="74"/>
      <c r="R901" s="7"/>
      <c r="S901" s="7"/>
      <c r="T901" s="7"/>
      <c r="U901" s="7"/>
      <c r="V901" s="7"/>
      <c r="W901" s="7"/>
      <c r="X901" s="7"/>
      <c r="Y901" s="7"/>
      <c r="Z901" s="7"/>
    </row>
    <row r="902" spans="13:26" x14ac:dyDescent="0.2">
      <c r="M902" s="74"/>
      <c r="N902" s="43"/>
      <c r="O902" s="74"/>
      <c r="P902" s="74"/>
      <c r="R902" s="7"/>
      <c r="S902" s="7"/>
      <c r="T902" s="7"/>
      <c r="U902" s="7"/>
      <c r="V902" s="7"/>
      <c r="W902" s="7"/>
      <c r="X902" s="7"/>
      <c r="Y902" s="7"/>
      <c r="Z902" s="7"/>
    </row>
    <row r="903" spans="13:26" x14ac:dyDescent="0.2">
      <c r="M903" s="74"/>
      <c r="N903" s="43"/>
      <c r="O903" s="74"/>
      <c r="P903" s="74"/>
      <c r="R903" s="7"/>
      <c r="S903" s="7"/>
      <c r="T903" s="7"/>
      <c r="U903" s="7"/>
      <c r="V903" s="7"/>
      <c r="W903" s="7"/>
      <c r="X903" s="7"/>
      <c r="Y903" s="7"/>
      <c r="Z903" s="7"/>
    </row>
    <row r="904" spans="13:26" x14ac:dyDescent="0.2">
      <c r="M904" s="74"/>
      <c r="N904" s="43"/>
      <c r="O904" s="74"/>
      <c r="P904" s="74"/>
      <c r="R904" s="7"/>
      <c r="S904" s="7"/>
      <c r="T904" s="7"/>
      <c r="U904" s="7"/>
      <c r="V904" s="7"/>
      <c r="W904" s="7"/>
      <c r="X904" s="7"/>
      <c r="Y904" s="7"/>
      <c r="Z904" s="7"/>
    </row>
    <row r="905" spans="13:26" x14ac:dyDescent="0.2">
      <c r="M905" s="74"/>
      <c r="N905" s="43"/>
      <c r="O905" s="74"/>
      <c r="P905" s="74"/>
      <c r="R905" s="7"/>
      <c r="S905" s="7"/>
      <c r="T905" s="7"/>
      <c r="U905" s="7"/>
      <c r="V905" s="7"/>
      <c r="W905" s="7"/>
      <c r="X905" s="7"/>
      <c r="Y905" s="7"/>
      <c r="Z905" s="7"/>
    </row>
    <row r="906" spans="13:26" x14ac:dyDescent="0.2">
      <c r="M906" s="74"/>
      <c r="N906" s="43"/>
      <c r="O906" s="74"/>
      <c r="P906" s="74"/>
      <c r="R906" s="7"/>
      <c r="S906" s="7"/>
      <c r="T906" s="7"/>
      <c r="U906" s="7"/>
      <c r="V906" s="7"/>
      <c r="W906" s="7"/>
      <c r="X906" s="7"/>
      <c r="Y906" s="7"/>
      <c r="Z906" s="7"/>
    </row>
    <row r="907" spans="13:26" x14ac:dyDescent="0.2">
      <c r="M907" s="74"/>
      <c r="N907" s="43"/>
      <c r="O907" s="74"/>
      <c r="P907" s="74"/>
      <c r="R907" s="7"/>
      <c r="S907" s="7"/>
      <c r="T907" s="7"/>
      <c r="U907" s="7"/>
      <c r="V907" s="7"/>
      <c r="W907" s="7"/>
      <c r="X907" s="7"/>
      <c r="Y907" s="7"/>
      <c r="Z907" s="7"/>
    </row>
    <row r="908" spans="13:26" x14ac:dyDescent="0.2">
      <c r="M908" s="74"/>
      <c r="N908" s="43"/>
      <c r="O908" s="74"/>
      <c r="P908" s="74"/>
      <c r="R908" s="7"/>
      <c r="S908" s="7"/>
      <c r="T908" s="7"/>
      <c r="U908" s="7"/>
      <c r="V908" s="7"/>
      <c r="W908" s="7"/>
      <c r="X908" s="7"/>
      <c r="Y908" s="7"/>
      <c r="Z908" s="7"/>
    </row>
    <row r="909" spans="13:26" x14ac:dyDescent="0.2">
      <c r="M909" s="74"/>
      <c r="N909" s="43"/>
      <c r="O909" s="74"/>
      <c r="P909" s="74"/>
      <c r="R909" s="7"/>
      <c r="S909" s="7"/>
      <c r="T909" s="7"/>
      <c r="U909" s="7"/>
      <c r="V909" s="7"/>
      <c r="W909" s="7"/>
      <c r="X909" s="7"/>
      <c r="Y909" s="7"/>
      <c r="Z909" s="7"/>
    </row>
    <row r="910" spans="13:26" x14ac:dyDescent="0.2">
      <c r="M910" s="74"/>
      <c r="N910" s="43"/>
      <c r="O910" s="74"/>
      <c r="P910" s="74"/>
      <c r="R910" s="7"/>
      <c r="S910" s="7"/>
      <c r="T910" s="7"/>
      <c r="U910" s="7"/>
      <c r="V910" s="7"/>
      <c r="W910" s="7"/>
      <c r="X910" s="7"/>
      <c r="Y910" s="7"/>
      <c r="Z910" s="7"/>
    </row>
    <row r="911" spans="13:26" x14ac:dyDescent="0.2">
      <c r="M911" s="74"/>
      <c r="N911" s="43"/>
      <c r="O911" s="74"/>
      <c r="P911" s="74"/>
      <c r="R911" s="7"/>
      <c r="S911" s="7"/>
      <c r="T911" s="7"/>
      <c r="U911" s="7"/>
      <c r="V911" s="7"/>
      <c r="W911" s="7"/>
      <c r="X911" s="7"/>
      <c r="Y911" s="7"/>
      <c r="Z911" s="7"/>
    </row>
    <row r="912" spans="13:26" x14ac:dyDescent="0.2">
      <c r="M912" s="74"/>
      <c r="N912" s="43"/>
      <c r="O912" s="74"/>
      <c r="P912" s="74"/>
      <c r="R912" s="7"/>
      <c r="S912" s="7"/>
      <c r="T912" s="7"/>
      <c r="U912" s="7"/>
      <c r="V912" s="7"/>
      <c r="W912" s="7"/>
      <c r="X912" s="7"/>
      <c r="Y912" s="7"/>
      <c r="Z912" s="7"/>
    </row>
    <row r="913" spans="13:26" x14ac:dyDescent="0.2">
      <c r="M913" s="74"/>
      <c r="N913" s="43"/>
      <c r="O913" s="74"/>
      <c r="P913" s="74"/>
      <c r="R913" s="7"/>
      <c r="S913" s="7"/>
      <c r="T913" s="7"/>
      <c r="U913" s="7"/>
      <c r="V913" s="7"/>
      <c r="W913" s="7"/>
      <c r="X913" s="7"/>
      <c r="Y913" s="7"/>
      <c r="Z913" s="7"/>
    </row>
    <row r="914" spans="13:26" x14ac:dyDescent="0.2">
      <c r="M914" s="74"/>
      <c r="N914" s="43"/>
      <c r="O914" s="74"/>
      <c r="P914" s="74"/>
      <c r="R914" s="7"/>
      <c r="S914" s="7"/>
      <c r="T914" s="7"/>
      <c r="U914" s="7"/>
      <c r="V914" s="7"/>
      <c r="W914" s="7"/>
      <c r="X914" s="7"/>
      <c r="Y914" s="7"/>
      <c r="Z914" s="7"/>
    </row>
    <row r="915" spans="13:26" x14ac:dyDescent="0.2">
      <c r="M915" s="74"/>
      <c r="N915" s="43"/>
      <c r="O915" s="74"/>
      <c r="P915" s="74"/>
      <c r="R915" s="7"/>
      <c r="S915" s="7"/>
      <c r="T915" s="7"/>
      <c r="U915" s="7"/>
      <c r="V915" s="7"/>
      <c r="W915" s="7"/>
      <c r="X915" s="7"/>
      <c r="Y915" s="7"/>
      <c r="Z915" s="7"/>
    </row>
    <row r="916" spans="13:26" x14ac:dyDescent="0.2">
      <c r="M916" s="74"/>
      <c r="N916" s="43"/>
      <c r="O916" s="74"/>
      <c r="P916" s="74"/>
      <c r="R916" s="7"/>
      <c r="S916" s="7"/>
      <c r="T916" s="7"/>
      <c r="U916" s="7"/>
      <c r="V916" s="7"/>
      <c r="W916" s="7"/>
      <c r="X916" s="7"/>
      <c r="Y916" s="7"/>
      <c r="Z916" s="7"/>
    </row>
    <row r="917" spans="13:26" x14ac:dyDescent="0.2">
      <c r="M917" s="74"/>
      <c r="N917" s="43"/>
      <c r="O917" s="74"/>
      <c r="P917" s="74"/>
      <c r="R917" s="7"/>
      <c r="S917" s="7"/>
      <c r="T917" s="7"/>
      <c r="U917" s="7"/>
      <c r="V917" s="7"/>
      <c r="W917" s="7"/>
      <c r="X917" s="7"/>
      <c r="Y917" s="7"/>
      <c r="Z917" s="7"/>
    </row>
    <row r="918" spans="13:26" x14ac:dyDescent="0.2">
      <c r="M918" s="74"/>
      <c r="N918" s="43"/>
      <c r="O918" s="74"/>
      <c r="P918" s="74"/>
      <c r="R918" s="7"/>
      <c r="S918" s="7"/>
      <c r="T918" s="7"/>
      <c r="U918" s="7"/>
      <c r="V918" s="7"/>
      <c r="W918" s="7"/>
      <c r="X918" s="7"/>
      <c r="Y918" s="7"/>
      <c r="Z918" s="7"/>
    </row>
    <row r="919" spans="13:26" x14ac:dyDescent="0.2">
      <c r="M919" s="74"/>
      <c r="N919" s="43"/>
      <c r="O919" s="74"/>
      <c r="P919" s="74"/>
      <c r="R919" s="7"/>
      <c r="S919" s="7"/>
      <c r="T919" s="7"/>
      <c r="U919" s="7"/>
      <c r="V919" s="7"/>
      <c r="W919" s="7"/>
      <c r="X919" s="7"/>
      <c r="Y919" s="7"/>
      <c r="Z919" s="7"/>
    </row>
    <row r="920" spans="13:26" x14ac:dyDescent="0.2">
      <c r="M920" s="74"/>
      <c r="N920" s="43"/>
      <c r="O920" s="74"/>
      <c r="P920" s="74"/>
      <c r="R920" s="7"/>
      <c r="S920" s="7"/>
      <c r="T920" s="7"/>
      <c r="U920" s="7"/>
      <c r="V920" s="7"/>
      <c r="W920" s="7"/>
      <c r="X920" s="7"/>
      <c r="Y920" s="7"/>
      <c r="Z920" s="7"/>
    </row>
    <row r="921" spans="13:26" x14ac:dyDescent="0.2">
      <c r="M921" s="74"/>
      <c r="N921" s="43"/>
      <c r="O921" s="74"/>
      <c r="P921" s="74"/>
      <c r="R921" s="7"/>
      <c r="S921" s="7"/>
      <c r="T921" s="7"/>
      <c r="U921" s="7"/>
      <c r="V921" s="7"/>
      <c r="W921" s="7"/>
      <c r="X921" s="7"/>
      <c r="Y921" s="7"/>
      <c r="Z921" s="7"/>
    </row>
    <row r="922" spans="13:26" x14ac:dyDescent="0.2">
      <c r="M922" s="74"/>
      <c r="N922" s="43"/>
      <c r="O922" s="74"/>
      <c r="P922" s="74"/>
      <c r="R922" s="7"/>
      <c r="S922" s="7"/>
      <c r="T922" s="7"/>
      <c r="U922" s="7"/>
      <c r="V922" s="7"/>
      <c r="W922" s="7"/>
      <c r="X922" s="7"/>
      <c r="Y922" s="7"/>
      <c r="Z922" s="7"/>
    </row>
    <row r="923" spans="13:26" x14ac:dyDescent="0.2">
      <c r="M923" s="74"/>
      <c r="N923" s="43"/>
      <c r="O923" s="74"/>
      <c r="P923" s="74"/>
      <c r="R923" s="7"/>
      <c r="S923" s="7"/>
      <c r="T923" s="7"/>
      <c r="U923" s="7"/>
      <c r="V923" s="7"/>
      <c r="W923" s="7"/>
      <c r="X923" s="7"/>
      <c r="Y923" s="7"/>
      <c r="Z923" s="7"/>
    </row>
    <row r="924" spans="13:26" x14ac:dyDescent="0.2">
      <c r="M924" s="74"/>
      <c r="N924" s="43"/>
      <c r="O924" s="74"/>
      <c r="P924" s="74"/>
      <c r="R924" s="7"/>
      <c r="S924" s="7"/>
      <c r="T924" s="7"/>
      <c r="U924" s="7"/>
      <c r="V924" s="7"/>
      <c r="W924" s="7"/>
      <c r="X924" s="7"/>
      <c r="Y924" s="7"/>
      <c r="Z924" s="7"/>
    </row>
    <row r="925" spans="13:26" x14ac:dyDescent="0.2">
      <c r="M925" s="74"/>
      <c r="N925" s="43"/>
      <c r="O925" s="74"/>
      <c r="P925" s="74"/>
      <c r="R925" s="7"/>
      <c r="S925" s="7"/>
      <c r="T925" s="7"/>
      <c r="U925" s="7"/>
      <c r="V925" s="7"/>
      <c r="W925" s="7"/>
      <c r="X925" s="7"/>
      <c r="Y925" s="7"/>
      <c r="Z925" s="7"/>
    </row>
    <row r="926" spans="13:26" x14ac:dyDescent="0.2">
      <c r="M926" s="74"/>
      <c r="N926" s="43"/>
      <c r="O926" s="74"/>
      <c r="P926" s="74"/>
      <c r="R926" s="7"/>
      <c r="S926" s="7"/>
      <c r="T926" s="7"/>
      <c r="U926" s="7"/>
      <c r="V926" s="7"/>
      <c r="W926" s="7"/>
      <c r="X926" s="7"/>
      <c r="Y926" s="7"/>
      <c r="Z926" s="7"/>
    </row>
    <row r="927" spans="13:26" x14ac:dyDescent="0.2">
      <c r="M927" s="74"/>
      <c r="N927" s="43"/>
      <c r="O927" s="74"/>
      <c r="P927" s="74"/>
      <c r="R927" s="7"/>
      <c r="S927" s="7"/>
      <c r="T927" s="7"/>
      <c r="U927" s="7"/>
      <c r="V927" s="7"/>
      <c r="W927" s="7"/>
      <c r="X927" s="7"/>
      <c r="Y927" s="7"/>
      <c r="Z927" s="7"/>
    </row>
    <row r="928" spans="13:26" x14ac:dyDescent="0.2">
      <c r="M928" s="74"/>
      <c r="N928" s="43"/>
      <c r="O928" s="74"/>
      <c r="P928" s="74"/>
      <c r="R928" s="7"/>
      <c r="S928" s="7"/>
      <c r="T928" s="7"/>
      <c r="U928" s="7"/>
      <c r="V928" s="7"/>
      <c r="W928" s="7"/>
      <c r="X928" s="7"/>
      <c r="Y928" s="7"/>
      <c r="Z928" s="7"/>
    </row>
    <row r="929" spans="13:26" x14ac:dyDescent="0.2">
      <c r="M929" s="74"/>
      <c r="N929" s="43"/>
      <c r="O929" s="74"/>
      <c r="P929" s="74"/>
      <c r="R929" s="7"/>
      <c r="S929" s="7"/>
      <c r="T929" s="7"/>
      <c r="U929" s="7"/>
      <c r="V929" s="7"/>
      <c r="W929" s="7"/>
      <c r="X929" s="7"/>
      <c r="Y929" s="7"/>
      <c r="Z929" s="7"/>
    </row>
    <row r="930" spans="13:26" x14ac:dyDescent="0.2">
      <c r="M930" s="74"/>
      <c r="N930" s="43"/>
      <c r="O930" s="74"/>
      <c r="P930" s="74"/>
      <c r="R930" s="7"/>
      <c r="S930" s="7"/>
      <c r="T930" s="7"/>
      <c r="U930" s="7"/>
      <c r="V930" s="7"/>
      <c r="W930" s="7"/>
      <c r="X930" s="7"/>
      <c r="Y930" s="7"/>
      <c r="Z930" s="7"/>
    </row>
    <row r="931" spans="13:26" x14ac:dyDescent="0.2">
      <c r="M931" s="74"/>
      <c r="N931" s="43"/>
      <c r="O931" s="74"/>
      <c r="P931" s="74"/>
      <c r="R931" s="7"/>
      <c r="S931" s="7"/>
      <c r="T931" s="7"/>
      <c r="U931" s="7"/>
      <c r="V931" s="7"/>
      <c r="W931" s="7"/>
      <c r="X931" s="7"/>
      <c r="Y931" s="7"/>
      <c r="Z931" s="7"/>
    </row>
    <row r="932" spans="13:26" x14ac:dyDescent="0.2">
      <c r="M932" s="74"/>
      <c r="N932" s="43"/>
      <c r="O932" s="74"/>
      <c r="P932" s="74"/>
      <c r="R932" s="7"/>
      <c r="S932" s="7"/>
      <c r="T932" s="7"/>
      <c r="U932" s="7"/>
      <c r="V932" s="7"/>
      <c r="W932" s="7"/>
      <c r="X932" s="7"/>
      <c r="Y932" s="7"/>
      <c r="Z932" s="7"/>
    </row>
    <row r="933" spans="13:26" x14ac:dyDescent="0.2">
      <c r="M933" s="74"/>
      <c r="N933" s="43"/>
      <c r="O933" s="74"/>
      <c r="P933" s="74"/>
      <c r="R933" s="7"/>
      <c r="S933" s="7"/>
      <c r="T933" s="7"/>
      <c r="U933" s="7"/>
      <c r="V933" s="7"/>
      <c r="W933" s="7"/>
      <c r="X933" s="7"/>
      <c r="Y933" s="7"/>
      <c r="Z933" s="7"/>
    </row>
    <row r="934" spans="13:26" x14ac:dyDescent="0.2">
      <c r="M934" s="74"/>
      <c r="N934" s="43"/>
      <c r="O934" s="74"/>
      <c r="P934" s="74"/>
      <c r="R934" s="7"/>
      <c r="S934" s="7"/>
      <c r="T934" s="7"/>
      <c r="U934" s="7"/>
      <c r="V934" s="7"/>
      <c r="W934" s="7"/>
      <c r="X934" s="7"/>
      <c r="Y934" s="7"/>
      <c r="Z934" s="7"/>
    </row>
    <row r="935" spans="13:26" x14ac:dyDescent="0.2">
      <c r="M935" s="74"/>
      <c r="N935" s="43"/>
      <c r="O935" s="74"/>
      <c r="P935" s="74"/>
      <c r="R935" s="7"/>
      <c r="S935" s="7"/>
      <c r="T935" s="7"/>
      <c r="U935" s="7"/>
      <c r="V935" s="7"/>
      <c r="W935" s="7"/>
      <c r="X935" s="7"/>
      <c r="Y935" s="7"/>
      <c r="Z935" s="7"/>
    </row>
    <row r="936" spans="13:26" x14ac:dyDescent="0.2">
      <c r="M936" s="74"/>
      <c r="N936" s="43"/>
      <c r="O936" s="74"/>
      <c r="P936" s="74"/>
      <c r="R936" s="7"/>
      <c r="S936" s="7"/>
      <c r="T936" s="7"/>
      <c r="U936" s="7"/>
      <c r="V936" s="7"/>
      <c r="W936" s="7"/>
      <c r="X936" s="7"/>
      <c r="Y936" s="7"/>
      <c r="Z936" s="7"/>
    </row>
    <row r="937" spans="13:26" x14ac:dyDescent="0.2">
      <c r="M937" s="74"/>
      <c r="N937" s="43"/>
      <c r="O937" s="74"/>
      <c r="P937" s="74"/>
      <c r="R937" s="7"/>
      <c r="S937" s="7"/>
      <c r="T937" s="7"/>
      <c r="U937" s="7"/>
      <c r="V937" s="7"/>
      <c r="W937" s="7"/>
      <c r="X937" s="7"/>
      <c r="Y937" s="7"/>
      <c r="Z937" s="7"/>
    </row>
    <row r="938" spans="13:26" x14ac:dyDescent="0.2">
      <c r="M938" s="74"/>
      <c r="N938" s="43"/>
      <c r="O938" s="74"/>
      <c r="P938" s="74"/>
      <c r="R938" s="7"/>
      <c r="S938" s="7"/>
      <c r="T938" s="7"/>
      <c r="U938" s="7"/>
      <c r="V938" s="7"/>
      <c r="W938" s="7"/>
      <c r="X938" s="7"/>
      <c r="Y938" s="7"/>
      <c r="Z938" s="7"/>
    </row>
    <row r="939" spans="13:26" x14ac:dyDescent="0.2">
      <c r="M939" s="74"/>
      <c r="N939" s="43"/>
      <c r="O939" s="74"/>
      <c r="P939" s="74"/>
      <c r="R939" s="7"/>
      <c r="S939" s="7"/>
      <c r="T939" s="7"/>
      <c r="U939" s="7"/>
      <c r="V939" s="7"/>
      <c r="W939" s="7"/>
      <c r="X939" s="7"/>
      <c r="Y939" s="7"/>
      <c r="Z939" s="7"/>
    </row>
    <row r="940" spans="13:26" x14ac:dyDescent="0.2">
      <c r="M940" s="74"/>
      <c r="N940" s="43"/>
      <c r="O940" s="74"/>
      <c r="P940" s="74"/>
      <c r="R940" s="7"/>
      <c r="S940" s="7"/>
      <c r="T940" s="7"/>
      <c r="U940" s="7"/>
      <c r="V940" s="7"/>
      <c r="W940" s="7"/>
      <c r="X940" s="7"/>
      <c r="Y940" s="7"/>
      <c r="Z940" s="7"/>
    </row>
    <row r="941" spans="13:26" x14ac:dyDescent="0.2">
      <c r="M941" s="74"/>
      <c r="N941" s="43"/>
      <c r="O941" s="74"/>
      <c r="P941" s="74"/>
      <c r="R941" s="7"/>
      <c r="S941" s="7"/>
      <c r="T941" s="7"/>
      <c r="U941" s="7"/>
      <c r="V941" s="7"/>
      <c r="W941" s="7"/>
      <c r="X941" s="7"/>
      <c r="Y941" s="7"/>
      <c r="Z941" s="7"/>
    </row>
    <row r="942" spans="13:26" x14ac:dyDescent="0.2">
      <c r="M942" s="74"/>
      <c r="N942" s="43"/>
      <c r="O942" s="74"/>
      <c r="P942" s="74"/>
      <c r="R942" s="7"/>
      <c r="S942" s="7"/>
      <c r="T942" s="7"/>
      <c r="U942" s="7"/>
      <c r="V942" s="7"/>
      <c r="W942" s="7"/>
      <c r="X942" s="7"/>
      <c r="Y942" s="7"/>
      <c r="Z942" s="7"/>
    </row>
    <row r="943" spans="13:26" x14ac:dyDescent="0.2">
      <c r="M943" s="74"/>
      <c r="N943" s="43"/>
      <c r="O943" s="74"/>
      <c r="P943" s="74"/>
      <c r="R943" s="7"/>
      <c r="S943" s="7"/>
      <c r="T943" s="7"/>
      <c r="U943" s="7"/>
      <c r="V943" s="7"/>
      <c r="W943" s="7"/>
      <c r="X943" s="7"/>
      <c r="Y943" s="7"/>
      <c r="Z943" s="7"/>
    </row>
    <row r="944" spans="13:26" x14ac:dyDescent="0.2">
      <c r="M944" s="74"/>
      <c r="N944" s="43"/>
      <c r="O944" s="74"/>
      <c r="P944" s="74"/>
      <c r="R944" s="7"/>
      <c r="S944" s="7"/>
      <c r="T944" s="7"/>
      <c r="U944" s="7"/>
      <c r="V944" s="7"/>
      <c r="W944" s="7"/>
      <c r="X944" s="7"/>
      <c r="Y944" s="7"/>
      <c r="Z944" s="7"/>
    </row>
    <row r="945" spans="13:26" x14ac:dyDescent="0.2">
      <c r="M945" s="74"/>
      <c r="N945" s="43"/>
      <c r="O945" s="74"/>
      <c r="P945" s="74"/>
      <c r="R945" s="7"/>
      <c r="S945" s="7"/>
      <c r="T945" s="7"/>
      <c r="U945" s="7"/>
      <c r="V945" s="7"/>
      <c r="W945" s="7"/>
      <c r="X945" s="7"/>
      <c r="Y945" s="7"/>
      <c r="Z945" s="7"/>
    </row>
    <row r="946" spans="13:26" x14ac:dyDescent="0.2">
      <c r="M946" s="74"/>
      <c r="N946" s="43"/>
      <c r="O946" s="74"/>
      <c r="P946" s="74"/>
      <c r="R946" s="7"/>
      <c r="S946" s="7"/>
      <c r="T946" s="7"/>
      <c r="U946" s="7"/>
      <c r="V946" s="7"/>
      <c r="W946" s="7"/>
      <c r="X946" s="7"/>
      <c r="Y946" s="7"/>
      <c r="Z946" s="7"/>
    </row>
    <row r="947" spans="13:26" x14ac:dyDescent="0.2">
      <c r="M947" s="74"/>
      <c r="N947" s="43"/>
      <c r="O947" s="74"/>
      <c r="P947" s="74"/>
      <c r="R947" s="7"/>
      <c r="S947" s="7"/>
      <c r="T947" s="7"/>
      <c r="U947" s="7"/>
      <c r="V947" s="7"/>
      <c r="W947" s="7"/>
      <c r="X947" s="7"/>
      <c r="Y947" s="7"/>
      <c r="Z947" s="7"/>
    </row>
    <row r="948" spans="13:26" x14ac:dyDescent="0.2">
      <c r="M948" s="74"/>
      <c r="N948" s="43"/>
      <c r="O948" s="74"/>
      <c r="P948" s="74"/>
      <c r="R948" s="7"/>
      <c r="S948" s="7"/>
      <c r="T948" s="7"/>
      <c r="U948" s="7"/>
      <c r="V948" s="7"/>
      <c r="W948" s="7"/>
      <c r="X948" s="7"/>
      <c r="Y948" s="7"/>
      <c r="Z948" s="7"/>
    </row>
    <row r="949" spans="13:26" x14ac:dyDescent="0.2">
      <c r="M949" s="74"/>
      <c r="N949" s="43"/>
      <c r="O949" s="74"/>
      <c r="P949" s="74"/>
      <c r="R949" s="7"/>
      <c r="S949" s="7"/>
      <c r="T949" s="7"/>
      <c r="U949" s="7"/>
      <c r="V949" s="7"/>
      <c r="W949" s="7"/>
      <c r="X949" s="7"/>
      <c r="Y949" s="7"/>
      <c r="Z949" s="7"/>
    </row>
    <row r="950" spans="13:26" x14ac:dyDescent="0.2">
      <c r="M950" s="74"/>
      <c r="N950" s="43"/>
      <c r="O950" s="74"/>
      <c r="P950" s="74"/>
      <c r="R950" s="7"/>
      <c r="S950" s="7"/>
      <c r="T950" s="7"/>
      <c r="U950" s="7"/>
      <c r="V950" s="7"/>
      <c r="W950" s="7"/>
      <c r="X950" s="7"/>
      <c r="Y950" s="7"/>
      <c r="Z950" s="7"/>
    </row>
    <row r="951" spans="13:26" x14ac:dyDescent="0.2">
      <c r="M951" s="74"/>
      <c r="N951" s="43"/>
      <c r="O951" s="74"/>
      <c r="P951" s="74"/>
      <c r="R951" s="7"/>
      <c r="S951" s="7"/>
      <c r="T951" s="7"/>
      <c r="U951" s="7"/>
      <c r="V951" s="7"/>
      <c r="W951" s="7"/>
      <c r="X951" s="7"/>
      <c r="Y951" s="7"/>
      <c r="Z951" s="7"/>
    </row>
    <row r="952" spans="13:26" x14ac:dyDescent="0.2">
      <c r="M952" s="74"/>
      <c r="N952" s="43"/>
      <c r="O952" s="74"/>
      <c r="P952" s="74"/>
      <c r="R952" s="7"/>
      <c r="S952" s="7"/>
      <c r="T952" s="7"/>
      <c r="U952" s="7"/>
      <c r="V952" s="7"/>
      <c r="W952" s="7"/>
      <c r="X952" s="7"/>
      <c r="Y952" s="7"/>
      <c r="Z952" s="7"/>
    </row>
    <row r="953" spans="13:26" x14ac:dyDescent="0.2">
      <c r="M953" s="74"/>
      <c r="N953" s="43"/>
      <c r="O953" s="74"/>
      <c r="P953" s="74"/>
      <c r="R953" s="7"/>
      <c r="S953" s="7"/>
      <c r="T953" s="7"/>
      <c r="U953" s="7"/>
      <c r="V953" s="7"/>
      <c r="W953" s="7"/>
      <c r="X953" s="7"/>
      <c r="Y953" s="7"/>
      <c r="Z953" s="7"/>
    </row>
    <row r="954" spans="13:26" x14ac:dyDescent="0.2">
      <c r="M954" s="74"/>
      <c r="N954" s="43"/>
      <c r="O954" s="74"/>
      <c r="P954" s="74"/>
      <c r="R954" s="7"/>
      <c r="S954" s="7"/>
      <c r="T954" s="7"/>
      <c r="U954" s="7"/>
      <c r="V954" s="7"/>
      <c r="W954" s="7"/>
      <c r="X954" s="7"/>
      <c r="Y954" s="7"/>
      <c r="Z954" s="7"/>
    </row>
    <row r="955" spans="13:26" x14ac:dyDescent="0.2">
      <c r="M955" s="74"/>
      <c r="N955" s="43"/>
      <c r="O955" s="74"/>
      <c r="P955" s="74"/>
      <c r="R955" s="7"/>
      <c r="S955" s="7"/>
      <c r="T955" s="7"/>
      <c r="U955" s="7"/>
      <c r="V955" s="7"/>
      <c r="W955" s="7"/>
      <c r="X955" s="7"/>
      <c r="Y955" s="7"/>
      <c r="Z955" s="7"/>
    </row>
    <row r="956" spans="13:26" x14ac:dyDescent="0.2">
      <c r="M956" s="74"/>
      <c r="N956" s="43"/>
      <c r="O956" s="74"/>
      <c r="P956" s="74"/>
      <c r="R956" s="7"/>
      <c r="S956" s="7"/>
      <c r="T956" s="7"/>
      <c r="U956" s="7"/>
      <c r="V956" s="7"/>
      <c r="W956" s="7"/>
      <c r="X956" s="7"/>
      <c r="Y956" s="7"/>
      <c r="Z956" s="7"/>
    </row>
    <row r="957" spans="13:26" x14ac:dyDescent="0.2">
      <c r="M957" s="74"/>
      <c r="N957" s="43"/>
      <c r="O957" s="74"/>
      <c r="P957" s="74"/>
      <c r="R957" s="7"/>
      <c r="S957" s="7"/>
      <c r="T957" s="7"/>
      <c r="U957" s="7"/>
      <c r="V957" s="7"/>
      <c r="W957" s="7"/>
      <c r="X957" s="7"/>
      <c r="Y957" s="7"/>
      <c r="Z957" s="7"/>
    </row>
    <row r="958" spans="13:26" x14ac:dyDescent="0.2">
      <c r="M958" s="74"/>
      <c r="N958" s="43"/>
      <c r="O958" s="74"/>
      <c r="P958" s="74"/>
      <c r="R958" s="7"/>
      <c r="S958" s="7"/>
      <c r="T958" s="7"/>
      <c r="U958" s="7"/>
      <c r="V958" s="7"/>
      <c r="W958" s="7"/>
      <c r="X958" s="7"/>
      <c r="Y958" s="7"/>
      <c r="Z958" s="7"/>
    </row>
    <row r="959" spans="13:26" x14ac:dyDescent="0.2">
      <c r="M959" s="74"/>
      <c r="N959" s="43"/>
      <c r="O959" s="74"/>
      <c r="P959" s="74"/>
      <c r="R959" s="7"/>
      <c r="S959" s="7"/>
      <c r="T959" s="7"/>
      <c r="U959" s="7"/>
      <c r="V959" s="7"/>
      <c r="W959" s="7"/>
      <c r="X959" s="7"/>
      <c r="Y959" s="7"/>
      <c r="Z959" s="7"/>
    </row>
    <row r="960" spans="13:26" x14ac:dyDescent="0.2">
      <c r="M960" s="74"/>
      <c r="N960" s="43"/>
      <c r="O960" s="74"/>
      <c r="P960" s="74"/>
      <c r="R960" s="7"/>
      <c r="S960" s="7"/>
      <c r="T960" s="7"/>
      <c r="U960" s="7"/>
      <c r="V960" s="7"/>
      <c r="W960" s="7"/>
      <c r="X960" s="7"/>
      <c r="Y960" s="7"/>
      <c r="Z960" s="7"/>
    </row>
    <row r="961" spans="13:26" x14ac:dyDescent="0.2">
      <c r="M961" s="74"/>
      <c r="N961" s="43"/>
      <c r="O961" s="74"/>
      <c r="P961" s="74"/>
      <c r="R961" s="7"/>
      <c r="S961" s="7"/>
      <c r="T961" s="7"/>
      <c r="U961" s="7"/>
      <c r="V961" s="7"/>
      <c r="W961" s="7"/>
      <c r="X961" s="7"/>
      <c r="Y961" s="7"/>
      <c r="Z961" s="7"/>
    </row>
    <row r="962" spans="13:26" x14ac:dyDescent="0.2">
      <c r="M962" s="74"/>
      <c r="N962" s="43"/>
      <c r="O962" s="74"/>
      <c r="P962" s="74"/>
      <c r="R962" s="7"/>
      <c r="S962" s="7"/>
      <c r="T962" s="7"/>
      <c r="U962" s="7"/>
      <c r="V962" s="7"/>
      <c r="W962" s="7"/>
      <c r="X962" s="7"/>
      <c r="Y962" s="7"/>
      <c r="Z962" s="7"/>
    </row>
    <row r="963" spans="13:26" x14ac:dyDescent="0.2">
      <c r="M963" s="74"/>
      <c r="N963" s="43"/>
      <c r="O963" s="74"/>
      <c r="P963" s="74"/>
      <c r="R963" s="7"/>
      <c r="S963" s="7"/>
      <c r="T963" s="7"/>
      <c r="U963" s="7"/>
      <c r="V963" s="7"/>
      <c r="W963" s="7"/>
      <c r="X963" s="7"/>
      <c r="Y963" s="7"/>
      <c r="Z963" s="7"/>
    </row>
  </sheetData>
  <mergeCells count="26">
    <mergeCell ref="A173:F173"/>
    <mergeCell ref="G3:L3"/>
    <mergeCell ref="A6:A7"/>
    <mergeCell ref="B6:B7"/>
    <mergeCell ref="C6:C7"/>
    <mergeCell ref="D6:D7"/>
    <mergeCell ref="E6:E7"/>
    <mergeCell ref="F6:F7"/>
    <mergeCell ref="G6:G7"/>
    <mergeCell ref="H6:K6"/>
    <mergeCell ref="L6:O6"/>
    <mergeCell ref="P6:P7"/>
    <mergeCell ref="Q6:Q7"/>
    <mergeCell ref="A55:F55"/>
    <mergeCell ref="A70:F70"/>
    <mergeCell ref="A98:F98"/>
    <mergeCell ref="L509:M509"/>
    <mergeCell ref="A510:F510"/>
    <mergeCell ref="I510:K510"/>
    <mergeCell ref="L510:M510"/>
    <mergeCell ref="A259:F259"/>
    <mergeCell ref="A392:F392"/>
    <mergeCell ref="A459:F459"/>
    <mergeCell ref="J499:K499"/>
    <mergeCell ref="A509:F509"/>
    <mergeCell ref="I509:K509"/>
  </mergeCells>
  <printOptions horizontalCentered="1" verticalCentered="1"/>
  <pageMargins left="0.39370078740157499" right="0.196850393700787" top="0.7" bottom="0.7" header="0" footer="0"/>
  <pageSetup paperSize="9" scale="63" fitToHeight="15" orientation="landscape" r:id="rId1"/>
  <headerFooter alignWithMargins="0">
    <oddFooter>&amp;C&amp;P/&amp;N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C963"/>
  <sheetViews>
    <sheetView zoomScale="80" zoomScaleNormal="80" workbookViewId="0">
      <pane xSplit="9" ySplit="9" topLeftCell="J52" activePane="bottomRight" state="frozen"/>
      <selection pane="topRight" activeCell="J1" sqref="J1"/>
      <selection pane="bottomLeft" activeCell="A10" sqref="A10"/>
      <selection pane="bottomRight" activeCell="N213" sqref="N213"/>
    </sheetView>
  </sheetViews>
  <sheetFormatPr defaultColWidth="9.6640625" defaultRowHeight="16.5" x14ac:dyDescent="0.2"/>
  <cols>
    <col min="1" max="1" width="4.5546875" style="24" customWidth="1"/>
    <col min="2" max="2" width="3.33203125" style="24" bestFit="1" customWidth="1"/>
    <col min="3" max="3" width="3.6640625" style="24" bestFit="1" customWidth="1"/>
    <col min="4" max="4" width="3.21875" style="24" bestFit="1" customWidth="1"/>
    <col min="5" max="5" width="2.88671875" style="24" bestFit="1" customWidth="1"/>
    <col min="6" max="6" width="3.44140625" style="24" bestFit="1" customWidth="1"/>
    <col min="7" max="7" width="36.21875" style="56" customWidth="1"/>
    <col min="8" max="8" width="14.44140625" style="56" customWidth="1"/>
    <col min="9" max="9" width="12.21875" style="56" bestFit="1" customWidth="1"/>
    <col min="10" max="10" width="12" style="56" bestFit="1" customWidth="1"/>
    <col min="11" max="11" width="8.77734375" style="107" customWidth="1"/>
    <col min="12" max="12" width="13.109375" style="72" customWidth="1"/>
    <col min="13" max="13" width="12" style="72" bestFit="1" customWidth="1"/>
    <col min="14" max="14" width="12.44140625" style="37" customWidth="1"/>
    <col min="15" max="15" width="12" style="72" bestFit="1" customWidth="1"/>
    <col min="16" max="16" width="12.77734375" style="72" customWidth="1"/>
    <col min="17" max="17" width="9.5546875" style="51" bestFit="1" customWidth="1"/>
    <col min="18" max="18" width="9.77734375" style="5" bestFit="1" customWidth="1"/>
    <col min="19" max="19" width="12.88671875" style="5" customWidth="1"/>
    <col min="20" max="20" width="9.88671875" style="5" bestFit="1" customWidth="1"/>
    <col min="21" max="16384" width="9.6640625" style="5"/>
  </cols>
  <sheetData>
    <row r="1" spans="1:159" ht="18" x14ac:dyDescent="0.2">
      <c r="A1" s="88" t="s">
        <v>411</v>
      </c>
      <c r="C1" s="23"/>
      <c r="D1" s="23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</row>
    <row r="2" spans="1:159" ht="18" x14ac:dyDescent="0.2">
      <c r="A2" s="89" t="s">
        <v>413</v>
      </c>
      <c r="B2" s="86"/>
      <c r="C2" s="25"/>
      <c r="D2" s="25"/>
      <c r="E2" s="25"/>
      <c r="F2" s="25"/>
      <c r="H2" s="67"/>
      <c r="I2" s="67"/>
      <c r="J2" s="67"/>
      <c r="K2" s="108"/>
      <c r="L2" s="352"/>
      <c r="M2" s="75"/>
      <c r="N2" s="29"/>
      <c r="O2" s="357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</row>
    <row r="3" spans="1:159" ht="18" x14ac:dyDescent="0.2">
      <c r="A3" s="25"/>
      <c r="B3" s="25"/>
      <c r="C3" s="25"/>
      <c r="D3" s="25"/>
      <c r="E3" s="25"/>
      <c r="F3" s="25"/>
      <c r="G3" s="403" t="s">
        <v>440</v>
      </c>
      <c r="H3" s="403"/>
      <c r="I3" s="403"/>
      <c r="J3" s="403"/>
      <c r="K3" s="403"/>
      <c r="L3" s="403"/>
      <c r="M3" s="250"/>
      <c r="N3" s="140"/>
      <c r="O3" s="75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</row>
    <row r="4" spans="1:159" ht="15.75" x14ac:dyDescent="0.2">
      <c r="A4" s="25"/>
      <c r="B4" s="25"/>
      <c r="C4" s="25"/>
      <c r="D4" s="25"/>
      <c r="E4" s="25"/>
      <c r="F4" s="25"/>
      <c r="G4" s="87"/>
      <c r="H4" s="87"/>
      <c r="I4" s="87"/>
      <c r="J4" s="87"/>
      <c r="K4" s="109"/>
      <c r="L4" s="251"/>
      <c r="M4" s="251"/>
      <c r="N4" s="29"/>
      <c r="O4" s="75"/>
      <c r="Q4" s="51" t="s">
        <v>404</v>
      </c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</row>
    <row r="5" spans="1:159" thickBot="1" x14ac:dyDescent="0.25">
      <c r="A5" s="25"/>
      <c r="B5" s="25"/>
      <c r="C5" s="25"/>
      <c r="D5" s="25"/>
      <c r="E5" s="25"/>
      <c r="F5" s="25"/>
      <c r="G5" s="87"/>
      <c r="H5" s="87"/>
      <c r="I5" s="87"/>
      <c r="J5" s="87"/>
      <c r="K5" s="109"/>
      <c r="L5" s="251"/>
      <c r="M5" s="251"/>
      <c r="N5" s="29"/>
      <c r="O5" s="75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</row>
    <row r="6" spans="1:159" ht="15.75" x14ac:dyDescent="0.2">
      <c r="A6" s="415" t="s">
        <v>0</v>
      </c>
      <c r="B6" s="417" t="s">
        <v>290</v>
      </c>
      <c r="C6" s="417" t="s">
        <v>1</v>
      </c>
      <c r="D6" s="417" t="s">
        <v>291</v>
      </c>
      <c r="E6" s="417" t="s">
        <v>2</v>
      </c>
      <c r="F6" s="417" t="s">
        <v>3</v>
      </c>
      <c r="G6" s="419" t="s">
        <v>4</v>
      </c>
      <c r="H6" s="421" t="s">
        <v>384</v>
      </c>
      <c r="I6" s="421"/>
      <c r="J6" s="421"/>
      <c r="K6" s="421"/>
      <c r="L6" s="421" t="s">
        <v>385</v>
      </c>
      <c r="M6" s="421"/>
      <c r="N6" s="421"/>
      <c r="O6" s="421"/>
      <c r="P6" s="422" t="s">
        <v>288</v>
      </c>
      <c r="Q6" s="424" t="s">
        <v>289</v>
      </c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</row>
    <row r="7" spans="1:159" s="50" customFormat="1" ht="78.75" x14ac:dyDescent="0.25">
      <c r="A7" s="416"/>
      <c r="B7" s="418"/>
      <c r="C7" s="418"/>
      <c r="D7" s="418"/>
      <c r="E7" s="418"/>
      <c r="F7" s="418"/>
      <c r="G7" s="420"/>
      <c r="H7" s="382" t="s">
        <v>381</v>
      </c>
      <c r="I7" s="382" t="s">
        <v>382</v>
      </c>
      <c r="J7" s="382" t="s">
        <v>383</v>
      </c>
      <c r="K7" s="271" t="s">
        <v>394</v>
      </c>
      <c r="L7" s="385" t="s">
        <v>379</v>
      </c>
      <c r="M7" s="382" t="s">
        <v>380</v>
      </c>
      <c r="N7" s="382" t="s">
        <v>287</v>
      </c>
      <c r="O7" s="382" t="s">
        <v>5</v>
      </c>
      <c r="P7" s="423"/>
      <c r="Q7" s="425"/>
      <c r="R7" s="272" t="s">
        <v>414</v>
      </c>
      <c r="S7" s="272" t="s">
        <v>415</v>
      </c>
      <c r="T7" s="272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</row>
    <row r="8" spans="1:159" ht="30" x14ac:dyDescent="0.2">
      <c r="A8" s="273"/>
      <c r="B8" s="274"/>
      <c r="C8" s="274"/>
      <c r="D8" s="274"/>
      <c r="E8" s="274"/>
      <c r="F8" s="274"/>
      <c r="G8" s="274">
        <v>1</v>
      </c>
      <c r="H8" s="275">
        <v>2</v>
      </c>
      <c r="I8" s="275">
        <v>3</v>
      </c>
      <c r="J8" s="275">
        <v>4</v>
      </c>
      <c r="K8" s="276" t="s">
        <v>403</v>
      </c>
      <c r="L8" s="277">
        <v>6</v>
      </c>
      <c r="M8" s="277">
        <v>7</v>
      </c>
      <c r="N8" s="277">
        <v>8</v>
      </c>
      <c r="O8" s="277" t="s">
        <v>386</v>
      </c>
      <c r="P8" s="277" t="s">
        <v>387</v>
      </c>
      <c r="Q8" s="278" t="s">
        <v>388</v>
      </c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</row>
    <row r="9" spans="1:159" ht="18" x14ac:dyDescent="0.2">
      <c r="A9" s="383" t="s">
        <v>6</v>
      </c>
      <c r="B9" s="384" t="s">
        <v>7</v>
      </c>
      <c r="C9" s="384"/>
      <c r="D9" s="384"/>
      <c r="E9" s="384"/>
      <c r="F9" s="384"/>
      <c r="G9" s="150" t="s">
        <v>8</v>
      </c>
      <c r="H9" s="281">
        <f>H10+H38</f>
        <v>21741000</v>
      </c>
      <c r="I9" s="281">
        <f>O9</f>
        <v>8523075.8899999987</v>
      </c>
      <c r="J9" s="282" t="s">
        <v>390</v>
      </c>
      <c r="K9" s="283" t="s">
        <v>390</v>
      </c>
      <c r="L9" s="252">
        <f>+L10+L38</f>
        <v>15297000</v>
      </c>
      <c r="M9" s="252">
        <f>+M10+M38</f>
        <v>7280247</v>
      </c>
      <c r="N9" s="252">
        <f>+N10+N38</f>
        <v>1242828.8900000001</v>
      </c>
      <c r="O9" s="252">
        <f>+O10+O38+O45</f>
        <v>8523075.8899999987</v>
      </c>
      <c r="P9" s="252">
        <f>+P10+P38</f>
        <v>25376.67</v>
      </c>
      <c r="Q9" s="197">
        <f t="shared" ref="Q9:Q10" si="0">ROUND(O9/L9*100,2)</f>
        <v>55.72</v>
      </c>
      <c r="R9" s="6"/>
      <c r="S9" s="6"/>
      <c r="T9" s="44" t="e">
        <f>+U9='02.2021'!M9R9+S9</f>
        <v>#NAME?</v>
      </c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</row>
    <row r="10" spans="1:159" ht="18" x14ac:dyDescent="0.2">
      <c r="A10" s="284" t="s">
        <v>9</v>
      </c>
      <c r="B10" s="285"/>
      <c r="C10" s="285"/>
      <c r="D10" s="285"/>
      <c r="E10" s="285"/>
      <c r="F10" s="285"/>
      <c r="G10" s="286" t="s">
        <v>10</v>
      </c>
      <c r="H10" s="281">
        <f>H13+H27+H11</f>
        <v>21741000</v>
      </c>
      <c r="I10" s="281">
        <f>O10</f>
        <v>8523075.8899999987</v>
      </c>
      <c r="J10" s="282" t="s">
        <v>390</v>
      </c>
      <c r="K10" s="283" t="s">
        <v>390</v>
      </c>
      <c r="L10" s="70">
        <f>+L13+L27+L11</f>
        <v>15297000</v>
      </c>
      <c r="M10" s="70">
        <f>+M13+M27+M11</f>
        <v>7280247</v>
      </c>
      <c r="N10" s="70">
        <f>+N13+N27+N11</f>
        <v>1242828.8900000001</v>
      </c>
      <c r="O10" s="70">
        <f>+O13+O27+O11</f>
        <v>8523075.8899999987</v>
      </c>
      <c r="P10" s="70">
        <f>+P13+P27+P11</f>
        <v>25376.67</v>
      </c>
      <c r="Q10" s="198">
        <f t="shared" si="0"/>
        <v>55.72</v>
      </c>
      <c r="R10" s="6"/>
      <c r="S10" s="6"/>
      <c r="T10" s="44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</row>
    <row r="11" spans="1:159" ht="45" x14ac:dyDescent="0.2">
      <c r="A11" s="284">
        <v>1604</v>
      </c>
      <c r="B11" s="285"/>
      <c r="C11" s="285"/>
      <c r="D11" s="285"/>
      <c r="E11" s="285"/>
      <c r="F11" s="285"/>
      <c r="G11" s="287" t="s">
        <v>11</v>
      </c>
      <c r="H11" s="281">
        <v>0</v>
      </c>
      <c r="I11" s="281">
        <v>0</v>
      </c>
      <c r="J11" s="282" t="s">
        <v>390</v>
      </c>
      <c r="K11" s="283" t="s">
        <v>390</v>
      </c>
      <c r="L11" s="70">
        <f>L12</f>
        <v>0</v>
      </c>
      <c r="M11" s="70">
        <f>M12</f>
        <v>0</v>
      </c>
      <c r="N11" s="70">
        <f t="shared" ref="N11:O11" si="1">N12</f>
        <v>0</v>
      </c>
      <c r="O11" s="70">
        <f t="shared" si="1"/>
        <v>0</v>
      </c>
      <c r="P11" s="70">
        <f>P12</f>
        <v>0</v>
      </c>
      <c r="Q11" s="198"/>
      <c r="R11" s="6"/>
      <c r="S11" s="6"/>
      <c r="T11" s="30">
        <f t="shared" ref="T11" si="2">+T12</f>
        <v>-16508</v>
      </c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</row>
    <row r="12" spans="1:159" ht="28.5" x14ac:dyDescent="0.2">
      <c r="A12" s="284"/>
      <c r="B12" s="288" t="s">
        <v>12</v>
      </c>
      <c r="C12" s="285"/>
      <c r="D12" s="285"/>
      <c r="E12" s="285"/>
      <c r="F12" s="285"/>
      <c r="G12" s="289" t="s">
        <v>13</v>
      </c>
      <c r="H12" s="281">
        <v>0</v>
      </c>
      <c r="I12" s="281">
        <v>0</v>
      </c>
      <c r="J12" s="282" t="s">
        <v>390</v>
      </c>
      <c r="K12" s="283" t="s">
        <v>390</v>
      </c>
      <c r="L12" s="69">
        <v>0</v>
      </c>
      <c r="M12" s="69">
        <v>0</v>
      </c>
      <c r="N12" s="69">
        <v>0</v>
      </c>
      <c r="O12" s="69">
        <f>+M12+N12</f>
        <v>0</v>
      </c>
      <c r="P12" s="69">
        <f>L12-O12</f>
        <v>0</v>
      </c>
      <c r="Q12" s="199"/>
      <c r="R12" s="6"/>
      <c r="S12" s="6"/>
      <c r="T12" s="30">
        <f>+T13+T14+T15+T16</f>
        <v>-16508</v>
      </c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</row>
    <row r="13" spans="1:159" ht="18" x14ac:dyDescent="0.2">
      <c r="A13" s="284" t="s">
        <v>14</v>
      </c>
      <c r="B13" s="285"/>
      <c r="C13" s="285"/>
      <c r="D13" s="285"/>
      <c r="E13" s="285"/>
      <c r="F13" s="285"/>
      <c r="G13" s="286" t="s">
        <v>15</v>
      </c>
      <c r="H13" s="281">
        <f>H14+H21</f>
        <v>21732000</v>
      </c>
      <c r="I13" s="281">
        <f>O13</f>
        <v>8520487.5599999987</v>
      </c>
      <c r="J13" s="282" t="s">
        <v>390</v>
      </c>
      <c r="K13" s="283" t="s">
        <v>390</v>
      </c>
      <c r="L13" s="70">
        <f t="shared" ref="L13:P13" si="3">+L14+L21</f>
        <v>15295000</v>
      </c>
      <c r="M13" s="70">
        <f t="shared" si="3"/>
        <v>7278573</v>
      </c>
      <c r="N13" s="70">
        <f t="shared" si="3"/>
        <v>1241914.56</v>
      </c>
      <c r="O13" s="70">
        <f t="shared" si="3"/>
        <v>8520487.5599999987</v>
      </c>
      <c r="P13" s="70">
        <f t="shared" si="3"/>
        <v>25965</v>
      </c>
      <c r="Q13" s="198">
        <f t="shared" ref="Q13:Q15" si="4">ROUND(O13/L13*100,2)</f>
        <v>55.71</v>
      </c>
      <c r="R13" s="6"/>
      <c r="S13" s="6"/>
      <c r="T13" s="44">
        <f>+R13+S13</f>
        <v>0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</row>
    <row r="14" spans="1:159" ht="18" x14ac:dyDescent="0.2">
      <c r="A14" s="284" t="s">
        <v>16</v>
      </c>
      <c r="B14" s="285"/>
      <c r="C14" s="285"/>
      <c r="D14" s="285"/>
      <c r="E14" s="285"/>
      <c r="F14" s="285"/>
      <c r="G14" s="286" t="s">
        <v>17</v>
      </c>
      <c r="H14" s="281">
        <f>H15+H17+H18+H19</f>
        <v>21711600</v>
      </c>
      <c r="I14" s="281">
        <f t="shared" ref="I14:I24" si="5">O14</f>
        <v>8513377.5599999987</v>
      </c>
      <c r="J14" s="282" t="s">
        <v>390</v>
      </c>
      <c r="K14" s="283" t="s">
        <v>390</v>
      </c>
      <c r="L14" s="70">
        <f>+L15+L17+L18+L19</f>
        <v>15288000</v>
      </c>
      <c r="M14" s="70">
        <f t="shared" ref="M14:O14" si="6">+M15+M17+M18+M19</f>
        <v>7272202</v>
      </c>
      <c r="N14" s="70">
        <f t="shared" si="6"/>
        <v>1241175.56</v>
      </c>
      <c r="O14" s="70">
        <f t="shared" si="6"/>
        <v>8513377.5599999987</v>
      </c>
      <c r="P14" s="70">
        <f t="shared" ref="P14" si="7">+P15+P17</f>
        <v>26075</v>
      </c>
      <c r="Q14" s="198">
        <f t="shared" si="4"/>
        <v>55.69</v>
      </c>
      <c r="R14" s="6"/>
      <c r="S14" s="6"/>
      <c r="T14" s="44">
        <f t="shared" ref="T14:T16" si="8">+R14+S14</f>
        <v>0</v>
      </c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</row>
    <row r="15" spans="1:159" s="1" customFormat="1" ht="18" x14ac:dyDescent="0.25">
      <c r="A15" s="284"/>
      <c r="B15" s="285" t="s">
        <v>18</v>
      </c>
      <c r="C15" s="285"/>
      <c r="D15" s="285"/>
      <c r="E15" s="285"/>
      <c r="F15" s="285"/>
      <c r="G15" s="287" t="s">
        <v>19</v>
      </c>
      <c r="H15" s="281">
        <f>H16</f>
        <v>52000</v>
      </c>
      <c r="I15" s="281">
        <f t="shared" si="5"/>
        <v>29305</v>
      </c>
      <c r="J15" s="282" t="s">
        <v>390</v>
      </c>
      <c r="K15" s="283" t="s">
        <v>390</v>
      </c>
      <c r="L15" s="70">
        <f t="shared" ref="L15:P15" si="9">+L16</f>
        <v>45000</v>
      </c>
      <c r="M15" s="70">
        <f t="shared" si="9"/>
        <v>27566</v>
      </c>
      <c r="N15" s="70">
        <f t="shared" si="9"/>
        <v>1739</v>
      </c>
      <c r="O15" s="70">
        <f>+O16</f>
        <v>29305</v>
      </c>
      <c r="P15" s="70">
        <f t="shared" si="9"/>
        <v>15695</v>
      </c>
      <c r="Q15" s="198">
        <f t="shared" si="4"/>
        <v>65.12</v>
      </c>
      <c r="R15" s="9"/>
      <c r="S15" s="9"/>
      <c r="T15" s="44">
        <f t="shared" si="8"/>
        <v>0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</row>
    <row r="16" spans="1:159" ht="18" x14ac:dyDescent="0.2">
      <c r="A16" s="290"/>
      <c r="B16" s="291"/>
      <c r="C16" s="291" t="s">
        <v>20</v>
      </c>
      <c r="D16" s="291"/>
      <c r="E16" s="291"/>
      <c r="F16" s="291"/>
      <c r="G16" s="289" t="s">
        <v>21</v>
      </c>
      <c r="H16" s="281">
        <v>52000</v>
      </c>
      <c r="I16" s="281">
        <f t="shared" si="5"/>
        <v>29305</v>
      </c>
      <c r="J16" s="282" t="s">
        <v>390</v>
      </c>
      <c r="K16" s="283" t="s">
        <v>390</v>
      </c>
      <c r="L16" s="71">
        <v>45000</v>
      </c>
      <c r="M16" s="71">
        <v>27566</v>
      </c>
      <c r="N16" s="71">
        <v>1739</v>
      </c>
      <c r="O16" s="69">
        <f>+M16+N16</f>
        <v>29305</v>
      </c>
      <c r="P16" s="69">
        <f t="shared" ref="P16:P19" si="10">L16-O16</f>
        <v>15695</v>
      </c>
      <c r="Q16" s="199">
        <f>ROUND(O16/L16*100,2)</f>
        <v>65.12</v>
      </c>
      <c r="R16" s="6">
        <v>5529</v>
      </c>
      <c r="S16" s="9">
        <f>R16-M16</f>
        <v>-22037</v>
      </c>
      <c r="T16" s="44">
        <f t="shared" si="8"/>
        <v>-16508</v>
      </c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</row>
    <row r="17" spans="1:159" ht="28.5" x14ac:dyDescent="0.2">
      <c r="A17" s="290"/>
      <c r="B17" s="291" t="s">
        <v>22</v>
      </c>
      <c r="C17" s="291"/>
      <c r="D17" s="291"/>
      <c r="E17" s="291"/>
      <c r="F17" s="291"/>
      <c r="G17" s="289" t="s">
        <v>23</v>
      </c>
      <c r="H17" s="281">
        <v>28000</v>
      </c>
      <c r="I17" s="281">
        <f t="shared" si="5"/>
        <v>14620</v>
      </c>
      <c r="J17" s="282" t="s">
        <v>390</v>
      </c>
      <c r="K17" s="283" t="s">
        <v>390</v>
      </c>
      <c r="L17" s="71">
        <v>25000</v>
      </c>
      <c r="M17" s="71">
        <v>13799</v>
      </c>
      <c r="N17" s="71">
        <v>821</v>
      </c>
      <c r="O17" s="69">
        <f>+M17+N17</f>
        <v>14620</v>
      </c>
      <c r="P17" s="69">
        <f t="shared" si="10"/>
        <v>10380</v>
      </c>
      <c r="Q17" s="199">
        <f>ROUND(O17/L17*100,2)</f>
        <v>58.48</v>
      </c>
      <c r="R17" s="6">
        <v>3500</v>
      </c>
      <c r="S17" s="9">
        <f>R17-M17</f>
        <v>-10299</v>
      </c>
      <c r="T17" s="30">
        <f t="shared" ref="T17" si="11">+T18+T22</f>
        <v>-8015</v>
      </c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</row>
    <row r="18" spans="1:159" ht="28.5" x14ac:dyDescent="0.2">
      <c r="A18" s="290"/>
      <c r="B18" s="291">
        <v>10</v>
      </c>
      <c r="C18" s="291"/>
      <c r="D18" s="291"/>
      <c r="E18" s="291"/>
      <c r="F18" s="291"/>
      <c r="G18" s="289" t="s">
        <v>367</v>
      </c>
      <c r="H18" s="281">
        <v>6821600</v>
      </c>
      <c r="I18" s="281">
        <f>O18</f>
        <v>4051888.88</v>
      </c>
      <c r="J18" s="282" t="s">
        <v>390</v>
      </c>
      <c r="K18" s="283" t="s">
        <v>390</v>
      </c>
      <c r="L18" s="71">
        <v>5128000</v>
      </c>
      <c r="M18" s="71">
        <v>3463593</v>
      </c>
      <c r="N18" s="71">
        <v>588295.88</v>
      </c>
      <c r="O18" s="69">
        <f t="shared" ref="O18" si="12">+M18+N18</f>
        <v>4051888.88</v>
      </c>
      <c r="P18" s="69">
        <f t="shared" si="10"/>
        <v>1076111.1200000001</v>
      </c>
      <c r="Q18" s="199">
        <f t="shared" ref="Q18:Q19" si="13">ROUND(O18/L18*100,2)</f>
        <v>79.010000000000005</v>
      </c>
      <c r="R18" s="6">
        <v>1146723</v>
      </c>
      <c r="S18" s="9">
        <f t="shared" ref="S18:S81" si="14">R18-M18</f>
        <v>-2316870</v>
      </c>
      <c r="T18" s="30">
        <f t="shared" ref="T18" si="15">+T19</f>
        <v>-6371</v>
      </c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</row>
    <row r="19" spans="1:159" ht="42.75" x14ac:dyDescent="0.2">
      <c r="A19" s="290"/>
      <c r="B19" s="291">
        <v>11</v>
      </c>
      <c r="C19" s="291"/>
      <c r="D19" s="291"/>
      <c r="E19" s="291"/>
      <c r="F19" s="291"/>
      <c r="G19" s="289" t="s">
        <v>368</v>
      </c>
      <c r="H19" s="281">
        <v>14810000</v>
      </c>
      <c r="I19" s="281">
        <f t="shared" si="5"/>
        <v>4417563.68</v>
      </c>
      <c r="J19" s="282" t="s">
        <v>390</v>
      </c>
      <c r="K19" s="283" t="s">
        <v>390</v>
      </c>
      <c r="L19" s="71">
        <v>10090000</v>
      </c>
      <c r="M19" s="71">
        <v>3767244</v>
      </c>
      <c r="N19" s="71">
        <v>650319.68000000005</v>
      </c>
      <c r="O19" s="69">
        <f>+M19+N19</f>
        <v>4417563.68</v>
      </c>
      <c r="P19" s="69">
        <f t="shared" si="10"/>
        <v>5672436.3200000003</v>
      </c>
      <c r="Q19" s="199">
        <f t="shared" si="13"/>
        <v>43.78</v>
      </c>
      <c r="R19" s="6">
        <v>1176947</v>
      </c>
      <c r="S19" s="9">
        <f t="shared" si="14"/>
        <v>-2590297</v>
      </c>
      <c r="T19" s="30">
        <f t="shared" ref="T19" si="16">+T20+T21</f>
        <v>-6371</v>
      </c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</row>
    <row r="20" spans="1:159" ht="18" x14ac:dyDescent="0.2">
      <c r="A20" s="290"/>
      <c r="B20" s="291"/>
      <c r="C20" s="291"/>
      <c r="D20" s="291"/>
      <c r="E20" s="291"/>
      <c r="F20" s="291"/>
      <c r="G20" s="292"/>
      <c r="H20" s="281" t="s">
        <v>390</v>
      </c>
      <c r="I20" s="281">
        <f>O20</f>
        <v>0</v>
      </c>
      <c r="J20" s="282" t="s">
        <v>390</v>
      </c>
      <c r="K20" s="283" t="s">
        <v>390</v>
      </c>
      <c r="L20" s="69"/>
      <c r="M20" s="69"/>
      <c r="N20" s="69"/>
      <c r="O20" s="69"/>
      <c r="P20" s="69"/>
      <c r="Q20" s="199"/>
      <c r="R20" s="6"/>
      <c r="S20" s="9">
        <f t="shared" si="14"/>
        <v>0</v>
      </c>
      <c r="T20" s="44">
        <f t="shared" ref="T20:T21" si="17">+R20+S20</f>
        <v>0</v>
      </c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</row>
    <row r="21" spans="1:159" ht="18" x14ac:dyDescent="0.2">
      <c r="A21" s="284" t="s">
        <v>24</v>
      </c>
      <c r="B21" s="285"/>
      <c r="C21" s="285"/>
      <c r="D21" s="285"/>
      <c r="E21" s="285"/>
      <c r="F21" s="285"/>
      <c r="G21" s="293" t="s">
        <v>25</v>
      </c>
      <c r="H21" s="281">
        <f>H22</f>
        <v>20400</v>
      </c>
      <c r="I21" s="281">
        <f t="shared" si="5"/>
        <v>7110</v>
      </c>
      <c r="J21" s="282" t="s">
        <v>390</v>
      </c>
      <c r="K21" s="283" t="s">
        <v>390</v>
      </c>
      <c r="L21" s="70">
        <f t="shared" ref="L21:P21" si="18">+L22</f>
        <v>7000</v>
      </c>
      <c r="M21" s="70">
        <f>+M22</f>
        <v>6371</v>
      </c>
      <c r="N21" s="70">
        <f t="shared" si="18"/>
        <v>739</v>
      </c>
      <c r="O21" s="70">
        <f t="shared" si="18"/>
        <v>7110</v>
      </c>
      <c r="P21" s="70">
        <f t="shared" si="18"/>
        <v>-110</v>
      </c>
      <c r="Q21" s="198">
        <f t="shared" ref="Q21:Q22" si="19">ROUND(O21/L21*100,2)</f>
        <v>101.57</v>
      </c>
      <c r="R21" s="6"/>
      <c r="S21" s="9">
        <f t="shared" si="14"/>
        <v>-6371</v>
      </c>
      <c r="T21" s="44">
        <f t="shared" si="17"/>
        <v>-6371</v>
      </c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</row>
    <row r="22" spans="1:159" s="1" customFormat="1" ht="18" x14ac:dyDescent="0.25">
      <c r="A22" s="284"/>
      <c r="B22" s="285" t="s">
        <v>18</v>
      </c>
      <c r="C22" s="285"/>
      <c r="D22" s="285"/>
      <c r="E22" s="285"/>
      <c r="F22" s="285"/>
      <c r="G22" s="286" t="s">
        <v>26</v>
      </c>
      <c r="H22" s="294">
        <f>H23+H24+H25+H26</f>
        <v>20400</v>
      </c>
      <c r="I22" s="281">
        <f t="shared" si="5"/>
        <v>7110</v>
      </c>
      <c r="J22" s="282" t="s">
        <v>390</v>
      </c>
      <c r="K22" s="283" t="s">
        <v>390</v>
      </c>
      <c r="L22" s="70">
        <f>+L23+L24+L25+L26</f>
        <v>7000</v>
      </c>
      <c r="M22" s="70">
        <f>+M23+M24+M25+M26</f>
        <v>6371</v>
      </c>
      <c r="N22" s="70">
        <f>+N23+N24+N25+N26</f>
        <v>739</v>
      </c>
      <c r="O22" s="70">
        <f>+O23+O24+O25+O26</f>
        <v>7110</v>
      </c>
      <c r="P22" s="70">
        <f>+P23+P24+P25+P26</f>
        <v>-110</v>
      </c>
      <c r="Q22" s="198">
        <f t="shared" si="19"/>
        <v>101.57</v>
      </c>
      <c r="R22" s="9"/>
      <c r="S22" s="9">
        <f t="shared" si="14"/>
        <v>-6371</v>
      </c>
      <c r="T22" s="30">
        <f t="shared" ref="T22" si="20">+T23</f>
        <v>-1644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</row>
    <row r="23" spans="1:159" ht="18" x14ac:dyDescent="0.2">
      <c r="A23" s="290"/>
      <c r="B23" s="291"/>
      <c r="C23" s="291" t="s">
        <v>20</v>
      </c>
      <c r="D23" s="291"/>
      <c r="E23" s="291"/>
      <c r="F23" s="291"/>
      <c r="G23" s="292" t="s">
        <v>27</v>
      </c>
      <c r="H23" s="281">
        <v>20000</v>
      </c>
      <c r="I23" s="281">
        <f t="shared" si="5"/>
        <v>7080</v>
      </c>
      <c r="J23" s="282" t="s">
        <v>390</v>
      </c>
      <c r="K23" s="283" t="s">
        <v>390</v>
      </c>
      <c r="L23" s="69">
        <v>6900</v>
      </c>
      <c r="M23" s="69">
        <v>6341</v>
      </c>
      <c r="N23" s="69">
        <v>739</v>
      </c>
      <c r="O23" s="69">
        <f>+M23+N23</f>
        <v>7080</v>
      </c>
      <c r="P23" s="69">
        <f>L23-O23</f>
        <v>-180</v>
      </c>
      <c r="Q23" s="199">
        <f>ROUND(O23/L23*100,2)</f>
        <v>102.61</v>
      </c>
      <c r="R23" s="6">
        <v>1726</v>
      </c>
      <c r="S23" s="9">
        <f t="shared" si="14"/>
        <v>-4615</v>
      </c>
      <c r="T23" s="30">
        <f t="shared" ref="T23" si="21">+T24+T27+T25+T26</f>
        <v>-1644</v>
      </c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</row>
    <row r="24" spans="1:159" ht="18" x14ac:dyDescent="0.2">
      <c r="A24" s="290"/>
      <c r="B24" s="291"/>
      <c r="C24" s="291" t="s">
        <v>18</v>
      </c>
      <c r="D24" s="291"/>
      <c r="E24" s="291"/>
      <c r="F24" s="291"/>
      <c r="G24" s="292" t="s">
        <v>28</v>
      </c>
      <c r="H24" s="281">
        <v>400</v>
      </c>
      <c r="I24" s="281">
        <f t="shared" si="5"/>
        <v>30</v>
      </c>
      <c r="J24" s="282" t="s">
        <v>390</v>
      </c>
      <c r="K24" s="283" t="s">
        <v>390</v>
      </c>
      <c r="L24" s="69">
        <v>100</v>
      </c>
      <c r="M24" s="69">
        <v>30</v>
      </c>
      <c r="N24" s="69">
        <f>S24</f>
        <v>0</v>
      </c>
      <c r="O24" s="69">
        <f t="shared" ref="O24:O26" si="22">+M24+N24</f>
        <v>30</v>
      </c>
      <c r="P24" s="69">
        <f t="shared" ref="P24:P37" si="23">L24-O24</f>
        <v>70</v>
      </c>
      <c r="Q24" s="198"/>
      <c r="R24" s="6">
        <v>30</v>
      </c>
      <c r="S24" s="9">
        <f t="shared" si="14"/>
        <v>0</v>
      </c>
      <c r="T24" s="44">
        <f t="shared" ref="T24:T27" si="24">+R24+S24</f>
        <v>30</v>
      </c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</row>
    <row r="25" spans="1:159" ht="57" x14ac:dyDescent="0.2">
      <c r="A25" s="290"/>
      <c r="B25" s="291"/>
      <c r="C25" s="285" t="s">
        <v>111</v>
      </c>
      <c r="D25" s="291"/>
      <c r="E25" s="291"/>
      <c r="F25" s="291"/>
      <c r="G25" s="289" t="s">
        <v>292</v>
      </c>
      <c r="H25" s="281">
        <v>0</v>
      </c>
      <c r="I25" s="281" t="s">
        <v>390</v>
      </c>
      <c r="J25" s="282" t="s">
        <v>390</v>
      </c>
      <c r="K25" s="283" t="s">
        <v>390</v>
      </c>
      <c r="L25" s="69">
        <v>0</v>
      </c>
      <c r="M25" s="69">
        <v>0</v>
      </c>
      <c r="N25" s="69">
        <v>0</v>
      </c>
      <c r="O25" s="69">
        <f t="shared" si="22"/>
        <v>0</v>
      </c>
      <c r="P25" s="69">
        <f t="shared" si="23"/>
        <v>0</v>
      </c>
      <c r="Q25" s="199"/>
      <c r="R25" s="6"/>
      <c r="S25" s="9">
        <f t="shared" si="14"/>
        <v>0</v>
      </c>
      <c r="T25" s="44">
        <f t="shared" si="24"/>
        <v>0</v>
      </c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</row>
    <row r="26" spans="1:159" ht="57" x14ac:dyDescent="0.2">
      <c r="A26" s="290"/>
      <c r="B26" s="291"/>
      <c r="C26" s="285">
        <v>10</v>
      </c>
      <c r="D26" s="291"/>
      <c r="E26" s="291"/>
      <c r="F26" s="291"/>
      <c r="G26" s="289" t="s">
        <v>293</v>
      </c>
      <c r="H26" s="281">
        <v>0</v>
      </c>
      <c r="I26" s="281" t="s">
        <v>390</v>
      </c>
      <c r="J26" s="282" t="s">
        <v>390</v>
      </c>
      <c r="K26" s="283" t="s">
        <v>390</v>
      </c>
      <c r="L26" s="69">
        <v>0</v>
      </c>
      <c r="M26" s="69"/>
      <c r="N26" s="69"/>
      <c r="O26" s="69">
        <f t="shared" si="22"/>
        <v>0</v>
      </c>
      <c r="P26" s="69">
        <f t="shared" si="23"/>
        <v>0</v>
      </c>
      <c r="Q26" s="199"/>
      <c r="R26" s="6"/>
      <c r="S26" s="9">
        <f t="shared" si="14"/>
        <v>0</v>
      </c>
      <c r="T26" s="44">
        <f t="shared" si="24"/>
        <v>0</v>
      </c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</row>
    <row r="27" spans="1:159" ht="18" x14ac:dyDescent="0.2">
      <c r="A27" s="284" t="s">
        <v>29</v>
      </c>
      <c r="B27" s="285" t="s">
        <v>7</v>
      </c>
      <c r="C27" s="285"/>
      <c r="D27" s="285"/>
      <c r="E27" s="285"/>
      <c r="F27" s="285"/>
      <c r="G27" s="286" t="s">
        <v>30</v>
      </c>
      <c r="H27" s="281">
        <f>H28+H32</f>
        <v>9000</v>
      </c>
      <c r="I27" s="281">
        <f>O27</f>
        <v>2588.33</v>
      </c>
      <c r="J27" s="282" t="s">
        <v>390</v>
      </c>
      <c r="K27" s="283" t="s">
        <v>390</v>
      </c>
      <c r="L27" s="70">
        <f>L28+L33</f>
        <v>2000</v>
      </c>
      <c r="M27" s="70">
        <f t="shared" ref="M27:O27" si="25">+M28+M32</f>
        <v>1674</v>
      </c>
      <c r="N27" s="70">
        <f t="shared" si="25"/>
        <v>914.32999999999993</v>
      </c>
      <c r="O27" s="70">
        <f t="shared" si="25"/>
        <v>2588.33</v>
      </c>
      <c r="P27" s="69">
        <f t="shared" si="23"/>
        <v>-588.32999999999993</v>
      </c>
      <c r="Q27" s="198">
        <f t="shared" ref="Q27" si="26">ROUND(O27/L27*100,2)</f>
        <v>129.41999999999999</v>
      </c>
      <c r="R27" s="6"/>
      <c r="S27" s="9">
        <f t="shared" si="14"/>
        <v>-1674</v>
      </c>
      <c r="T27" s="44">
        <f t="shared" si="24"/>
        <v>-1674</v>
      </c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</row>
    <row r="28" spans="1:159" ht="18" x14ac:dyDescent="0.2">
      <c r="A28" s="284" t="s">
        <v>31</v>
      </c>
      <c r="B28" s="285"/>
      <c r="C28" s="285"/>
      <c r="D28" s="285"/>
      <c r="E28" s="285"/>
      <c r="F28" s="285"/>
      <c r="G28" s="286" t="s">
        <v>32</v>
      </c>
      <c r="H28" s="281">
        <v>0</v>
      </c>
      <c r="I28" s="281" t="s">
        <v>390</v>
      </c>
      <c r="J28" s="282" t="s">
        <v>390</v>
      </c>
      <c r="K28" s="283" t="s">
        <v>390</v>
      </c>
      <c r="L28" s="70">
        <f t="shared" ref="L28:O28" si="27">+L29</f>
        <v>0</v>
      </c>
      <c r="M28" s="70">
        <f t="shared" si="27"/>
        <v>0</v>
      </c>
      <c r="N28" s="70">
        <f t="shared" si="27"/>
        <v>0</v>
      </c>
      <c r="O28" s="70">
        <f t="shared" si="27"/>
        <v>0</v>
      </c>
      <c r="P28" s="69">
        <f t="shared" si="23"/>
        <v>0</v>
      </c>
      <c r="Q28" s="198"/>
      <c r="R28" s="6"/>
      <c r="S28" s="9">
        <f t="shared" si="14"/>
        <v>0</v>
      </c>
      <c r="T28" s="30">
        <f t="shared" ref="T28" si="28">+T29</f>
        <v>0</v>
      </c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</row>
    <row r="29" spans="1:159" ht="18" x14ac:dyDescent="0.2">
      <c r="A29" s="284" t="s">
        <v>33</v>
      </c>
      <c r="B29" s="285"/>
      <c r="C29" s="285"/>
      <c r="D29" s="285"/>
      <c r="E29" s="285"/>
      <c r="F29" s="285"/>
      <c r="G29" s="286" t="s">
        <v>34</v>
      </c>
      <c r="H29" s="281">
        <v>0</v>
      </c>
      <c r="I29" s="281" t="s">
        <v>390</v>
      </c>
      <c r="J29" s="282" t="s">
        <v>390</v>
      </c>
      <c r="K29" s="283" t="s">
        <v>390</v>
      </c>
      <c r="L29" s="70">
        <f t="shared" ref="L29:O29" si="29">+L30+L31</f>
        <v>0</v>
      </c>
      <c r="M29" s="70">
        <f t="shared" si="29"/>
        <v>0</v>
      </c>
      <c r="N29" s="70">
        <f t="shared" si="29"/>
        <v>0</v>
      </c>
      <c r="O29" s="70">
        <f t="shared" si="29"/>
        <v>0</v>
      </c>
      <c r="P29" s="69">
        <f t="shared" si="23"/>
        <v>0</v>
      </c>
      <c r="Q29" s="198"/>
      <c r="R29" s="6"/>
      <c r="S29" s="9">
        <f t="shared" si="14"/>
        <v>0</v>
      </c>
      <c r="T29" s="44">
        <f t="shared" ref="T29:T34" si="30">+R29+S29</f>
        <v>0</v>
      </c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</row>
    <row r="30" spans="1:159" ht="18" x14ac:dyDescent="0.2">
      <c r="A30" s="290"/>
      <c r="B30" s="291" t="s">
        <v>35</v>
      </c>
      <c r="C30" s="291"/>
      <c r="D30" s="291"/>
      <c r="E30" s="291"/>
      <c r="F30" s="291"/>
      <c r="G30" s="289" t="s">
        <v>36</v>
      </c>
      <c r="H30" s="281">
        <v>0</v>
      </c>
      <c r="I30" s="281" t="s">
        <v>390</v>
      </c>
      <c r="J30" s="282" t="s">
        <v>390</v>
      </c>
      <c r="K30" s="283" t="s">
        <v>390</v>
      </c>
      <c r="L30" s="71">
        <v>0</v>
      </c>
      <c r="M30" s="71">
        <v>0</v>
      </c>
      <c r="N30" s="71">
        <v>0</v>
      </c>
      <c r="O30" s="69">
        <f t="shared" ref="O30:O31" si="31">+M30+N30</f>
        <v>0</v>
      </c>
      <c r="P30" s="69">
        <f t="shared" si="23"/>
        <v>0</v>
      </c>
      <c r="Q30" s="199"/>
      <c r="R30" s="6"/>
      <c r="S30" s="9">
        <f t="shared" si="14"/>
        <v>0</v>
      </c>
      <c r="T30" s="44">
        <f t="shared" si="30"/>
        <v>0</v>
      </c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</row>
    <row r="31" spans="1:159" ht="28.5" x14ac:dyDescent="0.2">
      <c r="A31" s="290"/>
      <c r="B31" s="291" t="s">
        <v>7</v>
      </c>
      <c r="C31" s="291"/>
      <c r="D31" s="291"/>
      <c r="E31" s="291"/>
      <c r="F31" s="291"/>
      <c r="G31" s="289" t="s">
        <v>37</v>
      </c>
      <c r="H31" s="281">
        <v>0</v>
      </c>
      <c r="I31" s="281" t="s">
        <v>390</v>
      </c>
      <c r="J31" s="282" t="s">
        <v>390</v>
      </c>
      <c r="K31" s="283" t="s">
        <v>390</v>
      </c>
      <c r="L31" s="71">
        <v>0</v>
      </c>
      <c r="M31" s="71">
        <v>0</v>
      </c>
      <c r="N31" s="71">
        <v>0</v>
      </c>
      <c r="O31" s="69">
        <f t="shared" si="31"/>
        <v>0</v>
      </c>
      <c r="P31" s="69">
        <f t="shared" si="23"/>
        <v>0</v>
      </c>
      <c r="Q31" s="199"/>
      <c r="R31" s="6"/>
      <c r="S31" s="9">
        <f t="shared" si="14"/>
        <v>0</v>
      </c>
      <c r="T31" s="44">
        <f t="shared" si="30"/>
        <v>0</v>
      </c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</row>
    <row r="32" spans="1:159" ht="18" x14ac:dyDescent="0.2">
      <c r="A32" s="284" t="s">
        <v>38</v>
      </c>
      <c r="B32" s="285"/>
      <c r="C32" s="285"/>
      <c r="D32" s="285"/>
      <c r="E32" s="285"/>
      <c r="F32" s="285"/>
      <c r="G32" s="293" t="s">
        <v>39</v>
      </c>
      <c r="H32" s="281">
        <f>H33</f>
        <v>9000</v>
      </c>
      <c r="I32" s="281">
        <f>O32</f>
        <v>2588.33</v>
      </c>
      <c r="J32" s="282" t="s">
        <v>390</v>
      </c>
      <c r="K32" s="283" t="s">
        <v>390</v>
      </c>
      <c r="L32" s="70">
        <f t="shared" ref="L32:O32" si="32">+L33</f>
        <v>2000</v>
      </c>
      <c r="M32" s="70">
        <f t="shared" si="32"/>
        <v>1674</v>
      </c>
      <c r="N32" s="70">
        <f t="shared" si="32"/>
        <v>914.32999999999993</v>
      </c>
      <c r="O32" s="70">
        <f t="shared" si="32"/>
        <v>2588.33</v>
      </c>
      <c r="P32" s="69">
        <f t="shared" si="23"/>
        <v>-588.32999999999993</v>
      </c>
      <c r="Q32" s="198">
        <f t="shared" ref="Q32:Q33" si="33">ROUND(O32/L32*100,2)</f>
        <v>129.41999999999999</v>
      </c>
      <c r="R32" s="6"/>
      <c r="S32" s="9">
        <f t="shared" si="14"/>
        <v>-1674</v>
      </c>
      <c r="T32" s="44">
        <f t="shared" si="30"/>
        <v>-1674</v>
      </c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</row>
    <row r="33" spans="1:159" ht="18" x14ac:dyDescent="0.2">
      <c r="A33" s="284" t="s">
        <v>40</v>
      </c>
      <c r="B33" s="285"/>
      <c r="C33" s="285"/>
      <c r="D33" s="285"/>
      <c r="E33" s="285"/>
      <c r="F33" s="285"/>
      <c r="G33" s="293" t="s">
        <v>41</v>
      </c>
      <c r="H33" s="281">
        <f>H34+H35+H36+H37</f>
        <v>9000</v>
      </c>
      <c r="I33" s="281">
        <f>O33</f>
        <v>2588.33</v>
      </c>
      <c r="J33" s="282" t="s">
        <v>390</v>
      </c>
      <c r="K33" s="283" t="s">
        <v>390</v>
      </c>
      <c r="L33" s="70">
        <v>2000</v>
      </c>
      <c r="M33" s="70">
        <f>+M34+M37+M35+M36</f>
        <v>1674</v>
      </c>
      <c r="N33" s="70">
        <f t="shared" ref="N33:O33" si="34">+N34+N37+N35+N36</f>
        <v>914.32999999999993</v>
      </c>
      <c r="O33" s="70">
        <f t="shared" si="34"/>
        <v>2588.33</v>
      </c>
      <c r="P33" s="69">
        <f t="shared" si="23"/>
        <v>-588.32999999999993</v>
      </c>
      <c r="Q33" s="198">
        <f t="shared" si="33"/>
        <v>129.41999999999999</v>
      </c>
      <c r="R33" s="6"/>
      <c r="S33" s="9">
        <f t="shared" si="14"/>
        <v>-1674</v>
      </c>
      <c r="T33" s="44">
        <f t="shared" si="30"/>
        <v>-1674</v>
      </c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</row>
    <row r="34" spans="1:159" ht="18" x14ac:dyDescent="0.2">
      <c r="A34" s="290"/>
      <c r="B34" s="291">
        <v>12</v>
      </c>
      <c r="C34" s="291"/>
      <c r="D34" s="291"/>
      <c r="E34" s="291"/>
      <c r="F34" s="291"/>
      <c r="G34" s="295" t="s">
        <v>42</v>
      </c>
      <c r="H34" s="281">
        <v>0</v>
      </c>
      <c r="I34" s="281" t="s">
        <v>390</v>
      </c>
      <c r="J34" s="282" t="s">
        <v>390</v>
      </c>
      <c r="K34" s="283" t="s">
        <v>390</v>
      </c>
      <c r="L34" s="71">
        <v>600</v>
      </c>
      <c r="M34" s="71">
        <v>583</v>
      </c>
      <c r="N34" s="71">
        <v>-583</v>
      </c>
      <c r="O34" s="69">
        <f t="shared" ref="O34:O37" si="35">+M34+N34</f>
        <v>0</v>
      </c>
      <c r="P34" s="69">
        <f t="shared" si="23"/>
        <v>600</v>
      </c>
      <c r="Q34" s="199"/>
      <c r="R34" s="6"/>
      <c r="S34" s="9">
        <f t="shared" si="14"/>
        <v>-583</v>
      </c>
      <c r="T34" s="44">
        <f t="shared" si="30"/>
        <v>-583</v>
      </c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</row>
    <row r="35" spans="1:159" ht="28.5" x14ac:dyDescent="0.2">
      <c r="A35" s="290"/>
      <c r="B35" s="291">
        <v>24</v>
      </c>
      <c r="C35" s="291"/>
      <c r="D35" s="291"/>
      <c r="E35" s="291"/>
      <c r="F35" s="291"/>
      <c r="G35" s="295" t="s">
        <v>43</v>
      </c>
      <c r="H35" s="281">
        <v>0</v>
      </c>
      <c r="I35" s="281" t="s">
        <v>390</v>
      </c>
      <c r="J35" s="282" t="s">
        <v>390</v>
      </c>
      <c r="K35" s="283" t="s">
        <v>390</v>
      </c>
      <c r="L35" s="71">
        <v>0</v>
      </c>
      <c r="M35" s="71">
        <v>0</v>
      </c>
      <c r="N35" s="71">
        <v>0</v>
      </c>
      <c r="O35" s="69">
        <f t="shared" si="35"/>
        <v>0</v>
      </c>
      <c r="P35" s="69">
        <f t="shared" si="23"/>
        <v>0</v>
      </c>
      <c r="Q35" s="199"/>
      <c r="R35" s="6"/>
      <c r="S35" s="9">
        <f t="shared" si="14"/>
        <v>0</v>
      </c>
      <c r="T35" s="30">
        <f>T36+T37</f>
        <v>-517</v>
      </c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</row>
    <row r="36" spans="1:159" ht="21.75" customHeight="1" x14ac:dyDescent="0.2">
      <c r="A36" s="290"/>
      <c r="B36" s="291">
        <v>32</v>
      </c>
      <c r="C36" s="291"/>
      <c r="D36" s="291"/>
      <c r="E36" s="291"/>
      <c r="F36" s="291"/>
      <c r="G36" s="295" t="s">
        <v>44</v>
      </c>
      <c r="H36" s="281">
        <v>0</v>
      </c>
      <c r="I36" s="281" t="s">
        <v>390</v>
      </c>
      <c r="J36" s="282" t="s">
        <v>390</v>
      </c>
      <c r="K36" s="283" t="s">
        <v>390</v>
      </c>
      <c r="L36" s="71">
        <v>0</v>
      </c>
      <c r="M36" s="71">
        <v>0</v>
      </c>
      <c r="N36" s="71">
        <v>0</v>
      </c>
      <c r="O36" s="69">
        <f t="shared" si="35"/>
        <v>0</v>
      </c>
      <c r="P36" s="69">
        <f t="shared" si="23"/>
        <v>0</v>
      </c>
      <c r="Q36" s="199"/>
      <c r="R36" s="6"/>
      <c r="S36" s="9">
        <f t="shared" si="14"/>
        <v>0</v>
      </c>
      <c r="T36" s="44">
        <f t="shared" ref="T36:T37" si="36">+R36+S36</f>
        <v>0</v>
      </c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</row>
    <row r="37" spans="1:159" ht="18" x14ac:dyDescent="0.2">
      <c r="A37" s="290"/>
      <c r="B37" s="291" t="s">
        <v>45</v>
      </c>
      <c r="C37" s="291"/>
      <c r="D37" s="291"/>
      <c r="E37" s="291"/>
      <c r="F37" s="291"/>
      <c r="G37" s="295" t="s">
        <v>46</v>
      </c>
      <c r="H37" s="281">
        <v>9000</v>
      </c>
      <c r="I37" s="281">
        <f>O37</f>
        <v>2588.33</v>
      </c>
      <c r="J37" s="282" t="s">
        <v>390</v>
      </c>
      <c r="K37" s="283" t="s">
        <v>390</v>
      </c>
      <c r="L37" s="71">
        <v>1200</v>
      </c>
      <c r="M37" s="71">
        <v>1091</v>
      </c>
      <c r="N37" s="71">
        <v>1497.33</v>
      </c>
      <c r="O37" s="69">
        <f t="shared" si="35"/>
        <v>2588.33</v>
      </c>
      <c r="P37" s="69">
        <f t="shared" si="23"/>
        <v>-1388.33</v>
      </c>
      <c r="Q37" s="199">
        <f>ROUND(O37/L37*100,2)</f>
        <v>215.69</v>
      </c>
      <c r="R37" s="6">
        <v>287</v>
      </c>
      <c r="S37" s="9">
        <f t="shared" si="14"/>
        <v>-804</v>
      </c>
      <c r="T37" s="44">
        <f t="shared" si="36"/>
        <v>-517</v>
      </c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</row>
    <row r="38" spans="1:159" ht="30" x14ac:dyDescent="0.2">
      <c r="A38" s="284" t="s">
        <v>47</v>
      </c>
      <c r="B38" s="285"/>
      <c r="C38" s="285"/>
      <c r="D38" s="285"/>
      <c r="E38" s="285"/>
      <c r="F38" s="285"/>
      <c r="G38" s="293" t="s">
        <v>48</v>
      </c>
      <c r="H38" s="281">
        <v>0</v>
      </c>
      <c r="I38" s="281">
        <v>0</v>
      </c>
      <c r="J38" s="282" t="s">
        <v>390</v>
      </c>
      <c r="K38" s="283" t="s">
        <v>390</v>
      </c>
      <c r="L38" s="70">
        <f t="shared" ref="L38:P38" si="37">+L39</f>
        <v>0</v>
      </c>
      <c r="M38" s="70">
        <f t="shared" si="37"/>
        <v>0</v>
      </c>
      <c r="N38" s="70">
        <f t="shared" si="37"/>
        <v>0</v>
      </c>
      <c r="O38" s="70">
        <f t="shared" si="37"/>
        <v>0</v>
      </c>
      <c r="P38" s="70">
        <f t="shared" si="37"/>
        <v>0</v>
      </c>
      <c r="Q38" s="198"/>
      <c r="R38" s="6"/>
      <c r="S38" s="9">
        <f t="shared" si="14"/>
        <v>0</v>
      </c>
      <c r="T38" s="90">
        <f>+T6+T11+T20+T27+T29</f>
        <v>-18182</v>
      </c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</row>
    <row r="39" spans="1:159" ht="28.5" x14ac:dyDescent="0.2">
      <c r="A39" s="290"/>
      <c r="B39" s="291" t="s">
        <v>35</v>
      </c>
      <c r="C39" s="291"/>
      <c r="D39" s="291"/>
      <c r="E39" s="291"/>
      <c r="F39" s="291"/>
      <c r="G39" s="295" t="s">
        <v>49</v>
      </c>
      <c r="H39" s="281">
        <v>0</v>
      </c>
      <c r="I39" s="281">
        <v>0</v>
      </c>
      <c r="J39" s="282" t="s">
        <v>390</v>
      </c>
      <c r="K39" s="283" t="s">
        <v>390</v>
      </c>
      <c r="L39" s="71">
        <v>0</v>
      </c>
      <c r="M39" s="71">
        <v>0</v>
      </c>
      <c r="N39" s="71">
        <v>0</v>
      </c>
      <c r="O39" s="69">
        <f t="shared" ref="O39:O44" si="38">+M39+N39</f>
        <v>0</v>
      </c>
      <c r="P39" s="69">
        <f t="shared" ref="P39:P44" si="39">L39-O39</f>
        <v>0</v>
      </c>
      <c r="Q39" s="199"/>
      <c r="R39" s="6"/>
      <c r="S39" s="9">
        <f t="shared" si="14"/>
        <v>0</v>
      </c>
      <c r="T39" s="90">
        <f>+T7+T21+T24</f>
        <v>-6341</v>
      </c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</row>
    <row r="40" spans="1:159" ht="18" x14ac:dyDescent="0.2">
      <c r="A40" s="290">
        <v>4104</v>
      </c>
      <c r="B40" s="291"/>
      <c r="C40" s="291"/>
      <c r="D40" s="291"/>
      <c r="E40" s="291"/>
      <c r="F40" s="291"/>
      <c r="G40" s="295" t="s">
        <v>50</v>
      </c>
      <c r="H40" s="281">
        <v>0</v>
      </c>
      <c r="I40" s="281">
        <v>0</v>
      </c>
      <c r="J40" s="282" t="s">
        <v>390</v>
      </c>
      <c r="K40" s="283" t="s">
        <v>390</v>
      </c>
      <c r="L40" s="71">
        <v>0</v>
      </c>
      <c r="M40" s="71">
        <v>0</v>
      </c>
      <c r="N40" s="71">
        <v>0</v>
      </c>
      <c r="O40" s="69">
        <f t="shared" si="38"/>
        <v>0</v>
      </c>
      <c r="P40" s="69">
        <f t="shared" si="39"/>
        <v>0</v>
      </c>
      <c r="Q40" s="199"/>
      <c r="R40" s="6"/>
      <c r="S40" s="9">
        <f t="shared" si="14"/>
        <v>0</v>
      </c>
      <c r="T40" s="44">
        <f t="shared" ref="T40:T41" si="40">+T41</f>
        <v>0</v>
      </c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</row>
    <row r="41" spans="1:159" ht="18" x14ac:dyDescent="0.2">
      <c r="A41" s="290"/>
      <c r="B41" s="291"/>
      <c r="C41" s="291"/>
      <c r="D41" s="291"/>
      <c r="E41" s="291"/>
      <c r="F41" s="291"/>
      <c r="G41" s="295" t="s">
        <v>51</v>
      </c>
      <c r="H41" s="281">
        <v>0</v>
      </c>
      <c r="I41" s="281">
        <v>0</v>
      </c>
      <c r="J41" s="282" t="s">
        <v>390</v>
      </c>
      <c r="K41" s="283" t="s">
        <v>390</v>
      </c>
      <c r="L41" s="71">
        <v>0</v>
      </c>
      <c r="M41" s="71">
        <v>0</v>
      </c>
      <c r="N41" s="71">
        <v>0</v>
      </c>
      <c r="O41" s="69">
        <f t="shared" si="38"/>
        <v>0</v>
      </c>
      <c r="P41" s="69">
        <f t="shared" si="39"/>
        <v>0</v>
      </c>
      <c r="Q41" s="199"/>
      <c r="R41" s="6"/>
      <c r="S41" s="9">
        <f t="shared" si="14"/>
        <v>0</v>
      </c>
      <c r="T41" s="44">
        <f t="shared" si="40"/>
        <v>0</v>
      </c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</row>
    <row r="42" spans="1:159" ht="18" x14ac:dyDescent="0.2">
      <c r="A42" s="290">
        <v>4204</v>
      </c>
      <c r="B42" s="291"/>
      <c r="C42" s="291"/>
      <c r="D42" s="291"/>
      <c r="E42" s="291"/>
      <c r="F42" s="291"/>
      <c r="G42" s="295" t="s">
        <v>52</v>
      </c>
      <c r="H42" s="281">
        <v>0</v>
      </c>
      <c r="I42" s="281">
        <v>0</v>
      </c>
      <c r="J42" s="282" t="s">
        <v>390</v>
      </c>
      <c r="K42" s="283" t="s">
        <v>390</v>
      </c>
      <c r="L42" s="71">
        <v>0</v>
      </c>
      <c r="M42" s="71">
        <v>0</v>
      </c>
      <c r="N42" s="71">
        <v>0</v>
      </c>
      <c r="O42" s="69">
        <f t="shared" si="38"/>
        <v>0</v>
      </c>
      <c r="P42" s="69">
        <f t="shared" si="39"/>
        <v>0</v>
      </c>
      <c r="Q42" s="199"/>
      <c r="R42" s="6"/>
      <c r="S42" s="9">
        <f t="shared" si="14"/>
        <v>0</v>
      </c>
      <c r="T42" s="44">
        <f t="shared" ref="T42:T43" si="41">+R42+S42</f>
        <v>0</v>
      </c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</row>
    <row r="43" spans="1:159" ht="18" x14ac:dyDescent="0.2">
      <c r="A43" s="290"/>
      <c r="B43" s="291"/>
      <c r="C43" s="291"/>
      <c r="D43" s="291"/>
      <c r="E43" s="291"/>
      <c r="F43" s="291"/>
      <c r="G43" s="295" t="s">
        <v>53</v>
      </c>
      <c r="H43" s="281">
        <v>0</v>
      </c>
      <c r="I43" s="281">
        <v>0</v>
      </c>
      <c r="J43" s="282" t="s">
        <v>390</v>
      </c>
      <c r="K43" s="283" t="s">
        <v>390</v>
      </c>
      <c r="L43" s="71">
        <v>0</v>
      </c>
      <c r="M43" s="71">
        <v>0</v>
      </c>
      <c r="N43" s="71">
        <v>0</v>
      </c>
      <c r="O43" s="69">
        <f t="shared" si="38"/>
        <v>0</v>
      </c>
      <c r="P43" s="69">
        <f t="shared" si="39"/>
        <v>0</v>
      </c>
      <c r="Q43" s="199"/>
      <c r="R43" s="6"/>
      <c r="S43" s="9">
        <f t="shared" si="14"/>
        <v>0</v>
      </c>
      <c r="T43" s="44">
        <f t="shared" si="41"/>
        <v>0</v>
      </c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</row>
    <row r="44" spans="1:159" ht="28.5" x14ac:dyDescent="0.2">
      <c r="A44" s="290"/>
      <c r="B44" s="291">
        <v>25</v>
      </c>
      <c r="C44" s="291"/>
      <c r="D44" s="291"/>
      <c r="E44" s="291"/>
      <c r="F44" s="291"/>
      <c r="G44" s="295" t="s">
        <v>54</v>
      </c>
      <c r="H44" s="281">
        <v>0</v>
      </c>
      <c r="I44" s="281">
        <v>0</v>
      </c>
      <c r="J44" s="282" t="s">
        <v>390</v>
      </c>
      <c r="K44" s="283" t="s">
        <v>390</v>
      </c>
      <c r="L44" s="71">
        <v>0</v>
      </c>
      <c r="M44" s="71">
        <v>0</v>
      </c>
      <c r="N44" s="71">
        <v>0</v>
      </c>
      <c r="O44" s="69">
        <f t="shared" si="38"/>
        <v>0</v>
      </c>
      <c r="P44" s="69">
        <f t="shared" si="39"/>
        <v>0</v>
      </c>
      <c r="Q44" s="199"/>
      <c r="R44" s="6"/>
      <c r="S44" s="9">
        <f t="shared" si="14"/>
        <v>0</v>
      </c>
      <c r="T44" s="114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</row>
    <row r="45" spans="1:159" s="1" customFormat="1" ht="30" x14ac:dyDescent="0.25">
      <c r="A45" s="284">
        <v>4504</v>
      </c>
      <c r="B45" s="285"/>
      <c r="C45" s="285"/>
      <c r="D45" s="285"/>
      <c r="E45" s="285"/>
      <c r="F45" s="285"/>
      <c r="G45" s="293" t="s">
        <v>55</v>
      </c>
      <c r="H45" s="281">
        <v>0</v>
      </c>
      <c r="I45" s="281">
        <v>0</v>
      </c>
      <c r="J45" s="282" t="s">
        <v>390</v>
      </c>
      <c r="K45" s="283" t="s">
        <v>390</v>
      </c>
      <c r="L45" s="70">
        <f>+L46+L47</f>
        <v>0</v>
      </c>
      <c r="M45" s="70">
        <f>+M46+M47</f>
        <v>0</v>
      </c>
      <c r="N45" s="70">
        <f>+N46+N47</f>
        <v>0</v>
      </c>
      <c r="O45" s="70">
        <f>O46+O47</f>
        <v>0</v>
      </c>
      <c r="P45" s="70">
        <f>+P46+P47</f>
        <v>0</v>
      </c>
      <c r="Q45" s="198"/>
      <c r="R45" s="9"/>
      <c r="S45" s="9">
        <f t="shared" si="14"/>
        <v>0</v>
      </c>
      <c r="T45" s="91" t="e">
        <f>+T46+T57+T59</f>
        <v>#VALUE!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</row>
    <row r="46" spans="1:159" ht="18" x14ac:dyDescent="0.2">
      <c r="A46" s="290"/>
      <c r="B46" s="296" t="s">
        <v>56</v>
      </c>
      <c r="C46" s="291"/>
      <c r="D46" s="291"/>
      <c r="E46" s="291"/>
      <c r="F46" s="291"/>
      <c r="G46" s="295" t="s">
        <v>57</v>
      </c>
      <c r="H46" s="281">
        <v>0</v>
      </c>
      <c r="I46" s="281">
        <v>0</v>
      </c>
      <c r="J46" s="282" t="s">
        <v>390</v>
      </c>
      <c r="K46" s="283" t="s">
        <v>390</v>
      </c>
      <c r="L46" s="71">
        <v>0</v>
      </c>
      <c r="M46" s="71">
        <v>0</v>
      </c>
      <c r="N46" s="71">
        <v>0</v>
      </c>
      <c r="O46" s="69">
        <f t="shared" ref="O46:O47" si="42">+M46+N46</f>
        <v>0</v>
      </c>
      <c r="P46" s="69">
        <f t="shared" ref="P46:P47" si="43">L46-O46</f>
        <v>0</v>
      </c>
      <c r="Q46" s="199"/>
      <c r="R46" s="6"/>
      <c r="S46" s="9">
        <f t="shared" si="14"/>
        <v>0</v>
      </c>
      <c r="T46" s="33" t="e">
        <f>+T47+T48+T49+T50+T51+T52+T53+T54+T55+T56</f>
        <v>#VALUE!</v>
      </c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</row>
    <row r="47" spans="1:159" ht="18" x14ac:dyDescent="0.2">
      <c r="A47" s="290"/>
      <c r="B47" s="296" t="s">
        <v>58</v>
      </c>
      <c r="C47" s="291"/>
      <c r="D47" s="291"/>
      <c r="E47" s="291"/>
      <c r="F47" s="291"/>
      <c r="G47" s="295" t="s">
        <v>59</v>
      </c>
      <c r="H47" s="281">
        <v>0</v>
      </c>
      <c r="I47" s="281">
        <v>0</v>
      </c>
      <c r="J47" s="282" t="s">
        <v>390</v>
      </c>
      <c r="K47" s="283" t="s">
        <v>390</v>
      </c>
      <c r="L47" s="71">
        <v>0</v>
      </c>
      <c r="M47" s="71">
        <v>0</v>
      </c>
      <c r="N47" s="71">
        <v>0</v>
      </c>
      <c r="O47" s="69">
        <f t="shared" si="42"/>
        <v>0</v>
      </c>
      <c r="P47" s="69">
        <f t="shared" si="43"/>
        <v>0</v>
      </c>
      <c r="Q47" s="199"/>
      <c r="R47" s="6"/>
      <c r="S47" s="9">
        <f t="shared" si="14"/>
        <v>0</v>
      </c>
      <c r="T47" s="33">
        <f t="shared" ref="T47:T48" si="44">+T62+T455</f>
        <v>-25474999.469999999</v>
      </c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</row>
    <row r="48" spans="1:159" ht="18" x14ac:dyDescent="0.2">
      <c r="A48" s="378" t="s">
        <v>60</v>
      </c>
      <c r="B48" s="379" t="s">
        <v>20</v>
      </c>
      <c r="C48" s="379"/>
      <c r="D48" s="379"/>
      <c r="E48" s="379"/>
      <c r="F48" s="379"/>
      <c r="G48" s="299" t="s">
        <v>61</v>
      </c>
      <c r="H48" s="281">
        <v>0</v>
      </c>
      <c r="I48" s="281">
        <f>O48</f>
        <v>39003.33</v>
      </c>
      <c r="J48" s="282" t="s">
        <v>390</v>
      </c>
      <c r="K48" s="283" t="s">
        <v>390</v>
      </c>
      <c r="L48" s="70">
        <f>+L16+L21+L30+L37+L39</f>
        <v>53200</v>
      </c>
      <c r="M48" s="70">
        <f>+M16+M21+M30+M37+M39</f>
        <v>35028</v>
      </c>
      <c r="N48" s="70">
        <f>+N16+N21+N30+N37+N39</f>
        <v>3975.33</v>
      </c>
      <c r="O48" s="70">
        <f>+O16+O21+O30+O37+O39</f>
        <v>39003.33</v>
      </c>
      <c r="P48" s="70">
        <f>+P16+P21+P30+P37+P39</f>
        <v>14196.67</v>
      </c>
      <c r="Q48" s="200">
        <f t="shared" ref="Q48:Q49" si="45">ROUND(O48/L48*100,2)</f>
        <v>73.31</v>
      </c>
      <c r="R48" s="6"/>
      <c r="S48" s="9">
        <f t="shared" si="14"/>
        <v>-35028</v>
      </c>
      <c r="T48" s="33">
        <f t="shared" si="44"/>
        <v>-930103.8</v>
      </c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</row>
    <row r="49" spans="1:159" ht="18" x14ac:dyDescent="0.2">
      <c r="A49" s="378"/>
      <c r="B49" s="379" t="s">
        <v>18</v>
      </c>
      <c r="C49" s="379"/>
      <c r="D49" s="379"/>
      <c r="E49" s="379"/>
      <c r="F49" s="379"/>
      <c r="G49" s="299" t="s">
        <v>62</v>
      </c>
      <c r="H49" s="281">
        <v>0</v>
      </c>
      <c r="I49" s="281">
        <f>O49</f>
        <v>14620</v>
      </c>
      <c r="J49" s="282" t="s">
        <v>390</v>
      </c>
      <c r="K49" s="283" t="s">
        <v>390</v>
      </c>
      <c r="L49" s="70">
        <v>14900</v>
      </c>
      <c r="M49" s="70">
        <f>+M17+M31+M34</f>
        <v>14382</v>
      </c>
      <c r="N49" s="70">
        <f>+N17+N31+N34</f>
        <v>238</v>
      </c>
      <c r="O49" s="70">
        <f>+O17+O31+O34</f>
        <v>14620</v>
      </c>
      <c r="P49" s="70">
        <f>+P17+P31+P34</f>
        <v>10980</v>
      </c>
      <c r="Q49" s="200">
        <f t="shared" si="45"/>
        <v>98.12</v>
      </c>
      <c r="R49" s="6"/>
      <c r="S49" s="9">
        <f t="shared" si="14"/>
        <v>-14382</v>
      </c>
      <c r="T49" s="33">
        <f t="shared" ref="T49:T51" si="46">+T64</f>
        <v>80</v>
      </c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</row>
    <row r="50" spans="1:159" ht="18" x14ac:dyDescent="0.2">
      <c r="A50" s="290"/>
      <c r="B50" s="288" t="s">
        <v>63</v>
      </c>
      <c r="C50" s="285"/>
      <c r="D50" s="285"/>
      <c r="E50" s="285"/>
      <c r="F50" s="285"/>
      <c r="G50" s="300" t="s">
        <v>64</v>
      </c>
      <c r="H50" s="281">
        <v>0</v>
      </c>
      <c r="I50" s="281">
        <v>0</v>
      </c>
      <c r="J50" s="282" t="s">
        <v>390</v>
      </c>
      <c r="K50" s="283" t="s">
        <v>390</v>
      </c>
      <c r="L50" s="69">
        <v>0</v>
      </c>
      <c r="M50" s="69">
        <v>0</v>
      </c>
      <c r="N50" s="69">
        <v>0</v>
      </c>
      <c r="O50" s="69">
        <f t="shared" ref="O50:P51" si="47">+O51</f>
        <v>0</v>
      </c>
      <c r="P50" s="69">
        <f t="shared" si="47"/>
        <v>0</v>
      </c>
      <c r="Q50" s="199"/>
      <c r="R50" s="6"/>
      <c r="S50" s="9">
        <f t="shared" si="14"/>
        <v>0</v>
      </c>
      <c r="T50" s="33">
        <f t="shared" si="46"/>
        <v>-3711511.2999999989</v>
      </c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</row>
    <row r="51" spans="1:159" ht="18" x14ac:dyDescent="0.2">
      <c r="A51" s="290"/>
      <c r="B51" s="291"/>
      <c r="C51" s="291"/>
      <c r="D51" s="291"/>
      <c r="E51" s="291"/>
      <c r="F51" s="291"/>
      <c r="G51" s="300" t="s">
        <v>8</v>
      </c>
      <c r="H51" s="281">
        <v>0</v>
      </c>
      <c r="I51" s="281">
        <v>0</v>
      </c>
      <c r="J51" s="282" t="s">
        <v>390</v>
      </c>
      <c r="K51" s="283" t="s">
        <v>390</v>
      </c>
      <c r="L51" s="69">
        <v>0</v>
      </c>
      <c r="M51" s="69">
        <v>0</v>
      </c>
      <c r="N51" s="69">
        <v>0</v>
      </c>
      <c r="O51" s="69">
        <f t="shared" si="47"/>
        <v>0</v>
      </c>
      <c r="P51" s="69">
        <f t="shared" si="47"/>
        <v>0</v>
      </c>
      <c r="Q51" s="199"/>
      <c r="R51" s="6"/>
      <c r="S51" s="9">
        <f t="shared" si="14"/>
        <v>0</v>
      </c>
      <c r="T51" s="33">
        <f t="shared" si="46"/>
        <v>-9594992.2300000004</v>
      </c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</row>
    <row r="52" spans="1:159" ht="45" x14ac:dyDescent="0.2">
      <c r="A52" s="284">
        <v>4808</v>
      </c>
      <c r="B52" s="291"/>
      <c r="C52" s="291"/>
      <c r="D52" s="291"/>
      <c r="E52" s="291"/>
      <c r="F52" s="291"/>
      <c r="G52" s="293" t="s">
        <v>65</v>
      </c>
      <c r="H52" s="281">
        <v>0</v>
      </c>
      <c r="I52" s="281">
        <v>0</v>
      </c>
      <c r="J52" s="282" t="s">
        <v>390</v>
      </c>
      <c r="K52" s="283" t="s">
        <v>390</v>
      </c>
      <c r="L52" s="69">
        <v>0</v>
      </c>
      <c r="M52" s="69">
        <v>0</v>
      </c>
      <c r="N52" s="69">
        <v>0</v>
      </c>
      <c r="O52" s="69">
        <f t="shared" ref="O52:O53" si="48">+M52+N52</f>
        <v>0</v>
      </c>
      <c r="P52" s="69">
        <f t="shared" ref="P52:P53" si="49">L52-O52</f>
        <v>0</v>
      </c>
      <c r="Q52" s="199"/>
      <c r="R52" s="6"/>
      <c r="S52" s="9">
        <f t="shared" si="14"/>
        <v>0</v>
      </c>
      <c r="T52" s="33">
        <f t="shared" ref="T52:T54" si="50">+T73</f>
        <v>0</v>
      </c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</row>
    <row r="53" spans="1:159" ht="18" x14ac:dyDescent="0.2">
      <c r="A53" s="290"/>
      <c r="B53" s="291">
        <v>15</v>
      </c>
      <c r="C53" s="291"/>
      <c r="D53" s="291"/>
      <c r="E53" s="291"/>
      <c r="F53" s="291"/>
      <c r="G53" s="301" t="s">
        <v>66</v>
      </c>
      <c r="H53" s="281">
        <v>0</v>
      </c>
      <c r="I53" s="281">
        <v>0</v>
      </c>
      <c r="J53" s="282" t="s">
        <v>390</v>
      </c>
      <c r="K53" s="283" t="s">
        <v>390</v>
      </c>
      <c r="L53" s="69">
        <v>0</v>
      </c>
      <c r="M53" s="69">
        <v>0</v>
      </c>
      <c r="N53" s="69">
        <v>0</v>
      </c>
      <c r="O53" s="69">
        <f t="shared" si="48"/>
        <v>0</v>
      </c>
      <c r="P53" s="69">
        <f t="shared" si="49"/>
        <v>0</v>
      </c>
      <c r="Q53" s="199"/>
      <c r="R53" s="6"/>
      <c r="S53" s="9">
        <f t="shared" si="14"/>
        <v>0</v>
      </c>
      <c r="T53" s="33">
        <f t="shared" si="50"/>
        <v>0</v>
      </c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</row>
    <row r="54" spans="1:159" ht="9" customHeight="1" x14ac:dyDescent="0.2">
      <c r="A54" s="302"/>
      <c r="B54" s="303"/>
      <c r="C54" s="303"/>
      <c r="D54" s="303"/>
      <c r="E54" s="303"/>
      <c r="F54" s="303"/>
      <c r="G54" s="304"/>
      <c r="H54" s="281"/>
      <c r="I54" s="69"/>
      <c r="J54" s="69"/>
      <c r="K54" s="260"/>
      <c r="L54" s="69"/>
      <c r="M54" s="69"/>
      <c r="N54" s="69"/>
      <c r="O54" s="69"/>
      <c r="P54" s="69"/>
      <c r="Q54" s="201"/>
      <c r="R54" s="6"/>
      <c r="S54" s="9">
        <f t="shared" si="14"/>
        <v>0</v>
      </c>
      <c r="T54" s="33" t="e">
        <f t="shared" si="50"/>
        <v>#VALUE!</v>
      </c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</row>
    <row r="55" spans="1:159" ht="18" x14ac:dyDescent="0.2">
      <c r="A55" s="426" t="s">
        <v>67</v>
      </c>
      <c r="B55" s="427"/>
      <c r="C55" s="427"/>
      <c r="D55" s="427"/>
      <c r="E55" s="427"/>
      <c r="F55" s="427"/>
      <c r="G55" s="150" t="s">
        <v>68</v>
      </c>
      <c r="H55" s="253">
        <f t="shared" ref="H55:J55" si="51">+H56+H67+H69</f>
        <v>36890600</v>
      </c>
      <c r="I55" s="253">
        <f>O55</f>
        <v>24838521.82</v>
      </c>
      <c r="J55" s="253">
        <f t="shared" si="51"/>
        <v>15834815.34</v>
      </c>
      <c r="K55" s="165">
        <f>ROUND(I55/H55*100,2)</f>
        <v>67.33</v>
      </c>
      <c r="L55" s="253">
        <f>+L56+L67+L69</f>
        <v>32637200</v>
      </c>
      <c r="M55" s="253">
        <f>+M56+M67+M69</f>
        <v>21565406.970000003</v>
      </c>
      <c r="N55" s="253">
        <f>+N56+N67+N69</f>
        <v>3275364.85</v>
      </c>
      <c r="O55" s="253">
        <f>+O56+O67+O69</f>
        <v>24838521.82</v>
      </c>
      <c r="P55" s="253">
        <f>L55-O55</f>
        <v>7798678.1799999997</v>
      </c>
      <c r="Q55" s="202">
        <f t="shared" ref="Q55:Q89" si="52">ROUND(O55/L55*100,2)</f>
        <v>76.099999999999994</v>
      </c>
      <c r="R55" s="12"/>
      <c r="S55" s="9">
        <f t="shared" si="14"/>
        <v>-21565406.970000003</v>
      </c>
      <c r="T55" s="33">
        <f t="shared" ref="T55:T56" si="53">+T80</f>
        <v>0</v>
      </c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</row>
    <row r="56" spans="1:159" ht="18" x14ac:dyDescent="0.2">
      <c r="A56" s="284"/>
      <c r="B56" s="285"/>
      <c r="C56" s="285"/>
      <c r="D56" s="288" t="s">
        <v>56</v>
      </c>
      <c r="E56" s="285"/>
      <c r="F56" s="285"/>
      <c r="G56" s="293" t="s">
        <v>153</v>
      </c>
      <c r="H56" s="73">
        <f t="shared" ref="H56" si="54">+H57+H58+H59+H60+H61+H62+H63+H64+H65+H66</f>
        <v>36890600</v>
      </c>
      <c r="I56" s="253">
        <f>O56</f>
        <v>24925887.52</v>
      </c>
      <c r="J56" s="73">
        <f>+J57+J58+J59+J60+J61+J62+J63+J64+J65+J66</f>
        <v>15834815.34</v>
      </c>
      <c r="K56" s="165">
        <f t="shared" ref="K56:K99" si="55">ROUND(I56/H56*100,2)</f>
        <v>67.569999999999993</v>
      </c>
      <c r="L56" s="73">
        <f>+L57+L58+L59+L60+L61+L62+L63+L64+L65+L66</f>
        <v>32637200</v>
      </c>
      <c r="M56" s="73">
        <f>+M57+M58+M59+M60+M61+M62+M63+M64+M65+M66</f>
        <v>21646637.100000001</v>
      </c>
      <c r="N56" s="73">
        <f t="shared" ref="N56" si="56">+N57+N58+N59+N60+N61+N62+N63+N64+N65+N66</f>
        <v>3281500.42</v>
      </c>
      <c r="O56" s="73">
        <f>+O57+O58+O59+O60+O61+O62+O63+O64+O65+O66</f>
        <v>24925887.52</v>
      </c>
      <c r="P56" s="73">
        <f t="shared" ref="P56:Q68" si="57">L56-O56</f>
        <v>7711312.4800000004</v>
      </c>
      <c r="Q56" s="198">
        <f t="shared" si="52"/>
        <v>76.37</v>
      </c>
      <c r="R56" s="12"/>
      <c r="S56" s="9">
        <f t="shared" si="14"/>
        <v>-21646637.100000001</v>
      </c>
      <c r="T56" s="33">
        <f t="shared" si="53"/>
        <v>0</v>
      </c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</row>
    <row r="57" spans="1:159" ht="18" x14ac:dyDescent="0.2">
      <c r="A57" s="284"/>
      <c r="B57" s="285"/>
      <c r="C57" s="285"/>
      <c r="D57" s="288" t="s">
        <v>69</v>
      </c>
      <c r="E57" s="285"/>
      <c r="F57" s="285"/>
      <c r="G57" s="293" t="s">
        <v>273</v>
      </c>
      <c r="H57" s="73">
        <f t="shared" ref="H57:L58" si="58">+H72+H465</f>
        <v>2729000</v>
      </c>
      <c r="I57" s="73">
        <f>O57</f>
        <v>1585593</v>
      </c>
      <c r="J57" s="73">
        <f t="shared" si="58"/>
        <v>1143407</v>
      </c>
      <c r="K57" s="165">
        <f t="shared" si="55"/>
        <v>58.1</v>
      </c>
      <c r="L57" s="73">
        <f>L261</f>
        <v>2055100</v>
      </c>
      <c r="M57" s="73">
        <f t="shared" ref="M57:O58" si="59">+M72+M465</f>
        <v>1364504</v>
      </c>
      <c r="N57" s="73">
        <f t="shared" si="59"/>
        <v>221089</v>
      </c>
      <c r="O57" s="73">
        <f t="shared" si="59"/>
        <v>1585593</v>
      </c>
      <c r="P57" s="73">
        <f t="shared" si="57"/>
        <v>469507</v>
      </c>
      <c r="Q57" s="198">
        <f t="shared" si="52"/>
        <v>77.150000000000006</v>
      </c>
      <c r="R57" s="12"/>
      <c r="S57" s="9">
        <f t="shared" si="14"/>
        <v>-1364504</v>
      </c>
      <c r="T57" s="33">
        <f t="shared" ref="T57" si="60">+T58</f>
        <v>81915198</v>
      </c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</row>
    <row r="58" spans="1:159" ht="18" x14ac:dyDescent="0.2">
      <c r="A58" s="284"/>
      <c r="B58" s="285"/>
      <c r="C58" s="285"/>
      <c r="D58" s="288" t="s">
        <v>71</v>
      </c>
      <c r="E58" s="285"/>
      <c r="F58" s="285"/>
      <c r="G58" s="293" t="s">
        <v>274</v>
      </c>
      <c r="H58" s="73">
        <f t="shared" si="58"/>
        <v>594600</v>
      </c>
      <c r="I58" s="73">
        <f t="shared" si="58"/>
        <v>240227.9</v>
      </c>
      <c r="J58" s="73">
        <f t="shared" si="58"/>
        <v>354372.1</v>
      </c>
      <c r="K58" s="165">
        <f t="shared" si="55"/>
        <v>40.4</v>
      </c>
      <c r="L58" s="73">
        <f t="shared" si="58"/>
        <v>425100</v>
      </c>
      <c r="M58" s="73">
        <f t="shared" si="59"/>
        <v>214416.43000000002</v>
      </c>
      <c r="N58" s="73">
        <f t="shared" si="59"/>
        <v>25811.47</v>
      </c>
      <c r="O58" s="73">
        <f t="shared" si="59"/>
        <v>240227.9</v>
      </c>
      <c r="P58" s="73">
        <f t="shared" si="57"/>
        <v>184872.1</v>
      </c>
      <c r="Q58" s="198">
        <f t="shared" si="52"/>
        <v>56.51</v>
      </c>
      <c r="R58" s="12"/>
      <c r="S58" s="9">
        <f t="shared" si="14"/>
        <v>-214416.43000000002</v>
      </c>
      <c r="T58" s="33">
        <f>+T83+T457</f>
        <v>81915198</v>
      </c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</row>
    <row r="59" spans="1:159" ht="15.75" x14ac:dyDescent="0.2">
      <c r="A59" s="284"/>
      <c r="B59" s="285"/>
      <c r="C59" s="285"/>
      <c r="D59" s="288" t="s">
        <v>73</v>
      </c>
      <c r="E59" s="285"/>
      <c r="F59" s="285"/>
      <c r="G59" s="293" t="s">
        <v>391</v>
      </c>
      <c r="H59" s="73">
        <f t="shared" ref="H59:J61" si="61">+H74</f>
        <v>0</v>
      </c>
      <c r="I59" s="73">
        <f t="shared" ref="I59:I65" si="62">O59</f>
        <v>0</v>
      </c>
      <c r="J59" s="73">
        <f t="shared" si="61"/>
        <v>0</v>
      </c>
      <c r="K59" s="73">
        <v>0</v>
      </c>
      <c r="L59" s="73">
        <f t="shared" ref="L59:O61" si="63">+L74</f>
        <v>0</v>
      </c>
      <c r="M59" s="73">
        <f t="shared" si="63"/>
        <v>0</v>
      </c>
      <c r="N59" s="73">
        <f t="shared" si="63"/>
        <v>0</v>
      </c>
      <c r="O59" s="73">
        <f t="shared" si="63"/>
        <v>0</v>
      </c>
      <c r="P59" s="73">
        <f t="shared" si="57"/>
        <v>0</v>
      </c>
      <c r="Q59" s="198"/>
      <c r="R59" s="12"/>
      <c r="S59" s="9">
        <f t="shared" si="14"/>
        <v>0</v>
      </c>
      <c r="T59" s="33">
        <f t="shared" ref="T59" si="64">+T87</f>
        <v>0</v>
      </c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</row>
    <row r="60" spans="1:159" ht="15.75" x14ac:dyDescent="0.2">
      <c r="A60" s="284"/>
      <c r="B60" s="285"/>
      <c r="C60" s="285"/>
      <c r="D60" s="288" t="s">
        <v>75</v>
      </c>
      <c r="E60" s="285"/>
      <c r="F60" s="285"/>
      <c r="G60" s="293" t="s">
        <v>356</v>
      </c>
      <c r="H60" s="73">
        <f t="shared" si="61"/>
        <v>0</v>
      </c>
      <c r="I60" s="73">
        <f t="shared" si="62"/>
        <v>0</v>
      </c>
      <c r="J60" s="73">
        <f t="shared" si="61"/>
        <v>0</v>
      </c>
      <c r="K60" s="73">
        <v>0</v>
      </c>
      <c r="L60" s="73">
        <f t="shared" si="63"/>
        <v>0</v>
      </c>
      <c r="M60" s="73">
        <f t="shared" si="63"/>
        <v>0</v>
      </c>
      <c r="N60" s="73">
        <f t="shared" si="63"/>
        <v>0</v>
      </c>
      <c r="O60" s="73">
        <f t="shared" si="63"/>
        <v>0</v>
      </c>
      <c r="P60" s="73">
        <f t="shared" si="57"/>
        <v>0</v>
      </c>
      <c r="Q60" s="198"/>
      <c r="R60" s="12"/>
      <c r="S60" s="9">
        <f t="shared" si="14"/>
        <v>0</v>
      </c>
      <c r="T60" s="90" t="e">
        <f>+T61+T82+T84+T87</f>
        <v>#VALUE!</v>
      </c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</row>
    <row r="61" spans="1:159" ht="30" x14ac:dyDescent="0.2">
      <c r="A61" s="284"/>
      <c r="B61" s="285"/>
      <c r="C61" s="285"/>
      <c r="D61" s="288" t="s">
        <v>76</v>
      </c>
      <c r="E61" s="285"/>
      <c r="F61" s="285"/>
      <c r="G61" s="293" t="s">
        <v>342</v>
      </c>
      <c r="H61" s="73">
        <f t="shared" si="61"/>
        <v>2114000</v>
      </c>
      <c r="I61" s="73">
        <f t="shared" si="62"/>
        <v>1435249</v>
      </c>
      <c r="J61" s="73">
        <f t="shared" si="61"/>
        <v>678751</v>
      </c>
      <c r="K61" s="165">
        <f t="shared" si="55"/>
        <v>67.89</v>
      </c>
      <c r="L61" s="73">
        <f t="shared" si="63"/>
        <v>2114000</v>
      </c>
      <c r="M61" s="73">
        <f t="shared" si="63"/>
        <v>1255176</v>
      </c>
      <c r="N61" s="73">
        <f t="shared" si="63"/>
        <v>180073</v>
      </c>
      <c r="O61" s="73">
        <f t="shared" si="63"/>
        <v>1435249</v>
      </c>
      <c r="P61" s="73">
        <f t="shared" si="57"/>
        <v>678751</v>
      </c>
      <c r="Q61" s="198">
        <f t="shared" si="52"/>
        <v>67.89</v>
      </c>
      <c r="R61" s="12"/>
      <c r="S61" s="9">
        <f t="shared" si="14"/>
        <v>-1255176</v>
      </c>
      <c r="T61" s="55" t="e">
        <f t="shared" ref="T61" si="65">T62+T63+T64+T65+T66+T73+T74+T75+T81+T80</f>
        <v>#VALUE!</v>
      </c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</row>
    <row r="62" spans="1:159" ht="18" x14ac:dyDescent="0.2">
      <c r="A62" s="284"/>
      <c r="B62" s="285"/>
      <c r="C62" s="285"/>
      <c r="D62" s="288" t="s">
        <v>78</v>
      </c>
      <c r="E62" s="285"/>
      <c r="F62" s="285"/>
      <c r="G62" s="293" t="s">
        <v>392</v>
      </c>
      <c r="H62" s="73">
        <f t="shared" ref="H62:K64" si="66">+H83</f>
        <v>0</v>
      </c>
      <c r="I62" s="73">
        <f>O62</f>
        <v>0</v>
      </c>
      <c r="J62" s="73">
        <f t="shared" si="66"/>
        <v>3468877.0199999996</v>
      </c>
      <c r="K62" s="165">
        <v>0</v>
      </c>
      <c r="L62" s="73">
        <f t="shared" ref="L62:O64" si="67">+L83</f>
        <v>0</v>
      </c>
      <c r="M62" s="73">
        <f t="shared" si="67"/>
        <v>0</v>
      </c>
      <c r="N62" s="73">
        <f t="shared" si="67"/>
        <v>0</v>
      </c>
      <c r="O62" s="73">
        <f t="shared" si="67"/>
        <v>0</v>
      </c>
      <c r="P62" s="73">
        <f t="shared" si="57"/>
        <v>0</v>
      </c>
      <c r="Q62" s="198"/>
      <c r="R62" s="12"/>
      <c r="S62" s="9">
        <f t="shared" si="14"/>
        <v>0</v>
      </c>
      <c r="T62" s="33">
        <f t="shared" ref="T62" si="68">T90+T165+T251</f>
        <v>-25474999.469999999</v>
      </c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</row>
    <row r="63" spans="1:159" ht="30" x14ac:dyDescent="0.2">
      <c r="A63" s="284"/>
      <c r="B63" s="285"/>
      <c r="C63" s="285"/>
      <c r="D63" s="288" t="s">
        <v>79</v>
      </c>
      <c r="E63" s="285"/>
      <c r="F63" s="285"/>
      <c r="G63" s="293" t="s">
        <v>395</v>
      </c>
      <c r="H63" s="73">
        <f t="shared" si="66"/>
        <v>0</v>
      </c>
      <c r="I63" s="73">
        <f t="shared" si="62"/>
        <v>0</v>
      </c>
      <c r="J63" s="73">
        <f t="shared" si="66"/>
        <v>0</v>
      </c>
      <c r="K63" s="73">
        <f t="shared" si="66"/>
        <v>0</v>
      </c>
      <c r="L63" s="73">
        <f t="shared" si="67"/>
        <v>0</v>
      </c>
      <c r="M63" s="73">
        <f t="shared" si="67"/>
        <v>0</v>
      </c>
      <c r="N63" s="73">
        <f t="shared" si="67"/>
        <v>0</v>
      </c>
      <c r="O63" s="73">
        <f t="shared" si="67"/>
        <v>0</v>
      </c>
      <c r="P63" s="73">
        <f t="shared" si="57"/>
        <v>0</v>
      </c>
      <c r="Q63" s="198"/>
      <c r="R63" s="12"/>
      <c r="S63" s="9">
        <f t="shared" si="14"/>
        <v>0</v>
      </c>
      <c r="T63" s="33">
        <f>T119+T191+T288+T384</f>
        <v>-930103.8</v>
      </c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</row>
    <row r="64" spans="1:159" ht="18" x14ac:dyDescent="0.2">
      <c r="A64" s="284"/>
      <c r="B64" s="285"/>
      <c r="C64" s="285"/>
      <c r="D64" s="288" t="s">
        <v>81</v>
      </c>
      <c r="E64" s="285"/>
      <c r="F64" s="285"/>
      <c r="G64" s="293" t="s">
        <v>316</v>
      </c>
      <c r="H64" s="73">
        <f t="shared" si="66"/>
        <v>18103000</v>
      </c>
      <c r="I64" s="73">
        <f t="shared" si="62"/>
        <v>14844770.98</v>
      </c>
      <c r="J64" s="73">
        <f t="shared" si="66"/>
        <v>3663786.0199999996</v>
      </c>
      <c r="K64" s="165">
        <f t="shared" si="55"/>
        <v>82</v>
      </c>
      <c r="L64" s="73">
        <f t="shared" si="67"/>
        <v>18103000</v>
      </c>
      <c r="M64" s="73">
        <f t="shared" si="67"/>
        <v>12888409</v>
      </c>
      <c r="N64" s="73">
        <f t="shared" si="67"/>
        <v>1958611.98</v>
      </c>
      <c r="O64" s="73">
        <f t="shared" si="67"/>
        <v>14844770.98</v>
      </c>
      <c r="P64" s="73">
        <f t="shared" si="57"/>
        <v>3258229.0199999996</v>
      </c>
      <c r="Q64" s="198">
        <f t="shared" si="52"/>
        <v>82</v>
      </c>
      <c r="R64" s="12"/>
      <c r="S64" s="9">
        <f t="shared" si="14"/>
        <v>-12888409</v>
      </c>
      <c r="T64" s="33">
        <f t="shared" ref="T64" si="69">T325</f>
        <v>80</v>
      </c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</row>
    <row r="65" spans="1:159" ht="45" x14ac:dyDescent="0.2">
      <c r="A65" s="284"/>
      <c r="B65" s="285"/>
      <c r="C65" s="285"/>
      <c r="D65" s="288" t="s">
        <v>82</v>
      </c>
      <c r="E65" s="285"/>
      <c r="F65" s="285"/>
      <c r="G65" s="293" t="s">
        <v>83</v>
      </c>
      <c r="H65" s="73">
        <f t="shared" ref="H65:L66" si="70">+H90</f>
        <v>11929000</v>
      </c>
      <c r="I65" s="73">
        <f t="shared" si="62"/>
        <v>5987296.7999999998</v>
      </c>
      <c r="J65" s="73">
        <f t="shared" si="70"/>
        <v>5941703.2000000002</v>
      </c>
      <c r="K65" s="165">
        <f t="shared" si="55"/>
        <v>50.19</v>
      </c>
      <c r="L65" s="73">
        <f>L444</f>
        <v>8824000</v>
      </c>
      <c r="M65" s="73">
        <f>+M90</f>
        <v>5087050.67</v>
      </c>
      <c r="N65" s="73">
        <f t="shared" ref="N65:O66" si="71">+N90</f>
        <v>900246.13</v>
      </c>
      <c r="O65" s="73">
        <f t="shared" si="71"/>
        <v>5987296.7999999998</v>
      </c>
      <c r="P65" s="73">
        <f t="shared" si="57"/>
        <v>2836703.2</v>
      </c>
      <c r="Q65" s="198"/>
      <c r="R65" s="12"/>
      <c r="S65" s="9">
        <f t="shared" si="14"/>
        <v>-5087050.67</v>
      </c>
      <c r="T65" s="33">
        <f>T221+T387</f>
        <v>-3711511.2999999989</v>
      </c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</row>
    <row r="66" spans="1:159" ht="15.75" x14ac:dyDescent="0.2">
      <c r="A66" s="284"/>
      <c r="B66" s="285"/>
      <c r="C66" s="285"/>
      <c r="D66" s="288" t="s">
        <v>84</v>
      </c>
      <c r="E66" s="285"/>
      <c r="F66" s="285"/>
      <c r="G66" s="293" t="s">
        <v>161</v>
      </c>
      <c r="H66" s="73">
        <f t="shared" si="70"/>
        <v>1421000</v>
      </c>
      <c r="I66" s="73">
        <f t="shared" si="70"/>
        <v>837081</v>
      </c>
      <c r="J66" s="73">
        <f t="shared" si="70"/>
        <v>583919</v>
      </c>
      <c r="K66" s="73">
        <f t="shared" si="70"/>
        <v>58.88</v>
      </c>
      <c r="L66" s="73">
        <f t="shared" si="70"/>
        <v>1116000</v>
      </c>
      <c r="M66" s="73">
        <f>+M91</f>
        <v>837081</v>
      </c>
      <c r="N66" s="73">
        <f t="shared" si="71"/>
        <v>-4331.16</v>
      </c>
      <c r="O66" s="73">
        <f t="shared" si="71"/>
        <v>832749.84</v>
      </c>
      <c r="P66" s="73">
        <f t="shared" si="57"/>
        <v>283250.16000000003</v>
      </c>
      <c r="Q66" s="198"/>
      <c r="R66" s="12"/>
      <c r="S66" s="9">
        <f t="shared" si="14"/>
        <v>-837081</v>
      </c>
      <c r="T66" s="33">
        <f>T223+T326+T390</f>
        <v>-9594992.2300000004</v>
      </c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</row>
    <row r="67" spans="1:159" ht="15.75" x14ac:dyDescent="0.2">
      <c r="A67" s="284"/>
      <c r="B67" s="285"/>
      <c r="C67" s="285"/>
      <c r="D67" s="288" t="s">
        <v>85</v>
      </c>
      <c r="E67" s="285"/>
      <c r="F67" s="285"/>
      <c r="G67" s="293" t="s">
        <v>162</v>
      </c>
      <c r="H67" s="73">
        <f>+H68</f>
        <v>0</v>
      </c>
      <c r="I67" s="73">
        <f t="shared" ref="I67:K67" si="72">+I68</f>
        <v>0</v>
      </c>
      <c r="J67" s="73">
        <f t="shared" si="72"/>
        <v>0</v>
      </c>
      <c r="K67" s="73">
        <f t="shared" si="72"/>
        <v>0</v>
      </c>
      <c r="L67" s="73">
        <f>+L68</f>
        <v>0</v>
      </c>
      <c r="M67" s="73">
        <f>+M68</f>
        <v>0</v>
      </c>
      <c r="N67" s="73">
        <f t="shared" ref="N67:O67" si="73">+N68</f>
        <v>0</v>
      </c>
      <c r="O67" s="73">
        <f t="shared" si="73"/>
        <v>0</v>
      </c>
      <c r="P67" s="73">
        <f t="shared" si="57"/>
        <v>0</v>
      </c>
      <c r="Q67" s="73">
        <f t="shared" si="57"/>
        <v>0</v>
      </c>
      <c r="R67" s="12"/>
      <c r="S67" s="9">
        <f t="shared" si="14"/>
        <v>0</v>
      </c>
      <c r="T67" s="33">
        <f t="shared" ref="T67" si="74">T68+T69+T70+T71+T72</f>
        <v>-9594992.2300000004</v>
      </c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</row>
    <row r="68" spans="1:159" ht="15.75" x14ac:dyDescent="0.2">
      <c r="A68" s="284"/>
      <c r="B68" s="285"/>
      <c r="C68" s="285"/>
      <c r="D68" s="288" t="s">
        <v>86</v>
      </c>
      <c r="E68" s="285"/>
      <c r="F68" s="285"/>
      <c r="G68" s="293" t="s">
        <v>393</v>
      </c>
      <c r="H68" s="73">
        <f>+H93+H467</f>
        <v>0</v>
      </c>
      <c r="I68" s="73">
        <f>+I93+I467</f>
        <v>0</v>
      </c>
      <c r="J68" s="73">
        <f>+J93+J467</f>
        <v>0</v>
      </c>
      <c r="K68" s="73">
        <v>0</v>
      </c>
      <c r="L68" s="73">
        <f>+L93+L467</f>
        <v>0</v>
      </c>
      <c r="M68" s="73">
        <f>+M93+M467</f>
        <v>0</v>
      </c>
      <c r="N68" s="73">
        <f>+N93+N467</f>
        <v>0</v>
      </c>
      <c r="O68" s="73">
        <f>+O93+O467</f>
        <v>0</v>
      </c>
      <c r="P68" s="73">
        <f t="shared" si="57"/>
        <v>0</v>
      </c>
      <c r="Q68" s="73">
        <f t="shared" si="57"/>
        <v>0</v>
      </c>
      <c r="R68" s="12"/>
      <c r="S68" s="9">
        <f t="shared" si="14"/>
        <v>0</v>
      </c>
      <c r="T68" s="33">
        <f t="shared" ref="T68" si="75">T223</f>
        <v>0</v>
      </c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</row>
    <row r="69" spans="1:159" ht="15.75" x14ac:dyDescent="0.2">
      <c r="A69" s="284"/>
      <c r="B69" s="285"/>
      <c r="C69" s="285"/>
      <c r="D69" s="285">
        <v>85</v>
      </c>
      <c r="E69" s="285"/>
      <c r="F69" s="285"/>
      <c r="G69" s="293" t="s">
        <v>87</v>
      </c>
      <c r="H69" s="73">
        <f t="shared" ref="H69:J69" si="76">+H97</f>
        <v>0</v>
      </c>
      <c r="I69" s="73">
        <f t="shared" si="76"/>
        <v>-87365.700000000012</v>
      </c>
      <c r="J69" s="73">
        <f t="shared" si="76"/>
        <v>0</v>
      </c>
      <c r="K69" s="73">
        <v>0</v>
      </c>
      <c r="L69" s="73">
        <f>+L97</f>
        <v>0</v>
      </c>
      <c r="M69" s="73">
        <f>+M97</f>
        <v>-81230.13</v>
      </c>
      <c r="N69" s="73">
        <f t="shared" ref="N69:O69" si="77">+N97</f>
        <v>-6135.57</v>
      </c>
      <c r="O69" s="73">
        <f t="shared" si="77"/>
        <v>-87365.700000000012</v>
      </c>
      <c r="P69" s="73"/>
      <c r="Q69" s="198"/>
      <c r="R69" s="12"/>
      <c r="S69" s="9">
        <f t="shared" si="14"/>
        <v>81230.13</v>
      </c>
      <c r="T69" s="33">
        <f t="shared" ref="T69" si="78">T328</f>
        <v>0</v>
      </c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</row>
    <row r="70" spans="1:159" ht="18" x14ac:dyDescent="0.2">
      <c r="A70" s="428">
        <v>5004</v>
      </c>
      <c r="B70" s="429"/>
      <c r="C70" s="429"/>
      <c r="D70" s="429"/>
      <c r="E70" s="429"/>
      <c r="F70" s="429"/>
      <c r="G70" s="166" t="s">
        <v>88</v>
      </c>
      <c r="H70" s="70">
        <f t="shared" ref="H70:J70" si="79">+H71+H92+H94+H97</f>
        <v>36890600</v>
      </c>
      <c r="I70" s="70">
        <f>O70</f>
        <v>24838521.82</v>
      </c>
      <c r="J70" s="70">
        <f t="shared" si="79"/>
        <v>15834815.34</v>
      </c>
      <c r="K70" s="165">
        <f t="shared" si="55"/>
        <v>67.33</v>
      </c>
      <c r="L70" s="70">
        <f>+L71+L92+L94+L97</f>
        <v>32637200</v>
      </c>
      <c r="M70" s="70">
        <f>+M71+M92+M94+M97</f>
        <v>21565406.970000003</v>
      </c>
      <c r="N70" s="70">
        <f t="shared" ref="N70" si="80">+N71+N92+N94+N97</f>
        <v>3275364.85</v>
      </c>
      <c r="O70" s="70">
        <f>+O71+O92+O94+O97</f>
        <v>24838521.82</v>
      </c>
      <c r="P70" s="73">
        <f>L70-O70</f>
        <v>7798678.1799999997</v>
      </c>
      <c r="Q70" s="200">
        <f t="shared" si="52"/>
        <v>76.099999999999994</v>
      </c>
      <c r="R70" s="6"/>
      <c r="S70" s="9">
        <f t="shared" si="14"/>
        <v>-21565406.970000003</v>
      </c>
      <c r="T70" s="33">
        <f t="shared" ref="T70" si="81">T392</f>
        <v>-9739487.6699999999</v>
      </c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</row>
    <row r="71" spans="1:159" ht="18" x14ac:dyDescent="0.2">
      <c r="A71" s="378"/>
      <c r="B71" s="379"/>
      <c r="C71" s="379"/>
      <c r="D71" s="379" t="s">
        <v>20</v>
      </c>
      <c r="E71" s="379"/>
      <c r="F71" s="379"/>
      <c r="G71" s="299" t="s">
        <v>153</v>
      </c>
      <c r="H71" s="73">
        <f t="shared" ref="H71" si="82">H72+H73+H74+H75+H76+H83+H84+H85+H91+H90</f>
        <v>36890600</v>
      </c>
      <c r="I71" s="70">
        <f t="shared" ref="I71:I73" si="83">O71</f>
        <v>24925887.52</v>
      </c>
      <c r="J71" s="73">
        <f>J72+J73+J74+J75+J76+J83+J84+J85+J91+J90</f>
        <v>15834815.34</v>
      </c>
      <c r="K71" s="165">
        <f t="shared" si="55"/>
        <v>67.569999999999993</v>
      </c>
      <c r="L71" s="73">
        <f>L72+L73+L74+L75+L76+L83+L84+L85+L91+L90</f>
        <v>32637200</v>
      </c>
      <c r="M71" s="73">
        <f>M72+M73+M74+M75+M76+M83+M84+M85+M91+M90</f>
        <v>21646637.100000001</v>
      </c>
      <c r="N71" s="73">
        <f t="shared" ref="N71:O71" si="84">N72+N73+N74+N75+N76+N83+N84+N85+N91+N90</f>
        <v>3281500.42</v>
      </c>
      <c r="O71" s="73">
        <f t="shared" si="84"/>
        <v>24925887.52</v>
      </c>
      <c r="P71" s="73">
        <f t="shared" ref="P71:Q96" si="85">L71-O71</f>
        <v>7711312.4800000004</v>
      </c>
      <c r="Q71" s="200">
        <f t="shared" si="52"/>
        <v>76.37</v>
      </c>
      <c r="R71" s="6"/>
      <c r="S71" s="9">
        <f t="shared" si="14"/>
        <v>-21646637.100000001</v>
      </c>
      <c r="T71" s="33">
        <f t="shared" ref="T71:T72" si="86">T329</f>
        <v>40264.519999999997</v>
      </c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</row>
    <row r="72" spans="1:159" ht="15.75" x14ac:dyDescent="0.2">
      <c r="A72" s="284"/>
      <c r="B72" s="285"/>
      <c r="C72" s="285"/>
      <c r="D72" s="285" t="s">
        <v>89</v>
      </c>
      <c r="E72" s="285"/>
      <c r="F72" s="285"/>
      <c r="G72" s="293" t="s">
        <v>273</v>
      </c>
      <c r="H72" s="73">
        <f t="shared" ref="H72:J72" si="87">H100+H175+H261</f>
        <v>2729000</v>
      </c>
      <c r="I72" s="70">
        <f t="shared" si="83"/>
        <v>1585593</v>
      </c>
      <c r="J72" s="73">
        <f t="shared" si="87"/>
        <v>1143407</v>
      </c>
      <c r="K72" s="305"/>
      <c r="L72" s="73">
        <f t="shared" ref="L72:O72" si="88">L100+L175+L261</f>
        <v>2055100</v>
      </c>
      <c r="M72" s="73">
        <f t="shared" si="88"/>
        <v>1364504</v>
      </c>
      <c r="N72" s="73">
        <f t="shared" si="88"/>
        <v>221089</v>
      </c>
      <c r="O72" s="73">
        <f t="shared" si="88"/>
        <v>1585593</v>
      </c>
      <c r="P72" s="73">
        <f t="shared" si="85"/>
        <v>469507</v>
      </c>
      <c r="Q72" s="198">
        <f t="shared" si="52"/>
        <v>77.150000000000006</v>
      </c>
      <c r="R72" s="6"/>
      <c r="S72" s="9">
        <f t="shared" si="14"/>
        <v>-1364504</v>
      </c>
      <c r="T72" s="33">
        <f t="shared" si="86"/>
        <v>104230.92000000001</v>
      </c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</row>
    <row r="73" spans="1:159" ht="18" x14ac:dyDescent="0.2">
      <c r="A73" s="284"/>
      <c r="B73" s="285"/>
      <c r="C73" s="285"/>
      <c r="D73" s="285" t="s">
        <v>90</v>
      </c>
      <c r="E73" s="285"/>
      <c r="F73" s="285"/>
      <c r="G73" s="293" t="s">
        <v>274</v>
      </c>
      <c r="H73" s="73">
        <f>H129+H201+H298+H394</f>
        <v>594600</v>
      </c>
      <c r="I73" s="70">
        <f t="shared" si="83"/>
        <v>240227.9</v>
      </c>
      <c r="J73" s="73">
        <f>J129+J201+J298+J394</f>
        <v>354372.1</v>
      </c>
      <c r="K73" s="165">
        <f>ROUND(I72/H72*100,2)</f>
        <v>58.1</v>
      </c>
      <c r="L73" s="73">
        <f>L129+L201+L298+L394</f>
        <v>425100</v>
      </c>
      <c r="M73" s="73">
        <f>M129+M201+M298+M394</f>
        <v>214416.43000000002</v>
      </c>
      <c r="N73" s="73">
        <f>N129+N201+N298+N394</f>
        <v>25811.47</v>
      </c>
      <c r="O73" s="73">
        <f>O129+O201+O298+O394</f>
        <v>240227.9</v>
      </c>
      <c r="P73" s="73">
        <f t="shared" si="85"/>
        <v>184872.1</v>
      </c>
      <c r="Q73" s="198">
        <f t="shared" si="52"/>
        <v>56.51</v>
      </c>
      <c r="R73" s="6"/>
      <c r="S73" s="9">
        <f t="shared" si="14"/>
        <v>-214416.43000000002</v>
      </c>
      <c r="T73" s="33">
        <f t="shared" ref="T73" si="89">T393</f>
        <v>0</v>
      </c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</row>
    <row r="74" spans="1:159" ht="18" x14ac:dyDescent="0.2">
      <c r="A74" s="284"/>
      <c r="B74" s="285"/>
      <c r="C74" s="285"/>
      <c r="D74" s="285" t="s">
        <v>91</v>
      </c>
      <c r="E74" s="285"/>
      <c r="F74" s="285"/>
      <c r="G74" s="293" t="s">
        <v>391</v>
      </c>
      <c r="H74" s="73">
        <f t="shared" ref="H74:J74" si="90">H335</f>
        <v>0</v>
      </c>
      <c r="I74" s="73">
        <f t="shared" si="90"/>
        <v>0</v>
      </c>
      <c r="J74" s="73">
        <f t="shared" si="90"/>
        <v>0</v>
      </c>
      <c r="K74" s="165">
        <f>ROUND(I73/H73*100,2)</f>
        <v>40.4</v>
      </c>
      <c r="L74" s="73">
        <f t="shared" ref="L74:O74" si="91">L335</f>
        <v>0</v>
      </c>
      <c r="M74" s="73">
        <f t="shared" si="91"/>
        <v>0</v>
      </c>
      <c r="N74" s="73">
        <f t="shared" si="91"/>
        <v>0</v>
      </c>
      <c r="O74" s="73">
        <f t="shared" si="91"/>
        <v>0</v>
      </c>
      <c r="P74" s="73">
        <f t="shared" si="85"/>
        <v>0</v>
      </c>
      <c r="Q74" s="198"/>
      <c r="R74" s="6"/>
      <c r="S74" s="9">
        <f t="shared" si="14"/>
        <v>0</v>
      </c>
      <c r="T74" s="33">
        <f t="shared" ref="T74" si="92">+T399</f>
        <v>0</v>
      </c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</row>
    <row r="75" spans="1:159" ht="18" x14ac:dyDescent="0.2">
      <c r="A75" s="284"/>
      <c r="B75" s="285"/>
      <c r="C75" s="285"/>
      <c r="D75" s="285" t="s">
        <v>92</v>
      </c>
      <c r="E75" s="285"/>
      <c r="F75" s="285"/>
      <c r="G75" s="293" t="s">
        <v>356</v>
      </c>
      <c r="H75" s="73">
        <f>H231+H397</f>
        <v>0</v>
      </c>
      <c r="I75" s="73">
        <f>I231+I397</f>
        <v>0</v>
      </c>
      <c r="J75" s="73">
        <f>J231+J397</f>
        <v>0</v>
      </c>
      <c r="K75" s="165"/>
      <c r="L75" s="73">
        <f>L231+L397</f>
        <v>0</v>
      </c>
      <c r="M75" s="73">
        <f>M231+M397</f>
        <v>0</v>
      </c>
      <c r="N75" s="73">
        <f>N231+N397</f>
        <v>0</v>
      </c>
      <c r="O75" s="73">
        <f>O231+O397</f>
        <v>0</v>
      </c>
      <c r="P75" s="73">
        <f t="shared" si="85"/>
        <v>0</v>
      </c>
      <c r="Q75" s="198"/>
      <c r="R75" s="6"/>
      <c r="S75" s="9">
        <f t="shared" si="14"/>
        <v>0</v>
      </c>
      <c r="T75" s="33" t="e">
        <f>T228+T331+T406</f>
        <v>#VALUE!</v>
      </c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</row>
    <row r="76" spans="1:159" ht="30" x14ac:dyDescent="0.2">
      <c r="A76" s="284"/>
      <c r="B76" s="285"/>
      <c r="C76" s="285"/>
      <c r="D76" s="285">
        <v>51</v>
      </c>
      <c r="E76" s="285"/>
      <c r="F76" s="285"/>
      <c r="G76" s="293" t="s">
        <v>342</v>
      </c>
      <c r="H76" s="73">
        <f>H233+H336+H400</f>
        <v>2114000</v>
      </c>
      <c r="I76" s="73">
        <f>I233+I336+I400</f>
        <v>1435249</v>
      </c>
      <c r="J76" s="73">
        <f>J233+J336+J400</f>
        <v>678751</v>
      </c>
      <c r="K76" s="165">
        <f>ROUND(I76/H76*100,2)</f>
        <v>67.89</v>
      </c>
      <c r="L76" s="73">
        <f>L233+L336+L400</f>
        <v>2114000</v>
      </c>
      <c r="M76" s="73">
        <f>M233+M336+M400</f>
        <v>1255176</v>
      </c>
      <c r="N76" s="73">
        <f>N233+N336+N400</f>
        <v>180073</v>
      </c>
      <c r="O76" s="73">
        <f>O233+O336+O400</f>
        <v>1435249</v>
      </c>
      <c r="P76" s="73">
        <f t="shared" si="85"/>
        <v>678751</v>
      </c>
      <c r="Q76" s="198">
        <f t="shared" si="52"/>
        <v>67.89</v>
      </c>
      <c r="R76" s="6"/>
      <c r="S76" s="9">
        <f t="shared" si="14"/>
        <v>-1255176</v>
      </c>
      <c r="T76" s="33">
        <f>T229+T332</f>
        <v>32721.11</v>
      </c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</row>
    <row r="77" spans="1:159" ht="18" x14ac:dyDescent="0.2">
      <c r="A77" s="284"/>
      <c r="B77" s="285"/>
      <c r="C77" s="285"/>
      <c r="D77" s="285"/>
      <c r="E77" s="285" t="s">
        <v>20</v>
      </c>
      <c r="F77" s="285"/>
      <c r="G77" s="293" t="s">
        <v>343</v>
      </c>
      <c r="H77" s="73">
        <f t="shared" ref="H77:J77" si="93">H78+H79+H80+H81+H82</f>
        <v>2114000</v>
      </c>
      <c r="I77" s="73">
        <f t="shared" si="93"/>
        <v>1435249</v>
      </c>
      <c r="J77" s="73">
        <f t="shared" si="93"/>
        <v>678751</v>
      </c>
      <c r="K77" s="165">
        <f>ROUND(I76/H76*100,2)</f>
        <v>67.89</v>
      </c>
      <c r="L77" s="73">
        <f t="shared" ref="L77:O77" si="94">L78+L79+L80+L81+L82</f>
        <v>2114000</v>
      </c>
      <c r="M77" s="73">
        <f t="shared" si="94"/>
        <v>1255176</v>
      </c>
      <c r="N77" s="73">
        <f t="shared" si="94"/>
        <v>220247</v>
      </c>
      <c r="O77" s="73">
        <f t="shared" si="94"/>
        <v>1435249</v>
      </c>
      <c r="P77" s="73">
        <f t="shared" si="85"/>
        <v>678751</v>
      </c>
      <c r="Q77" s="198">
        <f t="shared" si="52"/>
        <v>67.89</v>
      </c>
      <c r="R77" s="6"/>
      <c r="S77" s="9">
        <f t="shared" si="14"/>
        <v>-1255176</v>
      </c>
      <c r="T77" s="33">
        <f t="shared" ref="T77" si="95">T78+T79</f>
        <v>0</v>
      </c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</row>
    <row r="78" spans="1:159" ht="18" x14ac:dyDescent="0.2">
      <c r="A78" s="284"/>
      <c r="B78" s="285"/>
      <c r="C78" s="285"/>
      <c r="D78" s="285"/>
      <c r="E78" s="285"/>
      <c r="F78" s="285" t="s">
        <v>20</v>
      </c>
      <c r="G78" s="293" t="s">
        <v>396</v>
      </c>
      <c r="H78" s="73">
        <f t="shared" ref="H78:J78" si="96">H233</f>
        <v>0</v>
      </c>
      <c r="I78" s="73">
        <f t="shared" si="96"/>
        <v>0</v>
      </c>
      <c r="J78" s="73">
        <f t="shared" si="96"/>
        <v>0</v>
      </c>
      <c r="K78" s="165">
        <f>ROUND(I77/H77*100,2)</f>
        <v>67.89</v>
      </c>
      <c r="L78" s="73">
        <f t="shared" ref="L78:O78" si="97">L233</f>
        <v>0</v>
      </c>
      <c r="M78" s="73">
        <f t="shared" si="97"/>
        <v>0</v>
      </c>
      <c r="N78" s="73">
        <f t="shared" si="97"/>
        <v>0</v>
      </c>
      <c r="O78" s="73">
        <f t="shared" si="97"/>
        <v>0</v>
      </c>
      <c r="P78" s="73">
        <f t="shared" si="85"/>
        <v>0</v>
      </c>
      <c r="Q78" s="198"/>
      <c r="R78" s="6"/>
      <c r="S78" s="9">
        <f t="shared" si="14"/>
        <v>0</v>
      </c>
      <c r="T78" s="33">
        <f>T231+T350+T408</f>
        <v>0</v>
      </c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</row>
    <row r="79" spans="1:159" ht="45" x14ac:dyDescent="0.2">
      <c r="A79" s="284"/>
      <c r="B79" s="285"/>
      <c r="C79" s="285"/>
      <c r="D79" s="285"/>
      <c r="E79" s="285"/>
      <c r="F79" s="285">
        <v>17</v>
      </c>
      <c r="G79" s="293" t="s">
        <v>344</v>
      </c>
      <c r="H79" s="73">
        <f t="shared" ref="H79:J79" si="98">H338</f>
        <v>2114000</v>
      </c>
      <c r="I79" s="73">
        <f t="shared" si="98"/>
        <v>1435249</v>
      </c>
      <c r="J79" s="73">
        <f t="shared" si="98"/>
        <v>678751</v>
      </c>
      <c r="K79" s="165"/>
      <c r="L79" s="73">
        <f t="shared" ref="L79:O79" si="99">L338</f>
        <v>2114000</v>
      </c>
      <c r="M79" s="73">
        <f t="shared" si="99"/>
        <v>1255176</v>
      </c>
      <c r="N79" s="73">
        <v>220247</v>
      </c>
      <c r="O79" s="73">
        <f t="shared" si="99"/>
        <v>1435249</v>
      </c>
      <c r="P79" s="73">
        <f t="shared" si="85"/>
        <v>678751</v>
      </c>
      <c r="Q79" s="198">
        <f t="shared" si="52"/>
        <v>67.89</v>
      </c>
      <c r="R79" s="6"/>
      <c r="S79" s="9">
        <f t="shared" si="14"/>
        <v>-1255176</v>
      </c>
      <c r="T79" s="33">
        <f t="shared" ref="T79" si="100">T232</f>
        <v>0</v>
      </c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</row>
    <row r="80" spans="1:159" ht="60" x14ac:dyDescent="0.2">
      <c r="A80" s="284"/>
      <c r="B80" s="285"/>
      <c r="C80" s="285"/>
      <c r="D80" s="285"/>
      <c r="E80" s="285"/>
      <c r="F80" s="285">
        <v>18</v>
      </c>
      <c r="G80" s="293" t="s">
        <v>357</v>
      </c>
      <c r="H80" s="73">
        <f t="shared" ref="H80:J80" si="101">H402</f>
        <v>0</v>
      </c>
      <c r="I80" s="73">
        <f t="shared" si="101"/>
        <v>0</v>
      </c>
      <c r="J80" s="73">
        <f t="shared" si="101"/>
        <v>0</v>
      </c>
      <c r="K80" s="165">
        <f>ROUND(I79/H79*100,2)</f>
        <v>67.89</v>
      </c>
      <c r="L80" s="73">
        <f t="shared" ref="L80:O80" si="102">L402</f>
        <v>0</v>
      </c>
      <c r="M80" s="73">
        <f t="shared" si="102"/>
        <v>0</v>
      </c>
      <c r="N80" s="73">
        <f t="shared" si="102"/>
        <v>0</v>
      </c>
      <c r="O80" s="73">
        <f t="shared" si="102"/>
        <v>0</v>
      </c>
      <c r="P80" s="73">
        <f t="shared" si="85"/>
        <v>0</v>
      </c>
      <c r="Q80" s="198"/>
      <c r="R80" s="6"/>
      <c r="S80" s="9">
        <f t="shared" si="14"/>
        <v>0</v>
      </c>
      <c r="T80" s="33">
        <f>+T233+T434</f>
        <v>0</v>
      </c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</row>
    <row r="81" spans="1:159" ht="45" x14ac:dyDescent="0.2">
      <c r="A81" s="284"/>
      <c r="B81" s="285"/>
      <c r="C81" s="285"/>
      <c r="D81" s="285"/>
      <c r="E81" s="285"/>
      <c r="F81" s="285">
        <v>19</v>
      </c>
      <c r="G81" s="293" t="s">
        <v>345</v>
      </c>
      <c r="H81" s="73">
        <f t="shared" ref="H81:O83" si="103">H339</f>
        <v>0</v>
      </c>
      <c r="I81" s="73">
        <f t="shared" si="103"/>
        <v>0</v>
      </c>
      <c r="J81" s="73">
        <f t="shared" si="103"/>
        <v>0</v>
      </c>
      <c r="K81" s="73">
        <f t="shared" si="103"/>
        <v>0</v>
      </c>
      <c r="L81" s="73">
        <f t="shared" si="103"/>
        <v>0</v>
      </c>
      <c r="M81" s="73">
        <f t="shared" si="103"/>
        <v>0</v>
      </c>
      <c r="N81" s="73">
        <f t="shared" si="103"/>
        <v>0</v>
      </c>
      <c r="O81" s="73">
        <f t="shared" si="103"/>
        <v>0</v>
      </c>
      <c r="P81" s="73">
        <f t="shared" si="85"/>
        <v>0</v>
      </c>
      <c r="Q81" s="73">
        <f t="shared" si="85"/>
        <v>0</v>
      </c>
      <c r="R81" s="6"/>
      <c r="S81" s="9">
        <f t="shared" si="14"/>
        <v>0</v>
      </c>
      <c r="T81" s="33">
        <f>T137+T359</f>
        <v>0</v>
      </c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</row>
    <row r="82" spans="1:159" ht="75" x14ac:dyDescent="0.2">
      <c r="A82" s="284"/>
      <c r="B82" s="285"/>
      <c r="C82" s="285"/>
      <c r="D82" s="285"/>
      <c r="E82" s="285"/>
      <c r="F82" s="285" t="s">
        <v>90</v>
      </c>
      <c r="G82" s="293" t="s">
        <v>346</v>
      </c>
      <c r="H82" s="73">
        <f t="shared" si="103"/>
        <v>0</v>
      </c>
      <c r="I82" s="73">
        <f t="shared" si="103"/>
        <v>0</v>
      </c>
      <c r="J82" s="73">
        <f t="shared" si="103"/>
        <v>0</v>
      </c>
      <c r="K82" s="73">
        <f t="shared" si="103"/>
        <v>0</v>
      </c>
      <c r="L82" s="73">
        <f t="shared" si="103"/>
        <v>0</v>
      </c>
      <c r="M82" s="73">
        <f t="shared" si="103"/>
        <v>0</v>
      </c>
      <c r="N82" s="73">
        <f t="shared" si="103"/>
        <v>0</v>
      </c>
      <c r="O82" s="73">
        <f t="shared" si="103"/>
        <v>0</v>
      </c>
      <c r="P82" s="73">
        <f t="shared" si="85"/>
        <v>0</v>
      </c>
      <c r="Q82" s="73">
        <f t="shared" si="85"/>
        <v>0</v>
      </c>
      <c r="R82" s="6"/>
      <c r="S82" s="9">
        <f t="shared" ref="S82:S145" si="104">R82-M82</f>
        <v>0</v>
      </c>
      <c r="T82" s="33">
        <f t="shared" ref="T82" si="105">T83</f>
        <v>81915198</v>
      </c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</row>
    <row r="83" spans="1:159" ht="15.75" x14ac:dyDescent="0.2">
      <c r="A83" s="284"/>
      <c r="B83" s="285"/>
      <c r="C83" s="285"/>
      <c r="D83" s="285">
        <v>55</v>
      </c>
      <c r="E83" s="285"/>
      <c r="F83" s="285"/>
      <c r="G83" s="293" t="s">
        <v>392</v>
      </c>
      <c r="H83" s="73">
        <f t="shared" ref="H83:I83" si="106">H403</f>
        <v>0</v>
      </c>
      <c r="I83" s="73">
        <f t="shared" si="106"/>
        <v>0</v>
      </c>
      <c r="J83" s="73">
        <f t="shared" si="103"/>
        <v>3468877.0199999996</v>
      </c>
      <c r="K83" s="73">
        <f t="shared" si="103"/>
        <v>74.849999999999994</v>
      </c>
      <c r="L83" s="73">
        <f t="shared" ref="L83:O83" si="107">L403</f>
        <v>0</v>
      </c>
      <c r="M83" s="73">
        <f t="shared" si="107"/>
        <v>0</v>
      </c>
      <c r="N83" s="73">
        <f t="shared" si="107"/>
        <v>0</v>
      </c>
      <c r="O83" s="73">
        <f t="shared" si="107"/>
        <v>0</v>
      </c>
      <c r="P83" s="73">
        <f t="shared" si="85"/>
        <v>0</v>
      </c>
      <c r="Q83" s="198"/>
      <c r="R83" s="6"/>
      <c r="S83" s="9">
        <f t="shared" si="104"/>
        <v>0</v>
      </c>
      <c r="T83" s="33">
        <f>T236+T362</f>
        <v>81915198</v>
      </c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</row>
    <row r="84" spans="1:159" ht="30" x14ac:dyDescent="0.2">
      <c r="A84" s="284"/>
      <c r="B84" s="285"/>
      <c r="C84" s="285"/>
      <c r="D84" s="285">
        <v>56</v>
      </c>
      <c r="E84" s="285"/>
      <c r="F84" s="285"/>
      <c r="G84" s="293" t="s">
        <v>80</v>
      </c>
      <c r="H84" s="73">
        <f t="shared" ref="H84:J84" si="108">+H409</f>
        <v>0</v>
      </c>
      <c r="I84" s="73">
        <f t="shared" si="108"/>
        <v>0</v>
      </c>
      <c r="J84" s="73">
        <f t="shared" si="108"/>
        <v>0</v>
      </c>
      <c r="K84" s="165"/>
      <c r="L84" s="73">
        <f t="shared" ref="L84:O84" si="109">+L409</f>
        <v>0</v>
      </c>
      <c r="M84" s="73">
        <f t="shared" si="109"/>
        <v>0</v>
      </c>
      <c r="N84" s="73">
        <f t="shared" si="109"/>
        <v>0</v>
      </c>
      <c r="O84" s="73">
        <f t="shared" si="109"/>
        <v>0</v>
      </c>
      <c r="P84" s="73">
        <f t="shared" si="85"/>
        <v>0</v>
      </c>
      <c r="Q84" s="198"/>
      <c r="R84" s="6"/>
      <c r="S84" s="9">
        <f t="shared" si="104"/>
        <v>0</v>
      </c>
      <c r="T84" s="33">
        <f t="shared" ref="T84" si="110">T85+T86</f>
        <v>-192147</v>
      </c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</row>
    <row r="85" spans="1:159" ht="18" x14ac:dyDescent="0.2">
      <c r="A85" s="284"/>
      <c r="B85" s="285"/>
      <c r="C85" s="285"/>
      <c r="D85" s="285">
        <v>57</v>
      </c>
      <c r="E85" s="285"/>
      <c r="F85" s="285"/>
      <c r="G85" s="293" t="s">
        <v>316</v>
      </c>
      <c r="H85" s="73">
        <f>H238+H341+H416</f>
        <v>18103000</v>
      </c>
      <c r="I85" s="73">
        <f>O85</f>
        <v>14844770.98</v>
      </c>
      <c r="J85" s="73">
        <f>J238+J341+J416</f>
        <v>3663786.0199999996</v>
      </c>
      <c r="K85" s="165"/>
      <c r="L85" s="73">
        <f>L238+L341+L416</f>
        <v>18103000</v>
      </c>
      <c r="M85" s="73">
        <f>M238+M341+M416</f>
        <v>12888409</v>
      </c>
      <c r="N85" s="73">
        <f>N238+N341+N416</f>
        <v>1958611.98</v>
      </c>
      <c r="O85" s="73">
        <f>O238+O341+O416</f>
        <v>14844770.98</v>
      </c>
      <c r="P85" s="73">
        <f t="shared" si="85"/>
        <v>3258229.0199999996</v>
      </c>
      <c r="Q85" s="198">
        <f t="shared" si="52"/>
        <v>82</v>
      </c>
      <c r="R85" s="6"/>
      <c r="S85" s="9">
        <f t="shared" si="104"/>
        <v>-12888409</v>
      </c>
      <c r="T85" s="33">
        <f t="shared" ref="T85" si="111">T438</f>
        <v>-192147</v>
      </c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</row>
    <row r="86" spans="1:159" ht="18" x14ac:dyDescent="0.2">
      <c r="A86" s="284"/>
      <c r="B86" s="285"/>
      <c r="C86" s="285"/>
      <c r="D86" s="285"/>
      <c r="E86" s="285" t="s">
        <v>20</v>
      </c>
      <c r="F86" s="285"/>
      <c r="G86" s="293" t="s">
        <v>347</v>
      </c>
      <c r="H86" s="73">
        <f>H239+H342</f>
        <v>7598000</v>
      </c>
      <c r="I86" s="73">
        <f>I239+I342</f>
        <v>5842880.9800000004</v>
      </c>
      <c r="J86" s="73">
        <f>J239+J342</f>
        <v>2160676.0199999996</v>
      </c>
      <c r="K86" s="165">
        <f t="shared" ref="K86:K92" si="112">ROUND(I85/H85*100,2)</f>
        <v>82</v>
      </c>
      <c r="L86" s="73">
        <f>L239+L342</f>
        <v>7598000</v>
      </c>
      <c r="M86" s="73">
        <f>M239+M342</f>
        <v>5126958</v>
      </c>
      <c r="N86" s="73">
        <f>N239+N342</f>
        <v>715922.98</v>
      </c>
      <c r="O86" s="73">
        <f>O239+O342</f>
        <v>5842880.9800000004</v>
      </c>
      <c r="P86" s="73">
        <f t="shared" si="85"/>
        <v>1755119.0199999996</v>
      </c>
      <c r="Q86" s="198">
        <f t="shared" si="52"/>
        <v>76.900000000000006</v>
      </c>
      <c r="R86" s="6"/>
      <c r="S86" s="9">
        <f t="shared" si="104"/>
        <v>-5126958</v>
      </c>
      <c r="T86" s="33">
        <f t="shared" ref="T86" si="113">T372</f>
        <v>0</v>
      </c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</row>
    <row r="87" spans="1:159" ht="18" x14ac:dyDescent="0.2">
      <c r="A87" s="284"/>
      <c r="B87" s="285"/>
      <c r="C87" s="285"/>
      <c r="D87" s="285"/>
      <c r="E87" s="285" t="s">
        <v>18</v>
      </c>
      <c r="F87" s="285"/>
      <c r="G87" s="293" t="s">
        <v>317</v>
      </c>
      <c r="H87" s="73">
        <f t="shared" ref="H87:J87" si="114">H88+H89</f>
        <v>6596000</v>
      </c>
      <c r="I87" s="73">
        <f t="shared" ref="I87" si="115">O87</f>
        <v>6265772</v>
      </c>
      <c r="J87" s="73">
        <f t="shared" si="114"/>
        <v>334004</v>
      </c>
      <c r="K87" s="165">
        <f t="shared" si="112"/>
        <v>76.900000000000006</v>
      </c>
      <c r="L87" s="73">
        <f t="shared" ref="L87:O87" si="116">L88+L89</f>
        <v>6596000</v>
      </c>
      <c r="M87" s="73">
        <f t="shared" si="116"/>
        <v>5221594</v>
      </c>
      <c r="N87" s="73">
        <f t="shared" si="116"/>
        <v>1044178</v>
      </c>
      <c r="O87" s="73">
        <f t="shared" si="116"/>
        <v>6265772</v>
      </c>
      <c r="P87" s="73">
        <f t="shared" si="85"/>
        <v>330228</v>
      </c>
      <c r="Q87" s="198">
        <f t="shared" si="52"/>
        <v>94.99</v>
      </c>
      <c r="R87" s="6"/>
      <c r="S87" s="9">
        <f t="shared" si="104"/>
        <v>-5221594</v>
      </c>
      <c r="T87" s="92">
        <f>+T243+T373+T441</f>
        <v>0</v>
      </c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</row>
    <row r="88" spans="1:159" ht="18" x14ac:dyDescent="0.2">
      <c r="A88" s="284"/>
      <c r="B88" s="285"/>
      <c r="C88" s="285"/>
      <c r="D88" s="285"/>
      <c r="E88" s="285"/>
      <c r="F88" s="285" t="s">
        <v>20</v>
      </c>
      <c r="G88" s="293" t="s">
        <v>350</v>
      </c>
      <c r="H88" s="73">
        <f>H241+H360+H418</f>
        <v>6594000</v>
      </c>
      <c r="I88" s="73">
        <f t="shared" ref="I88" si="117">I241+I344</f>
        <v>5574713.9800000004</v>
      </c>
      <c r="J88" s="73">
        <f>J242+J360+J418</f>
        <v>332478</v>
      </c>
      <c r="K88" s="165">
        <f t="shared" si="112"/>
        <v>94.99</v>
      </c>
      <c r="L88" s="73">
        <f>L241+L360+L418</f>
        <v>6594000</v>
      </c>
      <c r="M88" s="73">
        <f>M241+M360+M418</f>
        <v>5221120</v>
      </c>
      <c r="N88" s="73">
        <f>N241+N360+N418</f>
        <v>1044178</v>
      </c>
      <c r="O88" s="73">
        <f>O241+O360+O418</f>
        <v>6265298</v>
      </c>
      <c r="P88" s="73">
        <f t="shared" si="85"/>
        <v>328702</v>
      </c>
      <c r="Q88" s="198">
        <f t="shared" si="52"/>
        <v>95.02</v>
      </c>
      <c r="R88" s="6"/>
      <c r="S88" s="9">
        <f t="shared" si="104"/>
        <v>-5221120</v>
      </c>
      <c r="T88" s="55">
        <f t="shared" ref="T88" si="118">T89+T142</f>
        <v>-1590931.87</v>
      </c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</row>
    <row r="89" spans="1:159" ht="18" x14ac:dyDescent="0.2">
      <c r="A89" s="284"/>
      <c r="B89" s="285"/>
      <c r="C89" s="285"/>
      <c r="D89" s="285"/>
      <c r="E89" s="285"/>
      <c r="F89" s="285" t="s">
        <v>18</v>
      </c>
      <c r="G89" s="293" t="s">
        <v>318</v>
      </c>
      <c r="H89" s="73">
        <f t="shared" ref="H89:J89" si="119">H242</f>
        <v>2000</v>
      </c>
      <c r="I89" s="73">
        <f t="shared" ref="I89" si="120">O89</f>
        <v>474</v>
      </c>
      <c r="J89" s="73">
        <f t="shared" si="119"/>
        <v>1526</v>
      </c>
      <c r="K89" s="165">
        <f t="shared" si="112"/>
        <v>84.54</v>
      </c>
      <c r="L89" s="73">
        <f>L242</f>
        <v>2000</v>
      </c>
      <c r="M89" s="73">
        <f>M242</f>
        <v>474</v>
      </c>
      <c r="N89" s="73">
        <f t="shared" ref="N89:O89" si="121">N242</f>
        <v>0</v>
      </c>
      <c r="O89" s="73">
        <f t="shared" si="121"/>
        <v>474</v>
      </c>
      <c r="P89" s="73">
        <f t="shared" si="85"/>
        <v>1526</v>
      </c>
      <c r="Q89" s="198">
        <f t="shared" si="52"/>
        <v>23.7</v>
      </c>
      <c r="R89" s="6"/>
      <c r="S89" s="9">
        <f t="shared" si="104"/>
        <v>-474</v>
      </c>
      <c r="T89" s="33">
        <f t="shared" ref="T89" si="122">T90+T119+T137</f>
        <v>-1590931.87</v>
      </c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</row>
    <row r="90" spans="1:159" ht="45" x14ac:dyDescent="0.2">
      <c r="A90" s="284"/>
      <c r="B90" s="285"/>
      <c r="C90" s="285"/>
      <c r="D90" s="285">
        <v>58</v>
      </c>
      <c r="E90" s="285"/>
      <c r="F90" s="285"/>
      <c r="G90" s="293" t="s">
        <v>83</v>
      </c>
      <c r="H90" s="73">
        <f>+H243+H444</f>
        <v>11929000</v>
      </c>
      <c r="I90" s="73">
        <f t="shared" ref="I90:L90" si="123">+I243+I444</f>
        <v>5987296.7999999998</v>
      </c>
      <c r="J90" s="73">
        <f t="shared" si="123"/>
        <v>5941703.2000000002</v>
      </c>
      <c r="K90" s="73">
        <f t="shared" si="123"/>
        <v>50.19</v>
      </c>
      <c r="L90" s="73">
        <f t="shared" si="123"/>
        <v>8824000</v>
      </c>
      <c r="M90" s="73">
        <f>+M243+M444</f>
        <v>5087050.67</v>
      </c>
      <c r="N90" s="73">
        <f>+N243+N444</f>
        <v>900246.13</v>
      </c>
      <c r="O90" s="73">
        <f>+O243+O444</f>
        <v>5987296.7999999998</v>
      </c>
      <c r="P90" s="73">
        <f t="shared" si="85"/>
        <v>2836703.2</v>
      </c>
      <c r="Q90" s="198"/>
      <c r="R90" s="6"/>
      <c r="S90" s="9">
        <f t="shared" si="104"/>
        <v>-5087050.67</v>
      </c>
      <c r="T90" s="33">
        <f t="shared" ref="T90" si="124">T91+T112+T110</f>
        <v>-1590931.87</v>
      </c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</row>
    <row r="91" spans="1:159" ht="15.75" x14ac:dyDescent="0.2">
      <c r="A91" s="284"/>
      <c r="B91" s="285"/>
      <c r="C91" s="285"/>
      <c r="D91" s="285">
        <v>59</v>
      </c>
      <c r="E91" s="285"/>
      <c r="F91" s="285"/>
      <c r="G91" s="293" t="s">
        <v>161</v>
      </c>
      <c r="H91" s="73">
        <f>H147+H369</f>
        <v>1421000</v>
      </c>
      <c r="I91" s="73">
        <f t="shared" ref="I91:L91" si="125">I147+I369</f>
        <v>837081</v>
      </c>
      <c r="J91" s="73">
        <f t="shared" si="125"/>
        <v>583919</v>
      </c>
      <c r="K91" s="73">
        <f t="shared" si="125"/>
        <v>58.88</v>
      </c>
      <c r="L91" s="73">
        <f t="shared" si="125"/>
        <v>1116000</v>
      </c>
      <c r="M91" s="73">
        <f>M147+M369</f>
        <v>837081</v>
      </c>
      <c r="N91" s="73">
        <f>N147+N369</f>
        <v>-4331.16</v>
      </c>
      <c r="O91" s="73">
        <f>O147+O369</f>
        <v>832749.84</v>
      </c>
      <c r="P91" s="73">
        <f>P147+P369</f>
        <v>283250.16000000003</v>
      </c>
      <c r="Q91" s="198"/>
      <c r="R91" s="6"/>
      <c r="S91" s="9">
        <f t="shared" si="104"/>
        <v>-837081</v>
      </c>
      <c r="T91" s="33">
        <f t="shared" ref="T91" si="126">SUM(T92:T109)</f>
        <v>-1590931.87</v>
      </c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</row>
    <row r="92" spans="1:159" ht="18" x14ac:dyDescent="0.2">
      <c r="A92" s="284"/>
      <c r="B92" s="285"/>
      <c r="C92" s="285"/>
      <c r="D92" s="285" t="s">
        <v>97</v>
      </c>
      <c r="E92" s="285"/>
      <c r="F92" s="285"/>
      <c r="G92" s="293" t="s">
        <v>162</v>
      </c>
      <c r="H92" s="73">
        <f t="shared" ref="H92:J92" si="127">H93</f>
        <v>0</v>
      </c>
      <c r="I92" s="73">
        <f t="shared" ref="I92" si="128">I245+I348</f>
        <v>0</v>
      </c>
      <c r="J92" s="73">
        <f t="shared" si="127"/>
        <v>0</v>
      </c>
      <c r="K92" s="165">
        <f t="shared" si="112"/>
        <v>58.91</v>
      </c>
      <c r="L92" s="73">
        <f>L93</f>
        <v>0</v>
      </c>
      <c r="M92" s="73">
        <f t="shared" ref="M92:O92" si="129">M93</f>
        <v>0</v>
      </c>
      <c r="N92" s="73">
        <f t="shared" si="129"/>
        <v>0</v>
      </c>
      <c r="O92" s="73">
        <f t="shared" si="129"/>
        <v>0</v>
      </c>
      <c r="P92" s="73">
        <f t="shared" si="85"/>
        <v>0</v>
      </c>
      <c r="Q92" s="73">
        <f t="shared" si="85"/>
        <v>0</v>
      </c>
      <c r="R92" s="6"/>
      <c r="S92" s="9">
        <f t="shared" si="104"/>
        <v>0</v>
      </c>
      <c r="T92" s="44">
        <f t="shared" ref="T92:T109" si="130">+R92+S92</f>
        <v>0</v>
      </c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</row>
    <row r="93" spans="1:159" ht="15.75" x14ac:dyDescent="0.2">
      <c r="A93" s="284"/>
      <c r="B93" s="285"/>
      <c r="C93" s="285"/>
      <c r="D93" s="285">
        <v>71</v>
      </c>
      <c r="E93" s="285"/>
      <c r="F93" s="285"/>
      <c r="G93" s="293" t="s">
        <v>393</v>
      </c>
      <c r="H93" s="73">
        <f>H246+H372</f>
        <v>0</v>
      </c>
      <c r="I93" s="73">
        <f t="shared" ref="I93" si="131">O93</f>
        <v>0</v>
      </c>
      <c r="J93" s="73">
        <f t="shared" ref="J93:O93" si="132">J246+J372</f>
        <v>0</v>
      </c>
      <c r="K93" s="73">
        <f t="shared" si="132"/>
        <v>0</v>
      </c>
      <c r="L93" s="73">
        <f t="shared" si="132"/>
        <v>0</v>
      </c>
      <c r="M93" s="73">
        <f t="shared" si="132"/>
        <v>0</v>
      </c>
      <c r="N93" s="73">
        <f t="shared" si="132"/>
        <v>0</v>
      </c>
      <c r="O93" s="73">
        <f t="shared" si="132"/>
        <v>0</v>
      </c>
      <c r="P93" s="73">
        <f t="shared" si="85"/>
        <v>0</v>
      </c>
      <c r="Q93" s="73">
        <f t="shared" si="85"/>
        <v>0</v>
      </c>
      <c r="R93" s="6"/>
      <c r="S93" s="9">
        <f t="shared" si="104"/>
        <v>0</v>
      </c>
      <c r="T93" s="172">
        <v>0</v>
      </c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</row>
    <row r="94" spans="1:159" ht="15.75" x14ac:dyDescent="0.2">
      <c r="A94" s="284"/>
      <c r="B94" s="285"/>
      <c r="C94" s="285"/>
      <c r="D94" s="285">
        <v>79</v>
      </c>
      <c r="E94" s="285"/>
      <c r="F94" s="285"/>
      <c r="G94" s="293" t="s">
        <v>164</v>
      </c>
      <c r="H94" s="73">
        <f t="shared" ref="H94" si="133">H95+H96</f>
        <v>0</v>
      </c>
      <c r="I94" s="73">
        <f t="shared" ref="I94" si="134">I247+I350</f>
        <v>0</v>
      </c>
      <c r="J94" s="73">
        <f>J247+J373</f>
        <v>0</v>
      </c>
      <c r="K94" s="73">
        <f>K247+K373</f>
        <v>0</v>
      </c>
      <c r="L94" s="73">
        <f t="shared" ref="L94:O94" si="135">L95+L96</f>
        <v>0</v>
      </c>
      <c r="M94" s="73">
        <f t="shared" si="135"/>
        <v>0</v>
      </c>
      <c r="N94" s="73">
        <f t="shared" si="135"/>
        <v>0</v>
      </c>
      <c r="O94" s="73">
        <f t="shared" si="135"/>
        <v>0</v>
      </c>
      <c r="P94" s="73">
        <f t="shared" si="85"/>
        <v>0</v>
      </c>
      <c r="Q94" s="198"/>
      <c r="R94" s="6"/>
      <c r="S94" s="9">
        <f t="shared" si="104"/>
        <v>0</v>
      </c>
      <c r="T94" s="44">
        <f t="shared" si="130"/>
        <v>0</v>
      </c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</row>
    <row r="95" spans="1:159" ht="18" x14ac:dyDescent="0.2">
      <c r="A95" s="284"/>
      <c r="B95" s="285"/>
      <c r="C95" s="285"/>
      <c r="D95" s="285" t="s">
        <v>98</v>
      </c>
      <c r="E95" s="285"/>
      <c r="F95" s="285"/>
      <c r="G95" s="293" t="s">
        <v>398</v>
      </c>
      <c r="H95" s="73">
        <f t="shared" ref="H95:J95" si="136">H448</f>
        <v>0</v>
      </c>
      <c r="I95" s="73">
        <f t="shared" ref="I95" si="137">O95</f>
        <v>0</v>
      </c>
      <c r="J95" s="73">
        <f t="shared" si="136"/>
        <v>0</v>
      </c>
      <c r="K95" s="165"/>
      <c r="L95" s="73">
        <f t="shared" ref="L95:O95" si="138">L448</f>
        <v>0</v>
      </c>
      <c r="M95" s="73">
        <f t="shared" si="138"/>
        <v>0</v>
      </c>
      <c r="N95" s="73">
        <f t="shared" si="138"/>
        <v>0</v>
      </c>
      <c r="O95" s="73">
        <f t="shared" si="138"/>
        <v>0</v>
      </c>
      <c r="P95" s="73">
        <f t="shared" si="85"/>
        <v>0</v>
      </c>
      <c r="Q95" s="198"/>
      <c r="R95" s="6"/>
      <c r="S95" s="9">
        <f t="shared" si="104"/>
        <v>0</v>
      </c>
      <c r="T95" s="44">
        <f t="shared" si="130"/>
        <v>0</v>
      </c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</row>
    <row r="96" spans="1:159" ht="18" x14ac:dyDescent="0.2">
      <c r="A96" s="284"/>
      <c r="B96" s="285"/>
      <c r="C96" s="285"/>
      <c r="D96" s="285">
        <v>81</v>
      </c>
      <c r="E96" s="285"/>
      <c r="F96" s="285"/>
      <c r="G96" s="293" t="s">
        <v>399</v>
      </c>
      <c r="H96" s="73">
        <f t="shared" ref="H96:J96" si="139">H382</f>
        <v>0</v>
      </c>
      <c r="I96" s="73">
        <f t="shared" ref="I96" si="140">I249+I352</f>
        <v>0</v>
      </c>
      <c r="J96" s="73">
        <f t="shared" si="139"/>
        <v>0</v>
      </c>
      <c r="K96" s="165"/>
      <c r="L96" s="73">
        <f t="shared" ref="L96:O96" si="141">L382</f>
        <v>0</v>
      </c>
      <c r="M96" s="73">
        <f t="shared" si="141"/>
        <v>0</v>
      </c>
      <c r="N96" s="73">
        <f t="shared" si="141"/>
        <v>0</v>
      </c>
      <c r="O96" s="73">
        <f t="shared" si="141"/>
        <v>0</v>
      </c>
      <c r="P96" s="73">
        <f t="shared" si="85"/>
        <v>0</v>
      </c>
      <c r="Q96" s="198"/>
      <c r="R96" s="6"/>
      <c r="S96" s="9">
        <f t="shared" si="104"/>
        <v>0</v>
      </c>
      <c r="T96" s="44">
        <f t="shared" si="130"/>
        <v>0</v>
      </c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</row>
    <row r="97" spans="1:159" ht="18" x14ac:dyDescent="0.2">
      <c r="A97" s="306"/>
      <c r="B97" s="307"/>
      <c r="C97" s="307"/>
      <c r="D97" s="307">
        <v>85</v>
      </c>
      <c r="E97" s="307"/>
      <c r="F97" s="307"/>
      <c r="G97" s="308" t="s">
        <v>87</v>
      </c>
      <c r="H97" s="73">
        <f>+H253+H383+H451</f>
        <v>0</v>
      </c>
      <c r="I97" s="73">
        <f t="shared" ref="I97" si="142">O97</f>
        <v>-87365.700000000012</v>
      </c>
      <c r="J97" s="73">
        <f>+J253+J383+J451</f>
        <v>0</v>
      </c>
      <c r="K97" s="165"/>
      <c r="L97" s="73">
        <f>+L253+L383+L451</f>
        <v>0</v>
      </c>
      <c r="M97" s="73">
        <f>+M253+M383+M451</f>
        <v>-81230.13</v>
      </c>
      <c r="N97" s="73">
        <f>+N253+N383+N451</f>
        <v>-6135.57</v>
      </c>
      <c r="O97" s="73">
        <f>+O253+O383+O451</f>
        <v>-87365.700000000012</v>
      </c>
      <c r="P97" s="73"/>
      <c r="Q97" s="203"/>
      <c r="R97" s="6"/>
      <c r="S97" s="9">
        <f t="shared" si="104"/>
        <v>81230.13</v>
      </c>
      <c r="T97" s="44">
        <f t="shared" si="130"/>
        <v>81230.13</v>
      </c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</row>
    <row r="98" spans="1:159" ht="45" x14ac:dyDescent="0.2">
      <c r="A98" s="413" t="s">
        <v>99</v>
      </c>
      <c r="B98" s="414"/>
      <c r="C98" s="414"/>
      <c r="D98" s="414"/>
      <c r="E98" s="414"/>
      <c r="F98" s="414"/>
      <c r="G98" s="299" t="s">
        <v>100</v>
      </c>
      <c r="H98" s="73">
        <f t="shared" ref="H98:J98" si="143">H99+H152</f>
        <v>1420000</v>
      </c>
      <c r="I98" s="73">
        <f>O98</f>
        <v>827418.67999999993</v>
      </c>
      <c r="J98" s="73">
        <f t="shared" si="143"/>
        <v>583919</v>
      </c>
      <c r="K98" s="165">
        <f t="shared" si="55"/>
        <v>58.27</v>
      </c>
      <c r="L98" s="73">
        <f>L147</f>
        <v>1115000</v>
      </c>
      <c r="M98" s="73">
        <f>M99+M152</f>
        <v>836081</v>
      </c>
      <c r="N98" s="73">
        <f t="shared" ref="N98:O98" si="144">N99+N152</f>
        <v>-8662.32</v>
      </c>
      <c r="O98" s="73">
        <f t="shared" si="144"/>
        <v>827418.67999999993</v>
      </c>
      <c r="P98" s="73">
        <f>L98-O98</f>
        <v>287581.32000000007</v>
      </c>
      <c r="Q98" s="200">
        <f t="shared" ref="Q98:Q149" si="145">ROUND(O98/L98*100,2)</f>
        <v>74.209999999999994</v>
      </c>
      <c r="R98" s="6"/>
      <c r="S98" s="9">
        <f t="shared" si="104"/>
        <v>-836081</v>
      </c>
      <c r="T98" s="44">
        <f t="shared" si="130"/>
        <v>-836081</v>
      </c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</row>
    <row r="99" spans="1:159" ht="18" x14ac:dyDescent="0.2">
      <c r="A99" s="284"/>
      <c r="B99" s="285"/>
      <c r="C99" s="285"/>
      <c r="D99" s="285" t="s">
        <v>20</v>
      </c>
      <c r="E99" s="285"/>
      <c r="F99" s="285"/>
      <c r="G99" s="309" t="s">
        <v>153</v>
      </c>
      <c r="H99" s="73">
        <f>H100+H129+H147</f>
        <v>1420000</v>
      </c>
      <c r="I99" s="73">
        <f>O99</f>
        <v>831749.84</v>
      </c>
      <c r="J99" s="73">
        <f t="shared" ref="J99" si="146">J100+J129+J147</f>
        <v>583919</v>
      </c>
      <c r="K99" s="165">
        <f t="shared" si="55"/>
        <v>58.57</v>
      </c>
      <c r="L99" s="73">
        <f>L153</f>
        <v>1115000</v>
      </c>
      <c r="M99" s="73">
        <f t="shared" ref="M99:O99" si="147">M100+M129+M147</f>
        <v>836081</v>
      </c>
      <c r="N99" s="73">
        <f t="shared" si="147"/>
        <v>-4331.16</v>
      </c>
      <c r="O99" s="73">
        <f t="shared" si="147"/>
        <v>831749.84</v>
      </c>
      <c r="P99" s="73">
        <f>L99-O99</f>
        <v>283250.16000000003</v>
      </c>
      <c r="Q99" s="198">
        <f t="shared" si="145"/>
        <v>74.599999999999994</v>
      </c>
      <c r="R99" s="6"/>
      <c r="S99" s="9">
        <f t="shared" si="104"/>
        <v>-836081</v>
      </c>
      <c r="T99" s="44">
        <f t="shared" si="130"/>
        <v>-836081</v>
      </c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</row>
    <row r="100" spans="1:159" ht="15.75" x14ac:dyDescent="0.2">
      <c r="A100" s="284"/>
      <c r="B100" s="285"/>
      <c r="C100" s="285"/>
      <c r="D100" s="285" t="s">
        <v>89</v>
      </c>
      <c r="E100" s="285"/>
      <c r="F100" s="285"/>
      <c r="G100" s="309" t="s">
        <v>273</v>
      </c>
      <c r="H100" s="73">
        <f t="shared" ref="H100:J100" si="148">H101+H122+H120</f>
        <v>0</v>
      </c>
      <c r="I100" s="73">
        <f t="shared" si="148"/>
        <v>0</v>
      </c>
      <c r="J100" s="73">
        <f t="shared" si="148"/>
        <v>0</v>
      </c>
      <c r="K100" s="73">
        <v>0</v>
      </c>
      <c r="L100" s="73">
        <f>L101+L122+L120</f>
        <v>0</v>
      </c>
      <c r="M100" s="73">
        <f t="shared" ref="M100:P100" si="149">M101+M122+M120</f>
        <v>0</v>
      </c>
      <c r="N100" s="73">
        <f t="shared" si="149"/>
        <v>0</v>
      </c>
      <c r="O100" s="73">
        <f t="shared" si="149"/>
        <v>0</v>
      </c>
      <c r="P100" s="73">
        <f t="shared" si="149"/>
        <v>0</v>
      </c>
      <c r="Q100" s="73">
        <v>0</v>
      </c>
      <c r="R100" s="6"/>
      <c r="S100" s="9">
        <f t="shared" si="104"/>
        <v>0</v>
      </c>
      <c r="T100" s="44">
        <f t="shared" si="130"/>
        <v>0</v>
      </c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</row>
    <row r="101" spans="1:159" ht="15.75" x14ac:dyDescent="0.2">
      <c r="A101" s="284"/>
      <c r="B101" s="285"/>
      <c r="C101" s="285"/>
      <c r="D101" s="285"/>
      <c r="E101" s="285" t="s">
        <v>20</v>
      </c>
      <c r="F101" s="285"/>
      <c r="G101" s="293" t="s">
        <v>294</v>
      </c>
      <c r="H101" s="73">
        <f t="shared" ref="H101:J101" si="150">SUM(H102:H119)</f>
        <v>0</v>
      </c>
      <c r="I101" s="73">
        <f t="shared" si="150"/>
        <v>0</v>
      </c>
      <c r="J101" s="73">
        <f t="shared" si="150"/>
        <v>0</v>
      </c>
      <c r="K101" s="73">
        <v>0</v>
      </c>
      <c r="L101" s="73">
        <f t="shared" ref="L101:O101" si="151">SUM(L102:L119)</f>
        <v>0</v>
      </c>
      <c r="M101" s="73">
        <f t="shared" si="151"/>
        <v>0</v>
      </c>
      <c r="N101" s="73">
        <f t="shared" si="151"/>
        <v>0</v>
      </c>
      <c r="O101" s="73">
        <f t="shared" si="151"/>
        <v>0</v>
      </c>
      <c r="P101" s="73">
        <f t="shared" ref="P101:Q156" si="152">L101-O101</f>
        <v>0</v>
      </c>
      <c r="Q101" s="73">
        <v>0</v>
      </c>
      <c r="R101" s="6"/>
      <c r="S101" s="9">
        <f t="shared" si="104"/>
        <v>0</v>
      </c>
      <c r="T101" s="44">
        <f t="shared" si="130"/>
        <v>0</v>
      </c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</row>
    <row r="102" spans="1:159" ht="15.75" x14ac:dyDescent="0.2">
      <c r="A102" s="290"/>
      <c r="B102" s="291"/>
      <c r="C102" s="291"/>
      <c r="D102" s="291"/>
      <c r="E102" s="291"/>
      <c r="F102" s="291" t="s">
        <v>20</v>
      </c>
      <c r="G102" s="295" t="s">
        <v>295</v>
      </c>
      <c r="H102" s="71"/>
      <c r="I102" s="71"/>
      <c r="J102" s="71">
        <f>H102-I102</f>
        <v>0</v>
      </c>
      <c r="K102" s="73">
        <v>0</v>
      </c>
      <c r="L102" s="71"/>
      <c r="M102" s="71"/>
      <c r="N102" s="71"/>
      <c r="O102" s="69">
        <f t="shared" ref="O102:O119" si="153">+M102+N102</f>
        <v>0</v>
      </c>
      <c r="P102" s="71">
        <f t="shared" si="152"/>
        <v>0</v>
      </c>
      <c r="Q102" s="73">
        <v>0</v>
      </c>
      <c r="R102" s="6"/>
      <c r="S102" s="9">
        <f t="shared" si="104"/>
        <v>0</v>
      </c>
      <c r="T102" s="44">
        <f t="shared" si="130"/>
        <v>0</v>
      </c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</row>
    <row r="103" spans="1:159" s="85" customFormat="1" ht="18" x14ac:dyDescent="0.2">
      <c r="A103" s="310"/>
      <c r="B103" s="311"/>
      <c r="C103" s="311"/>
      <c r="D103" s="311"/>
      <c r="E103" s="311"/>
      <c r="F103" s="311"/>
      <c r="G103" s="312" t="s">
        <v>376</v>
      </c>
      <c r="H103" s="173">
        <v>0</v>
      </c>
      <c r="I103" s="173">
        <v>0</v>
      </c>
      <c r="J103" s="173">
        <f t="shared" ref="J103:J128" si="154">H103-I103</f>
        <v>0</v>
      </c>
      <c r="K103" s="171"/>
      <c r="L103" s="173">
        <v>0</v>
      </c>
      <c r="M103" s="173">
        <v>0</v>
      </c>
      <c r="N103" s="173">
        <v>0</v>
      </c>
      <c r="O103" s="181">
        <v>0</v>
      </c>
      <c r="P103" s="173"/>
      <c r="Q103" s="204"/>
      <c r="R103" s="82"/>
      <c r="S103" s="9">
        <f t="shared" si="104"/>
        <v>0</v>
      </c>
      <c r="T103" s="44">
        <f t="shared" si="130"/>
        <v>0</v>
      </c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U103" s="83"/>
      <c r="BV103" s="83"/>
      <c r="BW103" s="83"/>
      <c r="BX103" s="83"/>
      <c r="BY103" s="83"/>
      <c r="BZ103" s="83"/>
      <c r="CA103" s="83"/>
      <c r="CB103" s="83"/>
      <c r="CC103" s="83"/>
      <c r="CD103" s="83"/>
      <c r="CE103" s="83"/>
      <c r="CF103" s="83"/>
      <c r="CG103" s="83"/>
      <c r="CH103" s="83"/>
      <c r="CI103" s="83"/>
      <c r="CJ103" s="83"/>
      <c r="CK103" s="83"/>
      <c r="CL103" s="83"/>
      <c r="CM103" s="83"/>
      <c r="CN103" s="83"/>
      <c r="CO103" s="83"/>
      <c r="CP103" s="83"/>
      <c r="CQ103" s="83"/>
      <c r="CR103" s="83"/>
      <c r="CS103" s="83"/>
      <c r="CT103" s="83"/>
      <c r="CU103" s="83"/>
      <c r="CV103" s="83"/>
      <c r="CW103" s="83"/>
      <c r="CX103" s="83"/>
      <c r="CY103" s="83"/>
      <c r="CZ103" s="83"/>
      <c r="DA103" s="83"/>
      <c r="DB103" s="83"/>
      <c r="DC103" s="83"/>
      <c r="DD103" s="83"/>
      <c r="DE103" s="83"/>
      <c r="DF103" s="83"/>
      <c r="DG103" s="83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</row>
    <row r="104" spans="1:159" ht="18" x14ac:dyDescent="0.2">
      <c r="A104" s="290"/>
      <c r="B104" s="291"/>
      <c r="C104" s="291"/>
      <c r="D104" s="291"/>
      <c r="E104" s="291"/>
      <c r="F104" s="291" t="s">
        <v>18</v>
      </c>
      <c r="G104" s="295" t="s">
        <v>103</v>
      </c>
      <c r="H104" s="71"/>
      <c r="I104" s="71"/>
      <c r="J104" s="71">
        <f t="shared" si="154"/>
        <v>0</v>
      </c>
      <c r="K104" s="165"/>
      <c r="L104" s="71"/>
      <c r="M104" s="71"/>
      <c r="N104" s="71"/>
      <c r="O104" s="69">
        <f t="shared" si="153"/>
        <v>0</v>
      </c>
      <c r="P104" s="73">
        <f t="shared" si="152"/>
        <v>0</v>
      </c>
      <c r="Q104" s="198"/>
      <c r="R104" s="6"/>
      <c r="S104" s="9">
        <f t="shared" si="104"/>
        <v>0</v>
      </c>
      <c r="T104" s="44">
        <f t="shared" si="130"/>
        <v>0</v>
      </c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</row>
    <row r="105" spans="1:159" ht="18" x14ac:dyDescent="0.2">
      <c r="A105" s="290"/>
      <c r="B105" s="291"/>
      <c r="C105" s="291"/>
      <c r="D105" s="291"/>
      <c r="E105" s="291"/>
      <c r="F105" s="291"/>
      <c r="G105" s="295" t="s">
        <v>104</v>
      </c>
      <c r="H105" s="71"/>
      <c r="I105" s="71"/>
      <c r="J105" s="71">
        <f t="shared" si="154"/>
        <v>0</v>
      </c>
      <c r="K105" s="165"/>
      <c r="L105" s="71"/>
      <c r="M105" s="71"/>
      <c r="N105" s="71"/>
      <c r="O105" s="69">
        <f t="shared" si="153"/>
        <v>0</v>
      </c>
      <c r="P105" s="73">
        <f t="shared" si="152"/>
        <v>0</v>
      </c>
      <c r="Q105" s="198"/>
      <c r="R105" s="6"/>
      <c r="S105" s="9">
        <f t="shared" si="104"/>
        <v>0</v>
      </c>
      <c r="T105" s="44">
        <f t="shared" si="130"/>
        <v>0</v>
      </c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</row>
    <row r="106" spans="1:159" ht="18" x14ac:dyDescent="0.2">
      <c r="A106" s="290"/>
      <c r="B106" s="291"/>
      <c r="C106" s="291"/>
      <c r="D106" s="291"/>
      <c r="E106" s="291"/>
      <c r="F106" s="291" t="s">
        <v>7</v>
      </c>
      <c r="G106" s="295" t="s">
        <v>105</v>
      </c>
      <c r="H106" s="71"/>
      <c r="I106" s="71"/>
      <c r="J106" s="71">
        <f t="shared" si="154"/>
        <v>0</v>
      </c>
      <c r="K106" s="165"/>
      <c r="L106" s="71"/>
      <c r="M106" s="71"/>
      <c r="N106" s="71"/>
      <c r="O106" s="69">
        <f t="shared" si="153"/>
        <v>0</v>
      </c>
      <c r="P106" s="73">
        <f t="shared" si="152"/>
        <v>0</v>
      </c>
      <c r="Q106" s="198"/>
      <c r="R106" s="6"/>
      <c r="S106" s="9">
        <f t="shared" si="104"/>
        <v>0</v>
      </c>
      <c r="T106" s="44">
        <f t="shared" si="130"/>
        <v>0</v>
      </c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</row>
    <row r="107" spans="1:159" ht="28.5" x14ac:dyDescent="0.2">
      <c r="A107" s="290"/>
      <c r="B107" s="291"/>
      <c r="C107" s="291"/>
      <c r="D107" s="291"/>
      <c r="E107" s="291"/>
      <c r="F107" s="291"/>
      <c r="G107" s="295" t="s">
        <v>106</v>
      </c>
      <c r="H107" s="71"/>
      <c r="I107" s="71"/>
      <c r="J107" s="71">
        <f t="shared" si="154"/>
        <v>0</v>
      </c>
      <c r="K107" s="165"/>
      <c r="L107" s="71"/>
      <c r="M107" s="71"/>
      <c r="N107" s="71"/>
      <c r="O107" s="69">
        <f t="shared" si="153"/>
        <v>0</v>
      </c>
      <c r="P107" s="73">
        <f t="shared" si="152"/>
        <v>0</v>
      </c>
      <c r="Q107" s="198"/>
      <c r="R107" s="6"/>
      <c r="S107" s="9">
        <f t="shared" si="104"/>
        <v>0</v>
      </c>
      <c r="T107" s="44">
        <f t="shared" si="130"/>
        <v>0</v>
      </c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</row>
    <row r="108" spans="1:159" ht="18" x14ac:dyDescent="0.2">
      <c r="A108" s="290"/>
      <c r="B108" s="291"/>
      <c r="C108" s="291"/>
      <c r="D108" s="291"/>
      <c r="E108" s="291"/>
      <c r="F108" s="291"/>
      <c r="G108" s="295" t="s">
        <v>107</v>
      </c>
      <c r="H108" s="71"/>
      <c r="I108" s="71"/>
      <c r="J108" s="71">
        <f t="shared" si="154"/>
        <v>0</v>
      </c>
      <c r="K108" s="165"/>
      <c r="L108" s="71"/>
      <c r="M108" s="71"/>
      <c r="N108" s="71"/>
      <c r="O108" s="69">
        <f t="shared" si="153"/>
        <v>0</v>
      </c>
      <c r="P108" s="73">
        <f t="shared" si="152"/>
        <v>0</v>
      </c>
      <c r="Q108" s="198"/>
      <c r="R108" s="6"/>
      <c r="S108" s="9">
        <f t="shared" si="104"/>
        <v>0</v>
      </c>
      <c r="T108" s="44">
        <f t="shared" si="130"/>
        <v>0</v>
      </c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</row>
    <row r="109" spans="1:159" ht="18" x14ac:dyDescent="0.2">
      <c r="A109" s="290"/>
      <c r="B109" s="291"/>
      <c r="C109" s="291"/>
      <c r="D109" s="291"/>
      <c r="E109" s="291"/>
      <c r="F109" s="291"/>
      <c r="G109" s="295" t="s">
        <v>108</v>
      </c>
      <c r="H109" s="71"/>
      <c r="I109" s="71"/>
      <c r="J109" s="71">
        <f t="shared" si="154"/>
        <v>0</v>
      </c>
      <c r="K109" s="165"/>
      <c r="L109" s="71"/>
      <c r="M109" s="71"/>
      <c r="N109" s="71"/>
      <c r="O109" s="69">
        <f t="shared" si="153"/>
        <v>0</v>
      </c>
      <c r="P109" s="73">
        <f t="shared" si="152"/>
        <v>0</v>
      </c>
      <c r="Q109" s="198"/>
      <c r="R109" s="6"/>
      <c r="S109" s="9">
        <f t="shared" si="104"/>
        <v>0</v>
      </c>
      <c r="T109" s="44">
        <f t="shared" si="130"/>
        <v>0</v>
      </c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</row>
    <row r="110" spans="1:159" ht="18" x14ac:dyDescent="0.2">
      <c r="A110" s="290"/>
      <c r="B110" s="291"/>
      <c r="C110" s="291"/>
      <c r="D110" s="291"/>
      <c r="E110" s="291"/>
      <c r="F110" s="291" t="s">
        <v>109</v>
      </c>
      <c r="G110" s="295" t="s">
        <v>110</v>
      </c>
      <c r="H110" s="71"/>
      <c r="I110" s="71"/>
      <c r="J110" s="71">
        <f t="shared" si="154"/>
        <v>0</v>
      </c>
      <c r="K110" s="165"/>
      <c r="L110" s="71"/>
      <c r="M110" s="71"/>
      <c r="N110" s="71"/>
      <c r="O110" s="69">
        <f t="shared" si="153"/>
        <v>0</v>
      </c>
      <c r="P110" s="73">
        <f t="shared" si="152"/>
        <v>0</v>
      </c>
      <c r="Q110" s="198"/>
      <c r="R110" s="6"/>
      <c r="S110" s="9">
        <f t="shared" si="104"/>
        <v>0</v>
      </c>
      <c r="T110" s="34">
        <f t="shared" ref="T110" si="155">T111</f>
        <v>0</v>
      </c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</row>
    <row r="111" spans="1:159" ht="18" x14ac:dyDescent="0.2">
      <c r="A111" s="290"/>
      <c r="B111" s="291"/>
      <c r="C111" s="291"/>
      <c r="D111" s="291"/>
      <c r="E111" s="291"/>
      <c r="F111" s="291" t="s">
        <v>111</v>
      </c>
      <c r="G111" s="295" t="s">
        <v>112</v>
      </c>
      <c r="H111" s="71"/>
      <c r="I111" s="71"/>
      <c r="J111" s="71">
        <f t="shared" si="154"/>
        <v>0</v>
      </c>
      <c r="K111" s="165"/>
      <c r="L111" s="71"/>
      <c r="M111" s="71"/>
      <c r="N111" s="71"/>
      <c r="O111" s="69">
        <f t="shared" si="153"/>
        <v>0</v>
      </c>
      <c r="P111" s="73">
        <f t="shared" si="152"/>
        <v>0</v>
      </c>
      <c r="Q111" s="198"/>
      <c r="R111" s="6"/>
      <c r="S111" s="9">
        <f t="shared" si="104"/>
        <v>0</v>
      </c>
      <c r="T111" s="44">
        <v>0</v>
      </c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</row>
    <row r="112" spans="1:159" ht="28.5" x14ac:dyDescent="0.2">
      <c r="A112" s="290"/>
      <c r="B112" s="291"/>
      <c r="C112" s="291"/>
      <c r="D112" s="291"/>
      <c r="E112" s="291"/>
      <c r="F112" s="291"/>
      <c r="G112" s="295" t="s">
        <v>113</v>
      </c>
      <c r="H112" s="71"/>
      <c r="I112" s="71"/>
      <c r="J112" s="71">
        <f t="shared" si="154"/>
        <v>0</v>
      </c>
      <c r="K112" s="165"/>
      <c r="L112" s="71"/>
      <c r="M112" s="71"/>
      <c r="N112" s="71"/>
      <c r="O112" s="69">
        <f t="shared" si="153"/>
        <v>0</v>
      </c>
      <c r="P112" s="73">
        <f t="shared" si="152"/>
        <v>0</v>
      </c>
      <c r="Q112" s="198"/>
      <c r="R112" s="6"/>
      <c r="S112" s="9">
        <f t="shared" si="104"/>
        <v>0</v>
      </c>
      <c r="T112" s="33">
        <f t="shared" ref="T112" si="156">T113+T114+T115+T116+T117+T118</f>
        <v>0</v>
      </c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</row>
    <row r="113" spans="1:159" ht="18" x14ac:dyDescent="0.2">
      <c r="A113" s="290"/>
      <c r="B113" s="291"/>
      <c r="C113" s="291"/>
      <c r="D113" s="291"/>
      <c r="E113" s="291"/>
      <c r="F113" s="291"/>
      <c r="G113" s="295" t="s">
        <v>114</v>
      </c>
      <c r="H113" s="71"/>
      <c r="I113" s="71"/>
      <c r="J113" s="71">
        <f t="shared" si="154"/>
        <v>0</v>
      </c>
      <c r="K113" s="165"/>
      <c r="L113" s="71"/>
      <c r="M113" s="71"/>
      <c r="N113" s="71"/>
      <c r="O113" s="69">
        <f t="shared" si="153"/>
        <v>0</v>
      </c>
      <c r="P113" s="73">
        <f t="shared" si="152"/>
        <v>0</v>
      </c>
      <c r="Q113" s="198"/>
      <c r="R113" s="6"/>
      <c r="S113" s="9">
        <f t="shared" si="104"/>
        <v>0</v>
      </c>
      <c r="T113" s="44">
        <f t="shared" ref="T113:T118" si="157">+R113+S113</f>
        <v>0</v>
      </c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</row>
    <row r="114" spans="1:159" ht="28.5" x14ac:dyDescent="0.2">
      <c r="A114" s="290"/>
      <c r="B114" s="291"/>
      <c r="C114" s="291"/>
      <c r="D114" s="291"/>
      <c r="E114" s="291"/>
      <c r="F114" s="291"/>
      <c r="G114" s="295" t="s">
        <v>115</v>
      </c>
      <c r="H114" s="71"/>
      <c r="I114" s="71"/>
      <c r="J114" s="71">
        <f t="shared" si="154"/>
        <v>0</v>
      </c>
      <c r="K114" s="165"/>
      <c r="L114" s="71"/>
      <c r="M114" s="71"/>
      <c r="N114" s="71"/>
      <c r="O114" s="69">
        <f t="shared" si="153"/>
        <v>0</v>
      </c>
      <c r="P114" s="73">
        <f t="shared" si="152"/>
        <v>0</v>
      </c>
      <c r="Q114" s="198"/>
      <c r="R114" s="6"/>
      <c r="S114" s="9">
        <f t="shared" si="104"/>
        <v>0</v>
      </c>
      <c r="T114" s="44">
        <f t="shared" si="157"/>
        <v>0</v>
      </c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</row>
    <row r="115" spans="1:159" ht="18" x14ac:dyDescent="0.2">
      <c r="A115" s="290"/>
      <c r="B115" s="291"/>
      <c r="C115" s="291"/>
      <c r="D115" s="291"/>
      <c r="E115" s="291"/>
      <c r="F115" s="291">
        <v>13</v>
      </c>
      <c r="G115" s="295" t="s">
        <v>116</v>
      </c>
      <c r="H115" s="71"/>
      <c r="I115" s="71"/>
      <c r="J115" s="71">
        <f t="shared" si="154"/>
        <v>0</v>
      </c>
      <c r="K115" s="165"/>
      <c r="L115" s="71"/>
      <c r="M115" s="71"/>
      <c r="N115" s="71"/>
      <c r="O115" s="69">
        <f t="shared" si="153"/>
        <v>0</v>
      </c>
      <c r="P115" s="73">
        <f t="shared" si="152"/>
        <v>0</v>
      </c>
      <c r="Q115" s="198"/>
      <c r="R115" s="6"/>
      <c r="S115" s="9">
        <f t="shared" si="104"/>
        <v>0</v>
      </c>
      <c r="T115" s="44">
        <f t="shared" si="157"/>
        <v>0</v>
      </c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</row>
    <row r="116" spans="1:159" ht="18" x14ac:dyDescent="0.2">
      <c r="A116" s="290"/>
      <c r="B116" s="291"/>
      <c r="C116" s="291"/>
      <c r="D116" s="291"/>
      <c r="E116" s="291"/>
      <c r="F116" s="291"/>
      <c r="G116" s="295" t="s">
        <v>117</v>
      </c>
      <c r="H116" s="71"/>
      <c r="I116" s="71"/>
      <c r="J116" s="71">
        <f t="shared" si="154"/>
        <v>0</v>
      </c>
      <c r="K116" s="165"/>
      <c r="L116" s="71"/>
      <c r="M116" s="71"/>
      <c r="N116" s="71"/>
      <c r="O116" s="69">
        <f t="shared" si="153"/>
        <v>0</v>
      </c>
      <c r="P116" s="73">
        <f t="shared" si="152"/>
        <v>0</v>
      </c>
      <c r="Q116" s="198"/>
      <c r="R116" s="6"/>
      <c r="S116" s="9">
        <f t="shared" si="104"/>
        <v>0</v>
      </c>
      <c r="T116" s="44">
        <f t="shared" si="157"/>
        <v>0</v>
      </c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</row>
    <row r="117" spans="1:159" ht="28.5" x14ac:dyDescent="0.2">
      <c r="A117" s="290"/>
      <c r="B117" s="291"/>
      <c r="C117" s="291"/>
      <c r="D117" s="291"/>
      <c r="E117" s="291"/>
      <c r="F117" s="291"/>
      <c r="G117" s="295" t="s">
        <v>118</v>
      </c>
      <c r="H117" s="71"/>
      <c r="I117" s="71"/>
      <c r="J117" s="71">
        <f t="shared" si="154"/>
        <v>0</v>
      </c>
      <c r="K117" s="165"/>
      <c r="L117" s="71"/>
      <c r="M117" s="71"/>
      <c r="N117" s="71"/>
      <c r="O117" s="69">
        <f t="shared" si="153"/>
        <v>0</v>
      </c>
      <c r="P117" s="73">
        <f t="shared" si="152"/>
        <v>0</v>
      </c>
      <c r="Q117" s="198"/>
      <c r="R117" s="6"/>
      <c r="S117" s="9">
        <f t="shared" si="104"/>
        <v>0</v>
      </c>
      <c r="T117" s="44">
        <f t="shared" si="157"/>
        <v>0</v>
      </c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</row>
    <row r="118" spans="1:159" ht="18" x14ac:dyDescent="0.2">
      <c r="A118" s="290"/>
      <c r="B118" s="291"/>
      <c r="C118" s="291"/>
      <c r="D118" s="291"/>
      <c r="E118" s="291"/>
      <c r="F118" s="291"/>
      <c r="G118" s="295" t="s">
        <v>119</v>
      </c>
      <c r="H118" s="71"/>
      <c r="I118" s="71"/>
      <c r="J118" s="71">
        <f t="shared" si="154"/>
        <v>0</v>
      </c>
      <c r="K118" s="165"/>
      <c r="L118" s="71"/>
      <c r="M118" s="71"/>
      <c r="N118" s="71"/>
      <c r="O118" s="69">
        <f t="shared" si="153"/>
        <v>0</v>
      </c>
      <c r="P118" s="73">
        <f t="shared" si="152"/>
        <v>0</v>
      </c>
      <c r="Q118" s="198"/>
      <c r="R118" s="6"/>
      <c r="S118" s="9">
        <f t="shared" si="104"/>
        <v>0</v>
      </c>
      <c r="T118" s="44">
        <f t="shared" si="157"/>
        <v>0</v>
      </c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</row>
    <row r="119" spans="1:159" ht="18" x14ac:dyDescent="0.2">
      <c r="A119" s="290"/>
      <c r="B119" s="291"/>
      <c r="C119" s="291"/>
      <c r="D119" s="291"/>
      <c r="E119" s="291"/>
      <c r="F119" s="291" t="s">
        <v>91</v>
      </c>
      <c r="G119" s="295" t="s">
        <v>120</v>
      </c>
      <c r="H119" s="71"/>
      <c r="I119" s="71"/>
      <c r="J119" s="71">
        <f t="shared" si="154"/>
        <v>0</v>
      </c>
      <c r="K119" s="165"/>
      <c r="L119" s="71"/>
      <c r="M119" s="71"/>
      <c r="N119" s="71"/>
      <c r="O119" s="69">
        <f t="shared" si="153"/>
        <v>0</v>
      </c>
      <c r="P119" s="73">
        <f t="shared" si="152"/>
        <v>0</v>
      </c>
      <c r="Q119" s="198"/>
      <c r="R119" s="6"/>
      <c r="S119" s="9">
        <f t="shared" si="104"/>
        <v>0</v>
      </c>
      <c r="T119" s="33">
        <f t="shared" ref="T119" si="158">T120+T127+T131+T132</f>
        <v>0</v>
      </c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</row>
    <row r="120" spans="1:159" ht="15.75" x14ac:dyDescent="0.2">
      <c r="A120" s="290"/>
      <c r="B120" s="291"/>
      <c r="C120" s="291"/>
      <c r="D120" s="291"/>
      <c r="E120" s="313" t="s">
        <v>58</v>
      </c>
      <c r="F120" s="285"/>
      <c r="G120" s="293" t="s">
        <v>370</v>
      </c>
      <c r="H120" s="73">
        <f t="shared" ref="H120:J120" si="159">H121</f>
        <v>0</v>
      </c>
      <c r="I120" s="73">
        <f t="shared" si="159"/>
        <v>0</v>
      </c>
      <c r="J120" s="73">
        <f t="shared" si="159"/>
        <v>0</v>
      </c>
      <c r="K120" s="73">
        <v>0</v>
      </c>
      <c r="L120" s="73">
        <f>L121</f>
        <v>0</v>
      </c>
      <c r="M120" s="73">
        <f t="shared" ref="M120:P120" si="160">M121</f>
        <v>0</v>
      </c>
      <c r="N120" s="73">
        <f t="shared" si="160"/>
        <v>0</v>
      </c>
      <c r="O120" s="73">
        <f t="shared" si="160"/>
        <v>0</v>
      </c>
      <c r="P120" s="73">
        <f t="shared" si="160"/>
        <v>0</v>
      </c>
      <c r="Q120" s="73">
        <v>0</v>
      </c>
      <c r="R120" s="6"/>
      <c r="S120" s="9">
        <f t="shared" si="104"/>
        <v>0</v>
      </c>
      <c r="T120" s="33">
        <f t="shared" ref="T120" si="161">SUM(T121:T126)</f>
        <v>0</v>
      </c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</row>
    <row r="121" spans="1:159" ht="15.75" x14ac:dyDescent="0.2">
      <c r="A121" s="290"/>
      <c r="B121" s="291"/>
      <c r="C121" s="291"/>
      <c r="D121" s="291"/>
      <c r="E121" s="291"/>
      <c r="F121" s="314" t="s">
        <v>369</v>
      </c>
      <c r="G121" s="295" t="s">
        <v>371</v>
      </c>
      <c r="H121" s="71"/>
      <c r="I121" s="71"/>
      <c r="J121" s="71">
        <f t="shared" si="154"/>
        <v>0</v>
      </c>
      <c r="K121" s="73">
        <v>0</v>
      </c>
      <c r="L121" s="71"/>
      <c r="M121" s="71"/>
      <c r="N121" s="71"/>
      <c r="O121" s="69">
        <v>0</v>
      </c>
      <c r="P121" s="71">
        <f t="shared" si="152"/>
        <v>0</v>
      </c>
      <c r="Q121" s="73">
        <v>0</v>
      </c>
      <c r="R121" s="6"/>
      <c r="S121" s="9">
        <f t="shared" si="104"/>
        <v>0</v>
      </c>
      <c r="T121" s="44">
        <f t="shared" ref="T121:T126" si="162">+R121+S121</f>
        <v>0</v>
      </c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</row>
    <row r="122" spans="1:159" ht="15.75" x14ac:dyDescent="0.2">
      <c r="A122" s="284"/>
      <c r="B122" s="285"/>
      <c r="C122" s="285"/>
      <c r="D122" s="285"/>
      <c r="E122" s="285" t="s">
        <v>35</v>
      </c>
      <c r="F122" s="285"/>
      <c r="G122" s="293" t="s">
        <v>296</v>
      </c>
      <c r="H122" s="73">
        <f t="shared" ref="H122:J122" si="163">H123+H124+H125+H126+H127+H128</f>
        <v>0</v>
      </c>
      <c r="I122" s="73">
        <f t="shared" si="163"/>
        <v>0</v>
      </c>
      <c r="J122" s="73">
        <f t="shared" si="163"/>
        <v>0</v>
      </c>
      <c r="K122" s="73">
        <v>0</v>
      </c>
      <c r="L122" s="73">
        <f t="shared" ref="L122:O122" si="164">L123+L124+L125+L126+L127+L128</f>
        <v>0</v>
      </c>
      <c r="M122" s="73">
        <f t="shared" si="164"/>
        <v>0</v>
      </c>
      <c r="N122" s="73">
        <f t="shared" si="164"/>
        <v>0</v>
      </c>
      <c r="O122" s="73">
        <f t="shared" si="164"/>
        <v>0</v>
      </c>
      <c r="P122" s="73">
        <f t="shared" si="152"/>
        <v>0</v>
      </c>
      <c r="Q122" s="73">
        <v>0</v>
      </c>
      <c r="R122" s="6"/>
      <c r="S122" s="9">
        <f t="shared" si="104"/>
        <v>0</v>
      </c>
      <c r="T122" s="44">
        <f t="shared" si="162"/>
        <v>0</v>
      </c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</row>
    <row r="123" spans="1:159" ht="15.75" x14ac:dyDescent="0.2">
      <c r="A123" s="290"/>
      <c r="B123" s="291"/>
      <c r="C123" s="291"/>
      <c r="D123" s="291"/>
      <c r="E123" s="291"/>
      <c r="F123" s="291" t="s">
        <v>20</v>
      </c>
      <c r="G123" s="295" t="s">
        <v>297</v>
      </c>
      <c r="H123" s="71"/>
      <c r="I123" s="71"/>
      <c r="J123" s="71">
        <f t="shared" si="154"/>
        <v>0</v>
      </c>
      <c r="K123" s="73">
        <v>0</v>
      </c>
      <c r="L123" s="71"/>
      <c r="M123" s="71"/>
      <c r="N123" s="71"/>
      <c r="O123" s="69">
        <f t="shared" ref="O123:O128" si="165">+M123+N123</f>
        <v>0</v>
      </c>
      <c r="P123" s="71">
        <f t="shared" si="152"/>
        <v>0</v>
      </c>
      <c r="Q123" s="73">
        <v>0</v>
      </c>
      <c r="R123" s="6"/>
      <c r="S123" s="9">
        <f t="shared" si="104"/>
        <v>0</v>
      </c>
      <c r="T123" s="44">
        <f t="shared" si="162"/>
        <v>0</v>
      </c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</row>
    <row r="124" spans="1:159" ht="15.75" x14ac:dyDescent="0.2">
      <c r="A124" s="290"/>
      <c r="B124" s="291"/>
      <c r="C124" s="291"/>
      <c r="D124" s="291"/>
      <c r="E124" s="291"/>
      <c r="F124" s="291" t="s">
        <v>18</v>
      </c>
      <c r="G124" s="295" t="s">
        <v>298</v>
      </c>
      <c r="H124" s="71"/>
      <c r="I124" s="71"/>
      <c r="J124" s="71">
        <f t="shared" si="154"/>
        <v>0</v>
      </c>
      <c r="K124" s="73">
        <v>0</v>
      </c>
      <c r="L124" s="71"/>
      <c r="M124" s="71"/>
      <c r="N124" s="71"/>
      <c r="O124" s="69">
        <f t="shared" si="165"/>
        <v>0</v>
      </c>
      <c r="P124" s="71">
        <f t="shared" si="152"/>
        <v>0</v>
      </c>
      <c r="Q124" s="73">
        <v>0</v>
      </c>
      <c r="R124" s="6"/>
      <c r="S124" s="9">
        <f t="shared" si="104"/>
        <v>0</v>
      </c>
      <c r="T124" s="44">
        <f t="shared" si="162"/>
        <v>0</v>
      </c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</row>
    <row r="125" spans="1:159" ht="15.75" x14ac:dyDescent="0.2">
      <c r="A125" s="290"/>
      <c r="B125" s="291"/>
      <c r="C125" s="291"/>
      <c r="D125" s="291"/>
      <c r="E125" s="291"/>
      <c r="F125" s="291" t="s">
        <v>35</v>
      </c>
      <c r="G125" s="295" t="s">
        <v>299</v>
      </c>
      <c r="H125" s="71"/>
      <c r="I125" s="71"/>
      <c r="J125" s="71">
        <f t="shared" si="154"/>
        <v>0</v>
      </c>
      <c r="K125" s="73">
        <v>0</v>
      </c>
      <c r="L125" s="71"/>
      <c r="M125" s="71"/>
      <c r="N125" s="71"/>
      <c r="O125" s="69">
        <f t="shared" si="165"/>
        <v>0</v>
      </c>
      <c r="P125" s="71">
        <f t="shared" si="152"/>
        <v>0</v>
      </c>
      <c r="Q125" s="73">
        <v>0</v>
      </c>
      <c r="R125" s="6"/>
      <c r="S125" s="9">
        <f t="shared" si="104"/>
        <v>0</v>
      </c>
      <c r="T125" s="44">
        <f t="shared" si="162"/>
        <v>0</v>
      </c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</row>
    <row r="126" spans="1:159" ht="28.5" x14ac:dyDescent="0.2">
      <c r="A126" s="290"/>
      <c r="B126" s="291"/>
      <c r="C126" s="291"/>
      <c r="D126" s="291"/>
      <c r="E126" s="291"/>
      <c r="F126" s="291" t="s">
        <v>7</v>
      </c>
      <c r="G126" s="295" t="s">
        <v>300</v>
      </c>
      <c r="H126" s="71"/>
      <c r="I126" s="71"/>
      <c r="J126" s="71">
        <f t="shared" si="154"/>
        <v>0</v>
      </c>
      <c r="K126" s="73">
        <v>0</v>
      </c>
      <c r="L126" s="71"/>
      <c r="M126" s="71"/>
      <c r="N126" s="71"/>
      <c r="O126" s="69">
        <f t="shared" si="165"/>
        <v>0</v>
      </c>
      <c r="P126" s="71">
        <f t="shared" si="152"/>
        <v>0</v>
      </c>
      <c r="Q126" s="73">
        <v>0</v>
      </c>
      <c r="R126" s="6"/>
      <c r="S126" s="9">
        <f t="shared" si="104"/>
        <v>0</v>
      </c>
      <c r="T126" s="44">
        <f t="shared" si="162"/>
        <v>0</v>
      </c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</row>
    <row r="127" spans="1:159" ht="15.75" x14ac:dyDescent="0.2">
      <c r="A127" s="290"/>
      <c r="B127" s="291"/>
      <c r="C127" s="291"/>
      <c r="D127" s="291"/>
      <c r="E127" s="291"/>
      <c r="F127" s="291" t="s">
        <v>22</v>
      </c>
      <c r="G127" s="295" t="s">
        <v>301</v>
      </c>
      <c r="H127" s="71"/>
      <c r="I127" s="71"/>
      <c r="J127" s="71">
        <f t="shared" si="154"/>
        <v>0</v>
      </c>
      <c r="K127" s="73">
        <v>0</v>
      </c>
      <c r="L127" s="71"/>
      <c r="M127" s="71"/>
      <c r="N127" s="71"/>
      <c r="O127" s="69">
        <f t="shared" si="165"/>
        <v>0</v>
      </c>
      <c r="P127" s="71">
        <f t="shared" si="152"/>
        <v>0</v>
      </c>
      <c r="Q127" s="73">
        <v>0</v>
      </c>
      <c r="R127" s="6"/>
      <c r="S127" s="9">
        <f t="shared" si="104"/>
        <v>0</v>
      </c>
      <c r="T127" s="33">
        <f t="shared" ref="T127" si="166">T128+T129+T130</f>
        <v>0</v>
      </c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</row>
    <row r="128" spans="1:159" ht="15.75" x14ac:dyDescent="0.2">
      <c r="A128" s="290"/>
      <c r="B128" s="291"/>
      <c r="C128" s="291"/>
      <c r="D128" s="291"/>
      <c r="E128" s="291"/>
      <c r="F128" s="291" t="s">
        <v>127</v>
      </c>
      <c r="G128" s="295" t="s">
        <v>372</v>
      </c>
      <c r="H128" s="71"/>
      <c r="I128" s="71"/>
      <c r="J128" s="71">
        <f t="shared" si="154"/>
        <v>0</v>
      </c>
      <c r="K128" s="73">
        <v>0</v>
      </c>
      <c r="L128" s="71"/>
      <c r="M128" s="71"/>
      <c r="N128" s="71"/>
      <c r="O128" s="69">
        <f t="shared" si="165"/>
        <v>0</v>
      </c>
      <c r="P128" s="73">
        <f t="shared" si="152"/>
        <v>0</v>
      </c>
      <c r="Q128" s="73">
        <v>0</v>
      </c>
      <c r="R128" s="6"/>
      <c r="S128" s="9">
        <f t="shared" si="104"/>
        <v>0</v>
      </c>
      <c r="T128" s="44">
        <f t="shared" ref="T128:T131" si="167">+R128+S128</f>
        <v>0</v>
      </c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</row>
    <row r="129" spans="1:159" ht="15.75" x14ac:dyDescent="0.2">
      <c r="A129" s="284"/>
      <c r="B129" s="285"/>
      <c r="C129" s="285"/>
      <c r="D129" s="285" t="s">
        <v>90</v>
      </c>
      <c r="E129" s="285"/>
      <c r="F129" s="285"/>
      <c r="G129" s="309" t="s">
        <v>72</v>
      </c>
      <c r="H129" s="73">
        <f t="shared" ref="H129:J129" si="168">H130+H137+H141+H142</f>
        <v>0</v>
      </c>
      <c r="I129" s="73">
        <f t="shared" si="168"/>
        <v>0</v>
      </c>
      <c r="J129" s="73">
        <f t="shared" si="168"/>
        <v>0</v>
      </c>
      <c r="K129" s="73">
        <v>0</v>
      </c>
      <c r="L129" s="73">
        <f t="shared" ref="L129:O129" si="169">L130+L137+L141+L142</f>
        <v>0</v>
      </c>
      <c r="M129" s="73">
        <f t="shared" si="169"/>
        <v>0</v>
      </c>
      <c r="N129" s="73">
        <f t="shared" si="169"/>
        <v>0</v>
      </c>
      <c r="O129" s="73">
        <f t="shared" si="169"/>
        <v>0</v>
      </c>
      <c r="P129" s="73">
        <f t="shared" si="152"/>
        <v>0</v>
      </c>
      <c r="Q129" s="73">
        <v>0</v>
      </c>
      <c r="R129" s="6"/>
      <c r="S129" s="9">
        <f t="shared" si="104"/>
        <v>0</v>
      </c>
      <c r="T129" s="44">
        <f t="shared" si="167"/>
        <v>0</v>
      </c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</row>
    <row r="130" spans="1:159" ht="15.75" x14ac:dyDescent="0.2">
      <c r="A130" s="284"/>
      <c r="B130" s="285"/>
      <c r="C130" s="285"/>
      <c r="D130" s="285"/>
      <c r="E130" s="285" t="s">
        <v>20</v>
      </c>
      <c r="F130" s="285"/>
      <c r="G130" s="293" t="s">
        <v>129</v>
      </c>
      <c r="H130" s="73">
        <f t="shared" ref="H130:J130" si="170">SUM(H131:H136)</f>
        <v>0</v>
      </c>
      <c r="I130" s="73">
        <f t="shared" si="170"/>
        <v>0</v>
      </c>
      <c r="J130" s="73">
        <f t="shared" si="170"/>
        <v>0</v>
      </c>
      <c r="K130" s="73">
        <v>0</v>
      </c>
      <c r="L130" s="73">
        <f t="shared" ref="L130:O130" si="171">SUM(L131:L136)</f>
        <v>0</v>
      </c>
      <c r="M130" s="73">
        <f t="shared" si="171"/>
        <v>0</v>
      </c>
      <c r="N130" s="73">
        <f t="shared" si="171"/>
        <v>0</v>
      </c>
      <c r="O130" s="73">
        <f t="shared" si="171"/>
        <v>0</v>
      </c>
      <c r="P130" s="73">
        <f t="shared" si="152"/>
        <v>0</v>
      </c>
      <c r="Q130" s="73">
        <v>0</v>
      </c>
      <c r="R130" s="6"/>
      <c r="S130" s="9">
        <f t="shared" si="104"/>
        <v>0</v>
      </c>
      <c r="T130" s="44">
        <f t="shared" si="167"/>
        <v>0</v>
      </c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</row>
    <row r="131" spans="1:159" ht="18" x14ac:dyDescent="0.2">
      <c r="A131" s="290"/>
      <c r="B131" s="291"/>
      <c r="C131" s="291"/>
      <c r="D131" s="291"/>
      <c r="E131" s="291"/>
      <c r="F131" s="291" t="s">
        <v>20</v>
      </c>
      <c r="G131" s="295" t="s">
        <v>130</v>
      </c>
      <c r="H131" s="71"/>
      <c r="I131" s="71"/>
      <c r="J131" s="71">
        <f t="shared" ref="J131:K136" si="172">H131-I131</f>
        <v>0</v>
      </c>
      <c r="K131" s="165"/>
      <c r="L131" s="71"/>
      <c r="M131" s="71"/>
      <c r="N131" s="71"/>
      <c r="O131" s="69">
        <f t="shared" ref="O131:O136" si="173">+M131+N131</f>
        <v>0</v>
      </c>
      <c r="P131" s="73">
        <f t="shared" si="152"/>
        <v>0</v>
      </c>
      <c r="Q131" s="198"/>
      <c r="R131" s="6"/>
      <c r="S131" s="9">
        <f t="shared" si="104"/>
        <v>0</v>
      </c>
      <c r="T131" s="44">
        <f t="shared" si="167"/>
        <v>0</v>
      </c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</row>
    <row r="132" spans="1:159" ht="18" x14ac:dyDescent="0.2">
      <c r="A132" s="290"/>
      <c r="B132" s="291"/>
      <c r="C132" s="291"/>
      <c r="D132" s="291"/>
      <c r="E132" s="291"/>
      <c r="F132" s="291"/>
      <c r="G132" s="295" t="s">
        <v>131</v>
      </c>
      <c r="H132" s="71"/>
      <c r="I132" s="71"/>
      <c r="J132" s="71">
        <f t="shared" si="172"/>
        <v>0</v>
      </c>
      <c r="K132" s="165"/>
      <c r="L132" s="71"/>
      <c r="M132" s="71"/>
      <c r="N132" s="71"/>
      <c r="O132" s="69">
        <f t="shared" si="173"/>
        <v>0</v>
      </c>
      <c r="P132" s="73">
        <f t="shared" si="152"/>
        <v>0</v>
      </c>
      <c r="Q132" s="198"/>
      <c r="R132" s="6"/>
      <c r="S132" s="9">
        <f t="shared" si="104"/>
        <v>0</v>
      </c>
      <c r="T132" s="33">
        <f t="shared" ref="T132" si="174">T133+T134+T135+T136</f>
        <v>0</v>
      </c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</row>
    <row r="133" spans="1:159" ht="28.5" x14ac:dyDescent="0.2">
      <c r="A133" s="290"/>
      <c r="B133" s="291"/>
      <c r="C133" s="291"/>
      <c r="D133" s="291"/>
      <c r="E133" s="291"/>
      <c r="F133" s="291" t="s">
        <v>35</v>
      </c>
      <c r="G133" s="295" t="s">
        <v>132</v>
      </c>
      <c r="H133" s="71"/>
      <c r="I133" s="71"/>
      <c r="J133" s="71">
        <f t="shared" si="172"/>
        <v>0</v>
      </c>
      <c r="K133" s="165"/>
      <c r="L133" s="71"/>
      <c r="M133" s="71"/>
      <c r="N133" s="71"/>
      <c r="O133" s="69">
        <f t="shared" si="173"/>
        <v>0</v>
      </c>
      <c r="P133" s="73">
        <f t="shared" si="152"/>
        <v>0</v>
      </c>
      <c r="Q133" s="198"/>
      <c r="R133" s="6"/>
      <c r="S133" s="9">
        <f t="shared" si="104"/>
        <v>0</v>
      </c>
      <c r="T133" s="44">
        <f t="shared" ref="T133:T136" si="175">+R133+S133</f>
        <v>0</v>
      </c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</row>
    <row r="134" spans="1:159" ht="18" x14ac:dyDescent="0.2">
      <c r="A134" s="290"/>
      <c r="B134" s="291"/>
      <c r="C134" s="291"/>
      <c r="D134" s="291"/>
      <c r="E134" s="291"/>
      <c r="F134" s="291" t="s">
        <v>7</v>
      </c>
      <c r="G134" s="295" t="s">
        <v>133</v>
      </c>
      <c r="H134" s="71"/>
      <c r="I134" s="71"/>
      <c r="J134" s="71">
        <f t="shared" si="172"/>
        <v>0</v>
      </c>
      <c r="K134" s="165"/>
      <c r="L134" s="71"/>
      <c r="M134" s="71"/>
      <c r="N134" s="71"/>
      <c r="O134" s="69">
        <f t="shared" si="173"/>
        <v>0</v>
      </c>
      <c r="P134" s="73">
        <f t="shared" si="152"/>
        <v>0</v>
      </c>
      <c r="Q134" s="198"/>
      <c r="R134" s="6"/>
      <c r="S134" s="9">
        <f t="shared" si="104"/>
        <v>0</v>
      </c>
      <c r="T134" s="44">
        <f t="shared" si="175"/>
        <v>0</v>
      </c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</row>
    <row r="135" spans="1:159" ht="28.5" x14ac:dyDescent="0.2">
      <c r="A135" s="290"/>
      <c r="B135" s="291"/>
      <c r="C135" s="291"/>
      <c r="D135" s="291"/>
      <c r="E135" s="291"/>
      <c r="F135" s="291" t="s">
        <v>111</v>
      </c>
      <c r="G135" s="295" t="s">
        <v>134</v>
      </c>
      <c r="H135" s="71"/>
      <c r="I135" s="71"/>
      <c r="J135" s="71">
        <f t="shared" si="172"/>
        <v>0</v>
      </c>
      <c r="K135" s="71">
        <f t="shared" si="172"/>
        <v>0</v>
      </c>
      <c r="L135" s="71"/>
      <c r="M135" s="71"/>
      <c r="N135" s="71"/>
      <c r="O135" s="69">
        <f t="shared" si="173"/>
        <v>0</v>
      </c>
      <c r="P135" s="73">
        <f t="shared" si="152"/>
        <v>0</v>
      </c>
      <c r="Q135" s="73">
        <f t="shared" si="152"/>
        <v>0</v>
      </c>
      <c r="R135" s="6"/>
      <c r="S135" s="9">
        <f t="shared" si="104"/>
        <v>0</v>
      </c>
      <c r="T135" s="44">
        <f>+R135+S135</f>
        <v>0</v>
      </c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</row>
    <row r="136" spans="1:159" ht="28.5" x14ac:dyDescent="0.2">
      <c r="A136" s="290"/>
      <c r="B136" s="291"/>
      <c r="C136" s="291"/>
      <c r="D136" s="291"/>
      <c r="E136" s="291"/>
      <c r="F136" s="291" t="s">
        <v>91</v>
      </c>
      <c r="G136" s="295" t="s">
        <v>135</v>
      </c>
      <c r="H136" s="71"/>
      <c r="I136" s="71"/>
      <c r="J136" s="71">
        <f t="shared" si="172"/>
        <v>0</v>
      </c>
      <c r="K136" s="165"/>
      <c r="L136" s="71"/>
      <c r="M136" s="71"/>
      <c r="N136" s="71"/>
      <c r="O136" s="69">
        <f t="shared" si="173"/>
        <v>0</v>
      </c>
      <c r="P136" s="73">
        <f t="shared" si="152"/>
        <v>0</v>
      </c>
      <c r="Q136" s="198"/>
      <c r="R136" s="6"/>
      <c r="S136" s="9">
        <f t="shared" si="104"/>
        <v>0</v>
      </c>
      <c r="T136" s="44">
        <f t="shared" si="175"/>
        <v>0</v>
      </c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</row>
    <row r="137" spans="1:159" ht="28.5" x14ac:dyDescent="0.2">
      <c r="A137" s="284"/>
      <c r="B137" s="285"/>
      <c r="C137" s="285"/>
      <c r="D137" s="285"/>
      <c r="E137" s="285" t="s">
        <v>136</v>
      </c>
      <c r="F137" s="285"/>
      <c r="G137" s="309" t="s">
        <v>137</v>
      </c>
      <c r="H137" s="73">
        <f t="shared" ref="H137:J137" si="176">H138+H139+H140</f>
        <v>0</v>
      </c>
      <c r="I137" s="73">
        <f t="shared" si="176"/>
        <v>0</v>
      </c>
      <c r="J137" s="73">
        <f t="shared" si="176"/>
        <v>0</v>
      </c>
      <c r="K137" s="165"/>
      <c r="L137" s="73">
        <f t="shared" ref="L137:O137" si="177">L138+L139+L140</f>
        <v>0</v>
      </c>
      <c r="M137" s="73">
        <f t="shared" si="177"/>
        <v>0</v>
      </c>
      <c r="N137" s="73">
        <f t="shared" si="177"/>
        <v>0</v>
      </c>
      <c r="O137" s="73">
        <f t="shared" si="177"/>
        <v>0</v>
      </c>
      <c r="P137" s="73">
        <f t="shared" si="152"/>
        <v>0</v>
      </c>
      <c r="Q137" s="198"/>
      <c r="R137" s="6"/>
      <c r="S137" s="9">
        <f t="shared" si="104"/>
        <v>0</v>
      </c>
      <c r="T137" s="33">
        <f>+T138+T140+T141</f>
        <v>0</v>
      </c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</row>
    <row r="138" spans="1:159" ht="18" x14ac:dyDescent="0.2">
      <c r="A138" s="290"/>
      <c r="B138" s="291"/>
      <c r="C138" s="291"/>
      <c r="D138" s="291"/>
      <c r="E138" s="291"/>
      <c r="F138" s="291"/>
      <c r="G138" s="295" t="s">
        <v>138</v>
      </c>
      <c r="H138" s="71"/>
      <c r="I138" s="71"/>
      <c r="J138" s="71">
        <f t="shared" ref="J138:J141" si="178">H138-I138</f>
        <v>0</v>
      </c>
      <c r="K138" s="165"/>
      <c r="L138" s="71"/>
      <c r="M138" s="71"/>
      <c r="N138" s="71"/>
      <c r="O138" s="69">
        <f t="shared" ref="O138:O141" si="179">+M138+N138</f>
        <v>0</v>
      </c>
      <c r="P138" s="73">
        <f t="shared" si="152"/>
        <v>0</v>
      </c>
      <c r="Q138" s="198"/>
      <c r="R138" s="6"/>
      <c r="S138" s="9">
        <f t="shared" si="104"/>
        <v>0</v>
      </c>
      <c r="T138" s="44">
        <f t="shared" ref="T138" si="180">+R138+S138</f>
        <v>0</v>
      </c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</row>
    <row r="139" spans="1:159" ht="18" x14ac:dyDescent="0.2">
      <c r="A139" s="290"/>
      <c r="B139" s="291"/>
      <c r="C139" s="291"/>
      <c r="D139" s="291"/>
      <c r="E139" s="291"/>
      <c r="F139" s="291"/>
      <c r="G139" s="295" t="s">
        <v>139</v>
      </c>
      <c r="H139" s="71"/>
      <c r="I139" s="71"/>
      <c r="J139" s="71">
        <f t="shared" si="178"/>
        <v>0</v>
      </c>
      <c r="K139" s="165"/>
      <c r="L139" s="71"/>
      <c r="M139" s="71"/>
      <c r="N139" s="71"/>
      <c r="O139" s="69">
        <f t="shared" si="179"/>
        <v>0</v>
      </c>
      <c r="P139" s="73">
        <f t="shared" si="152"/>
        <v>0</v>
      </c>
      <c r="Q139" s="198"/>
      <c r="R139" s="6"/>
      <c r="S139" s="9">
        <f t="shared" si="104"/>
        <v>0</v>
      </c>
      <c r="T139" s="44">
        <f>+R139+S139</f>
        <v>0</v>
      </c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</row>
    <row r="140" spans="1:159" ht="18" x14ac:dyDescent="0.2">
      <c r="A140" s="290"/>
      <c r="B140" s="291"/>
      <c r="C140" s="291"/>
      <c r="D140" s="291"/>
      <c r="E140" s="291"/>
      <c r="F140" s="291" t="s">
        <v>91</v>
      </c>
      <c r="G140" s="295" t="s">
        <v>140</v>
      </c>
      <c r="H140" s="71"/>
      <c r="I140" s="71"/>
      <c r="J140" s="71">
        <f t="shared" si="178"/>
        <v>0</v>
      </c>
      <c r="K140" s="165"/>
      <c r="L140" s="71"/>
      <c r="M140" s="71"/>
      <c r="N140" s="71"/>
      <c r="O140" s="69">
        <f t="shared" si="179"/>
        <v>0</v>
      </c>
      <c r="P140" s="73">
        <f t="shared" si="152"/>
        <v>0</v>
      </c>
      <c r="Q140" s="198"/>
      <c r="R140" s="6"/>
      <c r="S140" s="9">
        <f t="shared" si="104"/>
        <v>0</v>
      </c>
      <c r="T140" s="44">
        <f>+R140+S140</f>
        <v>0</v>
      </c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</row>
    <row r="141" spans="1:159" ht="18" x14ac:dyDescent="0.2">
      <c r="A141" s="290"/>
      <c r="B141" s="291"/>
      <c r="C141" s="291"/>
      <c r="D141" s="291"/>
      <c r="E141" s="291">
        <v>13</v>
      </c>
      <c r="F141" s="291"/>
      <c r="G141" s="295" t="s">
        <v>141</v>
      </c>
      <c r="H141" s="71"/>
      <c r="I141" s="71"/>
      <c r="J141" s="71">
        <f t="shared" si="178"/>
        <v>0</v>
      </c>
      <c r="K141" s="165"/>
      <c r="L141" s="71"/>
      <c r="M141" s="71"/>
      <c r="N141" s="71"/>
      <c r="O141" s="69">
        <f t="shared" si="179"/>
        <v>0</v>
      </c>
      <c r="P141" s="73">
        <f t="shared" si="152"/>
        <v>0</v>
      </c>
      <c r="Q141" s="198"/>
      <c r="R141" s="6"/>
      <c r="S141" s="9">
        <f t="shared" si="104"/>
        <v>0</v>
      </c>
      <c r="T141" s="44">
        <f>+R141+S141</f>
        <v>0</v>
      </c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</row>
    <row r="142" spans="1:159" ht="15.75" x14ac:dyDescent="0.2">
      <c r="A142" s="284"/>
      <c r="B142" s="285"/>
      <c r="C142" s="285"/>
      <c r="D142" s="285"/>
      <c r="E142" s="285" t="s">
        <v>91</v>
      </c>
      <c r="F142" s="285"/>
      <c r="G142" s="309" t="s">
        <v>142</v>
      </c>
      <c r="H142" s="73">
        <f t="shared" ref="H142:O142" si="181">H143+H144+H145+H146</f>
        <v>0</v>
      </c>
      <c r="I142" s="73">
        <f t="shared" si="181"/>
        <v>0</v>
      </c>
      <c r="J142" s="73">
        <f t="shared" si="181"/>
        <v>0</v>
      </c>
      <c r="K142" s="73">
        <f t="shared" si="181"/>
        <v>0</v>
      </c>
      <c r="L142" s="73">
        <f t="shared" si="181"/>
        <v>0</v>
      </c>
      <c r="M142" s="73">
        <f t="shared" si="181"/>
        <v>0</v>
      </c>
      <c r="N142" s="73">
        <f t="shared" si="181"/>
        <v>0</v>
      </c>
      <c r="O142" s="73">
        <f t="shared" si="181"/>
        <v>0</v>
      </c>
      <c r="P142" s="73">
        <f t="shared" si="152"/>
        <v>0</v>
      </c>
      <c r="Q142" s="73">
        <f t="shared" si="152"/>
        <v>0</v>
      </c>
      <c r="R142" s="6"/>
      <c r="S142" s="9">
        <f t="shared" si="104"/>
        <v>0</v>
      </c>
      <c r="T142" s="175">
        <f>+R142+S142</f>
        <v>0</v>
      </c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</row>
    <row r="143" spans="1:159" ht="18" x14ac:dyDescent="0.2">
      <c r="A143" s="290"/>
      <c r="B143" s="291"/>
      <c r="C143" s="291"/>
      <c r="D143" s="291"/>
      <c r="E143" s="291"/>
      <c r="F143" s="291"/>
      <c r="G143" s="295" t="s">
        <v>143</v>
      </c>
      <c r="H143" s="71"/>
      <c r="I143" s="71"/>
      <c r="J143" s="71">
        <f t="shared" ref="J143:K146" si="182">H143-I143</f>
        <v>0</v>
      </c>
      <c r="K143" s="165"/>
      <c r="L143" s="71"/>
      <c r="M143" s="71">
        <v>0</v>
      </c>
      <c r="N143" s="71"/>
      <c r="O143" s="69">
        <f t="shared" ref="O143:O146" si="183">+M143+N143</f>
        <v>0</v>
      </c>
      <c r="P143" s="73">
        <f t="shared" si="152"/>
        <v>0</v>
      </c>
      <c r="Q143" s="198"/>
      <c r="R143" s="6"/>
      <c r="S143" s="9">
        <f t="shared" si="104"/>
        <v>0</v>
      </c>
      <c r="T143" s="55">
        <f t="shared" ref="T143" si="184">T137</f>
        <v>0</v>
      </c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</row>
    <row r="144" spans="1:159" ht="18" x14ac:dyDescent="0.2">
      <c r="A144" s="290"/>
      <c r="B144" s="291"/>
      <c r="C144" s="291"/>
      <c r="D144" s="291"/>
      <c r="E144" s="291"/>
      <c r="F144" s="291"/>
      <c r="G144" s="295" t="s">
        <v>144</v>
      </c>
      <c r="H144" s="71"/>
      <c r="I144" s="71"/>
      <c r="J144" s="71">
        <f t="shared" si="182"/>
        <v>0</v>
      </c>
      <c r="K144" s="165"/>
      <c r="L144" s="71"/>
      <c r="M144" s="71"/>
      <c r="N144" s="71"/>
      <c r="O144" s="69">
        <f t="shared" si="183"/>
        <v>0</v>
      </c>
      <c r="P144" s="73">
        <f t="shared" si="152"/>
        <v>0</v>
      </c>
      <c r="Q144" s="198"/>
      <c r="R144" s="6"/>
      <c r="S144" s="9">
        <f t="shared" si="104"/>
        <v>0</v>
      </c>
      <c r="T144" s="55">
        <f t="shared" ref="T144" si="185">T90+T119</f>
        <v>-1590931.87</v>
      </c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</row>
    <row r="145" spans="1:159" ht="28.5" x14ac:dyDescent="0.2">
      <c r="A145" s="290"/>
      <c r="B145" s="291"/>
      <c r="C145" s="291"/>
      <c r="D145" s="291"/>
      <c r="E145" s="291"/>
      <c r="F145" s="291" t="s">
        <v>22</v>
      </c>
      <c r="G145" s="295" t="s">
        <v>145</v>
      </c>
      <c r="H145" s="71">
        <v>0</v>
      </c>
      <c r="I145" s="71">
        <v>0</v>
      </c>
      <c r="J145" s="71">
        <f t="shared" si="182"/>
        <v>0</v>
      </c>
      <c r="K145" s="71">
        <f t="shared" si="182"/>
        <v>0</v>
      </c>
      <c r="L145" s="71">
        <v>0</v>
      </c>
      <c r="M145" s="71">
        <v>0</v>
      </c>
      <c r="N145" s="71">
        <v>0</v>
      </c>
      <c r="O145" s="69">
        <f>+M145+N145</f>
        <v>0</v>
      </c>
      <c r="P145" s="73">
        <f t="shared" si="152"/>
        <v>0</v>
      </c>
      <c r="Q145" s="198"/>
      <c r="R145" s="6"/>
      <c r="S145" s="9">
        <f t="shared" si="104"/>
        <v>0</v>
      </c>
      <c r="T145" s="55">
        <f t="shared" ref="T145" si="186">T135</f>
        <v>0</v>
      </c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</row>
    <row r="146" spans="1:159" ht="28.5" x14ac:dyDescent="0.2">
      <c r="A146" s="290"/>
      <c r="B146" s="291"/>
      <c r="C146" s="291"/>
      <c r="D146" s="291"/>
      <c r="E146" s="291"/>
      <c r="F146" s="291" t="s">
        <v>91</v>
      </c>
      <c r="G146" s="295" t="s">
        <v>146</v>
      </c>
      <c r="H146" s="71"/>
      <c r="I146" s="71"/>
      <c r="J146" s="71">
        <f t="shared" si="182"/>
        <v>0</v>
      </c>
      <c r="K146" s="165"/>
      <c r="L146" s="71"/>
      <c r="M146" s="71"/>
      <c r="N146" s="71"/>
      <c r="O146" s="69">
        <f t="shared" si="183"/>
        <v>0</v>
      </c>
      <c r="P146" s="73">
        <f t="shared" si="152"/>
        <v>0</v>
      </c>
      <c r="Q146" s="198"/>
      <c r="R146" s="6"/>
      <c r="S146" s="9">
        <f t="shared" ref="S146:S210" si="187">R146-M146</f>
        <v>0</v>
      </c>
      <c r="T146" s="55">
        <f t="shared" ref="T146" si="188">T144-T145</f>
        <v>-1590931.87</v>
      </c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</row>
    <row r="147" spans="1:159" ht="18" x14ac:dyDescent="0.2">
      <c r="A147" s="284"/>
      <c r="B147" s="285"/>
      <c r="C147" s="285"/>
      <c r="D147" s="285">
        <v>59</v>
      </c>
      <c r="E147" s="285"/>
      <c r="F147" s="285"/>
      <c r="G147" s="309" t="s">
        <v>147</v>
      </c>
      <c r="H147" s="73">
        <f>+H148+H150+H151</f>
        <v>1420000</v>
      </c>
      <c r="I147" s="73">
        <f t="shared" ref="I147:J147" si="189">+I148+I150+I151</f>
        <v>836081</v>
      </c>
      <c r="J147" s="73">
        <f t="shared" si="189"/>
        <v>583919</v>
      </c>
      <c r="K147" s="165">
        <f t="shared" ref="K147:K174" si="190">ROUND(I147/H147*100,2)</f>
        <v>58.88</v>
      </c>
      <c r="L147" s="73">
        <f>+L148+L150+L151</f>
        <v>1115000</v>
      </c>
      <c r="M147" s="73">
        <f t="shared" ref="M147" si="191">+M148+M150+M151</f>
        <v>836081</v>
      </c>
      <c r="N147" s="73">
        <f>+N148+N150+N151+N152</f>
        <v>-4331.16</v>
      </c>
      <c r="O147" s="73">
        <f>+O148+O150+O151+O152</f>
        <v>831749.84</v>
      </c>
      <c r="P147" s="73">
        <f>L147-O147</f>
        <v>283250.16000000003</v>
      </c>
      <c r="Q147" s="198">
        <f t="shared" si="145"/>
        <v>74.599999999999994</v>
      </c>
      <c r="R147" s="6"/>
      <c r="S147" s="9">
        <f t="shared" si="187"/>
        <v>-836081</v>
      </c>
      <c r="T147" s="33">
        <f t="shared" ref="T147" si="192">+T148+T157+T159+T161</f>
        <v>58177162.640000001</v>
      </c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</row>
    <row r="148" spans="1:159" ht="15.75" x14ac:dyDescent="0.2">
      <c r="A148" s="290"/>
      <c r="B148" s="291"/>
      <c r="C148" s="291"/>
      <c r="D148" s="291"/>
      <c r="E148" s="291">
        <v>25</v>
      </c>
      <c r="F148" s="291"/>
      <c r="G148" s="295" t="s">
        <v>148</v>
      </c>
      <c r="H148" s="71"/>
      <c r="I148" s="71">
        <f>O148</f>
        <v>0</v>
      </c>
      <c r="J148" s="71">
        <f t="shared" ref="J148:K148" si="193">H148-I148</f>
        <v>0</v>
      </c>
      <c r="K148" s="71">
        <f t="shared" si="193"/>
        <v>0</v>
      </c>
      <c r="L148" s="71">
        <f>H148</f>
        <v>0</v>
      </c>
      <c r="M148" s="71"/>
      <c r="N148" s="71"/>
      <c r="O148" s="69">
        <f t="shared" ref="O148" si="194">+M148+N148</f>
        <v>0</v>
      </c>
      <c r="P148" s="73">
        <f t="shared" si="152"/>
        <v>0</v>
      </c>
      <c r="Q148" s="73">
        <f t="shared" si="152"/>
        <v>0</v>
      </c>
      <c r="R148" s="6">
        <v>31419</v>
      </c>
      <c r="S148" s="9">
        <f>R148-M148</f>
        <v>31419</v>
      </c>
      <c r="T148" s="33">
        <f t="shared" ref="T148" si="195">+T149+T150+T151+T152+T153+T155+T156</f>
        <v>-23731145.359999996</v>
      </c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</row>
    <row r="149" spans="1:159" ht="18" x14ac:dyDescent="0.2">
      <c r="A149" s="290"/>
      <c r="B149" s="291"/>
      <c r="C149" s="291"/>
      <c r="D149" s="291"/>
      <c r="E149" s="291">
        <v>42</v>
      </c>
      <c r="F149" s="291"/>
      <c r="G149" s="295" t="s">
        <v>149</v>
      </c>
      <c r="H149" s="71">
        <f>H150+H151</f>
        <v>1420000</v>
      </c>
      <c r="I149" s="71">
        <f>I151</f>
        <v>836081</v>
      </c>
      <c r="J149" s="71">
        <f>H149-I149</f>
        <v>583919</v>
      </c>
      <c r="K149" s="165">
        <f>ROUND(I149/H149*100,2)</f>
        <v>58.88</v>
      </c>
      <c r="L149" s="71">
        <f>L151</f>
        <v>1115000</v>
      </c>
      <c r="M149" s="71">
        <f>M151</f>
        <v>836081</v>
      </c>
      <c r="N149" s="71">
        <v>0</v>
      </c>
      <c r="O149" s="69">
        <f>O151</f>
        <v>836081</v>
      </c>
      <c r="P149" s="73">
        <f>L149-O149</f>
        <v>278919</v>
      </c>
      <c r="Q149" s="198">
        <f t="shared" si="145"/>
        <v>74.98</v>
      </c>
      <c r="R149" s="6"/>
      <c r="S149" s="9">
        <f t="shared" si="187"/>
        <v>-836081</v>
      </c>
      <c r="T149" s="33">
        <f t="shared" ref="T149" si="196">+T165+T251</f>
        <v>-23884067.599999998</v>
      </c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</row>
    <row r="150" spans="1:159" ht="45.75" customHeight="1" x14ac:dyDescent="0.2">
      <c r="A150" s="290"/>
      <c r="B150" s="291"/>
      <c r="C150" s="291"/>
      <c r="D150" s="291"/>
      <c r="E150" s="291"/>
      <c r="F150" s="291"/>
      <c r="G150" s="315" t="s">
        <v>416</v>
      </c>
      <c r="H150" s="71"/>
      <c r="I150" s="71">
        <f t="shared" ref="I150:I152" si="197">O150</f>
        <v>0</v>
      </c>
      <c r="J150" s="71">
        <f t="shared" ref="J150:J151" si="198">H150-I150</f>
        <v>0</v>
      </c>
      <c r="K150" s="165"/>
      <c r="L150" s="71">
        <f>H150</f>
        <v>0</v>
      </c>
      <c r="M150" s="71"/>
      <c r="N150" s="71"/>
      <c r="O150" s="69">
        <f>+M150+N150</f>
        <v>0</v>
      </c>
      <c r="P150" s="73"/>
      <c r="Q150" s="198"/>
      <c r="R150" s="6">
        <v>1153965</v>
      </c>
      <c r="S150" s="9">
        <f t="shared" si="187"/>
        <v>1153965</v>
      </c>
      <c r="T150" s="33">
        <f>+T191+T288</f>
        <v>-23282.800000000047</v>
      </c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</row>
    <row r="151" spans="1:159" ht="45.75" customHeight="1" x14ac:dyDescent="0.2">
      <c r="A151" s="290"/>
      <c r="B151" s="291"/>
      <c r="C151" s="291"/>
      <c r="D151" s="291"/>
      <c r="E151" s="291"/>
      <c r="F151" s="291"/>
      <c r="G151" s="315" t="s">
        <v>427</v>
      </c>
      <c r="H151" s="71">
        <v>1420000</v>
      </c>
      <c r="I151" s="71">
        <f t="shared" si="197"/>
        <v>836081</v>
      </c>
      <c r="J151" s="71">
        <f t="shared" si="198"/>
        <v>583919</v>
      </c>
      <c r="K151" s="165"/>
      <c r="L151" s="71">
        <v>1115000</v>
      </c>
      <c r="M151" s="71">
        <v>836081</v>
      </c>
      <c r="N151" s="71">
        <v>0</v>
      </c>
      <c r="O151" s="69">
        <f>+M151+N151</f>
        <v>836081</v>
      </c>
      <c r="P151" s="73"/>
      <c r="Q151" s="198"/>
      <c r="R151" s="6">
        <v>514715</v>
      </c>
      <c r="S151" s="9">
        <f t="shared" si="187"/>
        <v>-321366</v>
      </c>
      <c r="T151" s="33">
        <f t="shared" ref="T151" si="199">+T323</f>
        <v>80</v>
      </c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</row>
    <row r="152" spans="1:159" ht="28.5" x14ac:dyDescent="0.2">
      <c r="A152" s="316"/>
      <c r="B152" s="317"/>
      <c r="C152" s="317"/>
      <c r="D152" s="307">
        <v>85</v>
      </c>
      <c r="E152" s="317"/>
      <c r="F152" s="317"/>
      <c r="G152" s="318" t="s">
        <v>150</v>
      </c>
      <c r="H152" s="71"/>
      <c r="I152" s="71">
        <f t="shared" si="197"/>
        <v>-4331.16</v>
      </c>
      <c r="J152" s="71"/>
      <c r="K152" s="165"/>
      <c r="L152" s="71"/>
      <c r="M152" s="71"/>
      <c r="N152" s="71">
        <v>-4331.16</v>
      </c>
      <c r="O152" s="69">
        <f>+M152+N152</f>
        <v>-4331.16</v>
      </c>
      <c r="P152" s="69">
        <f t="shared" si="152"/>
        <v>4331.16</v>
      </c>
      <c r="Q152" s="205"/>
      <c r="R152" s="6"/>
      <c r="S152" s="9">
        <f t="shared" si="187"/>
        <v>0</v>
      </c>
      <c r="T152" s="33">
        <f t="shared" ref="T152" si="200">+T221</f>
        <v>0</v>
      </c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</row>
    <row r="153" spans="1:159" ht="18" x14ac:dyDescent="0.2">
      <c r="A153" s="378" t="s">
        <v>99</v>
      </c>
      <c r="B153" s="379" t="s">
        <v>20</v>
      </c>
      <c r="C153" s="379"/>
      <c r="D153" s="379"/>
      <c r="E153" s="379"/>
      <c r="F153" s="379"/>
      <c r="G153" s="299" t="s">
        <v>302</v>
      </c>
      <c r="H153" s="73">
        <f t="shared" ref="H153:J153" si="201">H147</f>
        <v>1420000</v>
      </c>
      <c r="I153" s="73">
        <v>829826</v>
      </c>
      <c r="J153" s="73">
        <f t="shared" si="201"/>
        <v>583919</v>
      </c>
      <c r="K153" s="165">
        <f t="shared" si="190"/>
        <v>58.44</v>
      </c>
      <c r="L153" s="73">
        <f t="shared" ref="L153:O153" si="202">L147</f>
        <v>1115000</v>
      </c>
      <c r="M153" s="73">
        <f t="shared" si="202"/>
        <v>836081</v>
      </c>
      <c r="N153" s="73">
        <f t="shared" si="202"/>
        <v>-4331.16</v>
      </c>
      <c r="O153" s="73">
        <f t="shared" si="202"/>
        <v>831749.84</v>
      </c>
      <c r="P153" s="73">
        <f t="shared" si="152"/>
        <v>283250.16000000003</v>
      </c>
      <c r="Q153" s="200"/>
      <c r="R153" s="6"/>
      <c r="S153" s="9">
        <f t="shared" si="187"/>
        <v>-836081</v>
      </c>
      <c r="T153" s="33">
        <f>+T223+T326</f>
        <v>144495.44</v>
      </c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</row>
    <row r="154" spans="1:159" ht="30" x14ac:dyDescent="0.2">
      <c r="A154" s="378"/>
      <c r="B154" s="379" t="s">
        <v>18</v>
      </c>
      <c r="C154" s="379"/>
      <c r="D154" s="379"/>
      <c r="E154" s="379"/>
      <c r="F154" s="379"/>
      <c r="G154" s="299" t="s">
        <v>303</v>
      </c>
      <c r="H154" s="73">
        <f t="shared" ref="H154:J154" si="203">H100+H129</f>
        <v>0</v>
      </c>
      <c r="I154" s="73">
        <f t="shared" si="203"/>
        <v>0</v>
      </c>
      <c r="J154" s="73">
        <f t="shared" si="203"/>
        <v>0</v>
      </c>
      <c r="K154" s="73">
        <v>0</v>
      </c>
      <c r="L154" s="73">
        <f t="shared" ref="L154:O154" si="204">L100+L129</f>
        <v>0</v>
      </c>
      <c r="M154" s="73">
        <f t="shared" si="204"/>
        <v>0</v>
      </c>
      <c r="N154" s="73">
        <f t="shared" si="204"/>
        <v>0</v>
      </c>
      <c r="O154" s="73">
        <f t="shared" si="204"/>
        <v>0</v>
      </c>
      <c r="P154" s="73">
        <f t="shared" si="152"/>
        <v>0</v>
      </c>
      <c r="Q154" s="73">
        <f t="shared" si="152"/>
        <v>0</v>
      </c>
      <c r="R154" s="6"/>
      <c r="S154" s="9">
        <f t="shared" si="187"/>
        <v>0</v>
      </c>
      <c r="T154" s="33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</row>
    <row r="155" spans="1:159" ht="30" x14ac:dyDescent="0.2">
      <c r="A155" s="378"/>
      <c r="B155" s="379"/>
      <c r="C155" s="379" t="s">
        <v>20</v>
      </c>
      <c r="D155" s="379"/>
      <c r="E155" s="379"/>
      <c r="F155" s="379"/>
      <c r="G155" s="299" t="s">
        <v>304</v>
      </c>
      <c r="H155" s="73">
        <f t="shared" ref="H155:J155" si="205">H145</f>
        <v>0</v>
      </c>
      <c r="I155" s="73">
        <f t="shared" si="205"/>
        <v>0</v>
      </c>
      <c r="J155" s="73">
        <f t="shared" si="205"/>
        <v>0</v>
      </c>
      <c r="K155" s="73">
        <v>0</v>
      </c>
      <c r="L155" s="73">
        <f t="shared" ref="L155:O155" si="206">L145</f>
        <v>0</v>
      </c>
      <c r="M155" s="73">
        <f t="shared" si="206"/>
        <v>0</v>
      </c>
      <c r="N155" s="73">
        <f t="shared" si="206"/>
        <v>0</v>
      </c>
      <c r="O155" s="73">
        <f t="shared" si="206"/>
        <v>0</v>
      </c>
      <c r="P155" s="73">
        <f t="shared" si="152"/>
        <v>0</v>
      </c>
      <c r="Q155" s="200"/>
      <c r="R155" s="6"/>
      <c r="S155" s="9">
        <f t="shared" si="187"/>
        <v>0</v>
      </c>
      <c r="T155" s="33">
        <f>+T228+T331</f>
        <v>31629.599999999999</v>
      </c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</row>
    <row r="156" spans="1:159" ht="15.75" x14ac:dyDescent="0.2">
      <c r="A156" s="378"/>
      <c r="B156" s="379"/>
      <c r="C156" s="379" t="s">
        <v>18</v>
      </c>
      <c r="D156" s="379"/>
      <c r="E156" s="379"/>
      <c r="F156" s="379"/>
      <c r="G156" s="299" t="s">
        <v>305</v>
      </c>
      <c r="H156" s="73">
        <f t="shared" ref="H156:J156" si="207">H154-H155</f>
        <v>0</v>
      </c>
      <c r="I156" s="73">
        <f t="shared" si="207"/>
        <v>0</v>
      </c>
      <c r="J156" s="73">
        <f t="shared" si="207"/>
        <v>0</v>
      </c>
      <c r="K156" s="73">
        <v>0</v>
      </c>
      <c r="L156" s="73">
        <f t="shared" ref="L156:O156" si="208">L154-L155</f>
        <v>0</v>
      </c>
      <c r="M156" s="73">
        <f t="shared" si="208"/>
        <v>0</v>
      </c>
      <c r="N156" s="73">
        <f t="shared" si="208"/>
        <v>0</v>
      </c>
      <c r="O156" s="73">
        <f t="shared" si="208"/>
        <v>0</v>
      </c>
      <c r="P156" s="73">
        <f t="shared" si="152"/>
        <v>0</v>
      </c>
      <c r="Q156" s="73">
        <f t="shared" si="152"/>
        <v>0</v>
      </c>
      <c r="R156" s="6"/>
      <c r="S156" s="9">
        <f t="shared" si="187"/>
        <v>0</v>
      </c>
      <c r="T156" s="33">
        <f t="shared" ref="T156" si="209">+T359</f>
        <v>0</v>
      </c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</row>
    <row r="157" spans="1:159" ht="30" x14ac:dyDescent="0.2">
      <c r="A157" s="284" t="s">
        <v>151</v>
      </c>
      <c r="B157" s="285" t="s">
        <v>7</v>
      </c>
      <c r="C157" s="285"/>
      <c r="D157" s="285"/>
      <c r="E157" s="285"/>
      <c r="F157" s="285"/>
      <c r="G157" s="293" t="s">
        <v>152</v>
      </c>
      <c r="H157" s="73">
        <f t="shared" ref="H157:J157" si="210">+H158+H167+H169+H171</f>
        <v>17622600</v>
      </c>
      <c r="I157" s="73">
        <f>O157</f>
        <v>12300812.180000002</v>
      </c>
      <c r="J157" s="73">
        <f t="shared" si="210"/>
        <v>5646933.1199999992</v>
      </c>
      <c r="K157" s="165">
        <f t="shared" si="190"/>
        <v>69.8</v>
      </c>
      <c r="L157" s="73">
        <f>+L158+L167+L169+L171</f>
        <v>8647257</v>
      </c>
      <c r="M157" s="73">
        <f>+M158+M167+M169+M171</f>
        <v>10989838.299999999</v>
      </c>
      <c r="N157" s="73">
        <f t="shared" ref="N157:O157" si="211">+N158+N167+N169+N171</f>
        <v>1310973.8799999999</v>
      </c>
      <c r="O157" s="73">
        <f t="shared" si="211"/>
        <v>12300812.180000002</v>
      </c>
      <c r="P157" s="73">
        <f>+P158+P167+P169+P171</f>
        <v>4404761.1199999992</v>
      </c>
      <c r="Q157" s="198">
        <f t="shared" ref="Q157:Q165" si="212">ROUND(O157/L157*100,2)</f>
        <v>142.25</v>
      </c>
      <c r="R157" s="6"/>
      <c r="S157" s="9">
        <f t="shared" si="187"/>
        <v>-10989838.299999999</v>
      </c>
      <c r="T157" s="33">
        <f t="shared" ref="T157" si="213">+T158</f>
        <v>81908308</v>
      </c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</row>
    <row r="158" spans="1:159" ht="18" x14ac:dyDescent="0.2">
      <c r="A158" s="284"/>
      <c r="B158" s="285"/>
      <c r="C158" s="285"/>
      <c r="D158" s="285" t="s">
        <v>20</v>
      </c>
      <c r="E158" s="285"/>
      <c r="F158" s="285"/>
      <c r="G158" s="293" t="s">
        <v>153</v>
      </c>
      <c r="H158" s="73">
        <f t="shared" ref="H158:J158" si="214">+H159+H160+H161+H162+H163+H165+H166</f>
        <v>17622600</v>
      </c>
      <c r="I158" s="73">
        <f t="shared" ref="I158:I165" si="215">O158</f>
        <v>12381223.880000001</v>
      </c>
      <c r="J158" s="73">
        <f t="shared" si="214"/>
        <v>5646933.1199999992</v>
      </c>
      <c r="K158" s="165">
        <f t="shared" si="190"/>
        <v>70.260000000000005</v>
      </c>
      <c r="L158" s="73">
        <f>+L159+L160+L161+L162+L163+L165+L166</f>
        <v>8647257</v>
      </c>
      <c r="M158" s="73">
        <f>+M159+M160+M161+M162+M163+M165+M166</f>
        <v>11064114.43</v>
      </c>
      <c r="N158" s="73">
        <f t="shared" ref="N158:O158" si="216">+N159+N160+N161+N162+N163+N165+N166</f>
        <v>1317109.45</v>
      </c>
      <c r="O158" s="73">
        <f t="shared" si="216"/>
        <v>12381223.880000001</v>
      </c>
      <c r="P158" s="73">
        <f>+P159+P160+P161+P162+P163+P165+P166</f>
        <v>4397976.1199999992</v>
      </c>
      <c r="Q158" s="198">
        <f t="shared" si="212"/>
        <v>143.18</v>
      </c>
      <c r="R158" s="6"/>
      <c r="S158" s="9">
        <f t="shared" si="187"/>
        <v>-11064114.43</v>
      </c>
      <c r="T158" s="33">
        <f>+T235+T361</f>
        <v>81908308</v>
      </c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</row>
    <row r="159" spans="1:159" ht="18" x14ac:dyDescent="0.2">
      <c r="A159" s="284"/>
      <c r="B159" s="285"/>
      <c r="C159" s="285"/>
      <c r="D159" s="285" t="s">
        <v>89</v>
      </c>
      <c r="E159" s="285"/>
      <c r="F159" s="285"/>
      <c r="G159" s="293" t="s">
        <v>154</v>
      </c>
      <c r="H159" s="73">
        <f t="shared" ref="H159:J159" si="217">+H175+H261</f>
        <v>2729000</v>
      </c>
      <c r="I159" s="73">
        <f t="shared" si="215"/>
        <v>1585593</v>
      </c>
      <c r="J159" s="73">
        <f t="shared" si="217"/>
        <v>1143407</v>
      </c>
      <c r="K159" s="165">
        <f t="shared" si="190"/>
        <v>58.1</v>
      </c>
      <c r="L159" s="73">
        <f t="shared" ref="L159:P159" si="218">+L175+L261</f>
        <v>2055100</v>
      </c>
      <c r="M159" s="73">
        <f t="shared" si="218"/>
        <v>1364504</v>
      </c>
      <c r="N159" s="73">
        <f t="shared" si="218"/>
        <v>221089</v>
      </c>
      <c r="O159" s="73">
        <f t="shared" si="218"/>
        <v>1585593</v>
      </c>
      <c r="P159" s="73">
        <f t="shared" si="218"/>
        <v>469507</v>
      </c>
      <c r="Q159" s="198"/>
      <c r="R159" s="6"/>
      <c r="S159" s="9">
        <f t="shared" si="187"/>
        <v>-1364504</v>
      </c>
      <c r="T159" s="33">
        <f t="shared" ref="T159" si="219">+T160</f>
        <v>0</v>
      </c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</row>
    <row r="160" spans="1:159" ht="18" x14ac:dyDescent="0.2">
      <c r="A160" s="284"/>
      <c r="B160" s="285"/>
      <c r="C160" s="285"/>
      <c r="D160" s="285" t="s">
        <v>90</v>
      </c>
      <c r="E160" s="285"/>
      <c r="F160" s="285"/>
      <c r="G160" s="293" t="s">
        <v>155</v>
      </c>
      <c r="H160" s="73">
        <f>+H201+H298</f>
        <v>594600</v>
      </c>
      <c r="I160" s="73">
        <f t="shared" si="215"/>
        <v>240227.9</v>
      </c>
      <c r="J160" s="73">
        <f>+J201+J298</f>
        <v>354372.1</v>
      </c>
      <c r="K160" s="165">
        <f t="shared" si="190"/>
        <v>40.4</v>
      </c>
      <c r="L160" s="73">
        <f>+L201+L298</f>
        <v>425100</v>
      </c>
      <c r="M160" s="73">
        <f>+M201+M298</f>
        <v>214416.43000000002</v>
      </c>
      <c r="N160" s="73">
        <f>+N201+N298</f>
        <v>25811.47</v>
      </c>
      <c r="O160" s="73">
        <f>+O201+O298</f>
        <v>240227.9</v>
      </c>
      <c r="P160" s="73">
        <f>+P201+P298</f>
        <v>184872.1</v>
      </c>
      <c r="Q160" s="198">
        <f t="shared" si="212"/>
        <v>56.51</v>
      </c>
      <c r="R160" s="6"/>
      <c r="S160" s="9">
        <f t="shared" si="187"/>
        <v>-214416.43000000002</v>
      </c>
      <c r="T160" s="33">
        <f t="shared" ref="T160" si="220">+T369</f>
        <v>0</v>
      </c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</row>
    <row r="161" spans="1:159" ht="18" x14ac:dyDescent="0.2">
      <c r="A161" s="284"/>
      <c r="B161" s="285"/>
      <c r="C161" s="285"/>
      <c r="D161" s="285" t="s">
        <v>91</v>
      </c>
      <c r="E161" s="285"/>
      <c r="F161" s="285"/>
      <c r="G161" s="293" t="s">
        <v>156</v>
      </c>
      <c r="H161" s="73">
        <f t="shared" ref="H161:J161" si="221">+H333</f>
        <v>0</v>
      </c>
      <c r="I161" s="73">
        <f t="shared" si="215"/>
        <v>0</v>
      </c>
      <c r="J161" s="73">
        <f t="shared" si="221"/>
        <v>0</v>
      </c>
      <c r="K161" s="165"/>
      <c r="L161" s="73">
        <f t="shared" ref="L161:P161" si="222">+L333</f>
        <v>0</v>
      </c>
      <c r="M161" s="73">
        <f t="shared" si="222"/>
        <v>0</v>
      </c>
      <c r="N161" s="73">
        <f t="shared" si="222"/>
        <v>0</v>
      </c>
      <c r="O161" s="73">
        <f t="shared" si="222"/>
        <v>0</v>
      </c>
      <c r="P161" s="73">
        <f t="shared" si="222"/>
        <v>0</v>
      </c>
      <c r="Q161" s="198"/>
      <c r="R161" s="6"/>
      <c r="S161" s="9">
        <f t="shared" si="187"/>
        <v>0</v>
      </c>
      <c r="T161" s="33">
        <f>T243+T373</f>
        <v>0</v>
      </c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</row>
    <row r="162" spans="1:159" ht="18" x14ac:dyDescent="0.2">
      <c r="A162" s="284"/>
      <c r="B162" s="285"/>
      <c r="C162" s="285"/>
      <c r="D162" s="285" t="s">
        <v>92</v>
      </c>
      <c r="E162" s="285"/>
      <c r="F162" s="285"/>
      <c r="G162" s="293" t="s">
        <v>157</v>
      </c>
      <c r="H162" s="73">
        <f t="shared" ref="H162:J162" si="223">+H231</f>
        <v>0</v>
      </c>
      <c r="I162" s="73">
        <f t="shared" si="215"/>
        <v>0</v>
      </c>
      <c r="J162" s="73">
        <f t="shared" si="223"/>
        <v>0</v>
      </c>
      <c r="K162" s="165"/>
      <c r="L162" s="73">
        <f t="shared" ref="L162:P162" si="224">+L231</f>
        <v>0</v>
      </c>
      <c r="M162" s="73">
        <f t="shared" si="224"/>
        <v>0</v>
      </c>
      <c r="N162" s="73">
        <f t="shared" si="224"/>
        <v>0</v>
      </c>
      <c r="O162" s="73">
        <f t="shared" si="224"/>
        <v>0</v>
      </c>
      <c r="P162" s="73">
        <f t="shared" si="224"/>
        <v>0</v>
      </c>
      <c r="Q162" s="198"/>
      <c r="R162" s="6"/>
      <c r="S162" s="9">
        <f t="shared" si="187"/>
        <v>0</v>
      </c>
      <c r="T162" s="33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</row>
    <row r="163" spans="1:159" ht="30" x14ac:dyDescent="0.2">
      <c r="A163" s="284"/>
      <c r="B163" s="285"/>
      <c r="C163" s="285"/>
      <c r="D163" s="285">
        <v>51</v>
      </c>
      <c r="E163" s="285"/>
      <c r="F163" s="285"/>
      <c r="G163" s="293" t="s">
        <v>158</v>
      </c>
      <c r="H163" s="73">
        <f>+H233+H336</f>
        <v>2114000</v>
      </c>
      <c r="I163" s="73">
        <f t="shared" si="215"/>
        <v>1435249</v>
      </c>
      <c r="J163" s="73">
        <f>+J233+J336</f>
        <v>678751</v>
      </c>
      <c r="K163" s="165">
        <f t="shared" si="190"/>
        <v>67.89</v>
      </c>
      <c r="L163" s="73">
        <f>+L233+L336</f>
        <v>2114000</v>
      </c>
      <c r="M163" s="73">
        <f>+M233+M336</f>
        <v>1255176</v>
      </c>
      <c r="N163" s="73">
        <f>+N233+N336</f>
        <v>180073</v>
      </c>
      <c r="O163" s="73">
        <f>+O233+O336</f>
        <v>1435249</v>
      </c>
      <c r="P163" s="73">
        <f>+P233+P336</f>
        <v>678751</v>
      </c>
      <c r="Q163" s="198"/>
      <c r="R163" s="6"/>
      <c r="S163" s="9">
        <f t="shared" si="187"/>
        <v>-1255176</v>
      </c>
      <c r="T163" s="55">
        <f t="shared" ref="T163" si="225">T164+T235+T243</f>
        <v>-127266.87</v>
      </c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</row>
    <row r="164" spans="1:159" ht="45" x14ac:dyDescent="0.2">
      <c r="A164" s="284"/>
      <c r="B164" s="285"/>
      <c r="C164" s="285"/>
      <c r="D164" s="285">
        <v>56</v>
      </c>
      <c r="E164" s="285"/>
      <c r="F164" s="285"/>
      <c r="G164" s="293" t="s">
        <v>397</v>
      </c>
      <c r="H164" s="73"/>
      <c r="I164" s="73">
        <f t="shared" si="215"/>
        <v>0</v>
      </c>
      <c r="J164" s="73"/>
      <c r="K164" s="165"/>
      <c r="L164" s="73"/>
      <c r="M164" s="73"/>
      <c r="N164" s="73"/>
      <c r="O164" s="73"/>
      <c r="P164" s="73"/>
      <c r="Q164" s="198"/>
      <c r="R164" s="6"/>
      <c r="S164" s="9">
        <f t="shared" si="187"/>
        <v>0</v>
      </c>
      <c r="T164" s="33">
        <f t="shared" ref="T164" si="226">T165+T191+T221+T223+T228+T233</f>
        <v>-127266.87</v>
      </c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</row>
    <row r="165" spans="1:159" ht="18" x14ac:dyDescent="0.2">
      <c r="A165" s="284"/>
      <c r="B165" s="285"/>
      <c r="C165" s="285"/>
      <c r="D165" s="285">
        <v>57</v>
      </c>
      <c r="E165" s="285"/>
      <c r="F165" s="285"/>
      <c r="G165" s="293" t="s">
        <v>160</v>
      </c>
      <c r="H165" s="73">
        <f>+H238+H341</f>
        <v>12184000</v>
      </c>
      <c r="I165" s="73">
        <f t="shared" si="215"/>
        <v>9119153.9800000004</v>
      </c>
      <c r="J165" s="73">
        <f>+J238+J341</f>
        <v>3470403.0199999996</v>
      </c>
      <c r="K165" s="165">
        <f t="shared" si="190"/>
        <v>74.849999999999994</v>
      </c>
      <c r="L165" s="73">
        <v>4052057</v>
      </c>
      <c r="M165" s="73">
        <f>+M238+M341</f>
        <v>8229018</v>
      </c>
      <c r="N165" s="73">
        <f>+N238+N341</f>
        <v>890135.98</v>
      </c>
      <c r="O165" s="73">
        <f>+O238+O341</f>
        <v>9119153.9800000004</v>
      </c>
      <c r="P165" s="73">
        <f>+P238+P341</f>
        <v>3064846.0199999996</v>
      </c>
      <c r="Q165" s="198">
        <f t="shared" si="212"/>
        <v>225.05</v>
      </c>
      <c r="R165" s="6"/>
      <c r="S165" s="9">
        <f t="shared" si="187"/>
        <v>-8229018</v>
      </c>
      <c r="T165" s="33">
        <f t="shared" ref="T165" si="227">T166+T184</f>
        <v>-2838.8699999999953</v>
      </c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</row>
    <row r="166" spans="1:159" ht="15.75" x14ac:dyDescent="0.2">
      <c r="A166" s="284"/>
      <c r="B166" s="285"/>
      <c r="C166" s="285"/>
      <c r="D166" s="285">
        <v>59</v>
      </c>
      <c r="E166" s="285"/>
      <c r="F166" s="285"/>
      <c r="G166" s="293" t="s">
        <v>161</v>
      </c>
      <c r="H166" s="73">
        <f t="shared" ref="H166:K168" si="228">+H369</f>
        <v>1000</v>
      </c>
      <c r="I166" s="73">
        <f t="shared" si="228"/>
        <v>1000</v>
      </c>
      <c r="J166" s="73">
        <f t="shared" si="228"/>
        <v>0</v>
      </c>
      <c r="K166" s="73">
        <f t="shared" si="228"/>
        <v>0</v>
      </c>
      <c r="L166" s="73">
        <f>+L369</f>
        <v>1000</v>
      </c>
      <c r="M166" s="73">
        <f>+M369</f>
        <v>1000</v>
      </c>
      <c r="N166" s="73">
        <f t="shared" ref="N166:O166" si="229">+N369</f>
        <v>0</v>
      </c>
      <c r="O166" s="73">
        <f t="shared" si="229"/>
        <v>1000</v>
      </c>
      <c r="P166" s="73">
        <f>+P369</f>
        <v>0</v>
      </c>
      <c r="Q166" s="198"/>
      <c r="R166" s="6"/>
      <c r="S166" s="9">
        <f t="shared" si="187"/>
        <v>-1000</v>
      </c>
      <c r="T166" s="33">
        <f t="shared" ref="T166" si="230">SUM(T167:T183)</f>
        <v>-2838.8699999999953</v>
      </c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</row>
    <row r="167" spans="1:159" ht="15.75" x14ac:dyDescent="0.2">
      <c r="A167" s="284"/>
      <c r="B167" s="285"/>
      <c r="C167" s="285"/>
      <c r="D167" s="285" t="s">
        <v>97</v>
      </c>
      <c r="E167" s="285"/>
      <c r="F167" s="285"/>
      <c r="G167" s="293" t="s">
        <v>162</v>
      </c>
      <c r="H167" s="73">
        <f t="shared" ref="H167:I167" si="231">+H168</f>
        <v>0</v>
      </c>
      <c r="I167" s="73">
        <f t="shared" si="231"/>
        <v>0</v>
      </c>
      <c r="J167" s="73">
        <f t="shared" si="228"/>
        <v>0</v>
      </c>
      <c r="K167" s="73">
        <f t="shared" si="228"/>
        <v>0</v>
      </c>
      <c r="L167" s="73">
        <f t="shared" ref="L167:P167" si="232">+L168</f>
        <v>0</v>
      </c>
      <c r="M167" s="73">
        <f t="shared" si="232"/>
        <v>0</v>
      </c>
      <c r="N167" s="73">
        <f t="shared" si="232"/>
        <v>0</v>
      </c>
      <c r="O167" s="73">
        <f t="shared" si="232"/>
        <v>0</v>
      </c>
      <c r="P167" s="73">
        <f t="shared" si="232"/>
        <v>0</v>
      </c>
      <c r="Q167" s="73">
        <v>0</v>
      </c>
      <c r="R167" s="6"/>
      <c r="S167" s="9">
        <f t="shared" si="187"/>
        <v>0</v>
      </c>
      <c r="T167" s="44">
        <f t="shared" ref="T167:T183" si="233">+R167+S167</f>
        <v>0</v>
      </c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</row>
    <row r="168" spans="1:159" ht="15.75" x14ac:dyDescent="0.2">
      <c r="A168" s="284"/>
      <c r="B168" s="285"/>
      <c r="C168" s="285"/>
      <c r="D168" s="285">
        <v>71</v>
      </c>
      <c r="E168" s="285"/>
      <c r="F168" s="285"/>
      <c r="G168" s="293" t="s">
        <v>163</v>
      </c>
      <c r="H168" s="73">
        <f>+H245+H371</f>
        <v>0</v>
      </c>
      <c r="I168" s="73">
        <f>+I245+I371</f>
        <v>0</v>
      </c>
      <c r="J168" s="73">
        <f t="shared" si="228"/>
        <v>0</v>
      </c>
      <c r="K168" s="73">
        <f t="shared" si="228"/>
        <v>0</v>
      </c>
      <c r="L168" s="73">
        <f>+L245+L371</f>
        <v>0</v>
      </c>
      <c r="M168" s="73">
        <f>+M245+M371</f>
        <v>0</v>
      </c>
      <c r="N168" s="73">
        <f>+N245+N371</f>
        <v>0</v>
      </c>
      <c r="O168" s="73">
        <f>+O245+O371</f>
        <v>0</v>
      </c>
      <c r="P168" s="73">
        <f>+P245+P371</f>
        <v>0</v>
      </c>
      <c r="Q168" s="73">
        <v>0</v>
      </c>
      <c r="R168" s="6"/>
      <c r="S168" s="9">
        <f t="shared" si="187"/>
        <v>0</v>
      </c>
      <c r="T168" s="44">
        <f t="shared" si="233"/>
        <v>0</v>
      </c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</row>
    <row r="169" spans="1:159" ht="18" x14ac:dyDescent="0.2">
      <c r="A169" s="284"/>
      <c r="B169" s="285"/>
      <c r="C169" s="285"/>
      <c r="D169" s="285">
        <v>79</v>
      </c>
      <c r="E169" s="285"/>
      <c r="F169" s="285"/>
      <c r="G169" s="293" t="s">
        <v>164</v>
      </c>
      <c r="H169" s="73">
        <f t="shared" ref="H169:J169" si="234">+H170</f>
        <v>0</v>
      </c>
      <c r="I169" s="73">
        <f t="shared" si="234"/>
        <v>0</v>
      </c>
      <c r="J169" s="73">
        <f t="shared" si="234"/>
        <v>0</v>
      </c>
      <c r="K169" s="165"/>
      <c r="L169" s="73">
        <f t="shared" ref="L169:P169" si="235">+L170</f>
        <v>0</v>
      </c>
      <c r="M169" s="73">
        <f t="shared" si="235"/>
        <v>0</v>
      </c>
      <c r="N169" s="73">
        <f t="shared" si="235"/>
        <v>0</v>
      </c>
      <c r="O169" s="73">
        <f t="shared" si="235"/>
        <v>0</v>
      </c>
      <c r="P169" s="73">
        <f t="shared" si="235"/>
        <v>0</v>
      </c>
      <c r="Q169" s="198"/>
      <c r="R169" s="6"/>
      <c r="S169" s="9">
        <f t="shared" si="187"/>
        <v>0</v>
      </c>
      <c r="T169" s="44">
        <f t="shared" si="233"/>
        <v>0</v>
      </c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</row>
    <row r="170" spans="1:159" ht="18" x14ac:dyDescent="0.2">
      <c r="A170" s="284"/>
      <c r="B170" s="285"/>
      <c r="C170" s="285"/>
      <c r="D170" s="285">
        <v>81</v>
      </c>
      <c r="E170" s="285"/>
      <c r="F170" s="285"/>
      <c r="G170" s="293" t="s">
        <v>165</v>
      </c>
      <c r="H170" s="73">
        <f t="shared" ref="H170:J170" si="236">+H379</f>
        <v>0</v>
      </c>
      <c r="I170" s="73">
        <f t="shared" si="236"/>
        <v>0</v>
      </c>
      <c r="J170" s="73">
        <f t="shared" si="236"/>
        <v>0</v>
      </c>
      <c r="K170" s="165"/>
      <c r="L170" s="73">
        <f t="shared" ref="L170:P170" si="237">+L379</f>
        <v>0</v>
      </c>
      <c r="M170" s="73">
        <f t="shared" si="237"/>
        <v>0</v>
      </c>
      <c r="N170" s="73">
        <f t="shared" si="237"/>
        <v>0</v>
      </c>
      <c r="O170" s="73">
        <f t="shared" si="237"/>
        <v>0</v>
      </c>
      <c r="P170" s="73">
        <f t="shared" si="237"/>
        <v>0</v>
      </c>
      <c r="Q170" s="198"/>
      <c r="R170" s="6"/>
      <c r="S170" s="9">
        <f t="shared" si="187"/>
        <v>0</v>
      </c>
      <c r="T170" s="44">
        <f t="shared" si="233"/>
        <v>0</v>
      </c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</row>
    <row r="171" spans="1:159" ht="30" x14ac:dyDescent="0.2">
      <c r="A171" s="284"/>
      <c r="B171" s="285"/>
      <c r="C171" s="285"/>
      <c r="D171" s="285">
        <v>85</v>
      </c>
      <c r="E171" s="285"/>
      <c r="F171" s="285"/>
      <c r="G171" s="293" t="s">
        <v>166</v>
      </c>
      <c r="H171" s="73">
        <f>H253+H383</f>
        <v>0</v>
      </c>
      <c r="I171" s="73">
        <f>I253+I383</f>
        <v>-73626.700000000012</v>
      </c>
      <c r="J171" s="73">
        <f>J253+J383</f>
        <v>0</v>
      </c>
      <c r="K171" s="165"/>
      <c r="L171" s="73">
        <f>L253+L383</f>
        <v>0</v>
      </c>
      <c r="M171" s="73">
        <f>M253+M383</f>
        <v>-74276.13</v>
      </c>
      <c r="N171" s="73">
        <f>N253+N383</f>
        <v>-6135.57</v>
      </c>
      <c r="O171" s="73">
        <f>O253+O383</f>
        <v>-80411.700000000012</v>
      </c>
      <c r="P171" s="73">
        <f>P253+P383</f>
        <v>6785</v>
      </c>
      <c r="Q171" s="198"/>
      <c r="R171" s="6"/>
      <c r="S171" s="9">
        <f t="shared" si="187"/>
        <v>74276.13</v>
      </c>
      <c r="T171" s="44">
        <f t="shared" si="233"/>
        <v>74276.13</v>
      </c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</row>
    <row r="172" spans="1:159" ht="18" x14ac:dyDescent="0.2">
      <c r="A172" s="284"/>
      <c r="B172" s="285"/>
      <c r="C172" s="285"/>
      <c r="D172" s="285"/>
      <c r="E172" s="285"/>
      <c r="F172" s="285"/>
      <c r="G172" s="293"/>
      <c r="H172" s="73"/>
      <c r="I172" s="73"/>
      <c r="J172" s="73"/>
      <c r="K172" s="165"/>
      <c r="L172" s="73"/>
      <c r="M172" s="73"/>
      <c r="N172" s="73"/>
      <c r="O172" s="73"/>
      <c r="P172" s="73"/>
      <c r="Q172" s="198"/>
      <c r="R172" s="6"/>
      <c r="S172" s="9">
        <f t="shared" si="187"/>
        <v>0</v>
      </c>
      <c r="T172" s="44">
        <f t="shared" si="233"/>
        <v>0</v>
      </c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</row>
    <row r="173" spans="1:159" s="1" customFormat="1" ht="18" x14ac:dyDescent="0.25">
      <c r="A173" s="413" t="s">
        <v>167</v>
      </c>
      <c r="B173" s="414"/>
      <c r="C173" s="414"/>
      <c r="D173" s="414"/>
      <c r="E173" s="414"/>
      <c r="F173" s="414"/>
      <c r="G173" s="299" t="s">
        <v>168</v>
      </c>
      <c r="H173" s="73">
        <f t="shared" ref="H173:J173" si="238">H174+H245+H253</f>
        <v>132600</v>
      </c>
      <c r="I173" s="73">
        <f>O173</f>
        <v>38805</v>
      </c>
      <c r="J173" s="73">
        <f t="shared" si="238"/>
        <v>87010</v>
      </c>
      <c r="K173" s="165">
        <f t="shared" si="190"/>
        <v>29.26</v>
      </c>
      <c r="L173" s="73">
        <f t="shared" ref="L173:O173" si="239">L174+L245+L253</f>
        <v>92600</v>
      </c>
      <c r="M173" s="73">
        <f t="shared" si="239"/>
        <v>35165</v>
      </c>
      <c r="N173" s="73">
        <f>N174+N245+N253</f>
        <v>3640</v>
      </c>
      <c r="O173" s="73">
        <f t="shared" si="239"/>
        <v>38805</v>
      </c>
      <c r="P173" s="73">
        <f>L173-O173</f>
        <v>53795</v>
      </c>
      <c r="Q173" s="200">
        <f t="shared" ref="Q173:Q212" si="240">ROUND(O173/L173*100,2)</f>
        <v>41.91</v>
      </c>
      <c r="R173" s="13"/>
      <c r="S173" s="9">
        <f t="shared" si="187"/>
        <v>-35165</v>
      </c>
      <c r="T173" s="44">
        <f t="shared" si="233"/>
        <v>-35165</v>
      </c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  <c r="DM173" s="11"/>
      <c r="DN173" s="11"/>
      <c r="DO173" s="11"/>
      <c r="DP173" s="11"/>
      <c r="DQ173" s="11"/>
      <c r="DR173" s="11"/>
      <c r="DS173" s="11"/>
      <c r="DT173" s="11"/>
      <c r="DU173" s="11"/>
      <c r="DV173" s="11"/>
      <c r="DW173" s="11"/>
      <c r="DX173" s="11"/>
      <c r="DY173" s="11"/>
      <c r="DZ173" s="11"/>
      <c r="EA173" s="11"/>
      <c r="EB173" s="11"/>
      <c r="EC173" s="11"/>
      <c r="ED173" s="11"/>
      <c r="EE173" s="11"/>
      <c r="EF173" s="11"/>
      <c r="EG173" s="11"/>
      <c r="EH173" s="11"/>
      <c r="EI173" s="11"/>
      <c r="EJ173" s="11"/>
      <c r="EK173" s="11"/>
      <c r="EL173" s="11"/>
      <c r="EM173" s="11"/>
      <c r="EN173" s="11"/>
      <c r="EO173" s="11"/>
      <c r="EP173" s="11"/>
      <c r="EQ173" s="11"/>
      <c r="ER173" s="11"/>
      <c r="ES173" s="11"/>
      <c r="ET173" s="11"/>
      <c r="EU173" s="11"/>
      <c r="EV173" s="11"/>
      <c r="EW173" s="11"/>
      <c r="EX173" s="11"/>
      <c r="EY173" s="11"/>
      <c r="EZ173" s="11"/>
      <c r="FA173" s="11"/>
      <c r="FB173" s="11"/>
      <c r="FC173" s="11"/>
    </row>
    <row r="174" spans="1:159" ht="18" x14ac:dyDescent="0.2">
      <c r="A174" s="284"/>
      <c r="B174" s="285"/>
      <c r="C174" s="285"/>
      <c r="D174" s="285" t="s">
        <v>20</v>
      </c>
      <c r="E174" s="285"/>
      <c r="F174" s="285"/>
      <c r="G174" s="309" t="s">
        <v>153</v>
      </c>
      <c r="H174" s="73">
        <f t="shared" ref="H174:J174" si="241">H175+H201+H231+H233+H238+H243</f>
        <v>132600</v>
      </c>
      <c r="I174" s="73">
        <f>O174</f>
        <v>45590</v>
      </c>
      <c r="J174" s="73">
        <f t="shared" si="241"/>
        <v>87010</v>
      </c>
      <c r="K174" s="165">
        <f t="shared" si="190"/>
        <v>34.380000000000003</v>
      </c>
      <c r="L174" s="73">
        <f>L175+L201+L231+L233+L238+L243</f>
        <v>92600</v>
      </c>
      <c r="M174" s="73">
        <f>M175+M201+M231+M233+M238+M243</f>
        <v>41950</v>
      </c>
      <c r="N174" s="73">
        <f t="shared" ref="N174:O174" si="242">N175+N201+N231+N233+N238+N243</f>
        <v>3640</v>
      </c>
      <c r="O174" s="73">
        <f t="shared" si="242"/>
        <v>45590</v>
      </c>
      <c r="P174" s="73">
        <f>L174-O174</f>
        <v>47010</v>
      </c>
      <c r="Q174" s="198">
        <f t="shared" si="240"/>
        <v>49.23</v>
      </c>
      <c r="R174" s="6"/>
      <c r="S174" s="9">
        <f t="shared" si="187"/>
        <v>-41950</v>
      </c>
      <c r="T174" s="44">
        <f t="shared" si="233"/>
        <v>-41950</v>
      </c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</row>
    <row r="175" spans="1:159" ht="15.75" x14ac:dyDescent="0.2">
      <c r="A175" s="284"/>
      <c r="B175" s="285"/>
      <c r="C175" s="285"/>
      <c r="D175" s="285" t="s">
        <v>89</v>
      </c>
      <c r="E175" s="285"/>
      <c r="F175" s="285"/>
      <c r="G175" s="309" t="s">
        <v>70</v>
      </c>
      <c r="H175" s="73">
        <f t="shared" ref="H175:J175" si="243">H176+H194</f>
        <v>0</v>
      </c>
      <c r="I175" s="73">
        <f t="shared" si="243"/>
        <v>0</v>
      </c>
      <c r="J175" s="73">
        <f t="shared" si="243"/>
        <v>0</v>
      </c>
      <c r="K175" s="73">
        <v>0</v>
      </c>
      <c r="L175" s="73">
        <f t="shared" ref="L175:P175" si="244">L176+L194</f>
        <v>0</v>
      </c>
      <c r="M175" s="73">
        <f t="shared" si="244"/>
        <v>0</v>
      </c>
      <c r="N175" s="73">
        <f t="shared" si="244"/>
        <v>0</v>
      </c>
      <c r="O175" s="73">
        <f t="shared" si="244"/>
        <v>0</v>
      </c>
      <c r="P175" s="73">
        <f t="shared" si="244"/>
        <v>0</v>
      </c>
      <c r="Q175" s="198"/>
      <c r="R175" s="6"/>
      <c r="S175" s="9">
        <f t="shared" si="187"/>
        <v>0</v>
      </c>
      <c r="T175" s="44">
        <f t="shared" si="233"/>
        <v>0</v>
      </c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</row>
    <row r="176" spans="1:159" ht="15.75" x14ac:dyDescent="0.2">
      <c r="A176" s="284"/>
      <c r="B176" s="285"/>
      <c r="C176" s="285"/>
      <c r="D176" s="285"/>
      <c r="E176" s="285" t="s">
        <v>20</v>
      </c>
      <c r="F176" s="285"/>
      <c r="G176" s="293" t="s">
        <v>101</v>
      </c>
      <c r="H176" s="73">
        <f t="shared" ref="H176:J176" si="245">SUM(H177:H193)</f>
        <v>0</v>
      </c>
      <c r="I176" s="73">
        <f t="shared" si="245"/>
        <v>0</v>
      </c>
      <c r="J176" s="73">
        <f t="shared" si="245"/>
        <v>0</v>
      </c>
      <c r="K176" s="73">
        <v>0</v>
      </c>
      <c r="L176" s="73">
        <f t="shared" ref="L176:P176" si="246">SUM(L177:L193)</f>
        <v>0</v>
      </c>
      <c r="M176" s="73">
        <f t="shared" si="246"/>
        <v>0</v>
      </c>
      <c r="N176" s="73">
        <f t="shared" si="246"/>
        <v>0</v>
      </c>
      <c r="O176" s="73">
        <f t="shared" si="246"/>
        <v>0</v>
      </c>
      <c r="P176" s="73">
        <f t="shared" si="246"/>
        <v>0</v>
      </c>
      <c r="Q176" s="198"/>
      <c r="R176" s="6"/>
      <c r="S176" s="9">
        <f t="shared" si="187"/>
        <v>0</v>
      </c>
      <c r="T176" s="44">
        <f t="shared" si="233"/>
        <v>0</v>
      </c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</row>
    <row r="177" spans="1:159" ht="18" x14ac:dyDescent="0.2">
      <c r="A177" s="290"/>
      <c r="B177" s="291"/>
      <c r="C177" s="291"/>
      <c r="D177" s="291"/>
      <c r="E177" s="291"/>
      <c r="F177" s="291" t="s">
        <v>20</v>
      </c>
      <c r="G177" s="295" t="s">
        <v>102</v>
      </c>
      <c r="H177" s="71"/>
      <c r="I177" s="71"/>
      <c r="J177" s="71">
        <f>H177-I177</f>
        <v>0</v>
      </c>
      <c r="K177" s="165"/>
      <c r="L177" s="71"/>
      <c r="M177" s="71"/>
      <c r="N177" s="71"/>
      <c r="O177" s="69">
        <f t="shared" ref="O177:O193" si="247">+M177+N177</f>
        <v>0</v>
      </c>
      <c r="P177" s="69">
        <f t="shared" ref="P177:P193" si="248">L177-O177</f>
        <v>0</v>
      </c>
      <c r="Q177" s="198"/>
      <c r="R177" s="6"/>
      <c r="S177" s="9">
        <f t="shared" si="187"/>
        <v>0</v>
      </c>
      <c r="T177" s="44">
        <f t="shared" si="233"/>
        <v>0</v>
      </c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</row>
    <row r="178" spans="1:159" ht="18" x14ac:dyDescent="0.2">
      <c r="A178" s="290"/>
      <c r="B178" s="291"/>
      <c r="C178" s="291"/>
      <c r="D178" s="291"/>
      <c r="E178" s="291"/>
      <c r="F178" s="291" t="s">
        <v>18</v>
      </c>
      <c r="G178" s="295" t="s">
        <v>103</v>
      </c>
      <c r="H178" s="71"/>
      <c r="I178" s="71"/>
      <c r="J178" s="71">
        <f t="shared" ref="J178:J193" si="249">H178-I178</f>
        <v>0</v>
      </c>
      <c r="K178" s="165"/>
      <c r="L178" s="71"/>
      <c r="M178" s="71"/>
      <c r="N178" s="71"/>
      <c r="O178" s="69">
        <f t="shared" si="247"/>
        <v>0</v>
      </c>
      <c r="P178" s="69">
        <f t="shared" si="248"/>
        <v>0</v>
      </c>
      <c r="Q178" s="198"/>
      <c r="R178" s="6"/>
      <c r="S178" s="9">
        <f t="shared" si="187"/>
        <v>0</v>
      </c>
      <c r="T178" s="44">
        <f t="shared" si="233"/>
        <v>0</v>
      </c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</row>
    <row r="179" spans="1:159" ht="18" x14ac:dyDescent="0.2">
      <c r="A179" s="290"/>
      <c r="B179" s="291"/>
      <c r="C179" s="291"/>
      <c r="D179" s="291"/>
      <c r="E179" s="291"/>
      <c r="F179" s="291" t="s">
        <v>35</v>
      </c>
      <c r="G179" s="295" t="s">
        <v>104</v>
      </c>
      <c r="H179" s="71"/>
      <c r="I179" s="71"/>
      <c r="J179" s="71">
        <f t="shared" si="249"/>
        <v>0</v>
      </c>
      <c r="K179" s="165"/>
      <c r="L179" s="71"/>
      <c r="M179" s="71"/>
      <c r="N179" s="71"/>
      <c r="O179" s="69">
        <f t="shared" si="247"/>
        <v>0</v>
      </c>
      <c r="P179" s="69">
        <f t="shared" si="248"/>
        <v>0</v>
      </c>
      <c r="Q179" s="198"/>
      <c r="R179" s="6"/>
      <c r="S179" s="9">
        <f t="shared" si="187"/>
        <v>0</v>
      </c>
      <c r="T179" s="44">
        <f t="shared" si="233"/>
        <v>0</v>
      </c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</row>
    <row r="180" spans="1:159" ht="18" x14ac:dyDescent="0.2">
      <c r="A180" s="290"/>
      <c r="B180" s="291"/>
      <c r="C180" s="291"/>
      <c r="D180" s="291"/>
      <c r="E180" s="291"/>
      <c r="F180" s="291" t="s">
        <v>7</v>
      </c>
      <c r="G180" s="295" t="s">
        <v>105</v>
      </c>
      <c r="H180" s="71"/>
      <c r="I180" s="71"/>
      <c r="J180" s="71">
        <f t="shared" si="249"/>
        <v>0</v>
      </c>
      <c r="K180" s="165"/>
      <c r="L180" s="71"/>
      <c r="M180" s="71"/>
      <c r="N180" s="71"/>
      <c r="O180" s="69">
        <f t="shared" si="247"/>
        <v>0</v>
      </c>
      <c r="P180" s="69">
        <f t="shared" si="248"/>
        <v>0</v>
      </c>
      <c r="Q180" s="198"/>
      <c r="R180" s="6"/>
      <c r="S180" s="9">
        <f t="shared" si="187"/>
        <v>0</v>
      </c>
      <c r="T180" s="44">
        <f t="shared" si="233"/>
        <v>0</v>
      </c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</row>
    <row r="181" spans="1:159" ht="28.5" x14ac:dyDescent="0.2">
      <c r="A181" s="290"/>
      <c r="B181" s="291"/>
      <c r="C181" s="291"/>
      <c r="D181" s="291"/>
      <c r="E181" s="291"/>
      <c r="F181" s="291"/>
      <c r="G181" s="295" t="s">
        <v>106</v>
      </c>
      <c r="H181" s="71"/>
      <c r="I181" s="71"/>
      <c r="J181" s="71">
        <f t="shared" si="249"/>
        <v>0</v>
      </c>
      <c r="K181" s="165"/>
      <c r="L181" s="71"/>
      <c r="M181" s="71"/>
      <c r="N181" s="71"/>
      <c r="O181" s="69">
        <f t="shared" si="247"/>
        <v>0</v>
      </c>
      <c r="P181" s="69">
        <f t="shared" si="248"/>
        <v>0</v>
      </c>
      <c r="Q181" s="198"/>
      <c r="R181" s="6"/>
      <c r="S181" s="9">
        <f t="shared" si="187"/>
        <v>0</v>
      </c>
      <c r="T181" s="44">
        <f t="shared" si="233"/>
        <v>0</v>
      </c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</row>
    <row r="182" spans="1:159" ht="18" x14ac:dyDescent="0.2">
      <c r="A182" s="290"/>
      <c r="B182" s="291"/>
      <c r="C182" s="291"/>
      <c r="D182" s="291"/>
      <c r="E182" s="291"/>
      <c r="F182" s="291" t="s">
        <v>22</v>
      </c>
      <c r="G182" s="295" t="s">
        <v>107</v>
      </c>
      <c r="H182" s="71"/>
      <c r="I182" s="71"/>
      <c r="J182" s="71">
        <f t="shared" si="249"/>
        <v>0</v>
      </c>
      <c r="K182" s="165"/>
      <c r="L182" s="71"/>
      <c r="M182" s="71"/>
      <c r="N182" s="71"/>
      <c r="O182" s="69">
        <f t="shared" si="247"/>
        <v>0</v>
      </c>
      <c r="P182" s="69">
        <f t="shared" si="248"/>
        <v>0</v>
      </c>
      <c r="Q182" s="198"/>
      <c r="R182" s="6"/>
      <c r="S182" s="9">
        <f t="shared" si="187"/>
        <v>0</v>
      </c>
      <c r="T182" s="44">
        <f t="shared" si="233"/>
        <v>0</v>
      </c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</row>
    <row r="183" spans="1:159" ht="18" x14ac:dyDescent="0.2">
      <c r="A183" s="290"/>
      <c r="B183" s="291"/>
      <c r="C183" s="291"/>
      <c r="D183" s="291"/>
      <c r="E183" s="291"/>
      <c r="F183" s="291" t="s">
        <v>127</v>
      </c>
      <c r="G183" s="295" t="s">
        <v>108</v>
      </c>
      <c r="H183" s="71"/>
      <c r="I183" s="71"/>
      <c r="J183" s="71">
        <f t="shared" si="249"/>
        <v>0</v>
      </c>
      <c r="K183" s="165"/>
      <c r="L183" s="71"/>
      <c r="M183" s="71"/>
      <c r="N183" s="71"/>
      <c r="O183" s="69">
        <f t="shared" si="247"/>
        <v>0</v>
      </c>
      <c r="P183" s="69">
        <f t="shared" si="248"/>
        <v>0</v>
      </c>
      <c r="Q183" s="198"/>
      <c r="R183" s="6"/>
      <c r="S183" s="9">
        <f t="shared" si="187"/>
        <v>0</v>
      </c>
      <c r="T183" s="44">
        <f t="shared" si="233"/>
        <v>0</v>
      </c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</row>
    <row r="184" spans="1:159" ht="18" x14ac:dyDescent="0.2">
      <c r="A184" s="290"/>
      <c r="B184" s="291"/>
      <c r="C184" s="291"/>
      <c r="D184" s="291"/>
      <c r="E184" s="291"/>
      <c r="F184" s="291" t="s">
        <v>109</v>
      </c>
      <c r="G184" s="295" t="s">
        <v>110</v>
      </c>
      <c r="H184" s="71"/>
      <c r="I184" s="71"/>
      <c r="J184" s="71">
        <f t="shared" si="249"/>
        <v>0</v>
      </c>
      <c r="K184" s="165"/>
      <c r="L184" s="71"/>
      <c r="M184" s="71"/>
      <c r="N184" s="71"/>
      <c r="O184" s="69">
        <f t="shared" si="247"/>
        <v>0</v>
      </c>
      <c r="P184" s="69">
        <f t="shared" si="248"/>
        <v>0</v>
      </c>
      <c r="Q184" s="198"/>
      <c r="R184" s="6"/>
      <c r="S184" s="9">
        <f t="shared" si="187"/>
        <v>0</v>
      </c>
      <c r="T184" s="33">
        <f t="shared" ref="T184" si="250">T185+T186+T187+T188+T189+T190</f>
        <v>0</v>
      </c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</row>
    <row r="185" spans="1:159" ht="18" x14ac:dyDescent="0.2">
      <c r="A185" s="290"/>
      <c r="B185" s="291"/>
      <c r="C185" s="291"/>
      <c r="D185" s="291"/>
      <c r="E185" s="291"/>
      <c r="F185" s="291" t="s">
        <v>111</v>
      </c>
      <c r="G185" s="295" t="s">
        <v>112</v>
      </c>
      <c r="H185" s="71"/>
      <c r="I185" s="71"/>
      <c r="J185" s="71">
        <f t="shared" si="249"/>
        <v>0</v>
      </c>
      <c r="K185" s="165"/>
      <c r="L185" s="71"/>
      <c r="M185" s="71"/>
      <c r="N185" s="71"/>
      <c r="O185" s="69">
        <f t="shared" si="247"/>
        <v>0</v>
      </c>
      <c r="P185" s="69">
        <f t="shared" si="248"/>
        <v>0</v>
      </c>
      <c r="Q185" s="198"/>
      <c r="R185" s="6"/>
      <c r="S185" s="9">
        <f t="shared" si="187"/>
        <v>0</v>
      </c>
      <c r="T185" s="44">
        <f t="shared" ref="T185:T190" si="251">+R185+S185</f>
        <v>0</v>
      </c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</row>
    <row r="186" spans="1:159" ht="28.5" x14ac:dyDescent="0.2">
      <c r="A186" s="290"/>
      <c r="B186" s="291"/>
      <c r="C186" s="291"/>
      <c r="D186" s="291"/>
      <c r="E186" s="291"/>
      <c r="F186" s="291"/>
      <c r="G186" s="295" t="s">
        <v>113</v>
      </c>
      <c r="H186" s="71"/>
      <c r="I186" s="71"/>
      <c r="J186" s="71">
        <f t="shared" si="249"/>
        <v>0</v>
      </c>
      <c r="K186" s="165"/>
      <c r="L186" s="71"/>
      <c r="M186" s="71"/>
      <c r="N186" s="71"/>
      <c r="O186" s="69">
        <f t="shared" si="247"/>
        <v>0</v>
      </c>
      <c r="P186" s="69">
        <f t="shared" si="248"/>
        <v>0</v>
      </c>
      <c r="Q186" s="198"/>
      <c r="R186" s="6"/>
      <c r="S186" s="9">
        <f t="shared" si="187"/>
        <v>0</v>
      </c>
      <c r="T186" s="44">
        <f t="shared" si="251"/>
        <v>0</v>
      </c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</row>
    <row r="187" spans="1:159" ht="18" x14ac:dyDescent="0.2">
      <c r="A187" s="290"/>
      <c r="B187" s="291"/>
      <c r="C187" s="291"/>
      <c r="D187" s="291"/>
      <c r="E187" s="291"/>
      <c r="F187" s="291"/>
      <c r="G187" s="295" t="s">
        <v>114</v>
      </c>
      <c r="H187" s="71"/>
      <c r="I187" s="71"/>
      <c r="J187" s="71">
        <f t="shared" si="249"/>
        <v>0</v>
      </c>
      <c r="K187" s="165"/>
      <c r="L187" s="71"/>
      <c r="M187" s="71"/>
      <c r="N187" s="71"/>
      <c r="O187" s="69">
        <f t="shared" si="247"/>
        <v>0</v>
      </c>
      <c r="P187" s="69">
        <f t="shared" si="248"/>
        <v>0</v>
      </c>
      <c r="Q187" s="198"/>
      <c r="R187" s="6"/>
      <c r="S187" s="9">
        <f t="shared" si="187"/>
        <v>0</v>
      </c>
      <c r="T187" s="44">
        <f t="shared" si="251"/>
        <v>0</v>
      </c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</row>
    <row r="188" spans="1:159" ht="28.5" x14ac:dyDescent="0.2">
      <c r="A188" s="290"/>
      <c r="B188" s="291"/>
      <c r="C188" s="291"/>
      <c r="D188" s="291"/>
      <c r="E188" s="291"/>
      <c r="F188" s="291">
        <v>12</v>
      </c>
      <c r="G188" s="295" t="s">
        <v>115</v>
      </c>
      <c r="H188" s="71"/>
      <c r="I188" s="71"/>
      <c r="J188" s="71">
        <f t="shared" si="249"/>
        <v>0</v>
      </c>
      <c r="K188" s="165"/>
      <c r="L188" s="71"/>
      <c r="M188" s="71"/>
      <c r="N188" s="71"/>
      <c r="O188" s="69">
        <f t="shared" si="247"/>
        <v>0</v>
      </c>
      <c r="P188" s="69">
        <f t="shared" si="248"/>
        <v>0</v>
      </c>
      <c r="Q188" s="198"/>
      <c r="R188" s="6"/>
      <c r="S188" s="9">
        <f t="shared" si="187"/>
        <v>0</v>
      </c>
      <c r="T188" s="44">
        <f t="shared" si="251"/>
        <v>0</v>
      </c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</row>
    <row r="189" spans="1:159" ht="18" x14ac:dyDescent="0.2">
      <c r="A189" s="290"/>
      <c r="B189" s="291"/>
      <c r="C189" s="291"/>
      <c r="D189" s="291"/>
      <c r="E189" s="291"/>
      <c r="F189" s="291">
        <v>13</v>
      </c>
      <c r="G189" s="295" t="s">
        <v>116</v>
      </c>
      <c r="H189" s="71"/>
      <c r="I189" s="71"/>
      <c r="J189" s="71">
        <f t="shared" si="249"/>
        <v>0</v>
      </c>
      <c r="K189" s="165"/>
      <c r="L189" s="71"/>
      <c r="M189" s="71"/>
      <c r="N189" s="71"/>
      <c r="O189" s="69">
        <f t="shared" si="247"/>
        <v>0</v>
      </c>
      <c r="P189" s="69">
        <f t="shared" si="248"/>
        <v>0</v>
      </c>
      <c r="Q189" s="198"/>
      <c r="R189" s="6"/>
      <c r="S189" s="9">
        <f t="shared" si="187"/>
        <v>0</v>
      </c>
      <c r="T189" s="44">
        <f t="shared" si="251"/>
        <v>0</v>
      </c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</row>
    <row r="190" spans="1:159" ht="18" x14ac:dyDescent="0.2">
      <c r="A190" s="290"/>
      <c r="B190" s="291"/>
      <c r="C190" s="291"/>
      <c r="D190" s="291"/>
      <c r="E190" s="291"/>
      <c r="F190" s="291"/>
      <c r="G190" s="295" t="s">
        <v>117</v>
      </c>
      <c r="H190" s="71"/>
      <c r="I190" s="71"/>
      <c r="J190" s="71">
        <f t="shared" si="249"/>
        <v>0</v>
      </c>
      <c r="K190" s="165"/>
      <c r="L190" s="71"/>
      <c r="M190" s="71"/>
      <c r="N190" s="71"/>
      <c r="O190" s="69">
        <f t="shared" si="247"/>
        <v>0</v>
      </c>
      <c r="P190" s="69">
        <f t="shared" si="248"/>
        <v>0</v>
      </c>
      <c r="Q190" s="198"/>
      <c r="R190" s="6"/>
      <c r="S190" s="9">
        <f t="shared" si="187"/>
        <v>0</v>
      </c>
      <c r="T190" s="44">
        <f t="shared" si="251"/>
        <v>0</v>
      </c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</row>
    <row r="191" spans="1:159" ht="28.5" x14ac:dyDescent="0.2">
      <c r="A191" s="290"/>
      <c r="B191" s="291"/>
      <c r="C191" s="291"/>
      <c r="D191" s="291"/>
      <c r="E191" s="291"/>
      <c r="F191" s="291"/>
      <c r="G191" s="295" t="s">
        <v>118</v>
      </c>
      <c r="H191" s="71"/>
      <c r="I191" s="71"/>
      <c r="J191" s="71">
        <f t="shared" si="249"/>
        <v>0</v>
      </c>
      <c r="K191" s="165"/>
      <c r="L191" s="71"/>
      <c r="M191" s="71"/>
      <c r="N191" s="71"/>
      <c r="O191" s="69">
        <f t="shared" si="247"/>
        <v>0</v>
      </c>
      <c r="P191" s="69">
        <f t="shared" si="248"/>
        <v>0</v>
      </c>
      <c r="Q191" s="198"/>
      <c r="R191" s="6"/>
      <c r="S191" s="9">
        <f t="shared" si="187"/>
        <v>0</v>
      </c>
      <c r="T191" s="33">
        <f t="shared" ref="T191" si="252">T192+T203+T204+T208+T211+T212+T213+T214+T216</f>
        <v>-124428</v>
      </c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</row>
    <row r="192" spans="1:159" ht="18" x14ac:dyDescent="0.2">
      <c r="A192" s="290"/>
      <c r="B192" s="291"/>
      <c r="C192" s="291"/>
      <c r="D192" s="291"/>
      <c r="E192" s="291"/>
      <c r="F192" s="291"/>
      <c r="G192" s="295" t="s">
        <v>119</v>
      </c>
      <c r="H192" s="71"/>
      <c r="I192" s="71"/>
      <c r="J192" s="71">
        <f t="shared" si="249"/>
        <v>0</v>
      </c>
      <c r="K192" s="165"/>
      <c r="L192" s="71"/>
      <c r="M192" s="71"/>
      <c r="N192" s="71"/>
      <c r="O192" s="69">
        <f t="shared" si="247"/>
        <v>0</v>
      </c>
      <c r="P192" s="69">
        <f t="shared" si="248"/>
        <v>0</v>
      </c>
      <c r="Q192" s="198"/>
      <c r="R192" s="6"/>
      <c r="S192" s="9">
        <f t="shared" si="187"/>
        <v>0</v>
      </c>
      <c r="T192" s="33">
        <f t="shared" ref="T192" si="253">SUM(T193:T202)</f>
        <v>-82952</v>
      </c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</row>
    <row r="193" spans="1:159" ht="18" x14ac:dyDescent="0.2">
      <c r="A193" s="290"/>
      <c r="B193" s="291"/>
      <c r="C193" s="291"/>
      <c r="D193" s="291"/>
      <c r="E193" s="291"/>
      <c r="F193" s="291" t="s">
        <v>91</v>
      </c>
      <c r="G193" s="295" t="s">
        <v>120</v>
      </c>
      <c r="H193" s="71"/>
      <c r="I193" s="71"/>
      <c r="J193" s="71">
        <f t="shared" si="249"/>
        <v>0</v>
      </c>
      <c r="K193" s="165"/>
      <c r="L193" s="71"/>
      <c r="M193" s="71"/>
      <c r="N193" s="71"/>
      <c r="O193" s="69">
        <f t="shared" si="247"/>
        <v>0</v>
      </c>
      <c r="P193" s="69">
        <f t="shared" si="248"/>
        <v>0</v>
      </c>
      <c r="Q193" s="198"/>
      <c r="R193" s="6"/>
      <c r="S193" s="9">
        <f t="shared" si="187"/>
        <v>0</v>
      </c>
      <c r="T193" s="44">
        <f t="shared" ref="T193:T203" si="254">+R193+S193</f>
        <v>0</v>
      </c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</row>
    <row r="194" spans="1:159" ht="15.75" x14ac:dyDescent="0.2">
      <c r="A194" s="284"/>
      <c r="B194" s="285"/>
      <c r="C194" s="285"/>
      <c r="D194" s="285"/>
      <c r="E194" s="285" t="s">
        <v>35</v>
      </c>
      <c r="F194" s="285"/>
      <c r="G194" s="293" t="s">
        <v>121</v>
      </c>
      <c r="H194" s="73">
        <f t="shared" ref="H194:P194" si="255">H195+H196+H197+H198+H199+H200</f>
        <v>0</v>
      </c>
      <c r="I194" s="73">
        <f t="shared" si="255"/>
        <v>0</v>
      </c>
      <c r="J194" s="73">
        <f t="shared" si="255"/>
        <v>0</v>
      </c>
      <c r="K194" s="73">
        <f t="shared" si="255"/>
        <v>0</v>
      </c>
      <c r="L194" s="73">
        <f t="shared" si="255"/>
        <v>0</v>
      </c>
      <c r="M194" s="73">
        <f t="shared" si="255"/>
        <v>0</v>
      </c>
      <c r="N194" s="73">
        <f t="shared" si="255"/>
        <v>0</v>
      </c>
      <c r="O194" s="73">
        <f t="shared" si="255"/>
        <v>0</v>
      </c>
      <c r="P194" s="73">
        <f t="shared" si="255"/>
        <v>0</v>
      </c>
      <c r="Q194" s="198"/>
      <c r="R194" s="6"/>
      <c r="S194" s="9">
        <f t="shared" si="187"/>
        <v>0</v>
      </c>
      <c r="T194" s="44">
        <f t="shared" si="254"/>
        <v>0</v>
      </c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</row>
    <row r="195" spans="1:159" ht="28.5" x14ac:dyDescent="0.2">
      <c r="A195" s="290"/>
      <c r="B195" s="291"/>
      <c r="C195" s="291"/>
      <c r="D195" s="291"/>
      <c r="E195" s="291"/>
      <c r="F195" s="291" t="s">
        <v>20</v>
      </c>
      <c r="G195" s="295" t="s">
        <v>122</v>
      </c>
      <c r="H195" s="71"/>
      <c r="I195" s="71"/>
      <c r="J195" s="71">
        <f t="shared" ref="J195:J200" si="256">H195-I195</f>
        <v>0</v>
      </c>
      <c r="K195" s="165"/>
      <c r="L195" s="71"/>
      <c r="M195" s="71"/>
      <c r="N195" s="71"/>
      <c r="O195" s="69">
        <f t="shared" ref="O195:O200" si="257">+M195+N195</f>
        <v>0</v>
      </c>
      <c r="P195" s="69">
        <f t="shared" ref="P195:P200" si="258">L195-O195</f>
        <v>0</v>
      </c>
      <c r="Q195" s="198"/>
      <c r="R195" s="6"/>
      <c r="S195" s="9">
        <f t="shared" si="187"/>
        <v>0</v>
      </c>
      <c r="T195" s="44">
        <f t="shared" si="254"/>
        <v>0</v>
      </c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</row>
    <row r="196" spans="1:159" ht="28.5" x14ac:dyDescent="0.2">
      <c r="A196" s="290"/>
      <c r="B196" s="291"/>
      <c r="C196" s="291"/>
      <c r="D196" s="291"/>
      <c r="E196" s="291"/>
      <c r="F196" s="291" t="s">
        <v>18</v>
      </c>
      <c r="G196" s="295" t="s">
        <v>123</v>
      </c>
      <c r="H196" s="71"/>
      <c r="I196" s="71"/>
      <c r="J196" s="71">
        <f t="shared" si="256"/>
        <v>0</v>
      </c>
      <c r="K196" s="165"/>
      <c r="L196" s="71"/>
      <c r="M196" s="71"/>
      <c r="N196" s="71"/>
      <c r="O196" s="69">
        <f t="shared" si="257"/>
        <v>0</v>
      </c>
      <c r="P196" s="69">
        <f t="shared" si="258"/>
        <v>0</v>
      </c>
      <c r="Q196" s="198"/>
      <c r="R196" s="6"/>
      <c r="S196" s="9">
        <f t="shared" si="187"/>
        <v>0</v>
      </c>
      <c r="T196" s="44">
        <f t="shared" si="254"/>
        <v>0</v>
      </c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</row>
    <row r="197" spans="1:159" ht="28.5" x14ac:dyDescent="0.2">
      <c r="A197" s="290"/>
      <c r="B197" s="291"/>
      <c r="C197" s="291"/>
      <c r="D197" s="291"/>
      <c r="E197" s="291"/>
      <c r="F197" s="291" t="s">
        <v>35</v>
      </c>
      <c r="G197" s="295" t="s">
        <v>124</v>
      </c>
      <c r="H197" s="71"/>
      <c r="I197" s="71"/>
      <c r="J197" s="71">
        <f t="shared" si="256"/>
        <v>0</v>
      </c>
      <c r="K197" s="165"/>
      <c r="L197" s="71"/>
      <c r="M197" s="71"/>
      <c r="N197" s="71"/>
      <c r="O197" s="69">
        <f t="shared" si="257"/>
        <v>0</v>
      </c>
      <c r="P197" s="69">
        <f t="shared" si="258"/>
        <v>0</v>
      </c>
      <c r="Q197" s="198"/>
      <c r="R197" s="6"/>
      <c r="S197" s="9">
        <f t="shared" si="187"/>
        <v>0</v>
      </c>
      <c r="T197" s="44">
        <f t="shared" si="254"/>
        <v>0</v>
      </c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</row>
    <row r="198" spans="1:159" ht="28.5" x14ac:dyDescent="0.2">
      <c r="A198" s="290"/>
      <c r="B198" s="291"/>
      <c r="C198" s="291"/>
      <c r="D198" s="291"/>
      <c r="E198" s="291"/>
      <c r="F198" s="291" t="s">
        <v>7</v>
      </c>
      <c r="G198" s="295" t="s">
        <v>125</v>
      </c>
      <c r="H198" s="71"/>
      <c r="I198" s="71"/>
      <c r="J198" s="71">
        <f t="shared" si="256"/>
        <v>0</v>
      </c>
      <c r="K198" s="165"/>
      <c r="L198" s="71"/>
      <c r="M198" s="71"/>
      <c r="N198" s="71"/>
      <c r="O198" s="69">
        <f t="shared" si="257"/>
        <v>0</v>
      </c>
      <c r="P198" s="69">
        <f t="shared" si="258"/>
        <v>0</v>
      </c>
      <c r="Q198" s="198"/>
      <c r="R198" s="6"/>
      <c r="S198" s="9">
        <f t="shared" si="187"/>
        <v>0</v>
      </c>
      <c r="T198" s="44">
        <f t="shared" si="254"/>
        <v>0</v>
      </c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</row>
    <row r="199" spans="1:159" ht="28.5" x14ac:dyDescent="0.2">
      <c r="A199" s="290"/>
      <c r="B199" s="291"/>
      <c r="C199" s="291"/>
      <c r="D199" s="291"/>
      <c r="E199" s="291"/>
      <c r="F199" s="291" t="s">
        <v>22</v>
      </c>
      <c r="G199" s="295" t="s">
        <v>126</v>
      </c>
      <c r="H199" s="71"/>
      <c r="I199" s="71"/>
      <c r="J199" s="71">
        <f t="shared" si="256"/>
        <v>0</v>
      </c>
      <c r="K199" s="165"/>
      <c r="L199" s="71"/>
      <c r="M199" s="71"/>
      <c r="N199" s="71"/>
      <c r="O199" s="69">
        <f t="shared" si="257"/>
        <v>0</v>
      </c>
      <c r="P199" s="69">
        <f t="shared" si="258"/>
        <v>0</v>
      </c>
      <c r="Q199" s="198"/>
      <c r="R199" s="6"/>
      <c r="S199" s="9">
        <f t="shared" si="187"/>
        <v>0</v>
      </c>
      <c r="T199" s="44">
        <f t="shared" si="254"/>
        <v>0</v>
      </c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</row>
    <row r="200" spans="1:159" ht="28.5" x14ac:dyDescent="0.2">
      <c r="A200" s="290"/>
      <c r="B200" s="291"/>
      <c r="C200" s="291"/>
      <c r="D200" s="291"/>
      <c r="E200" s="291"/>
      <c r="F200" s="291" t="s">
        <v>127</v>
      </c>
      <c r="G200" s="295" t="s">
        <v>128</v>
      </c>
      <c r="H200" s="71"/>
      <c r="I200" s="71"/>
      <c r="J200" s="71">
        <f t="shared" si="256"/>
        <v>0</v>
      </c>
      <c r="K200" s="165"/>
      <c r="L200" s="71"/>
      <c r="M200" s="71"/>
      <c r="N200" s="71"/>
      <c r="O200" s="69">
        <f t="shared" si="257"/>
        <v>0</v>
      </c>
      <c r="P200" s="69">
        <f t="shared" si="258"/>
        <v>0</v>
      </c>
      <c r="Q200" s="198"/>
      <c r="R200" s="6"/>
      <c r="S200" s="9">
        <f t="shared" si="187"/>
        <v>0</v>
      </c>
      <c r="T200" s="44">
        <f t="shared" si="254"/>
        <v>0</v>
      </c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</row>
    <row r="201" spans="1:159" ht="18" x14ac:dyDescent="0.2">
      <c r="A201" s="284"/>
      <c r="B201" s="285"/>
      <c r="C201" s="285"/>
      <c r="D201" s="285" t="s">
        <v>90</v>
      </c>
      <c r="E201" s="285"/>
      <c r="F201" s="285"/>
      <c r="G201" s="309" t="s">
        <v>274</v>
      </c>
      <c r="H201" s="73">
        <f t="shared" ref="H201:J201" si="259">H202+H213+H214+H218+H221+H222+H223+H224+H226</f>
        <v>130600</v>
      </c>
      <c r="I201" s="73">
        <f t="shared" si="259"/>
        <v>45116</v>
      </c>
      <c r="J201" s="73">
        <f t="shared" si="259"/>
        <v>85484</v>
      </c>
      <c r="K201" s="165">
        <f t="shared" ref="K201:K242" si="260">ROUND(I201/H201*100,2)</f>
        <v>34.549999999999997</v>
      </c>
      <c r="L201" s="73">
        <f>L202+L213+L214+L218+L221+L222+L223+L224+L226+L242</f>
        <v>90600</v>
      </c>
      <c r="M201" s="73">
        <f t="shared" ref="M201:O201" si="261">M202+M213+M214+M218+M221+M222+M223+M224+M226</f>
        <v>41476</v>
      </c>
      <c r="N201" s="73">
        <f t="shared" si="261"/>
        <v>3640</v>
      </c>
      <c r="O201" s="73">
        <f t="shared" si="261"/>
        <v>45116</v>
      </c>
      <c r="P201" s="73">
        <f>L201-O201</f>
        <v>45484</v>
      </c>
      <c r="Q201" s="198">
        <f t="shared" si="240"/>
        <v>49.8</v>
      </c>
      <c r="R201" s="6"/>
      <c r="S201" s="9">
        <f t="shared" si="187"/>
        <v>-41476</v>
      </c>
      <c r="T201" s="44">
        <f>+R201+S201</f>
        <v>-41476</v>
      </c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</row>
    <row r="202" spans="1:159" ht="18" x14ac:dyDescent="0.2">
      <c r="A202" s="284"/>
      <c r="B202" s="285"/>
      <c r="C202" s="285"/>
      <c r="D202" s="285"/>
      <c r="E202" s="285" t="s">
        <v>20</v>
      </c>
      <c r="F202" s="285"/>
      <c r="G202" s="293" t="s">
        <v>306</v>
      </c>
      <c r="H202" s="73">
        <f t="shared" ref="H202:J202" si="262">SUM(H203:H212)</f>
        <v>128600</v>
      </c>
      <c r="I202" s="73">
        <f t="shared" si="262"/>
        <v>45116</v>
      </c>
      <c r="J202" s="73">
        <f t="shared" si="262"/>
        <v>83484</v>
      </c>
      <c r="K202" s="165">
        <f>ROUND(I202/H202*100,2)</f>
        <v>35.08</v>
      </c>
      <c r="L202" s="73">
        <f t="shared" ref="L202:O202" si="263">SUM(L203:L212)</f>
        <v>88600</v>
      </c>
      <c r="M202" s="73">
        <f t="shared" si="263"/>
        <v>41476</v>
      </c>
      <c r="N202" s="73">
        <f t="shared" si="263"/>
        <v>3640</v>
      </c>
      <c r="O202" s="73">
        <f t="shared" si="263"/>
        <v>45116</v>
      </c>
      <c r="P202" s="73">
        <f t="shared" ref="P202:Q253" si="264">L202-O202</f>
        <v>43484</v>
      </c>
      <c r="Q202" s="198">
        <f t="shared" si="240"/>
        <v>50.92</v>
      </c>
      <c r="R202" s="6"/>
      <c r="S202" s="9">
        <f t="shared" si="187"/>
        <v>-41476</v>
      </c>
      <c r="T202" s="44">
        <f t="shared" si="254"/>
        <v>-41476</v>
      </c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</row>
    <row r="203" spans="1:159" ht="18" x14ac:dyDescent="0.2">
      <c r="A203" s="290"/>
      <c r="B203" s="291"/>
      <c r="C203" s="291"/>
      <c r="D203" s="291"/>
      <c r="E203" s="291"/>
      <c r="F203" s="291" t="s">
        <v>20</v>
      </c>
      <c r="G203" s="295" t="s">
        <v>130</v>
      </c>
      <c r="H203" s="71">
        <v>1100</v>
      </c>
      <c r="I203" s="71">
        <f>O203</f>
        <v>0</v>
      </c>
      <c r="J203" s="71">
        <f t="shared" ref="J203:J213" si="265">H203-I203</f>
        <v>1100</v>
      </c>
      <c r="K203" s="165"/>
      <c r="L203" s="71">
        <v>1100</v>
      </c>
      <c r="M203" s="71"/>
      <c r="N203" s="71"/>
      <c r="O203" s="69">
        <f t="shared" ref="O203:O213" si="266">+M203+N203</f>
        <v>0</v>
      </c>
      <c r="P203" s="73">
        <f t="shared" si="264"/>
        <v>1100</v>
      </c>
      <c r="Q203" s="73">
        <f t="shared" si="264"/>
        <v>-1100</v>
      </c>
      <c r="R203" s="6"/>
      <c r="S203" s="9">
        <f>R203-M203</f>
        <v>0</v>
      </c>
      <c r="T203" s="44">
        <f t="shared" si="254"/>
        <v>0</v>
      </c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</row>
    <row r="204" spans="1:159" ht="18" x14ac:dyDescent="0.2">
      <c r="A204" s="290"/>
      <c r="B204" s="291"/>
      <c r="C204" s="291"/>
      <c r="D204" s="291"/>
      <c r="E204" s="291"/>
      <c r="F204" s="291" t="s">
        <v>18</v>
      </c>
      <c r="G204" s="295" t="s">
        <v>131</v>
      </c>
      <c r="H204" s="71"/>
      <c r="I204" s="71">
        <f t="shared" ref="I204:I213" si="267">O204</f>
        <v>0</v>
      </c>
      <c r="J204" s="71">
        <f t="shared" si="265"/>
        <v>0</v>
      </c>
      <c r="K204" s="165"/>
      <c r="L204" s="71">
        <f t="shared" ref="L204:L209" si="268">H204</f>
        <v>0</v>
      </c>
      <c r="M204" s="71"/>
      <c r="N204" s="71"/>
      <c r="O204" s="69">
        <f t="shared" si="266"/>
        <v>0</v>
      </c>
      <c r="P204" s="73">
        <f t="shared" si="264"/>
        <v>0</v>
      </c>
      <c r="Q204" s="73">
        <f t="shared" si="264"/>
        <v>0</v>
      </c>
      <c r="R204" s="6"/>
      <c r="S204" s="9">
        <f t="shared" si="187"/>
        <v>0</v>
      </c>
      <c r="T204" s="33">
        <f t="shared" ref="T204" si="269">SUM(T205:T207)</f>
        <v>-18057</v>
      </c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</row>
    <row r="205" spans="1:159" ht="18" x14ac:dyDescent="0.2">
      <c r="A205" s="290"/>
      <c r="B205" s="291"/>
      <c r="C205" s="291"/>
      <c r="D205" s="291"/>
      <c r="E205" s="291"/>
      <c r="F205" s="291" t="s">
        <v>35</v>
      </c>
      <c r="G205" s="295" t="s">
        <v>307</v>
      </c>
      <c r="H205" s="71">
        <v>26000</v>
      </c>
      <c r="I205" s="71">
        <f t="shared" si="267"/>
        <v>17937</v>
      </c>
      <c r="J205" s="71">
        <f t="shared" si="265"/>
        <v>8063</v>
      </c>
      <c r="K205" s="165">
        <f>ROUND(I205/H205*100,2)</f>
        <v>68.989999999999995</v>
      </c>
      <c r="L205" s="71">
        <v>26000</v>
      </c>
      <c r="M205" s="71">
        <v>17857</v>
      </c>
      <c r="N205" s="71">
        <v>80</v>
      </c>
      <c r="O205" s="69">
        <f t="shared" si="266"/>
        <v>17937</v>
      </c>
      <c r="P205" s="71">
        <f t="shared" si="264"/>
        <v>8063</v>
      </c>
      <c r="Q205" s="199">
        <f t="shared" si="240"/>
        <v>68.989999999999995</v>
      </c>
      <c r="R205" s="6"/>
      <c r="S205" s="9">
        <f>R205-M205</f>
        <v>-17857</v>
      </c>
      <c r="T205" s="44">
        <f t="shared" ref="T205:T207" si="270">+R205+S205</f>
        <v>-17857</v>
      </c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</row>
    <row r="206" spans="1:159" ht="18" x14ac:dyDescent="0.2">
      <c r="A206" s="290"/>
      <c r="B206" s="291"/>
      <c r="C206" s="291"/>
      <c r="D206" s="291"/>
      <c r="E206" s="291"/>
      <c r="F206" s="291" t="s">
        <v>7</v>
      </c>
      <c r="G206" s="295" t="s">
        <v>308</v>
      </c>
      <c r="H206" s="71">
        <v>900</v>
      </c>
      <c r="I206" s="71">
        <f t="shared" si="267"/>
        <v>8</v>
      </c>
      <c r="J206" s="71">
        <f t="shared" si="265"/>
        <v>892</v>
      </c>
      <c r="K206" s="165">
        <f>ROUND(I206/H206*100,2)</f>
        <v>0.89</v>
      </c>
      <c r="L206" s="71">
        <v>900</v>
      </c>
      <c r="M206" s="71">
        <v>200</v>
      </c>
      <c r="N206" s="71">
        <v>-192</v>
      </c>
      <c r="O206" s="69">
        <f t="shared" si="266"/>
        <v>8</v>
      </c>
      <c r="P206" s="71">
        <f t="shared" si="264"/>
        <v>892</v>
      </c>
      <c r="Q206" s="199"/>
      <c r="R206" s="6"/>
      <c r="S206" s="9">
        <f t="shared" si="187"/>
        <v>-200</v>
      </c>
      <c r="T206" s="44">
        <f t="shared" si="270"/>
        <v>-200</v>
      </c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</row>
    <row r="207" spans="1:159" ht="18" x14ac:dyDescent="0.2">
      <c r="A207" s="290"/>
      <c r="B207" s="291"/>
      <c r="C207" s="291"/>
      <c r="D207" s="291"/>
      <c r="E207" s="291"/>
      <c r="F207" s="291" t="s">
        <v>136</v>
      </c>
      <c r="G207" s="295" t="s">
        <v>169</v>
      </c>
      <c r="H207" s="71"/>
      <c r="I207" s="71">
        <f t="shared" si="267"/>
        <v>0</v>
      </c>
      <c r="J207" s="71">
        <f t="shared" si="265"/>
        <v>0</v>
      </c>
      <c r="K207" s="165"/>
      <c r="L207" s="71">
        <f t="shared" si="268"/>
        <v>0</v>
      </c>
      <c r="M207" s="71"/>
      <c r="N207" s="71"/>
      <c r="O207" s="69">
        <f t="shared" si="266"/>
        <v>0</v>
      </c>
      <c r="P207" s="71">
        <f t="shared" si="264"/>
        <v>0</v>
      </c>
      <c r="Q207" s="71">
        <f t="shared" si="264"/>
        <v>0</v>
      </c>
      <c r="R207" s="6"/>
      <c r="S207" s="9">
        <f t="shared" si="187"/>
        <v>0</v>
      </c>
      <c r="T207" s="44">
        <f t="shared" si="270"/>
        <v>0</v>
      </c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</row>
    <row r="208" spans="1:159" ht="18" x14ac:dyDescent="0.2">
      <c r="A208" s="290"/>
      <c r="B208" s="291"/>
      <c r="C208" s="291"/>
      <c r="D208" s="291"/>
      <c r="E208" s="291"/>
      <c r="F208" s="291" t="s">
        <v>22</v>
      </c>
      <c r="G208" s="295" t="s">
        <v>170</v>
      </c>
      <c r="H208" s="71"/>
      <c r="I208" s="71">
        <f t="shared" si="267"/>
        <v>0</v>
      </c>
      <c r="J208" s="71">
        <f t="shared" si="265"/>
        <v>0</v>
      </c>
      <c r="K208" s="165"/>
      <c r="L208" s="71">
        <f t="shared" si="268"/>
        <v>0</v>
      </c>
      <c r="M208" s="71"/>
      <c r="N208" s="71"/>
      <c r="O208" s="69">
        <f t="shared" si="266"/>
        <v>0</v>
      </c>
      <c r="P208" s="71">
        <f t="shared" si="264"/>
        <v>0</v>
      </c>
      <c r="Q208" s="71">
        <f t="shared" si="264"/>
        <v>0</v>
      </c>
      <c r="R208" s="6"/>
      <c r="S208" s="9">
        <f t="shared" si="187"/>
        <v>0</v>
      </c>
      <c r="T208" s="33">
        <f t="shared" ref="T208" si="271">T209+T210</f>
        <v>-175</v>
      </c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</row>
    <row r="209" spans="1:159" ht="18" x14ac:dyDescent="0.2">
      <c r="A209" s="290"/>
      <c r="B209" s="291"/>
      <c r="C209" s="291"/>
      <c r="D209" s="291"/>
      <c r="E209" s="291"/>
      <c r="F209" s="291"/>
      <c r="G209" s="295" t="s">
        <v>171</v>
      </c>
      <c r="H209" s="71"/>
      <c r="I209" s="71">
        <f t="shared" si="267"/>
        <v>0</v>
      </c>
      <c r="J209" s="71">
        <f t="shared" si="265"/>
        <v>0</v>
      </c>
      <c r="K209" s="165"/>
      <c r="L209" s="71">
        <f t="shared" si="268"/>
        <v>0</v>
      </c>
      <c r="M209" s="71"/>
      <c r="N209" s="71"/>
      <c r="O209" s="69">
        <f t="shared" si="266"/>
        <v>0</v>
      </c>
      <c r="P209" s="71">
        <f t="shared" si="264"/>
        <v>0</v>
      </c>
      <c r="Q209" s="71">
        <f t="shared" si="264"/>
        <v>0</v>
      </c>
      <c r="R209" s="6"/>
      <c r="S209" s="9">
        <f t="shared" si="187"/>
        <v>0</v>
      </c>
      <c r="T209" s="44">
        <f t="shared" ref="T209:T215" si="272">+R209+S209</f>
        <v>0</v>
      </c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</row>
    <row r="210" spans="1:159" ht="28.5" x14ac:dyDescent="0.2">
      <c r="A210" s="290"/>
      <c r="B210" s="291"/>
      <c r="C210" s="291"/>
      <c r="D210" s="291"/>
      <c r="E210" s="291"/>
      <c r="F210" s="291" t="s">
        <v>109</v>
      </c>
      <c r="G210" s="295" t="s">
        <v>172</v>
      </c>
      <c r="H210" s="71">
        <v>600</v>
      </c>
      <c r="I210" s="71">
        <f t="shared" si="267"/>
        <v>204</v>
      </c>
      <c r="J210" s="71">
        <f t="shared" si="265"/>
        <v>396</v>
      </c>
      <c r="K210" s="165">
        <f t="shared" ref="K210" si="273">ROUND(I210/H210*100,2)</f>
        <v>34</v>
      </c>
      <c r="L210" s="71">
        <v>600</v>
      </c>
      <c r="M210" s="71">
        <v>175</v>
      </c>
      <c r="N210" s="71">
        <v>29</v>
      </c>
      <c r="O210" s="69">
        <f t="shared" si="266"/>
        <v>204</v>
      </c>
      <c r="P210" s="71">
        <f t="shared" si="264"/>
        <v>396</v>
      </c>
      <c r="Q210" s="199">
        <f t="shared" si="240"/>
        <v>34</v>
      </c>
      <c r="R210" s="6"/>
      <c r="S210" s="9">
        <f t="shared" si="187"/>
        <v>-175</v>
      </c>
      <c r="T210" s="44">
        <f t="shared" si="272"/>
        <v>-175</v>
      </c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</row>
    <row r="211" spans="1:159" ht="28.5" x14ac:dyDescent="0.2">
      <c r="A211" s="290"/>
      <c r="B211" s="291"/>
      <c r="C211" s="291"/>
      <c r="D211" s="291"/>
      <c r="E211" s="291"/>
      <c r="F211" s="291" t="s">
        <v>111</v>
      </c>
      <c r="G211" s="295" t="s">
        <v>309</v>
      </c>
      <c r="H211" s="71">
        <v>43000</v>
      </c>
      <c r="I211" s="71">
        <f t="shared" si="267"/>
        <v>0</v>
      </c>
      <c r="J211" s="71">
        <f t="shared" si="265"/>
        <v>43000</v>
      </c>
      <c r="K211" s="165">
        <f t="shared" si="260"/>
        <v>0</v>
      </c>
      <c r="L211" s="71">
        <v>15000</v>
      </c>
      <c r="M211" s="71"/>
      <c r="N211" s="71"/>
      <c r="O211" s="69">
        <f>+M211+N211</f>
        <v>0</v>
      </c>
      <c r="P211" s="71">
        <f t="shared" si="264"/>
        <v>15000</v>
      </c>
      <c r="Q211" s="199">
        <f t="shared" si="240"/>
        <v>0</v>
      </c>
      <c r="R211" s="6"/>
      <c r="S211" s="9">
        <f t="shared" ref="S211:S274" si="274">R211-M211</f>
        <v>0</v>
      </c>
      <c r="T211" s="44">
        <f t="shared" si="272"/>
        <v>0</v>
      </c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</row>
    <row r="212" spans="1:159" ht="28.5" x14ac:dyDescent="0.2">
      <c r="A212" s="290"/>
      <c r="B212" s="291"/>
      <c r="C212" s="291"/>
      <c r="D212" s="291"/>
      <c r="E212" s="291"/>
      <c r="F212" s="291" t="s">
        <v>91</v>
      </c>
      <c r="G212" s="295" t="s">
        <v>333</v>
      </c>
      <c r="H212" s="71">
        <v>57000</v>
      </c>
      <c r="I212" s="71">
        <f t="shared" si="267"/>
        <v>26967</v>
      </c>
      <c r="J212" s="71">
        <f t="shared" si="265"/>
        <v>30033</v>
      </c>
      <c r="K212" s="165">
        <f t="shared" si="260"/>
        <v>47.31</v>
      </c>
      <c r="L212" s="71">
        <v>45000</v>
      </c>
      <c r="M212" s="71">
        <v>23244</v>
      </c>
      <c r="N212" s="71">
        <v>3723</v>
      </c>
      <c r="O212" s="69">
        <f t="shared" si="266"/>
        <v>26967</v>
      </c>
      <c r="P212" s="71">
        <f t="shared" si="264"/>
        <v>18033</v>
      </c>
      <c r="Q212" s="199">
        <f t="shared" si="240"/>
        <v>59.93</v>
      </c>
      <c r="R212" s="6"/>
      <c r="S212" s="9">
        <f t="shared" si="274"/>
        <v>-23244</v>
      </c>
      <c r="T212" s="44">
        <f t="shared" si="272"/>
        <v>-23244</v>
      </c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</row>
    <row r="213" spans="1:159" ht="18" x14ac:dyDescent="0.2">
      <c r="A213" s="290"/>
      <c r="B213" s="291"/>
      <c r="C213" s="291"/>
      <c r="D213" s="291"/>
      <c r="E213" s="291" t="s">
        <v>18</v>
      </c>
      <c r="F213" s="291"/>
      <c r="G213" s="295" t="s">
        <v>310</v>
      </c>
      <c r="H213" s="71">
        <v>0</v>
      </c>
      <c r="I213" s="71">
        <f t="shared" si="267"/>
        <v>0</v>
      </c>
      <c r="J213" s="71">
        <f t="shared" si="265"/>
        <v>0</v>
      </c>
      <c r="K213" s="165"/>
      <c r="L213" s="71">
        <v>0</v>
      </c>
      <c r="M213" s="71">
        <v>0</v>
      </c>
      <c r="N213" s="71">
        <v>0</v>
      </c>
      <c r="O213" s="69">
        <f t="shared" si="266"/>
        <v>0</v>
      </c>
      <c r="P213" s="71">
        <f t="shared" si="264"/>
        <v>0</v>
      </c>
      <c r="Q213" s="199"/>
      <c r="R213" s="6"/>
      <c r="S213" s="9">
        <f t="shared" si="274"/>
        <v>0</v>
      </c>
      <c r="T213" s="44">
        <f t="shared" si="272"/>
        <v>0</v>
      </c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</row>
    <row r="214" spans="1:159" ht="18" x14ac:dyDescent="0.2">
      <c r="A214" s="284"/>
      <c r="B214" s="285"/>
      <c r="C214" s="285"/>
      <c r="D214" s="285"/>
      <c r="E214" s="285" t="s">
        <v>136</v>
      </c>
      <c r="F214" s="285"/>
      <c r="G214" s="309" t="s">
        <v>311</v>
      </c>
      <c r="H214" s="73">
        <f t="shared" ref="H214:J214" si="275">SUM(H215:H217)</f>
        <v>2000</v>
      </c>
      <c r="I214" s="73">
        <f t="shared" si="275"/>
        <v>0</v>
      </c>
      <c r="J214" s="73">
        <f t="shared" si="275"/>
        <v>2000</v>
      </c>
      <c r="K214" s="165"/>
      <c r="L214" s="73">
        <f t="shared" ref="L214:O214" si="276">SUM(L215:L217)</f>
        <v>0</v>
      </c>
      <c r="M214" s="73">
        <f t="shared" si="276"/>
        <v>0</v>
      </c>
      <c r="N214" s="73">
        <f t="shared" si="276"/>
        <v>0</v>
      </c>
      <c r="O214" s="73">
        <f t="shared" si="276"/>
        <v>0</v>
      </c>
      <c r="P214" s="73">
        <f t="shared" si="264"/>
        <v>0</v>
      </c>
      <c r="Q214" s="198"/>
      <c r="R214" s="6"/>
      <c r="S214" s="9">
        <f t="shared" si="274"/>
        <v>0</v>
      </c>
      <c r="T214" s="44">
        <f t="shared" si="272"/>
        <v>0</v>
      </c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</row>
    <row r="215" spans="1:159" ht="18" x14ac:dyDescent="0.2">
      <c r="A215" s="290"/>
      <c r="B215" s="291"/>
      <c r="C215" s="291"/>
      <c r="D215" s="291"/>
      <c r="E215" s="291"/>
      <c r="F215" s="291"/>
      <c r="G215" s="295" t="s">
        <v>138</v>
      </c>
      <c r="H215" s="71"/>
      <c r="I215" s="71"/>
      <c r="J215" s="71">
        <f t="shared" ref="J215:J216" si="277">H215-I215</f>
        <v>0</v>
      </c>
      <c r="K215" s="165"/>
      <c r="L215" s="71"/>
      <c r="M215" s="71"/>
      <c r="N215" s="71"/>
      <c r="O215" s="69">
        <f t="shared" ref="O215:O217" si="278">+M215+N215</f>
        <v>0</v>
      </c>
      <c r="P215" s="73">
        <f t="shared" si="264"/>
        <v>0</v>
      </c>
      <c r="Q215" s="73">
        <f t="shared" si="264"/>
        <v>0</v>
      </c>
      <c r="R215" s="6"/>
      <c r="S215" s="9">
        <f t="shared" si="274"/>
        <v>0</v>
      </c>
      <c r="T215" s="44">
        <f t="shared" si="272"/>
        <v>0</v>
      </c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</row>
    <row r="216" spans="1:159" ht="18" x14ac:dyDescent="0.2">
      <c r="A216" s="290"/>
      <c r="B216" s="291"/>
      <c r="C216" s="291"/>
      <c r="D216" s="291"/>
      <c r="E216" s="291"/>
      <c r="F216" s="291"/>
      <c r="G216" s="295" t="s">
        <v>139</v>
      </c>
      <c r="H216" s="71"/>
      <c r="I216" s="71"/>
      <c r="J216" s="71">
        <f t="shared" si="277"/>
        <v>0</v>
      </c>
      <c r="K216" s="165"/>
      <c r="L216" s="71"/>
      <c r="M216" s="71"/>
      <c r="N216" s="71"/>
      <c r="O216" s="69">
        <f t="shared" si="278"/>
        <v>0</v>
      </c>
      <c r="P216" s="73">
        <f t="shared" si="264"/>
        <v>0</v>
      </c>
      <c r="Q216" s="73">
        <f t="shared" si="264"/>
        <v>0</v>
      </c>
      <c r="R216" s="6"/>
      <c r="S216" s="9">
        <f t="shared" si="274"/>
        <v>0</v>
      </c>
      <c r="T216" s="33">
        <f t="shared" ref="T216" si="279">T217+T218+T219+T220</f>
        <v>0</v>
      </c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</row>
    <row r="217" spans="1:159" ht="18" x14ac:dyDescent="0.2">
      <c r="A217" s="290"/>
      <c r="B217" s="291"/>
      <c r="C217" s="291"/>
      <c r="D217" s="291"/>
      <c r="E217" s="291"/>
      <c r="F217" s="291" t="s">
        <v>91</v>
      </c>
      <c r="G217" s="295" t="s">
        <v>312</v>
      </c>
      <c r="H217" s="71">
        <v>2000</v>
      </c>
      <c r="I217" s="71">
        <f>O217</f>
        <v>0</v>
      </c>
      <c r="J217" s="71">
        <f>H217-I217</f>
        <v>2000</v>
      </c>
      <c r="K217" s="165"/>
      <c r="L217" s="71">
        <v>0</v>
      </c>
      <c r="M217" s="71">
        <v>0</v>
      </c>
      <c r="N217" s="71">
        <v>0</v>
      </c>
      <c r="O217" s="69">
        <f t="shared" si="278"/>
        <v>0</v>
      </c>
      <c r="P217" s="73">
        <f t="shared" si="264"/>
        <v>0</v>
      </c>
      <c r="Q217" s="73">
        <f t="shared" si="264"/>
        <v>0</v>
      </c>
      <c r="R217" s="6"/>
      <c r="S217" s="9">
        <f t="shared" si="274"/>
        <v>0</v>
      </c>
      <c r="T217" s="44">
        <f t="shared" ref="T217:T220" si="280">+R217+S217</f>
        <v>0</v>
      </c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</row>
    <row r="218" spans="1:159" ht="18" x14ac:dyDescent="0.2">
      <c r="A218" s="284"/>
      <c r="B218" s="285"/>
      <c r="C218" s="285"/>
      <c r="D218" s="285"/>
      <c r="E218" s="285" t="s">
        <v>22</v>
      </c>
      <c r="F218" s="285"/>
      <c r="G218" s="309" t="s">
        <v>173</v>
      </c>
      <c r="H218" s="73">
        <f t="shared" ref="H218:J218" si="281">H219+H220</f>
        <v>0</v>
      </c>
      <c r="I218" s="73">
        <f t="shared" si="281"/>
        <v>0</v>
      </c>
      <c r="J218" s="73">
        <f t="shared" si="281"/>
        <v>0</v>
      </c>
      <c r="K218" s="165"/>
      <c r="L218" s="73">
        <f t="shared" ref="L218:O218" si="282">L219+L220</f>
        <v>0</v>
      </c>
      <c r="M218" s="73">
        <f t="shared" si="282"/>
        <v>0</v>
      </c>
      <c r="N218" s="73">
        <f t="shared" si="282"/>
        <v>0</v>
      </c>
      <c r="O218" s="73">
        <f t="shared" si="282"/>
        <v>0</v>
      </c>
      <c r="P218" s="73">
        <f t="shared" si="264"/>
        <v>0</v>
      </c>
      <c r="Q218" s="73">
        <f t="shared" si="264"/>
        <v>0</v>
      </c>
      <c r="R218" s="6"/>
      <c r="S218" s="9">
        <f t="shared" si="274"/>
        <v>0</v>
      </c>
      <c r="T218" s="44">
        <f t="shared" si="280"/>
        <v>0</v>
      </c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</row>
    <row r="219" spans="1:159" ht="28.5" x14ac:dyDescent="0.2">
      <c r="A219" s="290"/>
      <c r="B219" s="291"/>
      <c r="C219" s="291"/>
      <c r="D219" s="291"/>
      <c r="E219" s="291"/>
      <c r="F219" s="291" t="s">
        <v>20</v>
      </c>
      <c r="G219" s="295" t="s">
        <v>174</v>
      </c>
      <c r="H219" s="71"/>
      <c r="I219" s="71"/>
      <c r="J219" s="71">
        <f t="shared" ref="J219:J225" si="283">H219-I219</f>
        <v>0</v>
      </c>
      <c r="K219" s="165"/>
      <c r="L219" s="71"/>
      <c r="M219" s="71"/>
      <c r="N219" s="71"/>
      <c r="O219" s="69">
        <f t="shared" ref="O219:O225" si="284">+M219+N219</f>
        <v>0</v>
      </c>
      <c r="P219" s="73">
        <f t="shared" si="264"/>
        <v>0</v>
      </c>
      <c r="Q219" s="73">
        <f t="shared" si="264"/>
        <v>0</v>
      </c>
      <c r="R219" s="6"/>
      <c r="S219" s="9">
        <f t="shared" si="274"/>
        <v>0</v>
      </c>
      <c r="T219" s="44">
        <f t="shared" si="280"/>
        <v>0</v>
      </c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</row>
    <row r="220" spans="1:159" ht="18" x14ac:dyDescent="0.2">
      <c r="A220" s="290"/>
      <c r="B220" s="291"/>
      <c r="C220" s="291"/>
      <c r="D220" s="291"/>
      <c r="E220" s="291"/>
      <c r="F220" s="291"/>
      <c r="G220" s="295" t="s">
        <v>175</v>
      </c>
      <c r="H220" s="71"/>
      <c r="I220" s="71"/>
      <c r="J220" s="71">
        <f t="shared" si="283"/>
        <v>0</v>
      </c>
      <c r="K220" s="165"/>
      <c r="L220" s="71"/>
      <c r="M220" s="71"/>
      <c r="N220" s="71"/>
      <c r="O220" s="69">
        <f t="shared" si="284"/>
        <v>0</v>
      </c>
      <c r="P220" s="73">
        <f t="shared" si="264"/>
        <v>0</v>
      </c>
      <c r="Q220" s="73">
        <f t="shared" si="264"/>
        <v>0</v>
      </c>
      <c r="R220" s="6"/>
      <c r="S220" s="9">
        <f t="shared" si="274"/>
        <v>0</v>
      </c>
      <c r="T220" s="44">
        <f t="shared" si="280"/>
        <v>0</v>
      </c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</row>
    <row r="221" spans="1:159" ht="28.5" x14ac:dyDescent="0.2">
      <c r="A221" s="290"/>
      <c r="B221" s="291"/>
      <c r="C221" s="291"/>
      <c r="D221" s="291"/>
      <c r="E221" s="291">
        <v>11</v>
      </c>
      <c r="F221" s="291"/>
      <c r="G221" s="295" t="s">
        <v>176</v>
      </c>
      <c r="H221" s="71"/>
      <c r="I221" s="71"/>
      <c r="J221" s="71">
        <f t="shared" si="283"/>
        <v>0</v>
      </c>
      <c r="K221" s="165"/>
      <c r="L221" s="71"/>
      <c r="M221" s="71"/>
      <c r="N221" s="71"/>
      <c r="O221" s="69">
        <f t="shared" si="284"/>
        <v>0</v>
      </c>
      <c r="P221" s="73">
        <f t="shared" si="264"/>
        <v>0</v>
      </c>
      <c r="Q221" s="73">
        <f t="shared" si="264"/>
        <v>0</v>
      </c>
      <c r="R221" s="6"/>
      <c r="S221" s="9">
        <f t="shared" si="274"/>
        <v>0</v>
      </c>
      <c r="T221" s="33">
        <f t="shared" ref="T221" si="285">T222</f>
        <v>0</v>
      </c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</row>
    <row r="222" spans="1:159" ht="18" x14ac:dyDescent="0.2">
      <c r="A222" s="290"/>
      <c r="B222" s="291"/>
      <c r="C222" s="291"/>
      <c r="D222" s="291"/>
      <c r="E222" s="291">
        <v>13</v>
      </c>
      <c r="F222" s="291"/>
      <c r="G222" s="295" t="s">
        <v>141</v>
      </c>
      <c r="H222" s="71"/>
      <c r="I222" s="71"/>
      <c r="J222" s="71">
        <f t="shared" si="283"/>
        <v>0</v>
      </c>
      <c r="K222" s="165"/>
      <c r="L222" s="71"/>
      <c r="M222" s="71"/>
      <c r="N222" s="71"/>
      <c r="O222" s="69">
        <f t="shared" si="284"/>
        <v>0</v>
      </c>
      <c r="P222" s="73">
        <f t="shared" si="264"/>
        <v>0</v>
      </c>
      <c r="Q222" s="73">
        <f t="shared" si="264"/>
        <v>0</v>
      </c>
      <c r="R222" s="6"/>
      <c r="S222" s="9">
        <f t="shared" si="274"/>
        <v>0</v>
      </c>
      <c r="T222" s="44">
        <f t="shared" ref="T222" si="286">+R222+S222</f>
        <v>0</v>
      </c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</row>
    <row r="223" spans="1:159" ht="18" x14ac:dyDescent="0.2">
      <c r="A223" s="290"/>
      <c r="B223" s="291"/>
      <c r="C223" s="291"/>
      <c r="D223" s="291"/>
      <c r="E223" s="291">
        <v>14</v>
      </c>
      <c r="F223" s="291"/>
      <c r="G223" s="295" t="s">
        <v>177</v>
      </c>
      <c r="H223" s="71"/>
      <c r="I223" s="71"/>
      <c r="J223" s="71">
        <f t="shared" si="283"/>
        <v>0</v>
      </c>
      <c r="K223" s="165"/>
      <c r="L223" s="71"/>
      <c r="M223" s="71"/>
      <c r="N223" s="71"/>
      <c r="O223" s="69">
        <f t="shared" si="284"/>
        <v>0</v>
      </c>
      <c r="P223" s="73">
        <f t="shared" si="264"/>
        <v>0</v>
      </c>
      <c r="Q223" s="73">
        <f t="shared" si="264"/>
        <v>0</v>
      </c>
      <c r="R223" s="6"/>
      <c r="S223" s="9">
        <f t="shared" si="274"/>
        <v>0</v>
      </c>
      <c r="T223" s="33">
        <f t="shared" ref="T223:T224" si="287">T224</f>
        <v>0</v>
      </c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</row>
    <row r="224" spans="1:159" ht="28.5" x14ac:dyDescent="0.2">
      <c r="A224" s="290"/>
      <c r="B224" s="291"/>
      <c r="C224" s="291"/>
      <c r="D224" s="291"/>
      <c r="E224" s="291"/>
      <c r="F224" s="291"/>
      <c r="G224" s="295" t="s">
        <v>178</v>
      </c>
      <c r="H224" s="71"/>
      <c r="I224" s="71"/>
      <c r="J224" s="71">
        <f t="shared" si="283"/>
        <v>0</v>
      </c>
      <c r="K224" s="165"/>
      <c r="L224" s="71"/>
      <c r="M224" s="71"/>
      <c r="N224" s="71"/>
      <c r="O224" s="69">
        <f t="shared" si="284"/>
        <v>0</v>
      </c>
      <c r="P224" s="73">
        <f t="shared" si="264"/>
        <v>0</v>
      </c>
      <c r="Q224" s="73">
        <f t="shared" si="264"/>
        <v>0</v>
      </c>
      <c r="R224" s="6"/>
      <c r="S224" s="9">
        <f t="shared" si="274"/>
        <v>0</v>
      </c>
      <c r="T224" s="33">
        <f t="shared" si="287"/>
        <v>0</v>
      </c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</row>
    <row r="225" spans="1:159" ht="28.5" x14ac:dyDescent="0.2">
      <c r="A225" s="290"/>
      <c r="B225" s="291"/>
      <c r="C225" s="291"/>
      <c r="D225" s="291"/>
      <c r="E225" s="291"/>
      <c r="F225" s="291"/>
      <c r="G225" s="295" t="s">
        <v>179</v>
      </c>
      <c r="H225" s="71"/>
      <c r="I225" s="71"/>
      <c r="J225" s="71">
        <f t="shared" si="283"/>
        <v>0</v>
      </c>
      <c r="K225" s="165"/>
      <c r="L225" s="71"/>
      <c r="M225" s="71"/>
      <c r="N225" s="71"/>
      <c r="O225" s="69">
        <f t="shared" si="284"/>
        <v>0</v>
      </c>
      <c r="P225" s="73">
        <f t="shared" si="264"/>
        <v>0</v>
      </c>
      <c r="Q225" s="73">
        <f t="shared" si="264"/>
        <v>0</v>
      </c>
      <c r="R225" s="6"/>
      <c r="S225" s="9">
        <f t="shared" si="274"/>
        <v>0</v>
      </c>
      <c r="T225" s="44">
        <f t="shared" ref="T225" si="288">+R225+S225</f>
        <v>0</v>
      </c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</row>
    <row r="226" spans="1:159" ht="15.75" x14ac:dyDescent="0.2">
      <c r="A226" s="284"/>
      <c r="B226" s="285"/>
      <c r="C226" s="285"/>
      <c r="D226" s="285"/>
      <c r="E226" s="285" t="s">
        <v>91</v>
      </c>
      <c r="F226" s="285"/>
      <c r="G226" s="309" t="s">
        <v>313</v>
      </c>
      <c r="H226" s="73">
        <f t="shared" ref="H226:J226" si="289">H227+H228+H229+H230</f>
        <v>0</v>
      </c>
      <c r="I226" s="73">
        <f t="shared" si="289"/>
        <v>0</v>
      </c>
      <c r="J226" s="73">
        <f t="shared" si="289"/>
        <v>0</v>
      </c>
      <c r="K226" s="73">
        <v>0</v>
      </c>
      <c r="L226" s="73">
        <f t="shared" ref="L226:O226" si="290">L227+L228+L229+L230</f>
        <v>0</v>
      </c>
      <c r="M226" s="73">
        <f t="shared" si="290"/>
        <v>0</v>
      </c>
      <c r="N226" s="73">
        <f t="shared" si="290"/>
        <v>0</v>
      </c>
      <c r="O226" s="73">
        <f t="shared" si="290"/>
        <v>0</v>
      </c>
      <c r="P226" s="73">
        <f t="shared" si="264"/>
        <v>0</v>
      </c>
      <c r="Q226" s="73">
        <f t="shared" si="264"/>
        <v>0</v>
      </c>
      <c r="R226" s="6"/>
      <c r="S226" s="9">
        <f t="shared" si="274"/>
        <v>0</v>
      </c>
      <c r="T226" s="31">
        <f t="shared" ref="T226" si="291">+T227</f>
        <v>0</v>
      </c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</row>
    <row r="227" spans="1:159" ht="18" x14ac:dyDescent="0.2">
      <c r="A227" s="290"/>
      <c r="B227" s="291"/>
      <c r="C227" s="291"/>
      <c r="D227" s="291"/>
      <c r="E227" s="291"/>
      <c r="F227" s="291"/>
      <c r="G227" s="295" t="s">
        <v>143</v>
      </c>
      <c r="H227" s="71"/>
      <c r="I227" s="71"/>
      <c r="J227" s="71">
        <f t="shared" ref="J227:K230" si="292">H227-I227</f>
        <v>0</v>
      </c>
      <c r="K227" s="165"/>
      <c r="L227" s="71"/>
      <c r="M227" s="71"/>
      <c r="N227" s="71"/>
      <c r="O227" s="69">
        <f t="shared" ref="O227:O230" si="293">+M227+N227</f>
        <v>0</v>
      </c>
      <c r="P227" s="73">
        <f t="shared" si="264"/>
        <v>0</v>
      </c>
      <c r="Q227" s="73">
        <f t="shared" si="264"/>
        <v>0</v>
      </c>
      <c r="R227" s="6"/>
      <c r="S227" s="9">
        <f t="shared" si="274"/>
        <v>0</v>
      </c>
      <c r="T227" s="44">
        <f t="shared" ref="T227" si="294">+R227+S227</f>
        <v>0</v>
      </c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</row>
    <row r="228" spans="1:159" ht="15.75" x14ac:dyDescent="0.2">
      <c r="A228" s="290"/>
      <c r="B228" s="291"/>
      <c r="C228" s="291"/>
      <c r="D228" s="291"/>
      <c r="E228" s="291"/>
      <c r="F228" s="291" t="s">
        <v>7</v>
      </c>
      <c r="G228" s="295" t="s">
        <v>314</v>
      </c>
      <c r="H228" s="71"/>
      <c r="I228" s="71"/>
      <c r="J228" s="71">
        <f t="shared" si="292"/>
        <v>0</v>
      </c>
      <c r="K228" s="71">
        <f t="shared" si="292"/>
        <v>0</v>
      </c>
      <c r="L228" s="71"/>
      <c r="M228" s="71"/>
      <c r="N228" s="71"/>
      <c r="O228" s="69">
        <f t="shared" si="293"/>
        <v>0</v>
      </c>
      <c r="P228" s="71">
        <f t="shared" si="264"/>
        <v>0</v>
      </c>
      <c r="Q228" s="73">
        <f t="shared" si="264"/>
        <v>0</v>
      </c>
      <c r="R228" s="6"/>
      <c r="S228" s="9">
        <f t="shared" si="274"/>
        <v>0</v>
      </c>
      <c r="T228" s="33">
        <f t="shared" ref="T228" si="295">T230</f>
        <v>0</v>
      </c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</row>
    <row r="229" spans="1:159" ht="28.5" x14ac:dyDescent="0.2">
      <c r="A229" s="290"/>
      <c r="B229" s="291"/>
      <c r="C229" s="291"/>
      <c r="D229" s="291"/>
      <c r="E229" s="291"/>
      <c r="F229" s="291"/>
      <c r="G229" s="295" t="s">
        <v>145</v>
      </c>
      <c r="H229" s="71"/>
      <c r="I229" s="71"/>
      <c r="J229" s="71">
        <f t="shared" si="292"/>
        <v>0</v>
      </c>
      <c r="K229" s="165"/>
      <c r="L229" s="71"/>
      <c r="M229" s="71"/>
      <c r="N229" s="71"/>
      <c r="O229" s="69">
        <f t="shared" si="293"/>
        <v>0</v>
      </c>
      <c r="P229" s="71">
        <f t="shared" si="264"/>
        <v>0</v>
      </c>
      <c r="Q229" s="73">
        <f t="shared" si="264"/>
        <v>0</v>
      </c>
      <c r="R229" s="6"/>
      <c r="S229" s="9">
        <f t="shared" si="274"/>
        <v>0</v>
      </c>
      <c r="T229" s="44">
        <f t="shared" ref="T229" si="296">+R229+S229</f>
        <v>0</v>
      </c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</row>
    <row r="230" spans="1:159" ht="18" x14ac:dyDescent="0.2">
      <c r="A230" s="290"/>
      <c r="B230" s="291"/>
      <c r="C230" s="291"/>
      <c r="D230" s="291"/>
      <c r="E230" s="291"/>
      <c r="F230" s="291" t="s">
        <v>91</v>
      </c>
      <c r="G230" s="295" t="s">
        <v>315</v>
      </c>
      <c r="H230" s="71">
        <v>0</v>
      </c>
      <c r="I230" s="71">
        <v>0</v>
      </c>
      <c r="J230" s="71">
        <f t="shared" si="292"/>
        <v>0</v>
      </c>
      <c r="K230" s="165"/>
      <c r="L230" s="71">
        <v>0</v>
      </c>
      <c r="M230" s="71">
        <v>0</v>
      </c>
      <c r="N230" s="71">
        <v>0</v>
      </c>
      <c r="O230" s="69">
        <f t="shared" si="293"/>
        <v>0</v>
      </c>
      <c r="P230" s="71">
        <f t="shared" si="264"/>
        <v>0</v>
      </c>
      <c r="Q230" s="73">
        <f t="shared" si="264"/>
        <v>0</v>
      </c>
      <c r="R230" s="6"/>
      <c r="S230" s="9">
        <f t="shared" si="274"/>
        <v>0</v>
      </c>
      <c r="T230" s="33">
        <f t="shared" ref="T230" si="297">T232+T231</f>
        <v>0</v>
      </c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</row>
    <row r="231" spans="1:159" ht="15.75" x14ac:dyDescent="0.2">
      <c r="A231" s="284"/>
      <c r="B231" s="285"/>
      <c r="C231" s="285"/>
      <c r="D231" s="285" t="s">
        <v>92</v>
      </c>
      <c r="E231" s="285"/>
      <c r="F231" s="285"/>
      <c r="G231" s="309" t="s">
        <v>180</v>
      </c>
      <c r="H231" s="73">
        <f t="shared" ref="H231:O231" si="298">H232</f>
        <v>0</v>
      </c>
      <c r="I231" s="73">
        <f t="shared" si="298"/>
        <v>0</v>
      </c>
      <c r="J231" s="73">
        <f t="shared" si="298"/>
        <v>0</v>
      </c>
      <c r="K231" s="73">
        <f t="shared" si="298"/>
        <v>0</v>
      </c>
      <c r="L231" s="73">
        <f t="shared" si="298"/>
        <v>0</v>
      </c>
      <c r="M231" s="73">
        <f t="shared" si="298"/>
        <v>0</v>
      </c>
      <c r="N231" s="73">
        <f t="shared" si="298"/>
        <v>0</v>
      </c>
      <c r="O231" s="73">
        <f t="shared" si="298"/>
        <v>0</v>
      </c>
      <c r="P231" s="73">
        <f t="shared" si="264"/>
        <v>0</v>
      </c>
      <c r="Q231" s="73">
        <f t="shared" si="264"/>
        <v>0</v>
      </c>
      <c r="R231" s="6"/>
      <c r="S231" s="9">
        <f t="shared" si="274"/>
        <v>0</v>
      </c>
      <c r="T231" s="44">
        <f t="shared" ref="T231:T232" si="299">+R231+S231</f>
        <v>0</v>
      </c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</row>
    <row r="232" spans="1:159" ht="28.5" x14ac:dyDescent="0.2">
      <c r="A232" s="290"/>
      <c r="B232" s="291"/>
      <c r="C232" s="291"/>
      <c r="D232" s="291"/>
      <c r="E232" s="291" t="s">
        <v>111</v>
      </c>
      <c r="F232" s="291"/>
      <c r="G232" s="295" t="s">
        <v>181</v>
      </c>
      <c r="H232" s="71"/>
      <c r="I232" s="71"/>
      <c r="J232" s="71">
        <f>H232-I232</f>
        <v>0</v>
      </c>
      <c r="K232" s="71">
        <f>I232-J232</f>
        <v>0</v>
      </c>
      <c r="L232" s="71"/>
      <c r="M232" s="71"/>
      <c r="N232" s="71"/>
      <c r="O232" s="69">
        <f t="shared" ref="O232" si="300">+M232+N232</f>
        <v>0</v>
      </c>
      <c r="P232" s="73">
        <f t="shared" si="264"/>
        <v>0</v>
      </c>
      <c r="Q232" s="73">
        <f t="shared" si="264"/>
        <v>0</v>
      </c>
      <c r="R232" s="6"/>
      <c r="S232" s="9">
        <f t="shared" si="274"/>
        <v>0</v>
      </c>
      <c r="T232" s="44">
        <f t="shared" si="299"/>
        <v>0</v>
      </c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</row>
    <row r="233" spans="1:159" ht="28.5" x14ac:dyDescent="0.2">
      <c r="A233" s="284"/>
      <c r="B233" s="285"/>
      <c r="C233" s="285"/>
      <c r="D233" s="285">
        <v>51</v>
      </c>
      <c r="E233" s="285"/>
      <c r="F233" s="285"/>
      <c r="G233" s="309" t="s">
        <v>77</v>
      </c>
      <c r="H233" s="73">
        <f t="shared" ref="H233:J234" si="301">H234</f>
        <v>0</v>
      </c>
      <c r="I233" s="73">
        <f t="shared" si="301"/>
        <v>0</v>
      </c>
      <c r="J233" s="73">
        <f t="shared" si="301"/>
        <v>0</v>
      </c>
      <c r="K233" s="165"/>
      <c r="L233" s="73">
        <f t="shared" ref="L233:O234" si="302">L234</f>
        <v>0</v>
      </c>
      <c r="M233" s="73">
        <f t="shared" si="302"/>
        <v>0</v>
      </c>
      <c r="N233" s="73">
        <f t="shared" si="302"/>
        <v>0</v>
      </c>
      <c r="O233" s="73">
        <f t="shared" si="302"/>
        <v>0</v>
      </c>
      <c r="P233" s="73">
        <f t="shared" si="264"/>
        <v>0</v>
      </c>
      <c r="Q233" s="73">
        <f t="shared" si="264"/>
        <v>0</v>
      </c>
      <c r="R233" s="6"/>
      <c r="S233" s="9">
        <f t="shared" si="274"/>
        <v>0</v>
      </c>
      <c r="T233" s="34">
        <f t="shared" ref="T233" si="303">+T234</f>
        <v>0</v>
      </c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</row>
    <row r="234" spans="1:159" ht="18" x14ac:dyDescent="0.2">
      <c r="A234" s="284"/>
      <c r="B234" s="285"/>
      <c r="C234" s="285"/>
      <c r="D234" s="285"/>
      <c r="E234" s="285" t="s">
        <v>20</v>
      </c>
      <c r="F234" s="285"/>
      <c r="G234" s="293" t="s">
        <v>93</v>
      </c>
      <c r="H234" s="73">
        <f t="shared" si="301"/>
        <v>0</v>
      </c>
      <c r="I234" s="73">
        <f t="shared" si="301"/>
        <v>0</v>
      </c>
      <c r="J234" s="73">
        <f t="shared" si="301"/>
        <v>0</v>
      </c>
      <c r="K234" s="165"/>
      <c r="L234" s="73">
        <f t="shared" si="302"/>
        <v>0</v>
      </c>
      <c r="M234" s="73">
        <f t="shared" si="302"/>
        <v>0</v>
      </c>
      <c r="N234" s="73">
        <f t="shared" si="302"/>
        <v>0</v>
      </c>
      <c r="O234" s="73">
        <f t="shared" si="302"/>
        <v>0</v>
      </c>
      <c r="P234" s="73">
        <f t="shared" si="264"/>
        <v>0</v>
      </c>
      <c r="Q234" s="73">
        <f t="shared" si="264"/>
        <v>0</v>
      </c>
      <c r="R234" s="6"/>
      <c r="S234" s="9">
        <f t="shared" si="274"/>
        <v>0</v>
      </c>
      <c r="T234" s="44">
        <f t="shared" ref="T234" si="304">+R234+S234</f>
        <v>0</v>
      </c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</row>
    <row r="235" spans="1:159" ht="28.5" x14ac:dyDescent="0.2">
      <c r="A235" s="290"/>
      <c r="B235" s="291"/>
      <c r="C235" s="291"/>
      <c r="D235" s="291"/>
      <c r="E235" s="291"/>
      <c r="F235" s="291" t="s">
        <v>20</v>
      </c>
      <c r="G235" s="295" t="s">
        <v>94</v>
      </c>
      <c r="H235" s="71"/>
      <c r="I235" s="71"/>
      <c r="J235" s="71">
        <f>H235-I235</f>
        <v>0</v>
      </c>
      <c r="K235" s="165"/>
      <c r="L235" s="71"/>
      <c r="M235" s="71"/>
      <c r="N235" s="71"/>
      <c r="O235" s="69">
        <f t="shared" ref="O235" si="305">+M235+N235</f>
        <v>0</v>
      </c>
      <c r="P235" s="73">
        <f t="shared" si="264"/>
        <v>0</v>
      </c>
      <c r="Q235" s="73">
        <f t="shared" si="264"/>
        <v>0</v>
      </c>
      <c r="R235" s="6"/>
      <c r="S235" s="9">
        <f t="shared" si="274"/>
        <v>0</v>
      </c>
      <c r="T235" s="33">
        <f>R235+S235</f>
        <v>0</v>
      </c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</row>
    <row r="236" spans="1:159" ht="45" x14ac:dyDescent="0.2">
      <c r="A236" s="290"/>
      <c r="B236" s="291"/>
      <c r="C236" s="291"/>
      <c r="D236" s="285">
        <v>56</v>
      </c>
      <c r="E236" s="291"/>
      <c r="F236" s="291"/>
      <c r="G236" s="293" t="s">
        <v>159</v>
      </c>
      <c r="H236" s="71">
        <f t="shared" ref="H236:I236" si="306">+H237</f>
        <v>0</v>
      </c>
      <c r="I236" s="71">
        <f t="shared" si="306"/>
        <v>0</v>
      </c>
      <c r="J236" s="71">
        <f>H236-I236</f>
        <v>0</v>
      </c>
      <c r="K236" s="165"/>
      <c r="L236" s="71">
        <f>+L237</f>
        <v>0</v>
      </c>
      <c r="M236" s="71">
        <f>+M237</f>
        <v>0</v>
      </c>
      <c r="N236" s="71">
        <f t="shared" ref="N236:O236" si="307">+N237</f>
        <v>0</v>
      </c>
      <c r="O236" s="71">
        <f t="shared" si="307"/>
        <v>0</v>
      </c>
      <c r="P236" s="73">
        <f t="shared" si="264"/>
        <v>0</v>
      </c>
      <c r="Q236" s="73">
        <f t="shared" si="264"/>
        <v>0</v>
      </c>
      <c r="R236" s="6"/>
      <c r="S236" s="9">
        <f t="shared" si="274"/>
        <v>0</v>
      </c>
      <c r="T236" s="33">
        <f t="shared" ref="T236" si="308">T237+T242</f>
        <v>6890</v>
      </c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</row>
    <row r="237" spans="1:159" ht="18" x14ac:dyDescent="0.2">
      <c r="A237" s="290"/>
      <c r="B237" s="291"/>
      <c r="C237" s="291"/>
      <c r="D237" s="291"/>
      <c r="E237" s="296" t="s">
        <v>58</v>
      </c>
      <c r="F237" s="291"/>
      <c r="G237" s="295" t="s">
        <v>182</v>
      </c>
      <c r="H237" s="71"/>
      <c r="I237" s="71"/>
      <c r="J237" s="71"/>
      <c r="K237" s="165"/>
      <c r="L237" s="71"/>
      <c r="M237" s="71"/>
      <c r="N237" s="71"/>
      <c r="O237" s="69">
        <f t="shared" ref="O237" si="309">+M237+N237</f>
        <v>0</v>
      </c>
      <c r="P237" s="73">
        <f t="shared" si="264"/>
        <v>0</v>
      </c>
      <c r="Q237" s="73">
        <f t="shared" si="264"/>
        <v>0</v>
      </c>
      <c r="R237" s="6"/>
      <c r="S237" s="9">
        <f t="shared" si="274"/>
        <v>0</v>
      </c>
      <c r="T237" s="33">
        <f t="shared" ref="T237" si="310">T238+T239+T240+T241</f>
        <v>-948</v>
      </c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</row>
    <row r="238" spans="1:159" ht="18" x14ac:dyDescent="0.2">
      <c r="A238" s="284"/>
      <c r="B238" s="285"/>
      <c r="C238" s="285"/>
      <c r="D238" s="285">
        <v>57</v>
      </c>
      <c r="E238" s="285"/>
      <c r="F238" s="285"/>
      <c r="G238" s="309" t="s">
        <v>316</v>
      </c>
      <c r="H238" s="73">
        <f t="shared" ref="H238:J238" si="311">H240</f>
        <v>2000</v>
      </c>
      <c r="I238" s="73">
        <f t="shared" si="311"/>
        <v>474</v>
      </c>
      <c r="J238" s="73">
        <f t="shared" si="311"/>
        <v>1526</v>
      </c>
      <c r="K238" s="165">
        <f t="shared" si="260"/>
        <v>23.7</v>
      </c>
      <c r="L238" s="73">
        <f t="shared" ref="L238:O238" si="312">L240</f>
        <v>2000</v>
      </c>
      <c r="M238" s="73">
        <f t="shared" si="312"/>
        <v>474</v>
      </c>
      <c r="N238" s="73">
        <f t="shared" si="312"/>
        <v>0</v>
      </c>
      <c r="O238" s="73">
        <f t="shared" si="312"/>
        <v>474</v>
      </c>
      <c r="P238" s="73">
        <f t="shared" si="264"/>
        <v>1526</v>
      </c>
      <c r="Q238" s="198">
        <f t="shared" ref="Q238:Q242" si="313">ROUND(O238/L238*100,2)</f>
        <v>23.7</v>
      </c>
      <c r="R238" s="6"/>
      <c r="S238" s="9">
        <f t="shared" si="274"/>
        <v>-474</v>
      </c>
      <c r="T238" s="44">
        <f t="shared" ref="T238:T242" si="314">+R238+S238</f>
        <v>-474</v>
      </c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</row>
    <row r="239" spans="1:159" ht="18" x14ac:dyDescent="0.2">
      <c r="A239" s="284"/>
      <c r="B239" s="285"/>
      <c r="C239" s="285"/>
      <c r="D239" s="285"/>
      <c r="E239" s="285"/>
      <c r="F239" s="285"/>
      <c r="G239" s="293" t="s">
        <v>95</v>
      </c>
      <c r="H239" s="70"/>
      <c r="I239" s="70"/>
      <c r="J239" s="70"/>
      <c r="K239" s="165"/>
      <c r="L239" s="70"/>
      <c r="M239" s="70"/>
      <c r="N239" s="70"/>
      <c r="O239" s="69">
        <f t="shared" ref="O239" si="315">+M239+N239</f>
        <v>0</v>
      </c>
      <c r="P239" s="73">
        <f t="shared" si="264"/>
        <v>0</v>
      </c>
      <c r="Q239" s="73">
        <f t="shared" si="264"/>
        <v>0</v>
      </c>
      <c r="R239" s="6"/>
      <c r="S239" s="9">
        <f t="shared" si="274"/>
        <v>0</v>
      </c>
      <c r="T239" s="44">
        <f t="shared" si="314"/>
        <v>0</v>
      </c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</row>
    <row r="240" spans="1:159" ht="18" x14ac:dyDescent="0.2">
      <c r="A240" s="284"/>
      <c r="B240" s="285"/>
      <c r="C240" s="285"/>
      <c r="D240" s="285"/>
      <c r="E240" s="285" t="s">
        <v>18</v>
      </c>
      <c r="F240" s="285"/>
      <c r="G240" s="293" t="s">
        <v>317</v>
      </c>
      <c r="H240" s="73">
        <f t="shared" ref="H240:J240" si="316">H242+H241</f>
        <v>2000</v>
      </c>
      <c r="I240" s="73">
        <f t="shared" si="316"/>
        <v>474</v>
      </c>
      <c r="J240" s="73">
        <f t="shared" si="316"/>
        <v>1526</v>
      </c>
      <c r="K240" s="165">
        <f t="shared" si="260"/>
        <v>23.7</v>
      </c>
      <c r="L240" s="73">
        <f t="shared" ref="L240:O240" si="317">L242+L241</f>
        <v>2000</v>
      </c>
      <c r="M240" s="73">
        <f t="shared" si="317"/>
        <v>474</v>
      </c>
      <c r="N240" s="73">
        <f t="shared" si="317"/>
        <v>0</v>
      </c>
      <c r="O240" s="73">
        <f t="shared" si="317"/>
        <v>474</v>
      </c>
      <c r="P240" s="73">
        <f t="shared" si="264"/>
        <v>1526</v>
      </c>
      <c r="Q240" s="198">
        <f t="shared" si="313"/>
        <v>23.7</v>
      </c>
      <c r="R240" s="6"/>
      <c r="S240" s="9">
        <f t="shared" si="274"/>
        <v>-474</v>
      </c>
      <c r="T240" s="44">
        <f t="shared" si="314"/>
        <v>-474</v>
      </c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</row>
    <row r="241" spans="1:159" ht="18" x14ac:dyDescent="0.2">
      <c r="A241" s="290"/>
      <c r="B241" s="291"/>
      <c r="C241" s="291"/>
      <c r="D241" s="291"/>
      <c r="E241" s="291"/>
      <c r="F241" s="291"/>
      <c r="G241" s="295" t="s">
        <v>96</v>
      </c>
      <c r="H241" s="71"/>
      <c r="I241" s="71"/>
      <c r="J241" s="71"/>
      <c r="K241" s="165"/>
      <c r="L241" s="71"/>
      <c r="M241" s="71"/>
      <c r="N241" s="71"/>
      <c r="O241" s="69">
        <f t="shared" ref="O241:O242" si="318">+M241+N241</f>
        <v>0</v>
      </c>
      <c r="P241" s="73">
        <f t="shared" si="264"/>
        <v>0</v>
      </c>
      <c r="Q241" s="73">
        <f t="shared" si="264"/>
        <v>0</v>
      </c>
      <c r="R241" s="6"/>
      <c r="S241" s="9">
        <f t="shared" si="274"/>
        <v>0</v>
      </c>
      <c r="T241" s="69">
        <f t="shared" si="314"/>
        <v>0</v>
      </c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</row>
    <row r="242" spans="1:159" ht="18" x14ac:dyDescent="0.2">
      <c r="A242" s="290"/>
      <c r="B242" s="291"/>
      <c r="C242" s="291"/>
      <c r="D242" s="291"/>
      <c r="E242" s="291"/>
      <c r="F242" s="291" t="s">
        <v>18</v>
      </c>
      <c r="G242" s="295" t="s">
        <v>318</v>
      </c>
      <c r="H242" s="71">
        <v>2000</v>
      </c>
      <c r="I242" s="71">
        <f>O242</f>
        <v>474</v>
      </c>
      <c r="J242" s="71">
        <f>H242-I242</f>
        <v>1526</v>
      </c>
      <c r="K242" s="165">
        <f t="shared" si="260"/>
        <v>23.7</v>
      </c>
      <c r="L242" s="71">
        <v>2000</v>
      </c>
      <c r="M242" s="71">
        <v>474</v>
      </c>
      <c r="N242" s="71">
        <v>0</v>
      </c>
      <c r="O242" s="69">
        <f t="shared" si="318"/>
        <v>474</v>
      </c>
      <c r="P242" s="71">
        <f t="shared" si="264"/>
        <v>1526</v>
      </c>
      <c r="Q242" s="199">
        <f t="shared" si="313"/>
        <v>23.7</v>
      </c>
      <c r="R242" s="6">
        <v>4156</v>
      </c>
      <c r="S242" s="9">
        <f t="shared" si="274"/>
        <v>3682</v>
      </c>
      <c r="T242" s="69">
        <f t="shared" si="314"/>
        <v>7838</v>
      </c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</row>
    <row r="243" spans="1:159" ht="60" x14ac:dyDescent="0.2">
      <c r="A243" s="290"/>
      <c r="B243" s="291"/>
      <c r="C243" s="291"/>
      <c r="D243" s="285">
        <v>58</v>
      </c>
      <c r="E243" s="291"/>
      <c r="F243" s="291"/>
      <c r="G243" s="293" t="s">
        <v>183</v>
      </c>
      <c r="H243" s="73">
        <f t="shared" ref="H243:J243" si="319">+H244</f>
        <v>0</v>
      </c>
      <c r="I243" s="73">
        <f t="shared" si="319"/>
        <v>0</v>
      </c>
      <c r="J243" s="73">
        <f t="shared" si="319"/>
        <v>0</v>
      </c>
      <c r="K243" s="165"/>
      <c r="L243" s="73">
        <f>+L244</f>
        <v>0</v>
      </c>
      <c r="M243" s="73">
        <f>+M244</f>
        <v>0</v>
      </c>
      <c r="N243" s="73">
        <f t="shared" ref="N243:O243" si="320">+N244</f>
        <v>0</v>
      </c>
      <c r="O243" s="73">
        <f t="shared" si="320"/>
        <v>0</v>
      </c>
      <c r="P243" s="73">
        <f t="shared" si="264"/>
        <v>0</v>
      </c>
      <c r="Q243" s="73">
        <f t="shared" si="264"/>
        <v>0</v>
      </c>
      <c r="R243" s="6"/>
      <c r="S243" s="9">
        <f t="shared" si="274"/>
        <v>0</v>
      </c>
      <c r="T243" s="175">
        <f>+R243+S243</f>
        <v>0</v>
      </c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</row>
    <row r="244" spans="1:159" ht="18" x14ac:dyDescent="0.2">
      <c r="A244" s="290"/>
      <c r="B244" s="291"/>
      <c r="C244" s="291"/>
      <c r="D244" s="291"/>
      <c r="E244" s="296" t="s">
        <v>58</v>
      </c>
      <c r="F244" s="291"/>
      <c r="G244" s="295" t="s">
        <v>182</v>
      </c>
      <c r="H244" s="71"/>
      <c r="I244" s="71"/>
      <c r="J244" s="71"/>
      <c r="K244" s="165"/>
      <c r="L244" s="71"/>
      <c r="M244" s="71"/>
      <c r="N244" s="71"/>
      <c r="O244" s="69">
        <f t="shared" ref="O244" si="321">+M244+N244</f>
        <v>0</v>
      </c>
      <c r="P244" s="73">
        <f t="shared" si="264"/>
        <v>0</v>
      </c>
      <c r="Q244" s="73">
        <f t="shared" si="264"/>
        <v>0</v>
      </c>
      <c r="R244" s="6"/>
      <c r="S244" s="9">
        <f t="shared" si="274"/>
        <v>0</v>
      </c>
      <c r="T244" s="31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</row>
    <row r="245" spans="1:159" ht="15.75" x14ac:dyDescent="0.2">
      <c r="A245" s="284"/>
      <c r="B245" s="285"/>
      <c r="C245" s="285"/>
      <c r="D245" s="285" t="s">
        <v>97</v>
      </c>
      <c r="E245" s="285"/>
      <c r="F245" s="285"/>
      <c r="G245" s="309" t="s">
        <v>162</v>
      </c>
      <c r="H245" s="73">
        <f t="shared" ref="H245:J246" si="322">H246</f>
        <v>0</v>
      </c>
      <c r="I245" s="73">
        <f t="shared" si="322"/>
        <v>0</v>
      </c>
      <c r="J245" s="73">
        <f t="shared" si="322"/>
        <v>0</v>
      </c>
      <c r="K245" s="73">
        <v>0</v>
      </c>
      <c r="L245" s="73">
        <f>L246</f>
        <v>0</v>
      </c>
      <c r="M245" s="73">
        <f t="shared" ref="M245" si="323">M246</f>
        <v>0</v>
      </c>
      <c r="N245" s="73">
        <f>N246</f>
        <v>0</v>
      </c>
      <c r="O245" s="73">
        <f>M245+N245</f>
        <v>0</v>
      </c>
      <c r="P245" s="73">
        <f>P246</f>
        <v>0</v>
      </c>
      <c r="Q245" s="198"/>
      <c r="R245" s="6"/>
      <c r="S245" s="9">
        <f t="shared" si="274"/>
        <v>0</v>
      </c>
      <c r="T245" s="55">
        <f t="shared" ref="T245" si="324">T246</f>
        <v>0</v>
      </c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</row>
    <row r="246" spans="1:159" ht="15.75" x14ac:dyDescent="0.2">
      <c r="A246" s="284"/>
      <c r="B246" s="285"/>
      <c r="C246" s="285"/>
      <c r="D246" s="285">
        <v>71</v>
      </c>
      <c r="E246" s="285"/>
      <c r="F246" s="285"/>
      <c r="G246" s="309" t="s">
        <v>319</v>
      </c>
      <c r="H246" s="73">
        <f t="shared" si="322"/>
        <v>0</v>
      </c>
      <c r="I246" s="73">
        <f t="shared" si="322"/>
        <v>0</v>
      </c>
      <c r="J246" s="73">
        <f t="shared" si="322"/>
        <v>0</v>
      </c>
      <c r="K246" s="73">
        <v>0</v>
      </c>
      <c r="L246" s="73">
        <f>L247</f>
        <v>0</v>
      </c>
      <c r="M246" s="73">
        <f t="shared" ref="M246:O246" si="325">M247+M252</f>
        <v>0</v>
      </c>
      <c r="N246" s="73">
        <f t="shared" si="325"/>
        <v>0</v>
      </c>
      <c r="O246" s="73">
        <f t="shared" si="325"/>
        <v>0</v>
      </c>
      <c r="P246" s="73">
        <f t="shared" si="264"/>
        <v>0</v>
      </c>
      <c r="Q246" s="198"/>
      <c r="R246" s="6"/>
      <c r="S246" s="9">
        <f t="shared" si="274"/>
        <v>0</v>
      </c>
      <c r="T246" s="55">
        <f t="shared" ref="T246" si="326">T223</f>
        <v>0</v>
      </c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</row>
    <row r="247" spans="1:159" ht="15.75" x14ac:dyDescent="0.2">
      <c r="A247" s="284"/>
      <c r="B247" s="285"/>
      <c r="C247" s="285"/>
      <c r="D247" s="285"/>
      <c r="E247" s="285" t="s">
        <v>20</v>
      </c>
      <c r="F247" s="285"/>
      <c r="G247" s="293" t="s">
        <v>320</v>
      </c>
      <c r="H247" s="73">
        <f t="shared" ref="H247:J247" si="327">H248+H249+H250+H251</f>
        <v>0</v>
      </c>
      <c r="I247" s="73">
        <f t="shared" si="327"/>
        <v>0</v>
      </c>
      <c r="J247" s="73">
        <f t="shared" si="327"/>
        <v>0</v>
      </c>
      <c r="K247" s="73">
        <v>0</v>
      </c>
      <c r="L247" s="73">
        <f t="shared" ref="L247:O247" si="328">L248+L249+L250+L251</f>
        <v>0</v>
      </c>
      <c r="M247" s="73">
        <f t="shared" si="328"/>
        <v>0</v>
      </c>
      <c r="N247" s="73">
        <f t="shared" si="328"/>
        <v>0</v>
      </c>
      <c r="O247" s="73">
        <f t="shared" si="328"/>
        <v>0</v>
      </c>
      <c r="P247" s="73">
        <f t="shared" si="264"/>
        <v>0</v>
      </c>
      <c r="Q247" s="198"/>
      <c r="R247" s="6"/>
      <c r="S247" s="9">
        <f t="shared" si="274"/>
        <v>0</v>
      </c>
      <c r="T247" s="55">
        <f t="shared" ref="T247" si="329">T163-T246</f>
        <v>-127266.87</v>
      </c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</row>
    <row r="248" spans="1:159" ht="18" x14ac:dyDescent="0.2">
      <c r="A248" s="290"/>
      <c r="B248" s="291"/>
      <c r="C248" s="291"/>
      <c r="D248" s="291"/>
      <c r="E248" s="291"/>
      <c r="F248" s="291"/>
      <c r="G248" s="295" t="s">
        <v>186</v>
      </c>
      <c r="H248" s="71"/>
      <c r="I248" s="71"/>
      <c r="J248" s="71">
        <f t="shared" ref="J248:K252" si="330">H248-I248</f>
        <v>0</v>
      </c>
      <c r="K248" s="165"/>
      <c r="L248" s="71"/>
      <c r="M248" s="71"/>
      <c r="N248" s="71"/>
      <c r="O248" s="69">
        <f t="shared" ref="O248:O252" si="331">+M248+N248</f>
        <v>0</v>
      </c>
      <c r="P248" s="73">
        <f t="shared" si="264"/>
        <v>0</v>
      </c>
      <c r="Q248" s="198"/>
      <c r="R248" s="6"/>
      <c r="S248" s="9">
        <f t="shared" si="274"/>
        <v>0</v>
      </c>
      <c r="T248" s="33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</row>
    <row r="249" spans="1:159" ht="15.75" x14ac:dyDescent="0.2">
      <c r="A249" s="290"/>
      <c r="B249" s="291"/>
      <c r="C249" s="291"/>
      <c r="D249" s="291"/>
      <c r="E249" s="291"/>
      <c r="F249" s="291" t="s">
        <v>18</v>
      </c>
      <c r="G249" s="295" t="s">
        <v>373</v>
      </c>
      <c r="H249" s="71"/>
      <c r="I249" s="71"/>
      <c r="J249" s="71">
        <f t="shared" si="330"/>
        <v>0</v>
      </c>
      <c r="K249" s="71">
        <f t="shared" si="330"/>
        <v>0</v>
      </c>
      <c r="L249" s="71"/>
      <c r="M249" s="71"/>
      <c r="N249" s="71"/>
      <c r="O249" s="69">
        <f t="shared" si="331"/>
        <v>0</v>
      </c>
      <c r="P249" s="73">
        <f t="shared" si="264"/>
        <v>0</v>
      </c>
      <c r="Q249" s="198"/>
      <c r="R249" s="6"/>
      <c r="S249" s="9">
        <f t="shared" si="274"/>
        <v>0</v>
      </c>
      <c r="T249" s="55">
        <f>T250+T361+T369+T373</f>
        <v>58304429.510000005</v>
      </c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</row>
    <row r="250" spans="1:159" ht="28.5" x14ac:dyDescent="0.2">
      <c r="A250" s="290"/>
      <c r="B250" s="291"/>
      <c r="C250" s="291"/>
      <c r="D250" s="291"/>
      <c r="E250" s="291"/>
      <c r="F250" s="291" t="s">
        <v>35</v>
      </c>
      <c r="G250" s="295" t="s">
        <v>321</v>
      </c>
      <c r="H250" s="71"/>
      <c r="I250" s="71"/>
      <c r="J250" s="71">
        <f t="shared" si="330"/>
        <v>0</v>
      </c>
      <c r="K250" s="165"/>
      <c r="L250" s="71">
        <v>0</v>
      </c>
      <c r="M250" s="71">
        <v>0</v>
      </c>
      <c r="N250" s="71">
        <v>0</v>
      </c>
      <c r="O250" s="69">
        <f t="shared" si="331"/>
        <v>0</v>
      </c>
      <c r="P250" s="71">
        <f t="shared" si="264"/>
        <v>0</v>
      </c>
      <c r="Q250" s="199"/>
      <c r="R250" s="6"/>
      <c r="S250" s="9">
        <f t="shared" si="274"/>
        <v>0</v>
      </c>
      <c r="T250" s="33">
        <f>T251+T288+T323+T326+T331+T359</f>
        <v>-23603878.489999995</v>
      </c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</row>
    <row r="251" spans="1:159" s="80" customFormat="1" ht="18" x14ac:dyDescent="0.2">
      <c r="A251" s="319"/>
      <c r="B251" s="320"/>
      <c r="C251" s="320"/>
      <c r="D251" s="320"/>
      <c r="E251" s="320"/>
      <c r="F251" s="320" t="s">
        <v>91</v>
      </c>
      <c r="G251" s="321" t="s">
        <v>189</v>
      </c>
      <c r="H251" s="71"/>
      <c r="I251" s="71"/>
      <c r="J251" s="71">
        <f t="shared" si="330"/>
        <v>0</v>
      </c>
      <c r="K251" s="165"/>
      <c r="L251" s="71"/>
      <c r="M251" s="71"/>
      <c r="N251" s="71"/>
      <c r="O251" s="69">
        <f t="shared" si="331"/>
        <v>0</v>
      </c>
      <c r="P251" s="69">
        <f t="shared" si="264"/>
        <v>0</v>
      </c>
      <c r="Q251" s="206"/>
      <c r="R251" s="77"/>
      <c r="S251" s="9">
        <f t="shared" si="274"/>
        <v>0</v>
      </c>
      <c r="T251" s="33">
        <f>T252+T272+T281+T279</f>
        <v>-23881228.729999997</v>
      </c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8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78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78"/>
      <c r="CQ251" s="78"/>
      <c r="CR251" s="78"/>
      <c r="CS251" s="78"/>
      <c r="CT251" s="78"/>
      <c r="CU251" s="78"/>
      <c r="CV251" s="78"/>
      <c r="CW251" s="78"/>
      <c r="CX251" s="78"/>
      <c r="CY251" s="78"/>
      <c r="CZ251" s="78"/>
      <c r="DA251" s="78"/>
      <c r="DB251" s="78"/>
      <c r="DC251" s="78"/>
      <c r="DD251" s="78"/>
      <c r="DE251" s="78"/>
      <c r="DF251" s="78"/>
      <c r="DG251" s="78"/>
      <c r="DH251" s="79"/>
      <c r="DI251" s="79"/>
      <c r="DJ251" s="79"/>
      <c r="DK251" s="79"/>
      <c r="DL251" s="79"/>
      <c r="DM251" s="79"/>
      <c r="DN251" s="79"/>
      <c r="DO251" s="79"/>
      <c r="DP251" s="79"/>
      <c r="DQ251" s="79"/>
      <c r="DR251" s="79"/>
      <c r="DS251" s="79"/>
      <c r="DT251" s="79"/>
      <c r="DU251" s="79"/>
      <c r="DV251" s="79"/>
      <c r="DW251" s="79"/>
      <c r="DX251" s="79"/>
      <c r="DY251" s="79"/>
      <c r="DZ251" s="79"/>
      <c r="EA251" s="79"/>
      <c r="EB251" s="79"/>
      <c r="EC251" s="79"/>
      <c r="ED251" s="79"/>
      <c r="EE251" s="79"/>
      <c r="EF251" s="79"/>
      <c r="EG251" s="79"/>
      <c r="EH251" s="79"/>
      <c r="EI251" s="79"/>
      <c r="EJ251" s="79"/>
      <c r="EK251" s="79"/>
      <c r="EL251" s="79"/>
      <c r="EM251" s="79"/>
      <c r="EN251" s="79"/>
      <c r="EO251" s="79"/>
      <c r="EP251" s="79"/>
      <c r="EQ251" s="79"/>
      <c r="ER251" s="79"/>
      <c r="ES251" s="79"/>
      <c r="ET251" s="79"/>
      <c r="EU251" s="79"/>
      <c r="EV251" s="79"/>
      <c r="EW251" s="79"/>
      <c r="EX251" s="79"/>
      <c r="EY251" s="79"/>
      <c r="EZ251" s="79"/>
      <c r="FA251" s="79"/>
      <c r="FB251" s="79"/>
      <c r="FC251" s="79"/>
    </row>
    <row r="252" spans="1:159" s="80" customFormat="1" ht="28.5" x14ac:dyDescent="0.2">
      <c r="A252" s="319"/>
      <c r="B252" s="320"/>
      <c r="C252" s="320"/>
      <c r="D252" s="320"/>
      <c r="E252" s="320" t="s">
        <v>35</v>
      </c>
      <c r="F252" s="320"/>
      <c r="G252" s="321" t="s">
        <v>190</v>
      </c>
      <c r="H252" s="71"/>
      <c r="I252" s="71"/>
      <c r="J252" s="71">
        <f t="shared" si="330"/>
        <v>0</v>
      </c>
      <c r="K252" s="165"/>
      <c r="L252" s="71"/>
      <c r="M252" s="71"/>
      <c r="N252" s="71"/>
      <c r="O252" s="69">
        <f t="shared" si="331"/>
        <v>0</v>
      </c>
      <c r="P252" s="69">
        <f t="shared" si="264"/>
        <v>0</v>
      </c>
      <c r="Q252" s="206"/>
      <c r="R252" s="77"/>
      <c r="S252" s="9">
        <f t="shared" si="274"/>
        <v>0</v>
      </c>
      <c r="T252" s="33">
        <f>SUM(T253:T271)</f>
        <v>-23881788.729999997</v>
      </c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8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78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78"/>
      <c r="CQ252" s="78"/>
      <c r="CR252" s="78"/>
      <c r="CS252" s="78"/>
      <c r="CT252" s="78"/>
      <c r="CU252" s="78"/>
      <c r="CV252" s="78"/>
      <c r="CW252" s="78"/>
      <c r="CX252" s="78"/>
      <c r="CY252" s="78"/>
      <c r="CZ252" s="78"/>
      <c r="DA252" s="78"/>
      <c r="DB252" s="78"/>
      <c r="DC252" s="78"/>
      <c r="DD252" s="78"/>
      <c r="DE252" s="78"/>
      <c r="DF252" s="78"/>
      <c r="DG252" s="78"/>
      <c r="DH252" s="79"/>
      <c r="DI252" s="79"/>
      <c r="DJ252" s="79"/>
      <c r="DK252" s="79"/>
      <c r="DL252" s="79"/>
      <c r="DM252" s="79"/>
      <c r="DN252" s="79"/>
      <c r="DO252" s="79"/>
      <c r="DP252" s="79"/>
      <c r="DQ252" s="79"/>
      <c r="DR252" s="79"/>
      <c r="DS252" s="79"/>
      <c r="DT252" s="79"/>
      <c r="DU252" s="79"/>
      <c r="DV252" s="79"/>
      <c r="DW252" s="79"/>
      <c r="DX252" s="79"/>
      <c r="DY252" s="79"/>
      <c r="DZ252" s="79"/>
      <c r="EA252" s="79"/>
      <c r="EB252" s="79"/>
      <c r="EC252" s="79"/>
      <c r="ED252" s="79"/>
      <c r="EE252" s="79"/>
      <c r="EF252" s="79"/>
      <c r="EG252" s="79"/>
      <c r="EH252" s="79"/>
      <c r="EI252" s="79"/>
      <c r="EJ252" s="79"/>
      <c r="EK252" s="79"/>
      <c r="EL252" s="79"/>
      <c r="EM252" s="79"/>
      <c r="EN252" s="79"/>
      <c r="EO252" s="79"/>
      <c r="EP252" s="79"/>
      <c r="EQ252" s="79"/>
      <c r="ER252" s="79"/>
      <c r="ES252" s="79"/>
      <c r="ET252" s="79"/>
      <c r="EU252" s="79"/>
      <c r="EV252" s="79"/>
      <c r="EW252" s="79"/>
      <c r="EX252" s="79"/>
      <c r="EY252" s="79"/>
      <c r="EZ252" s="79"/>
      <c r="FA252" s="79"/>
      <c r="FB252" s="79"/>
      <c r="FC252" s="79"/>
    </row>
    <row r="253" spans="1:159" ht="18" x14ac:dyDescent="0.2">
      <c r="A253" s="316"/>
      <c r="B253" s="317"/>
      <c r="C253" s="317"/>
      <c r="D253" s="317">
        <v>85</v>
      </c>
      <c r="E253" s="317"/>
      <c r="F253" s="317"/>
      <c r="G253" s="318" t="s">
        <v>87</v>
      </c>
      <c r="H253" s="71"/>
      <c r="I253" s="71"/>
      <c r="J253" s="71"/>
      <c r="K253" s="165"/>
      <c r="L253" s="71"/>
      <c r="M253" s="71">
        <v>-6785</v>
      </c>
      <c r="N253" s="71">
        <v>0</v>
      </c>
      <c r="O253" s="69">
        <f>+M253+N253</f>
        <v>-6785</v>
      </c>
      <c r="P253" s="69">
        <f t="shared" si="264"/>
        <v>6785</v>
      </c>
      <c r="Q253" s="205"/>
      <c r="R253" s="6"/>
      <c r="S253" s="9">
        <f t="shared" si="274"/>
        <v>6785</v>
      </c>
      <c r="T253" s="44">
        <f>+R253+S253</f>
        <v>6785</v>
      </c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</row>
    <row r="254" spans="1:159" ht="18" x14ac:dyDescent="0.2">
      <c r="A254" s="290"/>
      <c r="B254" s="291"/>
      <c r="C254" s="291"/>
      <c r="D254" s="291"/>
      <c r="E254" s="291"/>
      <c r="F254" s="291"/>
      <c r="G254" s="295" t="s">
        <v>191</v>
      </c>
      <c r="H254" s="71"/>
      <c r="I254" s="71"/>
      <c r="J254" s="71"/>
      <c r="K254" s="165"/>
      <c r="L254" s="71"/>
      <c r="M254" s="71"/>
      <c r="N254" s="71"/>
      <c r="O254" s="71"/>
      <c r="P254" s="71"/>
      <c r="Q254" s="207"/>
      <c r="R254" s="6"/>
      <c r="S254" s="9">
        <f t="shared" si="274"/>
        <v>0</v>
      </c>
      <c r="T254" s="172">
        <f>R254+S254</f>
        <v>0</v>
      </c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</row>
    <row r="255" spans="1:159" ht="15.75" x14ac:dyDescent="0.2">
      <c r="A255" s="378" t="s">
        <v>167</v>
      </c>
      <c r="B255" s="379" t="s">
        <v>127</v>
      </c>
      <c r="C255" s="379"/>
      <c r="D255" s="379"/>
      <c r="E255" s="379"/>
      <c r="F255" s="379"/>
      <c r="G255" s="322" t="s">
        <v>322</v>
      </c>
      <c r="H255" s="73">
        <f t="shared" ref="H255:I255" si="332">H256</f>
        <v>0</v>
      </c>
      <c r="I255" s="73">
        <f t="shared" si="332"/>
        <v>0</v>
      </c>
      <c r="J255" s="73">
        <f>H255-I255</f>
        <v>0</v>
      </c>
      <c r="K255" s="73">
        <f>I255-J255</f>
        <v>0</v>
      </c>
      <c r="L255" s="73">
        <f t="shared" ref="L255:P255" si="333">L256</f>
        <v>0</v>
      </c>
      <c r="M255" s="73">
        <f t="shared" si="333"/>
        <v>0</v>
      </c>
      <c r="N255" s="73">
        <f t="shared" si="333"/>
        <v>0</v>
      </c>
      <c r="O255" s="73">
        <f t="shared" si="333"/>
        <v>0</v>
      </c>
      <c r="P255" s="73">
        <f t="shared" si="333"/>
        <v>0</v>
      </c>
      <c r="Q255" s="208"/>
      <c r="R255" s="6"/>
      <c r="S255" s="9">
        <f t="shared" si="274"/>
        <v>0</v>
      </c>
      <c r="T255" s="44">
        <f t="shared" ref="T255:T271" si="334">+R255+S255</f>
        <v>0</v>
      </c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</row>
    <row r="256" spans="1:159" ht="28.5" x14ac:dyDescent="0.2">
      <c r="A256" s="378"/>
      <c r="B256" s="379"/>
      <c r="C256" s="379" t="s">
        <v>20</v>
      </c>
      <c r="D256" s="379"/>
      <c r="E256" s="379"/>
      <c r="F256" s="379"/>
      <c r="G256" s="322" t="s">
        <v>323</v>
      </c>
      <c r="H256" s="73">
        <f t="shared" ref="H256:I256" si="335">H233</f>
        <v>0</v>
      </c>
      <c r="I256" s="73">
        <f t="shared" si="335"/>
        <v>0</v>
      </c>
      <c r="J256" s="73">
        <f>H256-I256</f>
        <v>0</v>
      </c>
      <c r="K256" s="73">
        <f>I256-J256</f>
        <v>0</v>
      </c>
      <c r="L256" s="73">
        <f t="shared" ref="L256:P256" si="336">L233</f>
        <v>0</v>
      </c>
      <c r="M256" s="73">
        <f t="shared" si="336"/>
        <v>0</v>
      </c>
      <c r="N256" s="73">
        <f t="shared" si="336"/>
        <v>0</v>
      </c>
      <c r="O256" s="73">
        <f t="shared" si="336"/>
        <v>0</v>
      </c>
      <c r="P256" s="73">
        <f t="shared" si="336"/>
        <v>0</v>
      </c>
      <c r="Q256" s="208"/>
      <c r="R256" s="6"/>
      <c r="S256" s="9">
        <f t="shared" si="274"/>
        <v>0</v>
      </c>
      <c r="T256" s="44">
        <f t="shared" si="334"/>
        <v>0</v>
      </c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</row>
    <row r="257" spans="1:159" ht="18" x14ac:dyDescent="0.2">
      <c r="A257" s="378"/>
      <c r="B257" s="379" t="s">
        <v>45</v>
      </c>
      <c r="C257" s="379"/>
      <c r="D257" s="379"/>
      <c r="E257" s="379"/>
      <c r="F257" s="379"/>
      <c r="G257" s="322" t="s">
        <v>324</v>
      </c>
      <c r="H257" s="73">
        <f t="shared" ref="H257:I257" si="337">H173-H256</f>
        <v>132600</v>
      </c>
      <c r="I257" s="73">
        <f t="shared" si="337"/>
        <v>38805</v>
      </c>
      <c r="J257" s="73">
        <f t="shared" ref="J257" si="338">H257-I257</f>
        <v>93795</v>
      </c>
      <c r="K257" s="165">
        <f t="shared" ref="K257:K318" si="339">ROUND(I257/H257*100,2)</f>
        <v>29.26</v>
      </c>
      <c r="L257" s="73">
        <f t="shared" ref="L257:O257" si="340">L173-L256</f>
        <v>92600</v>
      </c>
      <c r="M257" s="73">
        <f t="shared" si="340"/>
        <v>35165</v>
      </c>
      <c r="N257" s="73">
        <f t="shared" si="340"/>
        <v>3640</v>
      </c>
      <c r="O257" s="73">
        <f t="shared" si="340"/>
        <v>38805</v>
      </c>
      <c r="P257" s="73">
        <f t="shared" ref="P257" si="341">L257-O257</f>
        <v>53795</v>
      </c>
      <c r="Q257" s="200">
        <f t="shared" ref="Q257:Q262" si="342">ROUND(O257/L257*100,2)</f>
        <v>41.91</v>
      </c>
      <c r="R257" s="6"/>
      <c r="S257" s="9">
        <f t="shared" si="274"/>
        <v>-35165</v>
      </c>
      <c r="T257" s="44">
        <f t="shared" si="334"/>
        <v>-35165</v>
      </c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</row>
    <row r="258" spans="1:159" ht="18" x14ac:dyDescent="0.2">
      <c r="A258" s="284"/>
      <c r="B258" s="285"/>
      <c r="C258" s="285"/>
      <c r="D258" s="285"/>
      <c r="E258" s="285"/>
      <c r="F258" s="285"/>
      <c r="G258" s="309"/>
      <c r="H258" s="73"/>
      <c r="I258" s="73"/>
      <c r="J258" s="73"/>
      <c r="K258" s="165"/>
      <c r="L258" s="73"/>
      <c r="M258" s="73"/>
      <c r="N258" s="73"/>
      <c r="O258" s="73"/>
      <c r="P258" s="73"/>
      <c r="Q258" s="209"/>
      <c r="R258" s="6"/>
      <c r="S258" s="9">
        <f t="shared" si="274"/>
        <v>0</v>
      </c>
      <c r="T258" s="44">
        <f t="shared" si="334"/>
        <v>0</v>
      </c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</row>
    <row r="259" spans="1:159" s="1" customFormat="1" ht="18" x14ac:dyDescent="0.25">
      <c r="A259" s="413" t="s">
        <v>192</v>
      </c>
      <c r="B259" s="414"/>
      <c r="C259" s="414"/>
      <c r="D259" s="414"/>
      <c r="E259" s="414"/>
      <c r="F259" s="414"/>
      <c r="G259" s="299" t="s">
        <v>193</v>
      </c>
      <c r="H259" s="73">
        <f>H260+H371+H379+H383</f>
        <v>17490000</v>
      </c>
      <c r="I259" s="73">
        <f>I260+I371+I379+I383</f>
        <v>12262007.180000002</v>
      </c>
      <c r="J259" s="73">
        <f>J260+J371+J379+J383</f>
        <v>5559923.1199999992</v>
      </c>
      <c r="K259" s="165">
        <f t="shared" si="339"/>
        <v>70.11</v>
      </c>
      <c r="L259" s="73">
        <f>L260+L371+L379+L383</f>
        <v>16686600</v>
      </c>
      <c r="M259" s="73">
        <f>M260+M371+M379+M383</f>
        <v>10954673.299999999</v>
      </c>
      <c r="N259" s="73">
        <f>N260+N371+N379+N383</f>
        <v>1307333.8799999999</v>
      </c>
      <c r="O259" s="73">
        <f>O260+O371+O379+O383</f>
        <v>12262007.180000002</v>
      </c>
      <c r="P259" s="73">
        <f>L259-O259</f>
        <v>4424592.8199999984</v>
      </c>
      <c r="Q259" s="200">
        <f t="shared" si="342"/>
        <v>73.48</v>
      </c>
      <c r="R259" s="13"/>
      <c r="S259" s="9">
        <f t="shared" si="274"/>
        <v>-10954673.299999999</v>
      </c>
      <c r="T259" s="44">
        <f t="shared" si="334"/>
        <v>-10954673.299999999</v>
      </c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  <c r="EB259" s="11"/>
      <c r="EC259" s="11"/>
      <c r="ED259" s="11"/>
      <c r="EE259" s="11"/>
      <c r="EF259" s="11"/>
      <c r="EG259" s="11"/>
      <c r="EH259" s="11"/>
      <c r="EI259" s="11"/>
      <c r="EJ259" s="11"/>
      <c r="EK259" s="11"/>
      <c r="EL259" s="11"/>
      <c r="EM259" s="11"/>
      <c r="EN259" s="11"/>
      <c r="EO259" s="11"/>
      <c r="EP259" s="11"/>
      <c r="EQ259" s="11"/>
      <c r="ER259" s="11"/>
      <c r="ES259" s="11"/>
      <c r="ET259" s="11"/>
      <c r="EU259" s="11"/>
      <c r="EV259" s="11"/>
      <c r="EW259" s="11"/>
      <c r="EX259" s="11"/>
      <c r="EY259" s="11"/>
      <c r="EZ259" s="11"/>
      <c r="FA259" s="11"/>
      <c r="FB259" s="11"/>
      <c r="FC259" s="11"/>
    </row>
    <row r="260" spans="1:159" s="1" customFormat="1" ht="18" x14ac:dyDescent="0.25">
      <c r="A260" s="284"/>
      <c r="B260" s="285"/>
      <c r="C260" s="285"/>
      <c r="D260" s="285" t="s">
        <v>20</v>
      </c>
      <c r="E260" s="285"/>
      <c r="F260" s="285"/>
      <c r="G260" s="309" t="s">
        <v>153</v>
      </c>
      <c r="H260" s="73">
        <f>H261+H298+H333+H336+H341+H369</f>
        <v>17490000</v>
      </c>
      <c r="I260" s="73">
        <f>I261+I298+I333+I336+I341+I369</f>
        <v>12335633.880000001</v>
      </c>
      <c r="J260" s="73">
        <f>J261+J298+J333+J336+J341+J369</f>
        <v>5559923.1199999992</v>
      </c>
      <c r="K260" s="165">
        <f t="shared" si="339"/>
        <v>70.53</v>
      </c>
      <c r="L260" s="73">
        <f>L261+L298+L333+L336+L341+L369</f>
        <v>16686600</v>
      </c>
      <c r="M260" s="73">
        <f>M261+M298+M333+M336+M341+M369</f>
        <v>11022164.43</v>
      </c>
      <c r="N260" s="73">
        <f>N261+N298+N333+N336+N341+N369</f>
        <v>1313469.45</v>
      </c>
      <c r="O260" s="73">
        <f>O261+O298+O333+O336+O341+O369</f>
        <v>12335633.880000001</v>
      </c>
      <c r="P260" s="70">
        <f t="shared" ref="P260:P263" si="343">L260-O260</f>
        <v>4350966.1199999992</v>
      </c>
      <c r="Q260" s="198">
        <f t="shared" si="342"/>
        <v>73.930000000000007</v>
      </c>
      <c r="R260" s="9"/>
      <c r="S260" s="9">
        <f t="shared" si="274"/>
        <v>-11022164.43</v>
      </c>
      <c r="T260" s="44">
        <f t="shared" si="334"/>
        <v>-11022164.43</v>
      </c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  <c r="EB260" s="11"/>
      <c r="EC260" s="11"/>
      <c r="ED260" s="11"/>
      <c r="EE260" s="11"/>
      <c r="EF260" s="11"/>
      <c r="EG260" s="11"/>
      <c r="EH260" s="11"/>
      <c r="EI260" s="11"/>
      <c r="EJ260" s="11"/>
      <c r="EK260" s="11"/>
      <c r="EL260" s="11"/>
      <c r="EM260" s="11"/>
      <c r="EN260" s="11"/>
      <c r="EO260" s="11"/>
      <c r="EP260" s="11"/>
      <c r="EQ260" s="11"/>
      <c r="ER260" s="11"/>
      <c r="ES260" s="11"/>
      <c r="ET260" s="11"/>
      <c r="EU260" s="11"/>
      <c r="EV260" s="11"/>
      <c r="EW260" s="11"/>
      <c r="EX260" s="11"/>
      <c r="EY260" s="11"/>
      <c r="EZ260" s="11"/>
      <c r="FA260" s="11"/>
      <c r="FB260" s="11"/>
      <c r="FC260" s="11"/>
    </row>
    <row r="261" spans="1:159" s="1" customFormat="1" ht="18" x14ac:dyDescent="0.25">
      <c r="A261" s="284"/>
      <c r="B261" s="285"/>
      <c r="C261" s="285"/>
      <c r="D261" s="285" t="s">
        <v>89</v>
      </c>
      <c r="E261" s="285"/>
      <c r="F261" s="285"/>
      <c r="G261" s="309" t="s">
        <v>273</v>
      </c>
      <c r="H261" s="73">
        <f>H262+H282+H291+H289</f>
        <v>2729000</v>
      </c>
      <c r="I261" s="73">
        <f>I262+I282+I291+I289</f>
        <v>1585593</v>
      </c>
      <c r="J261" s="73">
        <f>J262+J282+J291+J289</f>
        <v>1143407</v>
      </c>
      <c r="K261" s="165">
        <f t="shared" si="339"/>
        <v>58.1</v>
      </c>
      <c r="L261" s="73">
        <f>L262+L282+L291+L289</f>
        <v>2055100</v>
      </c>
      <c r="M261" s="73">
        <f>M262+M282+M291+M289</f>
        <v>1364504</v>
      </c>
      <c r="N261" s="73">
        <f>N262+N282+N291+N289</f>
        <v>221089</v>
      </c>
      <c r="O261" s="73">
        <f>O262+O282+O291+O289</f>
        <v>1585593</v>
      </c>
      <c r="P261" s="73">
        <f>P262+P282+P291+P289</f>
        <v>469507</v>
      </c>
      <c r="Q261" s="198">
        <f t="shared" si="342"/>
        <v>77.150000000000006</v>
      </c>
      <c r="R261" s="9"/>
      <c r="S261" s="9">
        <f t="shared" si="274"/>
        <v>-1364504</v>
      </c>
      <c r="T261" s="44">
        <f t="shared" si="334"/>
        <v>-1364504</v>
      </c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  <c r="EB261" s="11"/>
      <c r="EC261" s="11"/>
      <c r="ED261" s="11"/>
      <c r="EE261" s="11"/>
      <c r="EF261" s="11"/>
      <c r="EG261" s="11"/>
      <c r="EH261" s="11"/>
      <c r="EI261" s="11"/>
      <c r="EJ261" s="11"/>
      <c r="EK261" s="11"/>
      <c r="EL261" s="11"/>
      <c r="EM261" s="11"/>
      <c r="EN261" s="11"/>
      <c r="EO261" s="11"/>
      <c r="EP261" s="11"/>
      <c r="EQ261" s="11"/>
      <c r="ER261" s="11"/>
      <c r="ES261" s="11"/>
      <c r="ET261" s="11"/>
      <c r="EU261" s="11"/>
      <c r="EV261" s="11"/>
      <c r="EW261" s="11"/>
      <c r="EX261" s="11"/>
      <c r="EY261" s="11"/>
      <c r="EZ261" s="11"/>
      <c r="FA261" s="11"/>
      <c r="FB261" s="11"/>
      <c r="FC261" s="11"/>
    </row>
    <row r="262" spans="1:159" s="1" customFormat="1" ht="18" x14ac:dyDescent="0.25">
      <c r="A262" s="284"/>
      <c r="B262" s="285"/>
      <c r="C262" s="285"/>
      <c r="D262" s="285"/>
      <c r="E262" s="285" t="s">
        <v>20</v>
      </c>
      <c r="F262" s="285"/>
      <c r="G262" s="293" t="s">
        <v>294</v>
      </c>
      <c r="H262" s="73">
        <f>SUM(H263:H281)</f>
        <v>2672000</v>
      </c>
      <c r="I262" s="73">
        <f>SUM(I263:I281)</f>
        <v>1552647</v>
      </c>
      <c r="J262" s="73">
        <f>SUM(J263:J281)</f>
        <v>1119353</v>
      </c>
      <c r="K262" s="165">
        <f t="shared" si="339"/>
        <v>58.11</v>
      </c>
      <c r="L262" s="73">
        <f>SUM(L263:L281)</f>
        <v>2012600</v>
      </c>
      <c r="M262" s="73">
        <f>SUM(M263:M281)</f>
        <v>1336236</v>
      </c>
      <c r="N262" s="73">
        <f>SUM(N263:N281)</f>
        <v>216411</v>
      </c>
      <c r="O262" s="73">
        <f>SUM(O263:O281)</f>
        <v>1552647</v>
      </c>
      <c r="P262" s="70">
        <f t="shared" si="343"/>
        <v>459953</v>
      </c>
      <c r="Q262" s="198">
        <f t="shared" si="342"/>
        <v>77.150000000000006</v>
      </c>
      <c r="R262" s="9"/>
      <c r="S262" s="9">
        <f t="shared" si="274"/>
        <v>-1336236</v>
      </c>
      <c r="T262" s="44">
        <f t="shared" si="334"/>
        <v>-1336236</v>
      </c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  <c r="EB262" s="11"/>
      <c r="EC262" s="11"/>
      <c r="ED262" s="11"/>
      <c r="EE262" s="11"/>
      <c r="EF262" s="11"/>
      <c r="EG262" s="11"/>
      <c r="EH262" s="11"/>
      <c r="EI262" s="11"/>
      <c r="EJ262" s="11"/>
      <c r="EK262" s="11"/>
      <c r="EL262" s="11"/>
      <c r="EM262" s="11"/>
      <c r="EN262" s="11"/>
      <c r="EO262" s="11"/>
      <c r="EP262" s="11"/>
      <c r="EQ262" s="11"/>
      <c r="ER262" s="11"/>
      <c r="ES262" s="11"/>
      <c r="ET262" s="11"/>
      <c r="EU262" s="11"/>
      <c r="EV262" s="11"/>
      <c r="EW262" s="11"/>
      <c r="EX262" s="11"/>
      <c r="EY262" s="11"/>
      <c r="EZ262" s="11"/>
      <c r="FA262" s="11"/>
      <c r="FB262" s="11"/>
      <c r="FC262" s="11"/>
    </row>
    <row r="263" spans="1:159" ht="18" x14ac:dyDescent="0.2">
      <c r="A263" s="290"/>
      <c r="B263" s="291"/>
      <c r="C263" s="291"/>
      <c r="D263" s="291"/>
      <c r="E263" s="291"/>
      <c r="F263" s="291" t="s">
        <v>20</v>
      </c>
      <c r="G263" s="295" t="s">
        <v>295</v>
      </c>
      <c r="H263" s="71">
        <v>2076000</v>
      </c>
      <c r="I263" s="71">
        <f>O263</f>
        <v>1205288</v>
      </c>
      <c r="J263" s="71">
        <f>H263-I263</f>
        <v>870712</v>
      </c>
      <c r="K263" s="165">
        <f t="shared" si="339"/>
        <v>58.06</v>
      </c>
      <c r="L263" s="71">
        <v>1545200</v>
      </c>
      <c r="M263" s="71">
        <v>1034532</v>
      </c>
      <c r="N263" s="71">
        <v>170756</v>
      </c>
      <c r="O263" s="69">
        <f>+M263+N263</f>
        <v>1205288</v>
      </c>
      <c r="P263" s="69">
        <f t="shared" si="343"/>
        <v>339912</v>
      </c>
      <c r="Q263" s="199">
        <f>ROUND(O263/L263*100,2)</f>
        <v>78</v>
      </c>
      <c r="R263" s="6">
        <v>900906</v>
      </c>
      <c r="S263" s="9">
        <f t="shared" si="274"/>
        <v>-133626</v>
      </c>
      <c r="T263" s="44">
        <f t="shared" si="334"/>
        <v>767280</v>
      </c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</row>
    <row r="264" spans="1:159" ht="18" x14ac:dyDescent="0.2">
      <c r="A264" s="290"/>
      <c r="B264" s="291"/>
      <c r="C264" s="291"/>
      <c r="D264" s="291"/>
      <c r="E264" s="291"/>
      <c r="F264" s="291"/>
      <c r="G264" s="312" t="s">
        <v>376</v>
      </c>
      <c r="H264" s="173">
        <v>39000</v>
      </c>
      <c r="I264" s="71">
        <f t="shared" ref="I264:I278" si="344">O264</f>
        <v>16094</v>
      </c>
      <c r="J264" s="173">
        <f>H264-I264</f>
        <v>22906</v>
      </c>
      <c r="K264" s="165">
        <f t="shared" si="339"/>
        <v>41.27</v>
      </c>
      <c r="L264" s="173">
        <v>39000</v>
      </c>
      <c r="M264" s="173">
        <v>16094</v>
      </c>
      <c r="N264" s="173"/>
      <c r="O264" s="181">
        <f>M264+N264</f>
        <v>16094</v>
      </c>
      <c r="P264" s="69"/>
      <c r="Q264" s="199"/>
      <c r="R264" s="6">
        <v>4044</v>
      </c>
      <c r="S264" s="9">
        <f t="shared" si="274"/>
        <v>-12050</v>
      </c>
      <c r="T264" s="44">
        <f t="shared" si="334"/>
        <v>-8006</v>
      </c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</row>
    <row r="265" spans="1:159" ht="15" x14ac:dyDescent="0.2">
      <c r="A265" s="290"/>
      <c r="B265" s="291"/>
      <c r="C265" s="291"/>
      <c r="D265" s="291"/>
      <c r="E265" s="291"/>
      <c r="F265" s="291" t="s">
        <v>18</v>
      </c>
      <c r="G265" s="295" t="s">
        <v>103</v>
      </c>
      <c r="H265" s="71"/>
      <c r="I265" s="71">
        <f t="shared" si="344"/>
        <v>0</v>
      </c>
      <c r="J265" s="71">
        <f t="shared" ref="J265:K280" si="345">H265-I265</f>
        <v>0</v>
      </c>
      <c r="K265" s="71">
        <f t="shared" si="345"/>
        <v>0</v>
      </c>
      <c r="L265" s="71" t="s">
        <v>436</v>
      </c>
      <c r="M265" s="71"/>
      <c r="N265" s="71"/>
      <c r="O265" s="69">
        <f t="shared" ref="O265:Q281" si="346">+M265+N265</f>
        <v>0</v>
      </c>
      <c r="P265" s="69">
        <f t="shared" si="346"/>
        <v>0</v>
      </c>
      <c r="Q265" s="69">
        <f t="shared" si="346"/>
        <v>0</v>
      </c>
      <c r="R265" s="6"/>
      <c r="S265" s="9">
        <f t="shared" si="274"/>
        <v>0</v>
      </c>
      <c r="T265" s="44">
        <f t="shared" si="334"/>
        <v>0</v>
      </c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</row>
    <row r="266" spans="1:159" ht="15" x14ac:dyDescent="0.2">
      <c r="A266" s="290"/>
      <c r="B266" s="291"/>
      <c r="C266" s="291"/>
      <c r="D266" s="291"/>
      <c r="E266" s="291"/>
      <c r="F266" s="291" t="s">
        <v>35</v>
      </c>
      <c r="G266" s="295" t="s">
        <v>104</v>
      </c>
      <c r="H266" s="71"/>
      <c r="I266" s="71">
        <f t="shared" si="344"/>
        <v>0</v>
      </c>
      <c r="J266" s="71">
        <f t="shared" si="345"/>
        <v>0</v>
      </c>
      <c r="K266" s="71">
        <f t="shared" si="345"/>
        <v>0</v>
      </c>
      <c r="L266" s="71"/>
      <c r="M266" s="71"/>
      <c r="N266" s="71"/>
      <c r="O266" s="69">
        <f t="shared" si="346"/>
        <v>0</v>
      </c>
      <c r="P266" s="69">
        <f t="shared" si="346"/>
        <v>0</v>
      </c>
      <c r="Q266" s="69">
        <f t="shared" si="346"/>
        <v>0</v>
      </c>
      <c r="R266" s="6"/>
      <c r="S266" s="9">
        <f t="shared" si="274"/>
        <v>0</v>
      </c>
      <c r="T266" s="44">
        <f t="shared" si="334"/>
        <v>0</v>
      </c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</row>
    <row r="267" spans="1:159" ht="15" x14ac:dyDescent="0.2">
      <c r="A267" s="290"/>
      <c r="B267" s="291"/>
      <c r="C267" s="291"/>
      <c r="D267" s="291"/>
      <c r="E267" s="291"/>
      <c r="F267" s="291" t="s">
        <v>7</v>
      </c>
      <c r="G267" s="295" t="s">
        <v>105</v>
      </c>
      <c r="H267" s="71"/>
      <c r="I267" s="71">
        <f t="shared" si="344"/>
        <v>0</v>
      </c>
      <c r="J267" s="71">
        <f t="shared" si="345"/>
        <v>0</v>
      </c>
      <c r="K267" s="71">
        <f t="shared" si="345"/>
        <v>0</v>
      </c>
      <c r="L267" s="71"/>
      <c r="M267" s="71"/>
      <c r="N267" s="71"/>
      <c r="O267" s="69">
        <f t="shared" si="346"/>
        <v>0</v>
      </c>
      <c r="P267" s="69">
        <f t="shared" si="346"/>
        <v>0</v>
      </c>
      <c r="Q267" s="69">
        <f t="shared" si="346"/>
        <v>0</v>
      </c>
      <c r="R267" s="6"/>
      <c r="S267" s="9">
        <f t="shared" si="274"/>
        <v>0</v>
      </c>
      <c r="T267" s="44">
        <f t="shared" si="334"/>
        <v>0</v>
      </c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</row>
    <row r="268" spans="1:159" ht="28.5" x14ac:dyDescent="0.2">
      <c r="A268" s="290"/>
      <c r="B268" s="291"/>
      <c r="C268" s="291"/>
      <c r="D268" s="291"/>
      <c r="E268" s="291"/>
      <c r="F268" s="291" t="s">
        <v>136</v>
      </c>
      <c r="G268" s="295" t="s">
        <v>106</v>
      </c>
      <c r="H268" s="71">
        <v>280000</v>
      </c>
      <c r="I268" s="71">
        <f t="shared" si="344"/>
        <v>174031</v>
      </c>
      <c r="J268" s="71">
        <f t="shared" si="345"/>
        <v>105969</v>
      </c>
      <c r="K268" s="165">
        <f t="shared" si="339"/>
        <v>62.15</v>
      </c>
      <c r="L268" s="71">
        <v>221200</v>
      </c>
      <c r="M268" s="71">
        <v>150485</v>
      </c>
      <c r="N268" s="71">
        <v>23546</v>
      </c>
      <c r="O268" s="69">
        <f t="shared" si="346"/>
        <v>174031</v>
      </c>
      <c r="P268" s="69">
        <f t="shared" ref="P268:Q296" si="347">L268-O268</f>
        <v>47169</v>
      </c>
      <c r="Q268" s="199">
        <f t="shared" ref="Q268:Q291" si="348">ROUND(O268/L268*100,2)</f>
        <v>78.680000000000007</v>
      </c>
      <c r="R268" s="6">
        <v>107690</v>
      </c>
      <c r="S268" s="9">
        <f t="shared" si="274"/>
        <v>-42795</v>
      </c>
      <c r="T268" s="44">
        <f t="shared" si="334"/>
        <v>64895</v>
      </c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</row>
    <row r="269" spans="1:159" ht="15" x14ac:dyDescent="0.2">
      <c r="A269" s="290"/>
      <c r="B269" s="291"/>
      <c r="C269" s="291"/>
      <c r="D269" s="291"/>
      <c r="E269" s="291"/>
      <c r="F269" s="291" t="s">
        <v>22</v>
      </c>
      <c r="G269" s="295" t="s">
        <v>107</v>
      </c>
      <c r="H269" s="71"/>
      <c r="I269" s="71">
        <f t="shared" si="344"/>
        <v>0</v>
      </c>
      <c r="J269" s="71">
        <f t="shared" si="345"/>
        <v>0</v>
      </c>
      <c r="K269" s="71">
        <f t="shared" si="345"/>
        <v>0</v>
      </c>
      <c r="L269" s="71"/>
      <c r="M269" s="71"/>
      <c r="N269" s="71"/>
      <c r="O269" s="69">
        <f t="shared" si="346"/>
        <v>0</v>
      </c>
      <c r="P269" s="69">
        <f t="shared" si="347"/>
        <v>0</v>
      </c>
      <c r="Q269" s="69">
        <f t="shared" si="347"/>
        <v>0</v>
      </c>
      <c r="R269" s="6"/>
      <c r="S269" s="9">
        <f t="shared" si="274"/>
        <v>0</v>
      </c>
      <c r="T269" s="44">
        <f t="shared" si="334"/>
        <v>0</v>
      </c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</row>
    <row r="270" spans="1:159" ht="15" x14ac:dyDescent="0.2">
      <c r="A270" s="290"/>
      <c r="B270" s="291"/>
      <c r="C270" s="291"/>
      <c r="D270" s="291"/>
      <c r="E270" s="291"/>
      <c r="F270" s="291" t="s">
        <v>127</v>
      </c>
      <c r="G270" s="295" t="s">
        <v>108</v>
      </c>
      <c r="H270" s="71"/>
      <c r="I270" s="71">
        <f t="shared" si="344"/>
        <v>0</v>
      </c>
      <c r="J270" s="71">
        <f t="shared" si="345"/>
        <v>0</v>
      </c>
      <c r="K270" s="71">
        <f t="shared" si="345"/>
        <v>0</v>
      </c>
      <c r="L270" s="71"/>
      <c r="M270" s="71"/>
      <c r="N270" s="71"/>
      <c r="O270" s="69">
        <f t="shared" si="346"/>
        <v>0</v>
      </c>
      <c r="P270" s="69">
        <f t="shared" si="347"/>
        <v>0</v>
      </c>
      <c r="Q270" s="69">
        <f t="shared" si="347"/>
        <v>0</v>
      </c>
      <c r="R270" s="6"/>
      <c r="S270" s="9">
        <f t="shared" si="274"/>
        <v>0</v>
      </c>
      <c r="T270" s="44">
        <f t="shared" si="334"/>
        <v>0</v>
      </c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</row>
    <row r="271" spans="1:159" ht="15" x14ac:dyDescent="0.2">
      <c r="A271" s="290"/>
      <c r="B271" s="291"/>
      <c r="C271" s="291"/>
      <c r="D271" s="291"/>
      <c r="E271" s="291"/>
      <c r="F271" s="291" t="s">
        <v>109</v>
      </c>
      <c r="G271" s="295" t="s">
        <v>110</v>
      </c>
      <c r="H271" s="71"/>
      <c r="I271" s="71">
        <f t="shared" si="344"/>
        <v>0</v>
      </c>
      <c r="J271" s="71">
        <f t="shared" si="345"/>
        <v>0</v>
      </c>
      <c r="K271" s="71">
        <f t="shared" si="345"/>
        <v>0</v>
      </c>
      <c r="L271" s="71"/>
      <c r="M271" s="71"/>
      <c r="N271" s="71"/>
      <c r="O271" s="69">
        <f t="shared" si="346"/>
        <v>0</v>
      </c>
      <c r="P271" s="69">
        <f t="shared" si="347"/>
        <v>0</v>
      </c>
      <c r="Q271" s="69">
        <f t="shared" si="347"/>
        <v>0</v>
      </c>
      <c r="R271" s="6"/>
      <c r="S271" s="9">
        <f t="shared" si="274"/>
        <v>0</v>
      </c>
      <c r="T271" s="44">
        <f t="shared" si="334"/>
        <v>0</v>
      </c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</row>
    <row r="272" spans="1:159" ht="15.75" x14ac:dyDescent="0.2">
      <c r="A272" s="290"/>
      <c r="B272" s="291"/>
      <c r="C272" s="291"/>
      <c r="D272" s="291"/>
      <c r="E272" s="291"/>
      <c r="F272" s="291" t="s">
        <v>111</v>
      </c>
      <c r="G272" s="295" t="s">
        <v>112</v>
      </c>
      <c r="H272" s="71"/>
      <c r="I272" s="71">
        <f t="shared" si="344"/>
        <v>0</v>
      </c>
      <c r="J272" s="71">
        <f t="shared" si="345"/>
        <v>0</v>
      </c>
      <c r="K272" s="71">
        <f t="shared" si="345"/>
        <v>0</v>
      </c>
      <c r="L272" s="71"/>
      <c r="M272" s="71"/>
      <c r="N272" s="71"/>
      <c r="O272" s="69">
        <f t="shared" si="346"/>
        <v>0</v>
      </c>
      <c r="P272" s="69">
        <f t="shared" si="347"/>
        <v>0</v>
      </c>
      <c r="Q272" s="69">
        <f t="shared" si="347"/>
        <v>0</v>
      </c>
      <c r="R272" s="6"/>
      <c r="S272" s="9">
        <f t="shared" si="274"/>
        <v>0</v>
      </c>
      <c r="T272" s="33">
        <f t="shared" ref="T272" si="349">T276+T277+T273</f>
        <v>560</v>
      </c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</row>
    <row r="273" spans="1:159" ht="28.5" x14ac:dyDescent="0.2">
      <c r="A273" s="290"/>
      <c r="B273" s="291"/>
      <c r="C273" s="291"/>
      <c r="D273" s="291"/>
      <c r="E273" s="291"/>
      <c r="F273" s="291"/>
      <c r="G273" s="295" t="s">
        <v>113</v>
      </c>
      <c r="H273" s="71"/>
      <c r="I273" s="71">
        <f t="shared" si="344"/>
        <v>0</v>
      </c>
      <c r="J273" s="71">
        <f t="shared" si="345"/>
        <v>0</v>
      </c>
      <c r="K273" s="71">
        <f t="shared" si="345"/>
        <v>0</v>
      </c>
      <c r="L273" s="71"/>
      <c r="M273" s="71"/>
      <c r="N273" s="71"/>
      <c r="O273" s="69">
        <f t="shared" si="346"/>
        <v>0</v>
      </c>
      <c r="P273" s="69">
        <f t="shared" si="347"/>
        <v>0</v>
      </c>
      <c r="Q273" s="69">
        <f t="shared" si="347"/>
        <v>0</v>
      </c>
      <c r="R273" s="6"/>
      <c r="S273" s="9">
        <f t="shared" si="274"/>
        <v>0</v>
      </c>
      <c r="T273" s="44">
        <f t="shared" ref="T273:T278" si="350">+R273+S273</f>
        <v>0</v>
      </c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</row>
    <row r="274" spans="1:159" ht="15" x14ac:dyDescent="0.2">
      <c r="A274" s="290"/>
      <c r="B274" s="291"/>
      <c r="C274" s="291"/>
      <c r="D274" s="291"/>
      <c r="E274" s="291"/>
      <c r="F274" s="291"/>
      <c r="G274" s="295" t="s">
        <v>114</v>
      </c>
      <c r="H274" s="71"/>
      <c r="I274" s="71">
        <f t="shared" si="344"/>
        <v>0</v>
      </c>
      <c r="J274" s="71">
        <f t="shared" si="345"/>
        <v>0</v>
      </c>
      <c r="K274" s="71">
        <f t="shared" si="345"/>
        <v>0</v>
      </c>
      <c r="L274" s="71"/>
      <c r="M274" s="71"/>
      <c r="N274" s="71"/>
      <c r="O274" s="69">
        <f t="shared" si="346"/>
        <v>0</v>
      </c>
      <c r="P274" s="69">
        <f t="shared" si="347"/>
        <v>0</v>
      </c>
      <c r="Q274" s="69">
        <f t="shared" si="347"/>
        <v>0</v>
      </c>
      <c r="R274" s="6"/>
      <c r="S274" s="9">
        <f t="shared" si="274"/>
        <v>0</v>
      </c>
      <c r="T274" s="44">
        <f t="shared" si="350"/>
        <v>0</v>
      </c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</row>
    <row r="275" spans="1:159" ht="28.5" x14ac:dyDescent="0.2">
      <c r="A275" s="290"/>
      <c r="B275" s="291"/>
      <c r="C275" s="291"/>
      <c r="D275" s="291"/>
      <c r="E275" s="291"/>
      <c r="F275" s="291">
        <v>12</v>
      </c>
      <c r="G275" s="295" t="s">
        <v>325</v>
      </c>
      <c r="H275" s="71">
        <v>143000</v>
      </c>
      <c r="I275" s="71">
        <f t="shared" si="344"/>
        <v>81780</v>
      </c>
      <c r="J275" s="71">
        <f t="shared" si="345"/>
        <v>61220</v>
      </c>
      <c r="K275" s="165">
        <f t="shared" si="339"/>
        <v>57.19</v>
      </c>
      <c r="L275" s="71">
        <v>106800</v>
      </c>
      <c r="M275" s="71">
        <v>69840</v>
      </c>
      <c r="N275" s="71">
        <v>11940</v>
      </c>
      <c r="O275" s="69">
        <f t="shared" si="346"/>
        <v>81780</v>
      </c>
      <c r="P275" s="69">
        <f t="shared" si="347"/>
        <v>25020</v>
      </c>
      <c r="Q275" s="199">
        <f t="shared" si="348"/>
        <v>76.569999999999993</v>
      </c>
      <c r="R275" s="6">
        <v>36983</v>
      </c>
      <c r="S275" s="9">
        <f t="shared" ref="S275:S338" si="351">R275-M275</f>
        <v>-32857</v>
      </c>
      <c r="T275" s="44">
        <f t="shared" si="350"/>
        <v>4126</v>
      </c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</row>
    <row r="276" spans="1:159" ht="18" x14ac:dyDescent="0.2">
      <c r="A276" s="290"/>
      <c r="B276" s="291"/>
      <c r="C276" s="291"/>
      <c r="D276" s="291"/>
      <c r="E276" s="291"/>
      <c r="F276" s="291">
        <v>13</v>
      </c>
      <c r="G276" s="295" t="s">
        <v>326</v>
      </c>
      <c r="H276" s="71">
        <v>1000</v>
      </c>
      <c r="I276" s="71">
        <f t="shared" si="344"/>
        <v>40</v>
      </c>
      <c r="J276" s="71">
        <f t="shared" si="345"/>
        <v>960</v>
      </c>
      <c r="K276" s="165">
        <f t="shared" si="339"/>
        <v>4</v>
      </c>
      <c r="L276" s="71">
        <v>1000</v>
      </c>
      <c r="M276" s="71">
        <v>40</v>
      </c>
      <c r="N276" s="71">
        <v>0</v>
      </c>
      <c r="O276" s="69">
        <f t="shared" si="346"/>
        <v>40</v>
      </c>
      <c r="P276" s="69">
        <f t="shared" si="347"/>
        <v>960</v>
      </c>
      <c r="Q276" s="199">
        <f t="shared" si="348"/>
        <v>4</v>
      </c>
      <c r="R276" s="6">
        <v>300</v>
      </c>
      <c r="S276" s="9">
        <f t="shared" si="351"/>
        <v>260</v>
      </c>
      <c r="T276" s="44">
        <f t="shared" si="350"/>
        <v>560</v>
      </c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</row>
    <row r="277" spans="1:159" ht="15" x14ac:dyDescent="0.2">
      <c r="A277" s="290"/>
      <c r="B277" s="291"/>
      <c r="C277" s="291"/>
      <c r="D277" s="291"/>
      <c r="E277" s="291"/>
      <c r="F277" s="291"/>
      <c r="G277" s="295" t="s">
        <v>117</v>
      </c>
      <c r="H277" s="71"/>
      <c r="I277" s="71">
        <f t="shared" si="344"/>
        <v>0</v>
      </c>
      <c r="J277" s="71">
        <f>H277-I277</f>
        <v>0</v>
      </c>
      <c r="K277" s="71">
        <f>I277-J277</f>
        <v>0</v>
      </c>
      <c r="L277" s="71">
        <f t="shared" ref="L277:L279" si="352">H277</f>
        <v>0</v>
      </c>
      <c r="M277" s="71"/>
      <c r="N277" s="71"/>
      <c r="O277" s="69">
        <f t="shared" si="346"/>
        <v>0</v>
      </c>
      <c r="P277" s="69">
        <f t="shared" si="347"/>
        <v>0</v>
      </c>
      <c r="Q277" s="69">
        <f t="shared" si="347"/>
        <v>0</v>
      </c>
      <c r="R277" s="6"/>
      <c r="S277" s="9">
        <f t="shared" si="351"/>
        <v>0</v>
      </c>
      <c r="T277" s="44">
        <f t="shared" si="350"/>
        <v>0</v>
      </c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</row>
    <row r="278" spans="1:159" ht="18" x14ac:dyDescent="0.2">
      <c r="A278" s="290"/>
      <c r="B278" s="291"/>
      <c r="C278" s="291"/>
      <c r="D278" s="291"/>
      <c r="E278" s="291"/>
      <c r="F278" s="291">
        <v>17</v>
      </c>
      <c r="G278" s="295" t="s">
        <v>405</v>
      </c>
      <c r="H278" s="71">
        <v>133000</v>
      </c>
      <c r="I278" s="71">
        <f t="shared" si="344"/>
        <v>75414</v>
      </c>
      <c r="J278" s="71">
        <f>H278-I278</f>
        <v>57586</v>
      </c>
      <c r="K278" s="165">
        <f t="shared" si="339"/>
        <v>56.7</v>
      </c>
      <c r="L278" s="71">
        <v>99400</v>
      </c>
      <c r="M278" s="71">
        <v>65245</v>
      </c>
      <c r="N278" s="71">
        <v>10169</v>
      </c>
      <c r="O278" s="69">
        <f t="shared" si="346"/>
        <v>75414</v>
      </c>
      <c r="P278" s="69"/>
      <c r="Q278" s="199"/>
      <c r="R278" s="6">
        <v>57758</v>
      </c>
      <c r="S278" s="9">
        <f t="shared" si="351"/>
        <v>-7487</v>
      </c>
      <c r="T278" s="44">
        <f t="shared" si="350"/>
        <v>50271</v>
      </c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</row>
    <row r="279" spans="1:159" ht="28.5" x14ac:dyDescent="0.2">
      <c r="A279" s="290"/>
      <c r="B279" s="291"/>
      <c r="C279" s="291"/>
      <c r="D279" s="291"/>
      <c r="E279" s="291"/>
      <c r="F279" s="291"/>
      <c r="G279" s="295" t="s">
        <v>118</v>
      </c>
      <c r="H279" s="71"/>
      <c r="I279" s="71"/>
      <c r="J279" s="71">
        <f t="shared" si="345"/>
        <v>0</v>
      </c>
      <c r="K279" s="71">
        <f t="shared" si="345"/>
        <v>0</v>
      </c>
      <c r="L279" s="71">
        <f t="shared" si="352"/>
        <v>0</v>
      </c>
      <c r="M279" s="71"/>
      <c r="N279" s="71"/>
      <c r="O279" s="69">
        <f t="shared" si="346"/>
        <v>0</v>
      </c>
      <c r="P279" s="69">
        <f t="shared" si="347"/>
        <v>0</v>
      </c>
      <c r="Q279" s="69">
        <f t="shared" si="347"/>
        <v>0</v>
      </c>
      <c r="R279" s="6"/>
      <c r="S279" s="9">
        <f t="shared" si="351"/>
        <v>0</v>
      </c>
      <c r="T279" s="30">
        <f>T280</f>
        <v>0</v>
      </c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</row>
    <row r="280" spans="1:159" ht="15" x14ac:dyDescent="0.2">
      <c r="A280" s="290"/>
      <c r="B280" s="291"/>
      <c r="C280" s="291"/>
      <c r="D280" s="291"/>
      <c r="E280" s="291"/>
      <c r="F280" s="291"/>
      <c r="G280" s="295" t="s">
        <v>119</v>
      </c>
      <c r="H280" s="71"/>
      <c r="I280" s="71"/>
      <c r="J280" s="71">
        <f t="shared" si="345"/>
        <v>0</v>
      </c>
      <c r="K280" s="71">
        <f t="shared" si="345"/>
        <v>0</v>
      </c>
      <c r="L280" s="71"/>
      <c r="M280" s="71"/>
      <c r="N280" s="71"/>
      <c r="O280" s="69">
        <f t="shared" si="346"/>
        <v>0</v>
      </c>
      <c r="P280" s="69">
        <f t="shared" si="347"/>
        <v>0</v>
      </c>
      <c r="Q280" s="69">
        <f t="shared" si="347"/>
        <v>0</v>
      </c>
      <c r="R280" s="6"/>
      <c r="S280" s="9">
        <f t="shared" si="351"/>
        <v>0</v>
      </c>
      <c r="T280" s="44">
        <f>+R280+S280</f>
        <v>0</v>
      </c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</row>
    <row r="281" spans="1:159" ht="15.75" x14ac:dyDescent="0.2">
      <c r="A281" s="290"/>
      <c r="B281" s="291"/>
      <c r="C281" s="291"/>
      <c r="D281" s="291"/>
      <c r="E281" s="291"/>
      <c r="F281" s="291" t="s">
        <v>91</v>
      </c>
      <c r="G281" s="295" t="s">
        <v>120</v>
      </c>
      <c r="H281" s="71"/>
      <c r="I281" s="71"/>
      <c r="J281" s="71">
        <f t="shared" ref="J281:K290" si="353">H281-I281</f>
        <v>0</v>
      </c>
      <c r="K281" s="71">
        <f t="shared" si="353"/>
        <v>0</v>
      </c>
      <c r="L281" s="71"/>
      <c r="M281" s="71"/>
      <c r="N281" s="71"/>
      <c r="O281" s="69">
        <f t="shared" si="346"/>
        <v>0</v>
      </c>
      <c r="P281" s="69">
        <f t="shared" si="347"/>
        <v>0</v>
      </c>
      <c r="Q281" s="69">
        <f t="shared" si="347"/>
        <v>0</v>
      </c>
      <c r="R281" s="6"/>
      <c r="S281" s="9">
        <f t="shared" si="351"/>
        <v>0</v>
      </c>
      <c r="T281" s="33">
        <f>SUM(T282+T283+T284+T285+T286+T287)</f>
        <v>0</v>
      </c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</row>
    <row r="282" spans="1:159" ht="15.75" x14ac:dyDescent="0.2">
      <c r="A282" s="284"/>
      <c r="B282" s="285"/>
      <c r="C282" s="285"/>
      <c r="D282" s="285"/>
      <c r="E282" s="285" t="s">
        <v>18</v>
      </c>
      <c r="F282" s="285"/>
      <c r="G282" s="293" t="s">
        <v>194</v>
      </c>
      <c r="H282" s="73"/>
      <c r="I282" s="73">
        <f t="shared" ref="I282" si="354">I286+I287+I283</f>
        <v>0</v>
      </c>
      <c r="J282" s="71">
        <f t="shared" si="353"/>
        <v>0</v>
      </c>
      <c r="K282" s="71">
        <f t="shared" si="353"/>
        <v>0</v>
      </c>
      <c r="L282" s="73">
        <f t="shared" ref="L282:O282" si="355">L286+L287+L283</f>
        <v>0</v>
      </c>
      <c r="M282" s="73">
        <f t="shared" si="355"/>
        <v>0</v>
      </c>
      <c r="N282" s="73">
        <f t="shared" si="355"/>
        <v>0</v>
      </c>
      <c r="O282" s="73">
        <f t="shared" si="355"/>
        <v>0</v>
      </c>
      <c r="P282" s="69">
        <f t="shared" si="347"/>
        <v>0</v>
      </c>
      <c r="Q282" s="69">
        <f t="shared" si="347"/>
        <v>0</v>
      </c>
      <c r="R282" s="6"/>
      <c r="S282" s="9">
        <f t="shared" si="351"/>
        <v>0</v>
      </c>
      <c r="T282" s="44">
        <f t="shared" ref="T282:T286" si="356">+R282+S282</f>
        <v>0</v>
      </c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</row>
    <row r="283" spans="1:159" ht="15" x14ac:dyDescent="0.2">
      <c r="A283" s="290"/>
      <c r="B283" s="291"/>
      <c r="C283" s="291"/>
      <c r="D283" s="291"/>
      <c r="E283" s="291"/>
      <c r="F283" s="291"/>
      <c r="G283" s="295" t="s">
        <v>195</v>
      </c>
      <c r="H283" s="71"/>
      <c r="I283" s="71"/>
      <c r="J283" s="71">
        <f t="shared" si="353"/>
        <v>0</v>
      </c>
      <c r="K283" s="71">
        <f t="shared" si="353"/>
        <v>0</v>
      </c>
      <c r="L283" s="71"/>
      <c r="M283" s="71"/>
      <c r="N283" s="71"/>
      <c r="O283" s="69">
        <f t="shared" ref="O283:O288" si="357">+M283+N283</f>
        <v>0</v>
      </c>
      <c r="P283" s="69">
        <f t="shared" si="347"/>
        <v>0</v>
      </c>
      <c r="Q283" s="69">
        <f t="shared" si="347"/>
        <v>0</v>
      </c>
      <c r="R283" s="6"/>
      <c r="S283" s="9">
        <f t="shared" si="351"/>
        <v>0</v>
      </c>
      <c r="T283" s="44">
        <f t="shared" si="356"/>
        <v>0</v>
      </c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</row>
    <row r="284" spans="1:159" ht="15" x14ac:dyDescent="0.2">
      <c r="A284" s="290"/>
      <c r="B284" s="291"/>
      <c r="C284" s="291"/>
      <c r="D284" s="291"/>
      <c r="E284" s="291"/>
      <c r="F284" s="291"/>
      <c r="G284" s="295" t="s">
        <v>196</v>
      </c>
      <c r="H284" s="71"/>
      <c r="I284" s="71"/>
      <c r="J284" s="71">
        <f t="shared" si="353"/>
        <v>0</v>
      </c>
      <c r="K284" s="71">
        <f t="shared" si="353"/>
        <v>0</v>
      </c>
      <c r="L284" s="71"/>
      <c r="M284" s="71"/>
      <c r="N284" s="71"/>
      <c r="O284" s="69">
        <f t="shared" si="357"/>
        <v>0</v>
      </c>
      <c r="P284" s="69">
        <f t="shared" si="347"/>
        <v>0</v>
      </c>
      <c r="Q284" s="69">
        <f t="shared" si="347"/>
        <v>0</v>
      </c>
      <c r="R284" s="6"/>
      <c r="S284" s="9">
        <f t="shared" si="351"/>
        <v>0</v>
      </c>
      <c r="T284" s="44">
        <f t="shared" si="356"/>
        <v>0</v>
      </c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</row>
    <row r="285" spans="1:159" ht="28.5" x14ac:dyDescent="0.2">
      <c r="A285" s="290"/>
      <c r="B285" s="291"/>
      <c r="C285" s="291"/>
      <c r="D285" s="291"/>
      <c r="E285" s="291"/>
      <c r="F285" s="291"/>
      <c r="G285" s="295" t="s">
        <v>197</v>
      </c>
      <c r="H285" s="71"/>
      <c r="I285" s="71"/>
      <c r="J285" s="71">
        <f t="shared" si="353"/>
        <v>0</v>
      </c>
      <c r="K285" s="71">
        <f t="shared" si="353"/>
        <v>0</v>
      </c>
      <c r="L285" s="71"/>
      <c r="M285" s="71"/>
      <c r="N285" s="71"/>
      <c r="O285" s="69">
        <f t="shared" si="357"/>
        <v>0</v>
      </c>
      <c r="P285" s="69">
        <f t="shared" si="347"/>
        <v>0</v>
      </c>
      <c r="Q285" s="69">
        <f t="shared" si="347"/>
        <v>0</v>
      </c>
      <c r="R285" s="6"/>
      <c r="S285" s="9">
        <f t="shared" si="351"/>
        <v>0</v>
      </c>
      <c r="T285" s="44">
        <f t="shared" si="356"/>
        <v>0</v>
      </c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</row>
    <row r="286" spans="1:159" ht="28.5" x14ac:dyDescent="0.2">
      <c r="A286" s="290"/>
      <c r="B286" s="291"/>
      <c r="C286" s="291"/>
      <c r="D286" s="291"/>
      <c r="E286" s="291"/>
      <c r="F286" s="291" t="s">
        <v>7</v>
      </c>
      <c r="G286" s="295" t="s">
        <v>198</v>
      </c>
      <c r="H286" s="71"/>
      <c r="I286" s="71"/>
      <c r="J286" s="71">
        <f t="shared" si="353"/>
        <v>0</v>
      </c>
      <c r="K286" s="71">
        <f t="shared" si="353"/>
        <v>0</v>
      </c>
      <c r="L286" s="71"/>
      <c r="M286" s="71"/>
      <c r="N286" s="71"/>
      <c r="O286" s="69">
        <f t="shared" si="357"/>
        <v>0</v>
      </c>
      <c r="P286" s="69">
        <f t="shared" si="347"/>
        <v>0</v>
      </c>
      <c r="Q286" s="69">
        <f t="shared" si="347"/>
        <v>0</v>
      </c>
      <c r="R286" s="6"/>
      <c r="S286" s="9">
        <f t="shared" si="351"/>
        <v>0</v>
      </c>
      <c r="T286" s="44">
        <f t="shared" si="356"/>
        <v>0</v>
      </c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</row>
    <row r="287" spans="1:159" ht="28.5" x14ac:dyDescent="0.2">
      <c r="A287" s="290"/>
      <c r="B287" s="291"/>
      <c r="C287" s="291"/>
      <c r="D287" s="291"/>
      <c r="E287" s="291"/>
      <c r="F287" s="291" t="s">
        <v>136</v>
      </c>
      <c r="G287" s="295" t="s">
        <v>199</v>
      </c>
      <c r="H287" s="71"/>
      <c r="I287" s="71"/>
      <c r="J287" s="71">
        <f t="shared" si="353"/>
        <v>0</v>
      </c>
      <c r="K287" s="71">
        <f t="shared" si="353"/>
        <v>0</v>
      </c>
      <c r="L287" s="71"/>
      <c r="M287" s="71"/>
      <c r="N287" s="71"/>
      <c r="O287" s="69">
        <f t="shared" si="357"/>
        <v>0</v>
      </c>
      <c r="P287" s="69">
        <f t="shared" si="347"/>
        <v>0</v>
      </c>
      <c r="Q287" s="69">
        <f t="shared" si="347"/>
        <v>0</v>
      </c>
      <c r="R287" s="6"/>
      <c r="S287" s="9">
        <f t="shared" si="351"/>
        <v>0</v>
      </c>
      <c r="T287" s="44">
        <f>+R287+S287</f>
        <v>0</v>
      </c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</row>
    <row r="288" spans="1:159" ht="28.5" x14ac:dyDescent="0.2">
      <c r="A288" s="290"/>
      <c r="B288" s="291"/>
      <c r="C288" s="291"/>
      <c r="D288" s="291"/>
      <c r="E288" s="291"/>
      <c r="F288" s="291"/>
      <c r="G288" s="295" t="s">
        <v>200</v>
      </c>
      <c r="H288" s="71"/>
      <c r="I288" s="71"/>
      <c r="J288" s="71">
        <f t="shared" si="353"/>
        <v>0</v>
      </c>
      <c r="K288" s="71">
        <f t="shared" si="353"/>
        <v>0</v>
      </c>
      <c r="L288" s="71"/>
      <c r="M288" s="71"/>
      <c r="N288" s="71"/>
      <c r="O288" s="69">
        <f t="shared" si="357"/>
        <v>0</v>
      </c>
      <c r="P288" s="69">
        <f t="shared" si="347"/>
        <v>0</v>
      </c>
      <c r="Q288" s="69">
        <f t="shared" si="347"/>
        <v>0</v>
      </c>
      <c r="R288" s="6"/>
      <c r="S288" s="9">
        <f t="shared" si="351"/>
        <v>0</v>
      </c>
      <c r="T288" s="33">
        <f t="shared" ref="T288" si="358">T289+T300+T301+T305+T308+T309+T310+T311+T312+T313+T315+T316</f>
        <v>101145.19999999995</v>
      </c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</row>
    <row r="289" spans="1:159" s="1" customFormat="1" ht="15.75" x14ac:dyDescent="0.25">
      <c r="A289" s="284"/>
      <c r="B289" s="285"/>
      <c r="C289" s="285"/>
      <c r="D289" s="285"/>
      <c r="E289" s="313" t="s">
        <v>58</v>
      </c>
      <c r="F289" s="285"/>
      <c r="G289" s="293" t="s">
        <v>370</v>
      </c>
      <c r="H289" s="73">
        <f t="shared" ref="H289:I289" si="359">H290</f>
        <v>0</v>
      </c>
      <c r="I289" s="73">
        <f t="shared" si="359"/>
        <v>0</v>
      </c>
      <c r="J289" s="71">
        <f t="shared" si="353"/>
        <v>0</v>
      </c>
      <c r="K289" s="71">
        <f t="shared" si="353"/>
        <v>0</v>
      </c>
      <c r="L289" s="73">
        <f>L290</f>
        <v>0</v>
      </c>
      <c r="M289" s="73">
        <f>M290</f>
        <v>0</v>
      </c>
      <c r="N289" s="73">
        <f>N290</f>
        <v>0</v>
      </c>
      <c r="O289" s="70">
        <f>O290</f>
        <v>0</v>
      </c>
      <c r="P289" s="69">
        <f t="shared" si="347"/>
        <v>0</v>
      </c>
      <c r="Q289" s="69">
        <f t="shared" si="347"/>
        <v>0</v>
      </c>
      <c r="R289" s="9"/>
      <c r="S289" s="9">
        <f t="shared" si="351"/>
        <v>0</v>
      </c>
      <c r="T289" s="33">
        <f t="shared" ref="T289" si="360">SUM(T290:T299)</f>
        <v>-282816.58</v>
      </c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1"/>
      <c r="DI289" s="11"/>
      <c r="DJ289" s="11"/>
      <c r="DK289" s="11"/>
      <c r="DL289" s="11"/>
      <c r="DM289" s="11"/>
      <c r="DN289" s="11"/>
      <c r="DO289" s="11"/>
      <c r="DP289" s="11"/>
      <c r="DQ289" s="11"/>
      <c r="DR289" s="11"/>
      <c r="DS289" s="11"/>
      <c r="DT289" s="11"/>
      <c r="DU289" s="11"/>
      <c r="DV289" s="11"/>
      <c r="DW289" s="11"/>
      <c r="DX289" s="11"/>
      <c r="DY289" s="11"/>
      <c r="DZ289" s="11"/>
      <c r="EA289" s="11"/>
      <c r="EB289" s="11"/>
      <c r="EC289" s="11"/>
      <c r="ED289" s="11"/>
      <c r="EE289" s="11"/>
      <c r="EF289" s="11"/>
      <c r="EG289" s="11"/>
      <c r="EH289" s="11"/>
      <c r="EI289" s="11"/>
      <c r="EJ289" s="11"/>
      <c r="EK289" s="11"/>
      <c r="EL289" s="11"/>
      <c r="EM289" s="11"/>
      <c r="EN289" s="11"/>
      <c r="EO289" s="11"/>
      <c r="EP289" s="11"/>
      <c r="EQ289" s="11"/>
      <c r="ER289" s="11"/>
      <c r="ES289" s="11"/>
      <c r="ET289" s="11"/>
      <c r="EU289" s="11"/>
      <c r="EV289" s="11"/>
      <c r="EW289" s="11"/>
      <c r="EX289" s="11"/>
      <c r="EY289" s="11"/>
      <c r="EZ289" s="11"/>
      <c r="FA289" s="11"/>
      <c r="FB289" s="11"/>
      <c r="FC289" s="11"/>
    </row>
    <row r="290" spans="1:159" ht="15" x14ac:dyDescent="0.2">
      <c r="A290" s="290"/>
      <c r="B290" s="291"/>
      <c r="C290" s="291"/>
      <c r="D290" s="291"/>
      <c r="E290" s="291"/>
      <c r="F290" s="314" t="s">
        <v>369</v>
      </c>
      <c r="G290" s="295" t="s">
        <v>371</v>
      </c>
      <c r="H290" s="71">
        <v>0</v>
      </c>
      <c r="I290" s="71">
        <f>O290</f>
        <v>0</v>
      </c>
      <c r="J290" s="71">
        <f t="shared" si="353"/>
        <v>0</v>
      </c>
      <c r="K290" s="71">
        <f t="shared" si="353"/>
        <v>0</v>
      </c>
      <c r="L290" s="71"/>
      <c r="M290" s="71"/>
      <c r="N290" s="71">
        <v>0</v>
      </c>
      <c r="O290" s="69">
        <f>+M290+N290</f>
        <v>0</v>
      </c>
      <c r="P290" s="69">
        <f t="shared" si="347"/>
        <v>0</v>
      </c>
      <c r="Q290" s="199"/>
      <c r="R290" s="6"/>
      <c r="S290" s="9">
        <f t="shared" si="351"/>
        <v>0</v>
      </c>
      <c r="T290" s="44">
        <f t="shared" ref="T290:T300" si="361">+R290+S290</f>
        <v>0</v>
      </c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</row>
    <row r="291" spans="1:159" s="1" customFormat="1" ht="18" x14ac:dyDescent="0.25">
      <c r="A291" s="284"/>
      <c r="B291" s="285"/>
      <c r="C291" s="285"/>
      <c r="D291" s="285"/>
      <c r="E291" s="285" t="s">
        <v>35</v>
      </c>
      <c r="F291" s="285"/>
      <c r="G291" s="293" t="s">
        <v>296</v>
      </c>
      <c r="H291" s="73">
        <f t="shared" ref="H291:J291" si="362">SUM(H292+H293+H294+H295+H296+H297)</f>
        <v>57000</v>
      </c>
      <c r="I291" s="73">
        <f>SUM(I292+I293+I294+I295+I296+I297)</f>
        <v>32946</v>
      </c>
      <c r="J291" s="73">
        <f t="shared" si="362"/>
        <v>24054</v>
      </c>
      <c r="K291" s="165">
        <f t="shared" si="339"/>
        <v>57.8</v>
      </c>
      <c r="L291" s="73">
        <f t="shared" ref="L291:M291" si="363">SUM(L292+L293+L294+L295+L296+L297)</f>
        <v>42500</v>
      </c>
      <c r="M291" s="73">
        <f t="shared" si="363"/>
        <v>28268</v>
      </c>
      <c r="N291" s="73">
        <f>SUM(N292+N293+N294+N295+N296+N297)</f>
        <v>4678</v>
      </c>
      <c r="O291" s="73">
        <f>SUM(O292+O293+O294+O295+O296+O297)</f>
        <v>32946</v>
      </c>
      <c r="P291" s="70">
        <f t="shared" si="347"/>
        <v>9554</v>
      </c>
      <c r="Q291" s="198">
        <f t="shared" si="348"/>
        <v>77.52</v>
      </c>
      <c r="R291" s="9"/>
      <c r="S291" s="9">
        <f t="shared" si="351"/>
        <v>-28268</v>
      </c>
      <c r="T291" s="44">
        <f t="shared" si="361"/>
        <v>-28268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1"/>
      <c r="DI291" s="11"/>
      <c r="DJ291" s="11"/>
      <c r="DK291" s="11"/>
      <c r="DL291" s="11"/>
      <c r="DM291" s="11"/>
      <c r="DN291" s="11"/>
      <c r="DO291" s="11"/>
      <c r="DP291" s="11"/>
      <c r="DQ291" s="11"/>
      <c r="DR291" s="11"/>
      <c r="DS291" s="11"/>
      <c r="DT291" s="11"/>
      <c r="DU291" s="11"/>
      <c r="DV291" s="11"/>
      <c r="DW291" s="11"/>
      <c r="DX291" s="11"/>
      <c r="DY291" s="11"/>
      <c r="DZ291" s="11"/>
      <c r="EA291" s="11"/>
      <c r="EB291" s="11"/>
      <c r="EC291" s="11"/>
      <c r="ED291" s="11"/>
      <c r="EE291" s="11"/>
      <c r="EF291" s="11"/>
      <c r="EG291" s="11"/>
      <c r="EH291" s="11"/>
      <c r="EI291" s="11"/>
      <c r="EJ291" s="11"/>
      <c r="EK291" s="11"/>
      <c r="EL291" s="11"/>
      <c r="EM291" s="11"/>
      <c r="EN291" s="11"/>
      <c r="EO291" s="11"/>
      <c r="EP291" s="11"/>
      <c r="EQ291" s="11"/>
      <c r="ER291" s="11"/>
      <c r="ES291" s="11"/>
      <c r="ET291" s="11"/>
      <c r="EU291" s="11"/>
      <c r="EV291" s="11"/>
      <c r="EW291" s="11"/>
      <c r="EX291" s="11"/>
      <c r="EY291" s="11"/>
      <c r="EZ291" s="11"/>
      <c r="FA291" s="11"/>
      <c r="FB291" s="11"/>
      <c r="FC291" s="11"/>
    </row>
    <row r="292" spans="1:159" ht="15" x14ac:dyDescent="0.2">
      <c r="A292" s="290"/>
      <c r="B292" s="291"/>
      <c r="C292" s="291"/>
      <c r="D292" s="291"/>
      <c r="E292" s="291"/>
      <c r="F292" s="291" t="s">
        <v>20</v>
      </c>
      <c r="G292" s="295" t="s">
        <v>297</v>
      </c>
      <c r="H292" s="71"/>
      <c r="I292" s="71"/>
      <c r="J292" s="71">
        <f t="shared" ref="J292:K296" si="364">H292-I292</f>
        <v>0</v>
      </c>
      <c r="K292" s="71">
        <f t="shared" si="364"/>
        <v>0</v>
      </c>
      <c r="L292" s="71"/>
      <c r="M292" s="71"/>
      <c r="N292" s="71"/>
      <c r="O292" s="69">
        <f t="shared" ref="O292:O296" si="365">+M292+N292</f>
        <v>0</v>
      </c>
      <c r="P292" s="69">
        <f t="shared" si="347"/>
        <v>0</v>
      </c>
      <c r="Q292" s="69">
        <f t="shared" si="347"/>
        <v>0</v>
      </c>
      <c r="R292" s="6"/>
      <c r="S292" s="9">
        <f t="shared" si="351"/>
        <v>0</v>
      </c>
      <c r="T292" s="44">
        <f t="shared" si="361"/>
        <v>0</v>
      </c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</row>
    <row r="293" spans="1:159" ht="15" x14ac:dyDescent="0.2">
      <c r="A293" s="290"/>
      <c r="B293" s="291"/>
      <c r="C293" s="291"/>
      <c r="D293" s="291"/>
      <c r="E293" s="291"/>
      <c r="F293" s="291" t="s">
        <v>18</v>
      </c>
      <c r="G293" s="295" t="s">
        <v>298</v>
      </c>
      <c r="H293" s="71"/>
      <c r="I293" s="71"/>
      <c r="J293" s="71">
        <f t="shared" si="364"/>
        <v>0</v>
      </c>
      <c r="K293" s="71">
        <f t="shared" si="364"/>
        <v>0</v>
      </c>
      <c r="L293" s="71"/>
      <c r="M293" s="71"/>
      <c r="N293" s="71"/>
      <c r="O293" s="69">
        <f t="shared" si="365"/>
        <v>0</v>
      </c>
      <c r="P293" s="69">
        <f t="shared" si="347"/>
        <v>0</v>
      </c>
      <c r="Q293" s="69">
        <f t="shared" si="347"/>
        <v>0</v>
      </c>
      <c r="R293" s="6"/>
      <c r="S293" s="9">
        <f t="shared" si="351"/>
        <v>0</v>
      </c>
      <c r="T293" s="44">
        <f t="shared" si="361"/>
        <v>0</v>
      </c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</row>
    <row r="294" spans="1:159" ht="15" x14ac:dyDescent="0.2">
      <c r="A294" s="290"/>
      <c r="B294" s="291"/>
      <c r="C294" s="291"/>
      <c r="D294" s="291"/>
      <c r="E294" s="291"/>
      <c r="F294" s="291" t="s">
        <v>35</v>
      </c>
      <c r="G294" s="295" t="s">
        <v>299</v>
      </c>
      <c r="H294" s="71"/>
      <c r="I294" s="71"/>
      <c r="J294" s="71">
        <f t="shared" si="364"/>
        <v>0</v>
      </c>
      <c r="K294" s="71">
        <f t="shared" si="364"/>
        <v>0</v>
      </c>
      <c r="L294" s="71"/>
      <c r="M294" s="71"/>
      <c r="N294" s="71"/>
      <c r="O294" s="69">
        <f t="shared" si="365"/>
        <v>0</v>
      </c>
      <c r="P294" s="69">
        <f t="shared" si="347"/>
        <v>0</v>
      </c>
      <c r="Q294" s="69">
        <f t="shared" si="347"/>
        <v>0</v>
      </c>
      <c r="R294" s="6"/>
      <c r="S294" s="9">
        <f t="shared" si="351"/>
        <v>0</v>
      </c>
      <c r="T294" s="44">
        <f t="shared" si="361"/>
        <v>0</v>
      </c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</row>
    <row r="295" spans="1:159" ht="28.5" x14ac:dyDescent="0.2">
      <c r="A295" s="290"/>
      <c r="B295" s="291"/>
      <c r="C295" s="291"/>
      <c r="D295" s="291"/>
      <c r="E295" s="291"/>
      <c r="F295" s="291" t="s">
        <v>7</v>
      </c>
      <c r="G295" s="295" t="s">
        <v>300</v>
      </c>
      <c r="H295" s="71"/>
      <c r="I295" s="71"/>
      <c r="J295" s="71">
        <f t="shared" si="364"/>
        <v>0</v>
      </c>
      <c r="K295" s="71">
        <f t="shared" si="364"/>
        <v>0</v>
      </c>
      <c r="L295" s="71"/>
      <c r="M295" s="71"/>
      <c r="N295" s="71"/>
      <c r="O295" s="69">
        <f t="shared" si="365"/>
        <v>0</v>
      </c>
      <c r="P295" s="69">
        <f t="shared" si="347"/>
        <v>0</v>
      </c>
      <c r="Q295" s="69">
        <f t="shared" si="347"/>
        <v>0</v>
      </c>
      <c r="R295" s="6"/>
      <c r="S295" s="9">
        <f t="shared" si="351"/>
        <v>0</v>
      </c>
      <c r="T295" s="44">
        <f t="shared" si="361"/>
        <v>0</v>
      </c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</row>
    <row r="296" spans="1:159" ht="15" x14ac:dyDescent="0.2">
      <c r="A296" s="290"/>
      <c r="B296" s="291"/>
      <c r="C296" s="291"/>
      <c r="D296" s="291"/>
      <c r="E296" s="291"/>
      <c r="F296" s="291" t="s">
        <v>22</v>
      </c>
      <c r="G296" s="295" t="s">
        <v>301</v>
      </c>
      <c r="H296" s="71"/>
      <c r="I296" s="71"/>
      <c r="J296" s="71">
        <f t="shared" si="364"/>
        <v>0</v>
      </c>
      <c r="K296" s="71">
        <f t="shared" si="364"/>
        <v>0</v>
      </c>
      <c r="L296" s="71"/>
      <c r="M296" s="71"/>
      <c r="N296" s="71"/>
      <c r="O296" s="69">
        <f t="shared" si="365"/>
        <v>0</v>
      </c>
      <c r="P296" s="69">
        <f t="shared" si="347"/>
        <v>0</v>
      </c>
      <c r="Q296" s="69">
        <f t="shared" si="347"/>
        <v>0</v>
      </c>
      <c r="R296" s="6"/>
      <c r="S296" s="9">
        <f t="shared" si="351"/>
        <v>0</v>
      </c>
      <c r="T296" s="44">
        <f t="shared" si="361"/>
        <v>0</v>
      </c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</row>
    <row r="297" spans="1:159" ht="18" x14ac:dyDescent="0.2">
      <c r="A297" s="290"/>
      <c r="B297" s="291"/>
      <c r="C297" s="291"/>
      <c r="D297" s="291"/>
      <c r="E297" s="291"/>
      <c r="F297" s="291" t="s">
        <v>127</v>
      </c>
      <c r="G297" s="295" t="s">
        <v>372</v>
      </c>
      <c r="H297" s="71">
        <v>57000</v>
      </c>
      <c r="I297" s="71">
        <f>O297</f>
        <v>32946</v>
      </c>
      <c r="J297" s="71">
        <f>H297-I297</f>
        <v>24054</v>
      </c>
      <c r="K297" s="165">
        <f t="shared" si="339"/>
        <v>57.8</v>
      </c>
      <c r="L297" s="71">
        <v>42500</v>
      </c>
      <c r="M297" s="71">
        <v>28268</v>
      </c>
      <c r="N297" s="71">
        <v>4678</v>
      </c>
      <c r="O297" s="69">
        <f>+M297+N297</f>
        <v>32946</v>
      </c>
      <c r="P297" s="69">
        <f t="shared" ref="P297:Q330" si="366">L297-O297</f>
        <v>9554</v>
      </c>
      <c r="Q297" s="199">
        <f t="shared" ref="Q297:Q330" si="367">ROUND(O297/L297*100,2)</f>
        <v>77.52</v>
      </c>
      <c r="R297" s="6">
        <v>24010</v>
      </c>
      <c r="S297" s="9">
        <f t="shared" si="351"/>
        <v>-4258</v>
      </c>
      <c r="T297" s="44">
        <f t="shared" si="361"/>
        <v>19752</v>
      </c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</row>
    <row r="298" spans="1:159" s="1" customFormat="1" ht="18" x14ac:dyDescent="0.25">
      <c r="A298" s="284"/>
      <c r="B298" s="285"/>
      <c r="C298" s="285"/>
      <c r="D298" s="285" t="s">
        <v>90</v>
      </c>
      <c r="E298" s="285"/>
      <c r="F298" s="285"/>
      <c r="G298" s="309" t="s">
        <v>274</v>
      </c>
      <c r="H298" s="73">
        <f t="shared" ref="H298:J298" si="368">H299+H310+H311+H315+H318+H319+H320+H321+H322+H323+H325+H326</f>
        <v>464000</v>
      </c>
      <c r="I298" s="73">
        <f t="shared" si="368"/>
        <v>195111.9</v>
      </c>
      <c r="J298" s="73">
        <f t="shared" si="368"/>
        <v>268888.09999999998</v>
      </c>
      <c r="K298" s="165">
        <f t="shared" si="339"/>
        <v>42.05</v>
      </c>
      <c r="L298" s="73">
        <f t="shared" ref="L298:O298" si="369">L299+L310+L311+L315+L318+L319+L320+L321+L322+L323+L325+L326</f>
        <v>334500</v>
      </c>
      <c r="M298" s="73">
        <f t="shared" si="369"/>
        <v>172940.43000000002</v>
      </c>
      <c r="N298" s="73">
        <f t="shared" si="369"/>
        <v>22171.47</v>
      </c>
      <c r="O298" s="73">
        <f t="shared" si="369"/>
        <v>195111.9</v>
      </c>
      <c r="P298" s="70">
        <f t="shared" si="366"/>
        <v>139388.1</v>
      </c>
      <c r="Q298" s="198">
        <f t="shared" si="367"/>
        <v>58.33</v>
      </c>
      <c r="R298" s="9"/>
      <c r="S298" s="9">
        <f t="shared" si="351"/>
        <v>-172940.43000000002</v>
      </c>
      <c r="T298" s="44">
        <f t="shared" si="361"/>
        <v>-172940.43000000002</v>
      </c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  <c r="DU298" s="11"/>
      <c r="DV298" s="11"/>
      <c r="DW298" s="11"/>
      <c r="DX298" s="11"/>
      <c r="DY298" s="11"/>
      <c r="DZ298" s="11"/>
      <c r="EA298" s="11"/>
      <c r="EB298" s="11"/>
      <c r="EC298" s="11"/>
      <c r="ED298" s="11"/>
      <c r="EE298" s="11"/>
      <c r="EF298" s="11"/>
      <c r="EG298" s="11"/>
      <c r="EH298" s="11"/>
      <c r="EI298" s="11"/>
      <c r="EJ298" s="11"/>
      <c r="EK298" s="11"/>
      <c r="EL298" s="11"/>
      <c r="EM298" s="11"/>
      <c r="EN298" s="11"/>
      <c r="EO298" s="11"/>
      <c r="EP298" s="11"/>
      <c r="EQ298" s="11"/>
      <c r="ER298" s="11"/>
      <c r="ES298" s="11"/>
      <c r="ET298" s="11"/>
      <c r="EU298" s="11"/>
      <c r="EV298" s="11"/>
      <c r="EW298" s="11"/>
      <c r="EX298" s="11"/>
      <c r="EY298" s="11"/>
      <c r="EZ298" s="11"/>
      <c r="FA298" s="11"/>
      <c r="FB298" s="11"/>
      <c r="FC298" s="11"/>
    </row>
    <row r="299" spans="1:159" s="1" customFormat="1" ht="18" x14ac:dyDescent="0.25">
      <c r="A299" s="284"/>
      <c r="B299" s="285"/>
      <c r="C299" s="285"/>
      <c r="D299" s="285"/>
      <c r="E299" s="285" t="s">
        <v>20</v>
      </c>
      <c r="F299" s="285"/>
      <c r="G299" s="293" t="s">
        <v>306</v>
      </c>
      <c r="H299" s="73">
        <f t="shared" ref="H299:J299" si="370">SUM(H300:H309)</f>
        <v>267000</v>
      </c>
      <c r="I299" s="73">
        <f t="shared" si="370"/>
        <v>112733.74</v>
      </c>
      <c r="J299" s="73">
        <f t="shared" si="370"/>
        <v>154266.26</v>
      </c>
      <c r="K299" s="165">
        <f t="shared" si="339"/>
        <v>42.22</v>
      </c>
      <c r="L299" s="73">
        <f t="shared" ref="L299:O299" si="371">SUM(L300:L309)</f>
        <v>195000</v>
      </c>
      <c r="M299" s="73">
        <f t="shared" si="371"/>
        <v>101360.15000000001</v>
      </c>
      <c r="N299" s="73">
        <f t="shared" si="371"/>
        <v>11373.59</v>
      </c>
      <c r="O299" s="73">
        <f t="shared" si="371"/>
        <v>112733.74</v>
      </c>
      <c r="P299" s="70">
        <f t="shared" si="366"/>
        <v>82266.259999999995</v>
      </c>
      <c r="Q299" s="198">
        <f t="shared" si="367"/>
        <v>57.81</v>
      </c>
      <c r="R299" s="9"/>
      <c r="S299" s="9">
        <f t="shared" si="351"/>
        <v>-101360.15000000001</v>
      </c>
      <c r="T299" s="44">
        <f t="shared" si="361"/>
        <v>-101360.15000000001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1"/>
      <c r="DI299" s="11"/>
      <c r="DJ299" s="11"/>
      <c r="DK299" s="11"/>
      <c r="DL299" s="11"/>
      <c r="DM299" s="11"/>
      <c r="DN299" s="11"/>
      <c r="DO299" s="11"/>
      <c r="DP299" s="11"/>
      <c r="DQ299" s="11"/>
      <c r="DR299" s="11"/>
      <c r="DS299" s="11"/>
      <c r="DT299" s="11"/>
      <c r="DU299" s="11"/>
      <c r="DV299" s="11"/>
      <c r="DW299" s="11"/>
      <c r="DX299" s="11"/>
      <c r="DY299" s="11"/>
      <c r="DZ299" s="11"/>
      <c r="EA299" s="11"/>
      <c r="EB299" s="11"/>
      <c r="EC299" s="11"/>
      <c r="ED299" s="11"/>
      <c r="EE299" s="11"/>
      <c r="EF299" s="11"/>
      <c r="EG299" s="11"/>
      <c r="EH299" s="11"/>
      <c r="EI299" s="11"/>
      <c r="EJ299" s="11"/>
      <c r="EK299" s="11"/>
      <c r="EL299" s="11"/>
      <c r="EM299" s="11"/>
      <c r="EN299" s="11"/>
      <c r="EO299" s="11"/>
      <c r="EP299" s="11"/>
      <c r="EQ299" s="11"/>
      <c r="ER299" s="11"/>
      <c r="ES299" s="11"/>
      <c r="ET299" s="11"/>
      <c r="EU299" s="11"/>
      <c r="EV299" s="11"/>
      <c r="EW299" s="11"/>
      <c r="EX299" s="11"/>
      <c r="EY299" s="11"/>
      <c r="EZ299" s="11"/>
      <c r="FA299" s="11"/>
      <c r="FB299" s="11"/>
      <c r="FC299" s="11"/>
    </row>
    <row r="300" spans="1:159" ht="18" x14ac:dyDescent="0.2">
      <c r="A300" s="290"/>
      <c r="B300" s="291"/>
      <c r="C300" s="291"/>
      <c r="D300" s="291"/>
      <c r="E300" s="291"/>
      <c r="F300" s="291" t="s">
        <v>20</v>
      </c>
      <c r="G300" s="295" t="s">
        <v>327</v>
      </c>
      <c r="H300" s="71">
        <v>15000</v>
      </c>
      <c r="I300" s="71">
        <f>O300</f>
        <v>6035.22</v>
      </c>
      <c r="J300" s="71">
        <f t="shared" ref="J300:K309" si="372">H300-I300</f>
        <v>8964.7799999999988</v>
      </c>
      <c r="K300" s="165">
        <f t="shared" si="339"/>
        <v>40.229999999999997</v>
      </c>
      <c r="L300" s="71">
        <v>11000</v>
      </c>
      <c r="M300" s="71">
        <v>4877</v>
      </c>
      <c r="N300" s="71">
        <v>1158.22</v>
      </c>
      <c r="O300" s="69">
        <f t="shared" ref="O300:O310" si="373">+M300+N300</f>
        <v>6035.22</v>
      </c>
      <c r="P300" s="69">
        <f t="shared" si="366"/>
        <v>4964.78</v>
      </c>
      <c r="Q300" s="199">
        <f t="shared" si="367"/>
        <v>54.87</v>
      </c>
      <c r="R300" s="6">
        <v>18999.98</v>
      </c>
      <c r="S300" s="9">
        <f>R300-M300</f>
        <v>14122.98</v>
      </c>
      <c r="T300" s="44">
        <f t="shared" si="361"/>
        <v>33122.959999999999</v>
      </c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</row>
    <row r="301" spans="1:159" ht="18" x14ac:dyDescent="0.2">
      <c r="A301" s="290"/>
      <c r="B301" s="291"/>
      <c r="C301" s="291"/>
      <c r="D301" s="291"/>
      <c r="E301" s="291"/>
      <c r="F301" s="291" t="s">
        <v>18</v>
      </c>
      <c r="G301" s="295" t="s">
        <v>328</v>
      </c>
      <c r="H301" s="71">
        <v>3000</v>
      </c>
      <c r="I301" s="71">
        <f t="shared" ref="I301:I310" si="374">O301</f>
        <v>-205.92</v>
      </c>
      <c r="J301" s="71">
        <f t="shared" si="372"/>
        <v>3205.92</v>
      </c>
      <c r="K301" s="165">
        <f t="shared" si="339"/>
        <v>-6.86</v>
      </c>
      <c r="L301" s="71">
        <v>2000</v>
      </c>
      <c r="M301" s="71"/>
      <c r="N301" s="71">
        <v>-205.92</v>
      </c>
      <c r="O301" s="69">
        <f t="shared" si="373"/>
        <v>-205.92</v>
      </c>
      <c r="P301" s="69">
        <f t="shared" si="366"/>
        <v>2205.92</v>
      </c>
      <c r="Q301" s="199">
        <f t="shared" si="367"/>
        <v>-10.3</v>
      </c>
      <c r="R301" s="6">
        <v>1435.77</v>
      </c>
      <c r="S301" s="9">
        <f t="shared" si="351"/>
        <v>1435.77</v>
      </c>
      <c r="T301" s="33">
        <f t="shared" ref="T301" si="375">T302+T303+T304</f>
        <v>172091.68</v>
      </c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</row>
    <row r="302" spans="1:159" ht="18" x14ac:dyDescent="0.2">
      <c r="A302" s="290"/>
      <c r="B302" s="291"/>
      <c r="C302" s="291"/>
      <c r="D302" s="291"/>
      <c r="E302" s="291"/>
      <c r="F302" s="291" t="s">
        <v>35</v>
      </c>
      <c r="G302" s="295" t="s">
        <v>329</v>
      </c>
      <c r="H302" s="71">
        <v>94000</v>
      </c>
      <c r="I302" s="71">
        <f t="shared" si="374"/>
        <v>43823.21</v>
      </c>
      <c r="J302" s="71">
        <f t="shared" si="372"/>
        <v>50176.79</v>
      </c>
      <c r="K302" s="165">
        <f t="shared" si="339"/>
        <v>46.62</v>
      </c>
      <c r="L302" s="71">
        <v>67700</v>
      </c>
      <c r="M302" s="71">
        <v>42323.33</v>
      </c>
      <c r="N302" s="71">
        <v>1499.88</v>
      </c>
      <c r="O302" s="69">
        <f t="shared" si="373"/>
        <v>43823.21</v>
      </c>
      <c r="P302" s="69">
        <f t="shared" si="366"/>
        <v>23876.79</v>
      </c>
      <c r="Q302" s="199">
        <f t="shared" si="367"/>
        <v>64.73</v>
      </c>
      <c r="R302" s="6">
        <v>84235.36</v>
      </c>
      <c r="S302" s="9">
        <f t="shared" si="351"/>
        <v>41912.03</v>
      </c>
      <c r="T302" s="44">
        <f t="shared" ref="T302:T304" si="376">+R302+S302</f>
        <v>126147.39</v>
      </c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</row>
    <row r="303" spans="1:159" ht="18" x14ac:dyDescent="0.2">
      <c r="A303" s="290"/>
      <c r="B303" s="291"/>
      <c r="C303" s="291"/>
      <c r="D303" s="291"/>
      <c r="E303" s="291"/>
      <c r="F303" s="291" t="s">
        <v>7</v>
      </c>
      <c r="G303" s="295" t="s">
        <v>308</v>
      </c>
      <c r="H303" s="71">
        <v>25000</v>
      </c>
      <c r="I303" s="71">
        <f t="shared" si="374"/>
        <v>10004.950000000001</v>
      </c>
      <c r="J303" s="71">
        <f t="shared" si="372"/>
        <v>14995.05</v>
      </c>
      <c r="K303" s="165">
        <f t="shared" si="339"/>
        <v>40.020000000000003</v>
      </c>
      <c r="L303" s="71">
        <v>17000</v>
      </c>
      <c r="M303" s="71">
        <v>8158.25</v>
      </c>
      <c r="N303" s="71">
        <v>1846.7</v>
      </c>
      <c r="O303" s="69">
        <f t="shared" si="373"/>
        <v>10004.950000000001</v>
      </c>
      <c r="P303" s="69">
        <f t="shared" si="366"/>
        <v>6995.0499999999993</v>
      </c>
      <c r="Q303" s="199">
        <f t="shared" si="367"/>
        <v>58.85</v>
      </c>
      <c r="R303" s="6">
        <v>21051.27</v>
      </c>
      <c r="S303" s="9">
        <f t="shared" si="351"/>
        <v>12893.02</v>
      </c>
      <c r="T303" s="44">
        <f t="shared" si="376"/>
        <v>33944.29</v>
      </c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</row>
    <row r="304" spans="1:159" ht="18" x14ac:dyDescent="0.2">
      <c r="A304" s="290"/>
      <c r="B304" s="291"/>
      <c r="C304" s="291"/>
      <c r="D304" s="291"/>
      <c r="E304" s="291"/>
      <c r="F304" s="291" t="s">
        <v>136</v>
      </c>
      <c r="G304" s="295" t="s">
        <v>330</v>
      </c>
      <c r="H304" s="71">
        <v>6000</v>
      </c>
      <c r="I304" s="71">
        <f t="shared" si="374"/>
        <v>0</v>
      </c>
      <c r="J304" s="71">
        <f t="shared" si="372"/>
        <v>6000</v>
      </c>
      <c r="K304" s="165">
        <f>ROUND(I304/H304*100,2)</f>
        <v>0</v>
      </c>
      <c r="L304" s="71">
        <v>4000</v>
      </c>
      <c r="M304" s="71"/>
      <c r="N304" s="71"/>
      <c r="O304" s="69">
        <f t="shared" si="373"/>
        <v>0</v>
      </c>
      <c r="P304" s="69">
        <f t="shared" si="366"/>
        <v>4000</v>
      </c>
      <c r="Q304" s="199">
        <f t="shared" si="367"/>
        <v>0</v>
      </c>
      <c r="R304" s="6">
        <v>6000</v>
      </c>
      <c r="S304" s="9">
        <f t="shared" si="351"/>
        <v>6000</v>
      </c>
      <c r="T304" s="44">
        <f t="shared" si="376"/>
        <v>12000</v>
      </c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</row>
    <row r="305" spans="1:159" ht="18" x14ac:dyDescent="0.2">
      <c r="A305" s="290"/>
      <c r="B305" s="291"/>
      <c r="C305" s="291"/>
      <c r="D305" s="291"/>
      <c r="E305" s="291"/>
      <c r="F305" s="291" t="s">
        <v>22</v>
      </c>
      <c r="G305" s="295" t="s">
        <v>331</v>
      </c>
      <c r="H305" s="71">
        <v>4000</v>
      </c>
      <c r="I305" s="71">
        <f t="shared" si="374"/>
        <v>992</v>
      </c>
      <c r="J305" s="71">
        <f t="shared" si="372"/>
        <v>3008</v>
      </c>
      <c r="K305" s="165">
        <f t="shared" si="339"/>
        <v>24.8</v>
      </c>
      <c r="L305" s="71">
        <v>2000</v>
      </c>
      <c r="M305" s="71">
        <v>992</v>
      </c>
      <c r="N305" s="71"/>
      <c r="O305" s="69">
        <f t="shared" si="373"/>
        <v>992</v>
      </c>
      <c r="P305" s="69">
        <f t="shared" si="366"/>
        <v>1008</v>
      </c>
      <c r="Q305" s="199"/>
      <c r="R305" s="6">
        <v>1200</v>
      </c>
      <c r="S305" s="9">
        <f t="shared" si="351"/>
        <v>208</v>
      </c>
      <c r="T305" s="33">
        <f t="shared" ref="T305" si="377">T306+T307</f>
        <v>25458.75</v>
      </c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</row>
    <row r="306" spans="1:159" ht="15" x14ac:dyDescent="0.2">
      <c r="A306" s="290"/>
      <c r="B306" s="291"/>
      <c r="C306" s="291"/>
      <c r="D306" s="291"/>
      <c r="E306" s="291"/>
      <c r="F306" s="291"/>
      <c r="G306" s="295" t="s">
        <v>171</v>
      </c>
      <c r="H306" s="71"/>
      <c r="I306" s="71">
        <f t="shared" si="374"/>
        <v>0</v>
      </c>
      <c r="J306" s="71">
        <f t="shared" si="372"/>
        <v>0</v>
      </c>
      <c r="K306" s="71">
        <f t="shared" si="372"/>
        <v>0</v>
      </c>
      <c r="L306" s="71">
        <f t="shared" ref="L306" si="378">H306</f>
        <v>0</v>
      </c>
      <c r="M306" s="71"/>
      <c r="N306" s="71"/>
      <c r="O306" s="69">
        <f t="shared" si="373"/>
        <v>0</v>
      </c>
      <c r="P306" s="69">
        <f t="shared" si="366"/>
        <v>0</v>
      </c>
      <c r="Q306" s="69">
        <f t="shared" si="366"/>
        <v>0</v>
      </c>
      <c r="R306" s="6"/>
      <c r="S306" s="9">
        <f t="shared" si="351"/>
        <v>0</v>
      </c>
      <c r="T306" s="44">
        <f t="shared" ref="T306:T312" si="379">+R306+S306</f>
        <v>0</v>
      </c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</row>
    <row r="307" spans="1:159" ht="18" x14ac:dyDescent="0.2">
      <c r="A307" s="290"/>
      <c r="B307" s="291"/>
      <c r="C307" s="291"/>
      <c r="D307" s="291"/>
      <c r="E307" s="291"/>
      <c r="F307" s="291" t="s">
        <v>109</v>
      </c>
      <c r="G307" s="295" t="s">
        <v>332</v>
      </c>
      <c r="H307" s="71">
        <v>19000</v>
      </c>
      <c r="I307" s="71">
        <f t="shared" si="374"/>
        <v>9594.76</v>
      </c>
      <c r="J307" s="71">
        <f t="shared" si="372"/>
        <v>9405.24</v>
      </c>
      <c r="K307" s="165">
        <f t="shared" si="339"/>
        <v>50.5</v>
      </c>
      <c r="L307" s="71">
        <v>14600</v>
      </c>
      <c r="M307" s="71">
        <v>8255.2900000000009</v>
      </c>
      <c r="N307" s="71">
        <v>1339.47</v>
      </c>
      <c r="O307" s="69">
        <f t="shared" si="373"/>
        <v>9594.76</v>
      </c>
      <c r="P307" s="69">
        <f t="shared" si="366"/>
        <v>5005.24</v>
      </c>
      <c r="Q307" s="199">
        <f t="shared" si="367"/>
        <v>65.72</v>
      </c>
      <c r="R307" s="6">
        <v>16857.02</v>
      </c>
      <c r="S307" s="9">
        <f t="shared" si="351"/>
        <v>8601.73</v>
      </c>
      <c r="T307" s="44">
        <f t="shared" si="379"/>
        <v>25458.75</v>
      </c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</row>
    <row r="308" spans="1:159" ht="28.5" x14ac:dyDescent="0.2">
      <c r="A308" s="290"/>
      <c r="B308" s="291"/>
      <c r="C308" s="291"/>
      <c r="D308" s="291"/>
      <c r="E308" s="291"/>
      <c r="F308" s="291" t="s">
        <v>111</v>
      </c>
      <c r="G308" s="295" t="s">
        <v>309</v>
      </c>
      <c r="H308" s="71">
        <v>86000</v>
      </c>
      <c r="I308" s="71">
        <f t="shared" si="374"/>
        <v>39085.58</v>
      </c>
      <c r="J308" s="71">
        <f t="shared" si="372"/>
        <v>46914.42</v>
      </c>
      <c r="K308" s="165">
        <f t="shared" si="339"/>
        <v>45.45</v>
      </c>
      <c r="L308" s="71">
        <v>64200</v>
      </c>
      <c r="M308" s="71">
        <v>33740.36</v>
      </c>
      <c r="N308" s="71">
        <v>5345.22</v>
      </c>
      <c r="O308" s="69">
        <f t="shared" si="373"/>
        <v>39085.58</v>
      </c>
      <c r="P308" s="69">
        <f t="shared" si="366"/>
        <v>25114.42</v>
      </c>
      <c r="Q308" s="199">
        <f t="shared" si="367"/>
        <v>60.88</v>
      </c>
      <c r="R308" s="6">
        <v>85204.68</v>
      </c>
      <c r="S308" s="9">
        <f t="shared" si="351"/>
        <v>51464.319999999992</v>
      </c>
      <c r="T308" s="44">
        <f t="shared" si="379"/>
        <v>136669</v>
      </c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</row>
    <row r="309" spans="1:159" ht="28.5" x14ac:dyDescent="0.2">
      <c r="A309" s="290"/>
      <c r="B309" s="291"/>
      <c r="C309" s="291"/>
      <c r="D309" s="291"/>
      <c r="E309" s="291"/>
      <c r="F309" s="291" t="s">
        <v>91</v>
      </c>
      <c r="G309" s="295" t="s">
        <v>333</v>
      </c>
      <c r="H309" s="71">
        <v>15000</v>
      </c>
      <c r="I309" s="71">
        <f t="shared" si="374"/>
        <v>3403.94</v>
      </c>
      <c r="J309" s="71">
        <f t="shared" si="372"/>
        <v>11596.06</v>
      </c>
      <c r="K309" s="165">
        <f t="shared" si="339"/>
        <v>22.69</v>
      </c>
      <c r="L309" s="71">
        <v>12500</v>
      </c>
      <c r="M309" s="71">
        <v>3013.92</v>
      </c>
      <c r="N309" s="71">
        <v>390.02</v>
      </c>
      <c r="O309" s="69">
        <f>+M309+N309</f>
        <v>3403.94</v>
      </c>
      <c r="P309" s="69">
        <f t="shared" si="366"/>
        <v>9096.06</v>
      </c>
      <c r="Q309" s="199">
        <f t="shared" si="367"/>
        <v>27.23</v>
      </c>
      <c r="R309" s="6">
        <v>13846.08</v>
      </c>
      <c r="S309" s="9">
        <f t="shared" si="351"/>
        <v>10832.16</v>
      </c>
      <c r="T309" s="44">
        <f t="shared" si="379"/>
        <v>24678.239999999998</v>
      </c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</row>
    <row r="310" spans="1:159" ht="18" x14ac:dyDescent="0.2">
      <c r="A310" s="290"/>
      <c r="B310" s="291"/>
      <c r="C310" s="291"/>
      <c r="D310" s="291"/>
      <c r="E310" s="291" t="s">
        <v>18</v>
      </c>
      <c r="F310" s="291"/>
      <c r="G310" s="295" t="s">
        <v>310</v>
      </c>
      <c r="H310" s="71">
        <v>8000</v>
      </c>
      <c r="I310" s="71">
        <f t="shared" si="374"/>
        <v>7000</v>
      </c>
      <c r="J310" s="71">
        <f>H310-I310</f>
        <v>1000</v>
      </c>
      <c r="K310" s="165">
        <f t="shared" si="339"/>
        <v>87.5</v>
      </c>
      <c r="L310" s="71">
        <v>7000</v>
      </c>
      <c r="M310" s="71">
        <v>7000</v>
      </c>
      <c r="N310" s="71"/>
      <c r="O310" s="69">
        <f t="shared" si="373"/>
        <v>7000</v>
      </c>
      <c r="P310" s="69">
        <f t="shared" si="366"/>
        <v>0</v>
      </c>
      <c r="Q310" s="199">
        <f t="shared" si="367"/>
        <v>100</v>
      </c>
      <c r="R310" s="6"/>
      <c r="S310" s="9">
        <f t="shared" si="351"/>
        <v>-7000</v>
      </c>
      <c r="T310" s="44">
        <f t="shared" si="379"/>
        <v>-7000</v>
      </c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</row>
    <row r="311" spans="1:159" s="1" customFormat="1" ht="15.75" x14ac:dyDescent="0.25">
      <c r="A311" s="284"/>
      <c r="B311" s="285"/>
      <c r="C311" s="285"/>
      <c r="D311" s="285"/>
      <c r="E311" s="285" t="s">
        <v>136</v>
      </c>
      <c r="F311" s="285"/>
      <c r="G311" s="293" t="s">
        <v>311</v>
      </c>
      <c r="H311" s="73">
        <f t="shared" ref="H311:J311" si="380">H312+H313+H314</f>
        <v>0</v>
      </c>
      <c r="I311" s="73">
        <f>O311</f>
        <v>0</v>
      </c>
      <c r="J311" s="73">
        <f t="shared" si="380"/>
        <v>0</v>
      </c>
      <c r="K311" s="73">
        <v>0</v>
      </c>
      <c r="L311" s="73">
        <f t="shared" ref="L311:O311" si="381">L312+L313+L314</f>
        <v>0</v>
      </c>
      <c r="M311" s="73">
        <f t="shared" si="381"/>
        <v>0</v>
      </c>
      <c r="N311" s="73">
        <f>N312+N313+N314</f>
        <v>0</v>
      </c>
      <c r="O311" s="73">
        <f t="shared" si="381"/>
        <v>0</v>
      </c>
      <c r="P311" s="70">
        <f t="shared" si="366"/>
        <v>0</v>
      </c>
      <c r="Q311" s="198"/>
      <c r="R311" s="9"/>
      <c r="S311" s="9">
        <f t="shared" si="351"/>
        <v>0</v>
      </c>
      <c r="T311" s="44">
        <f t="shared" si="379"/>
        <v>0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1"/>
      <c r="DI311" s="11"/>
      <c r="DJ311" s="11"/>
      <c r="DK311" s="11"/>
      <c r="DL311" s="11"/>
      <c r="DM311" s="11"/>
      <c r="DN311" s="11"/>
      <c r="DO311" s="11"/>
      <c r="DP311" s="11"/>
      <c r="DQ311" s="11"/>
      <c r="DR311" s="11"/>
      <c r="DS311" s="11"/>
      <c r="DT311" s="11"/>
      <c r="DU311" s="11"/>
      <c r="DV311" s="11"/>
      <c r="DW311" s="11"/>
      <c r="DX311" s="11"/>
      <c r="DY311" s="11"/>
      <c r="DZ311" s="11"/>
      <c r="EA311" s="11"/>
      <c r="EB311" s="11"/>
      <c r="EC311" s="11"/>
      <c r="ED311" s="11"/>
      <c r="EE311" s="11"/>
      <c r="EF311" s="11"/>
      <c r="EG311" s="11"/>
      <c r="EH311" s="11"/>
      <c r="EI311" s="11"/>
      <c r="EJ311" s="11"/>
      <c r="EK311" s="11"/>
      <c r="EL311" s="11"/>
      <c r="EM311" s="11"/>
      <c r="EN311" s="11"/>
      <c r="EO311" s="11"/>
      <c r="EP311" s="11"/>
      <c r="EQ311" s="11"/>
      <c r="ER311" s="11"/>
      <c r="ES311" s="11"/>
      <c r="ET311" s="11"/>
      <c r="EU311" s="11"/>
      <c r="EV311" s="11"/>
      <c r="EW311" s="11"/>
      <c r="EX311" s="11"/>
      <c r="EY311" s="11"/>
      <c r="EZ311" s="11"/>
      <c r="FA311" s="11"/>
      <c r="FB311" s="11"/>
      <c r="FC311" s="11"/>
    </row>
    <row r="312" spans="1:159" ht="15.75" x14ac:dyDescent="0.2">
      <c r="A312" s="290"/>
      <c r="B312" s="291"/>
      <c r="C312" s="291"/>
      <c r="D312" s="291"/>
      <c r="E312" s="291"/>
      <c r="F312" s="291"/>
      <c r="G312" s="295" t="s">
        <v>138</v>
      </c>
      <c r="H312" s="71">
        <v>0</v>
      </c>
      <c r="I312" s="71"/>
      <c r="J312" s="71">
        <f t="shared" ref="J312:J314" si="382">H312-I312</f>
        <v>0</v>
      </c>
      <c r="K312" s="73">
        <v>0</v>
      </c>
      <c r="L312" s="71"/>
      <c r="M312" s="71"/>
      <c r="N312" s="71"/>
      <c r="O312" s="69">
        <f t="shared" ref="O312:O314" si="383">+M312+N312</f>
        <v>0</v>
      </c>
      <c r="P312" s="69">
        <f t="shared" si="366"/>
        <v>0</v>
      </c>
      <c r="Q312" s="199"/>
      <c r="R312" s="6"/>
      <c r="S312" s="9">
        <f t="shared" si="351"/>
        <v>0</v>
      </c>
      <c r="T312" s="44">
        <f t="shared" si="379"/>
        <v>0</v>
      </c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</row>
    <row r="313" spans="1:159" ht="15.75" x14ac:dyDescent="0.2">
      <c r="A313" s="290"/>
      <c r="B313" s="291"/>
      <c r="C313" s="291"/>
      <c r="D313" s="291"/>
      <c r="E313" s="291"/>
      <c r="F313" s="291"/>
      <c r="G313" s="295" t="s">
        <v>139</v>
      </c>
      <c r="H313" s="71">
        <v>0</v>
      </c>
      <c r="I313" s="71"/>
      <c r="J313" s="71">
        <f t="shared" si="382"/>
        <v>0</v>
      </c>
      <c r="K313" s="73">
        <v>0</v>
      </c>
      <c r="L313" s="71"/>
      <c r="M313" s="71"/>
      <c r="N313" s="71"/>
      <c r="O313" s="69">
        <f t="shared" si="383"/>
        <v>0</v>
      </c>
      <c r="P313" s="69">
        <f t="shared" si="366"/>
        <v>0</v>
      </c>
      <c r="Q313" s="199"/>
      <c r="R313" s="6"/>
      <c r="S313" s="9">
        <f t="shared" si="351"/>
        <v>0</v>
      </c>
      <c r="T313" s="33">
        <f t="shared" ref="T313" si="384">+T314</f>
        <v>0</v>
      </c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</row>
    <row r="314" spans="1:159" ht="15.75" x14ac:dyDescent="0.2">
      <c r="A314" s="290"/>
      <c r="B314" s="291"/>
      <c r="C314" s="291"/>
      <c r="D314" s="291"/>
      <c r="E314" s="291"/>
      <c r="F314" s="291" t="s">
        <v>91</v>
      </c>
      <c r="G314" s="295" t="s">
        <v>334</v>
      </c>
      <c r="H314" s="71"/>
      <c r="I314" s="71">
        <v>0</v>
      </c>
      <c r="J314" s="71">
        <f t="shared" si="382"/>
        <v>0</v>
      </c>
      <c r="K314" s="73">
        <v>0</v>
      </c>
      <c r="L314" s="71">
        <f>H314</f>
        <v>0</v>
      </c>
      <c r="M314" s="71"/>
      <c r="N314" s="71"/>
      <c r="O314" s="69">
        <f t="shared" si="383"/>
        <v>0</v>
      </c>
      <c r="P314" s="69">
        <f t="shared" si="366"/>
        <v>0</v>
      </c>
      <c r="Q314" s="199"/>
      <c r="R314" s="6"/>
      <c r="S314" s="9">
        <f t="shared" si="351"/>
        <v>0</v>
      </c>
      <c r="T314" s="44">
        <f t="shared" ref="T314:T315" si="385">+R314+S314</f>
        <v>0</v>
      </c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</row>
    <row r="315" spans="1:159" s="1" customFormat="1" ht="18" x14ac:dyDescent="0.25">
      <c r="A315" s="284"/>
      <c r="B315" s="285"/>
      <c r="C315" s="285"/>
      <c r="D315" s="285"/>
      <c r="E315" s="285" t="s">
        <v>22</v>
      </c>
      <c r="F315" s="285"/>
      <c r="G315" s="293" t="s">
        <v>335</v>
      </c>
      <c r="H315" s="73">
        <f t="shared" ref="H315:J315" si="386">H316+H317</f>
        <v>5000</v>
      </c>
      <c r="I315" s="73">
        <f t="shared" si="386"/>
        <v>2171.73</v>
      </c>
      <c r="J315" s="73">
        <f t="shared" si="386"/>
        <v>2828.27</v>
      </c>
      <c r="K315" s="165">
        <f t="shared" si="339"/>
        <v>43.43</v>
      </c>
      <c r="L315" s="73">
        <f t="shared" ref="L315" si="387">L316+L317</f>
        <v>4200</v>
      </c>
      <c r="M315" s="73">
        <f>M316</f>
        <v>1378.85</v>
      </c>
      <c r="N315" s="73">
        <f t="shared" ref="N315:O315" si="388">N316+N317</f>
        <v>792.88</v>
      </c>
      <c r="O315" s="73">
        <f t="shared" si="388"/>
        <v>2171.73</v>
      </c>
      <c r="P315" s="70">
        <f t="shared" si="366"/>
        <v>2028.27</v>
      </c>
      <c r="Q315" s="198">
        <f t="shared" si="367"/>
        <v>51.71</v>
      </c>
      <c r="R315" s="9"/>
      <c r="S315" s="9">
        <f t="shared" si="351"/>
        <v>-1378.85</v>
      </c>
      <c r="T315" s="44">
        <f t="shared" si="385"/>
        <v>-1378.85</v>
      </c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1"/>
      <c r="DI315" s="11"/>
      <c r="DJ315" s="11"/>
      <c r="DK315" s="11"/>
      <c r="DL315" s="11"/>
      <c r="DM315" s="11"/>
      <c r="DN315" s="11"/>
      <c r="DO315" s="11"/>
      <c r="DP315" s="11"/>
      <c r="DQ315" s="11"/>
      <c r="DR315" s="11"/>
      <c r="DS315" s="11"/>
      <c r="DT315" s="11"/>
      <c r="DU315" s="11"/>
      <c r="DV315" s="11"/>
      <c r="DW315" s="11"/>
      <c r="DX315" s="11"/>
      <c r="DY315" s="11"/>
      <c r="DZ315" s="11"/>
      <c r="EA315" s="11"/>
      <c r="EB315" s="11"/>
      <c r="EC315" s="11"/>
      <c r="ED315" s="11"/>
      <c r="EE315" s="11"/>
      <c r="EF315" s="11"/>
      <c r="EG315" s="11"/>
      <c r="EH315" s="11"/>
      <c r="EI315" s="11"/>
      <c r="EJ315" s="11"/>
      <c r="EK315" s="11"/>
      <c r="EL315" s="11"/>
      <c r="EM315" s="11"/>
      <c r="EN315" s="11"/>
      <c r="EO315" s="11"/>
      <c r="EP315" s="11"/>
      <c r="EQ315" s="11"/>
      <c r="ER315" s="11"/>
      <c r="ES315" s="11"/>
      <c r="ET315" s="11"/>
      <c r="EU315" s="11"/>
      <c r="EV315" s="11"/>
      <c r="EW315" s="11"/>
      <c r="EX315" s="11"/>
      <c r="EY315" s="11"/>
      <c r="EZ315" s="11"/>
      <c r="FA315" s="11"/>
      <c r="FB315" s="11"/>
      <c r="FC315" s="11"/>
    </row>
    <row r="316" spans="1:159" ht="18" x14ac:dyDescent="0.2">
      <c r="A316" s="290"/>
      <c r="B316" s="291"/>
      <c r="C316" s="291"/>
      <c r="D316" s="291"/>
      <c r="E316" s="291"/>
      <c r="F316" s="291" t="s">
        <v>20</v>
      </c>
      <c r="G316" s="295" t="s">
        <v>336</v>
      </c>
      <c r="H316" s="71">
        <v>5000</v>
      </c>
      <c r="I316" s="71">
        <f>O316</f>
        <v>2171.73</v>
      </c>
      <c r="J316" s="71">
        <f t="shared" ref="J316:K325" si="389">H316-I316</f>
        <v>2828.27</v>
      </c>
      <c r="K316" s="165">
        <f t="shared" si="339"/>
        <v>43.43</v>
      </c>
      <c r="L316" s="71">
        <v>4200</v>
      </c>
      <c r="M316" s="71">
        <v>1378.85</v>
      </c>
      <c r="N316" s="71">
        <v>792.88</v>
      </c>
      <c r="O316" s="69">
        <f t="shared" ref="O316:O322" si="390">+M316+N316</f>
        <v>2171.73</v>
      </c>
      <c r="P316" s="69">
        <f t="shared" si="366"/>
        <v>2028.27</v>
      </c>
      <c r="Q316" s="199">
        <f t="shared" si="367"/>
        <v>51.71</v>
      </c>
      <c r="R316" s="6">
        <v>3793.59</v>
      </c>
      <c r="S316" s="9">
        <f t="shared" si="351"/>
        <v>2414.7400000000002</v>
      </c>
      <c r="T316" s="33">
        <f t="shared" ref="T316" si="391">+T317+T318+T319+T320+T321+T322</f>
        <v>320</v>
      </c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</row>
    <row r="317" spans="1:159" ht="15" x14ac:dyDescent="0.2">
      <c r="A317" s="290"/>
      <c r="B317" s="291"/>
      <c r="C317" s="291"/>
      <c r="D317" s="291"/>
      <c r="E317" s="291"/>
      <c r="F317" s="291" t="s">
        <v>18</v>
      </c>
      <c r="G317" s="295" t="s">
        <v>175</v>
      </c>
      <c r="H317" s="71">
        <v>0</v>
      </c>
      <c r="I317" s="71">
        <f t="shared" ref="I317:I325" si="392">O317</f>
        <v>0</v>
      </c>
      <c r="J317" s="71">
        <f t="shared" si="389"/>
        <v>0</v>
      </c>
      <c r="K317" s="71">
        <f t="shared" si="389"/>
        <v>0</v>
      </c>
      <c r="L317" s="71"/>
      <c r="M317" s="71"/>
      <c r="N317" s="71"/>
      <c r="O317" s="69">
        <f t="shared" si="390"/>
        <v>0</v>
      </c>
      <c r="P317" s="69">
        <f t="shared" si="366"/>
        <v>0</v>
      </c>
      <c r="Q317" s="69">
        <f t="shared" si="366"/>
        <v>0</v>
      </c>
      <c r="R317" s="6"/>
      <c r="S317" s="9">
        <f t="shared" si="351"/>
        <v>0</v>
      </c>
      <c r="T317" s="44">
        <f t="shared" ref="T317:T322" si="393">+R317+S317</f>
        <v>0</v>
      </c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</row>
    <row r="318" spans="1:159" ht="18" x14ac:dyDescent="0.2">
      <c r="A318" s="290"/>
      <c r="B318" s="291"/>
      <c r="C318" s="291"/>
      <c r="D318" s="291"/>
      <c r="E318" s="291">
        <v>11</v>
      </c>
      <c r="F318" s="291"/>
      <c r="G318" s="295" t="s">
        <v>337</v>
      </c>
      <c r="H318" s="71">
        <v>1000</v>
      </c>
      <c r="I318" s="71">
        <f t="shared" si="392"/>
        <v>0</v>
      </c>
      <c r="J318" s="71">
        <f t="shared" si="389"/>
        <v>1000</v>
      </c>
      <c r="K318" s="165">
        <f t="shared" si="339"/>
        <v>0</v>
      </c>
      <c r="L318" s="71">
        <v>1000</v>
      </c>
      <c r="M318" s="71">
        <v>0</v>
      </c>
      <c r="N318" s="71">
        <v>0</v>
      </c>
      <c r="O318" s="69">
        <f t="shared" si="390"/>
        <v>0</v>
      </c>
      <c r="P318" s="69">
        <f t="shared" si="366"/>
        <v>1000</v>
      </c>
      <c r="Q318" s="69">
        <f t="shared" si="366"/>
        <v>-1000</v>
      </c>
      <c r="R318" s="6">
        <v>160</v>
      </c>
      <c r="S318" s="9">
        <f t="shared" si="351"/>
        <v>160</v>
      </c>
      <c r="T318" s="44">
        <f t="shared" si="393"/>
        <v>320</v>
      </c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</row>
    <row r="319" spans="1:159" ht="15" x14ac:dyDescent="0.2">
      <c r="A319" s="290"/>
      <c r="B319" s="291"/>
      <c r="C319" s="291"/>
      <c r="D319" s="291"/>
      <c r="E319" s="291">
        <v>12</v>
      </c>
      <c r="F319" s="291"/>
      <c r="G319" s="295" t="s">
        <v>201</v>
      </c>
      <c r="H319" s="71">
        <v>0</v>
      </c>
      <c r="I319" s="71">
        <f t="shared" si="392"/>
        <v>0</v>
      </c>
      <c r="J319" s="71">
        <f t="shared" si="389"/>
        <v>0</v>
      </c>
      <c r="K319" s="71">
        <f t="shared" si="389"/>
        <v>0</v>
      </c>
      <c r="L319" s="71"/>
      <c r="M319" s="71"/>
      <c r="N319" s="71"/>
      <c r="O319" s="69">
        <f t="shared" si="390"/>
        <v>0</v>
      </c>
      <c r="P319" s="69">
        <f t="shared" si="366"/>
        <v>0</v>
      </c>
      <c r="Q319" s="69">
        <f t="shared" si="366"/>
        <v>0</v>
      </c>
      <c r="R319" s="6"/>
      <c r="S319" s="9">
        <f t="shared" si="351"/>
        <v>0</v>
      </c>
      <c r="T319" s="44">
        <f t="shared" si="393"/>
        <v>0</v>
      </c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</row>
    <row r="320" spans="1:159" ht="15" x14ac:dyDescent="0.2">
      <c r="A320" s="290"/>
      <c r="B320" s="291"/>
      <c r="C320" s="291"/>
      <c r="D320" s="291"/>
      <c r="E320" s="291">
        <v>13</v>
      </c>
      <c r="F320" s="291"/>
      <c r="G320" s="295" t="s">
        <v>338</v>
      </c>
      <c r="H320" s="71">
        <v>0</v>
      </c>
      <c r="I320" s="71">
        <f t="shared" si="392"/>
        <v>0</v>
      </c>
      <c r="J320" s="71">
        <f t="shared" si="389"/>
        <v>0</v>
      </c>
      <c r="K320" s="71">
        <f t="shared" si="389"/>
        <v>0</v>
      </c>
      <c r="L320" s="71"/>
      <c r="M320" s="71"/>
      <c r="N320" s="71"/>
      <c r="O320" s="69">
        <f t="shared" si="390"/>
        <v>0</v>
      </c>
      <c r="P320" s="69">
        <f t="shared" si="366"/>
        <v>0</v>
      </c>
      <c r="Q320" s="69">
        <f t="shared" si="366"/>
        <v>0</v>
      </c>
      <c r="R320" s="6"/>
      <c r="S320" s="9">
        <f>R320-M320</f>
        <v>0</v>
      </c>
      <c r="T320" s="44">
        <f t="shared" si="393"/>
        <v>0</v>
      </c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</row>
    <row r="321" spans="1:159" ht="15" x14ac:dyDescent="0.2">
      <c r="A321" s="290"/>
      <c r="B321" s="291"/>
      <c r="C321" s="291"/>
      <c r="D321" s="291"/>
      <c r="E321" s="291">
        <v>14</v>
      </c>
      <c r="F321" s="291"/>
      <c r="G321" s="295" t="s">
        <v>339</v>
      </c>
      <c r="H321" s="71">
        <v>0</v>
      </c>
      <c r="I321" s="71">
        <f t="shared" si="392"/>
        <v>0</v>
      </c>
      <c r="J321" s="71">
        <f t="shared" si="389"/>
        <v>0</v>
      </c>
      <c r="K321" s="71">
        <f t="shared" si="389"/>
        <v>0</v>
      </c>
      <c r="L321" s="71"/>
      <c r="M321" s="71"/>
      <c r="N321" s="71"/>
      <c r="O321" s="69">
        <f t="shared" si="390"/>
        <v>0</v>
      </c>
      <c r="P321" s="69">
        <f t="shared" si="366"/>
        <v>0</v>
      </c>
      <c r="Q321" s="69">
        <f t="shared" si="366"/>
        <v>0</v>
      </c>
      <c r="R321" s="6"/>
      <c r="S321" s="9">
        <f t="shared" si="351"/>
        <v>0</v>
      </c>
      <c r="T321" s="44">
        <f t="shared" si="393"/>
        <v>0</v>
      </c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</row>
    <row r="322" spans="1:159" ht="15" x14ac:dyDescent="0.2">
      <c r="A322" s="290"/>
      <c r="B322" s="291"/>
      <c r="C322" s="291"/>
      <c r="D322" s="291"/>
      <c r="E322" s="291">
        <v>16</v>
      </c>
      <c r="F322" s="291"/>
      <c r="G322" s="295" t="s">
        <v>202</v>
      </c>
      <c r="H322" s="71">
        <v>0</v>
      </c>
      <c r="I322" s="71">
        <f t="shared" si="392"/>
        <v>0</v>
      </c>
      <c r="J322" s="71">
        <f t="shared" si="389"/>
        <v>0</v>
      </c>
      <c r="K322" s="71">
        <f t="shared" si="389"/>
        <v>0</v>
      </c>
      <c r="L322" s="71"/>
      <c r="M322" s="71"/>
      <c r="N322" s="71"/>
      <c r="O322" s="69">
        <f t="shared" si="390"/>
        <v>0</v>
      </c>
      <c r="P322" s="69">
        <f t="shared" si="366"/>
        <v>0</v>
      </c>
      <c r="Q322" s="69">
        <f t="shared" si="366"/>
        <v>0</v>
      </c>
      <c r="R322" s="6"/>
      <c r="S322" s="9">
        <f t="shared" si="351"/>
        <v>0</v>
      </c>
      <c r="T322" s="44">
        <f t="shared" si="393"/>
        <v>0</v>
      </c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</row>
    <row r="323" spans="1:159" ht="30" x14ac:dyDescent="0.2">
      <c r="A323" s="284"/>
      <c r="B323" s="285"/>
      <c r="C323" s="285"/>
      <c r="D323" s="285"/>
      <c r="E323" s="285"/>
      <c r="F323" s="285"/>
      <c r="G323" s="293" t="s">
        <v>178</v>
      </c>
      <c r="H323" s="73">
        <f t="shared" ref="H323" si="394">+H324</f>
        <v>0</v>
      </c>
      <c r="I323" s="71">
        <f t="shared" si="392"/>
        <v>0</v>
      </c>
      <c r="J323" s="71">
        <f t="shared" si="389"/>
        <v>0</v>
      </c>
      <c r="K323" s="71">
        <f t="shared" si="389"/>
        <v>0</v>
      </c>
      <c r="L323" s="73">
        <f t="shared" ref="L323:O323" si="395">+L324</f>
        <v>0</v>
      </c>
      <c r="M323" s="73">
        <f t="shared" si="395"/>
        <v>0</v>
      </c>
      <c r="N323" s="73">
        <f t="shared" si="395"/>
        <v>0</v>
      </c>
      <c r="O323" s="73">
        <f t="shared" si="395"/>
        <v>0</v>
      </c>
      <c r="P323" s="69">
        <f t="shared" si="366"/>
        <v>0</v>
      </c>
      <c r="Q323" s="69">
        <f t="shared" si="366"/>
        <v>0</v>
      </c>
      <c r="R323" s="6"/>
      <c r="S323" s="9">
        <f t="shared" si="351"/>
        <v>0</v>
      </c>
      <c r="T323" s="33">
        <f t="shared" ref="T323:T324" si="396">T324</f>
        <v>80</v>
      </c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</row>
    <row r="324" spans="1:159" ht="28.5" x14ac:dyDescent="0.2">
      <c r="A324" s="290"/>
      <c r="B324" s="291"/>
      <c r="C324" s="291"/>
      <c r="D324" s="291"/>
      <c r="E324" s="291"/>
      <c r="F324" s="291"/>
      <c r="G324" s="295" t="s">
        <v>179</v>
      </c>
      <c r="H324" s="71">
        <v>0</v>
      </c>
      <c r="I324" s="71">
        <f t="shared" si="392"/>
        <v>0</v>
      </c>
      <c r="J324" s="71">
        <f t="shared" si="389"/>
        <v>0</v>
      </c>
      <c r="K324" s="71">
        <f t="shared" si="389"/>
        <v>0</v>
      </c>
      <c r="L324" s="71"/>
      <c r="M324" s="71"/>
      <c r="N324" s="71"/>
      <c r="O324" s="69">
        <f t="shared" ref="O324:O325" si="397">+M324+N324</f>
        <v>0</v>
      </c>
      <c r="P324" s="69">
        <f t="shared" si="366"/>
        <v>0</v>
      </c>
      <c r="Q324" s="69">
        <f t="shared" si="366"/>
        <v>0</v>
      </c>
      <c r="R324" s="6"/>
      <c r="S324" s="9">
        <f t="shared" si="351"/>
        <v>0</v>
      </c>
      <c r="T324" s="33">
        <f t="shared" si="396"/>
        <v>80</v>
      </c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</row>
    <row r="325" spans="1:159" ht="42.75" x14ac:dyDescent="0.2">
      <c r="A325" s="290"/>
      <c r="B325" s="291"/>
      <c r="C325" s="291"/>
      <c r="D325" s="291"/>
      <c r="E325" s="291">
        <v>25</v>
      </c>
      <c r="F325" s="291"/>
      <c r="G325" s="289" t="s">
        <v>203</v>
      </c>
      <c r="H325" s="71">
        <v>0</v>
      </c>
      <c r="I325" s="71">
        <f t="shared" si="392"/>
        <v>0</v>
      </c>
      <c r="J325" s="71">
        <f t="shared" si="389"/>
        <v>0</v>
      </c>
      <c r="K325" s="71">
        <f t="shared" si="389"/>
        <v>0</v>
      </c>
      <c r="L325" s="71">
        <v>0</v>
      </c>
      <c r="M325" s="71">
        <v>0</v>
      </c>
      <c r="N325" s="71">
        <v>0</v>
      </c>
      <c r="O325" s="69">
        <f t="shared" si="397"/>
        <v>0</v>
      </c>
      <c r="P325" s="69">
        <f t="shared" si="366"/>
        <v>0</v>
      </c>
      <c r="Q325" s="69">
        <f t="shared" si="366"/>
        <v>0</v>
      </c>
      <c r="R325" s="6">
        <v>40</v>
      </c>
      <c r="S325" s="9">
        <f t="shared" si="351"/>
        <v>40</v>
      </c>
      <c r="T325" s="44">
        <f t="shared" ref="T325" si="398">+R325+S325</f>
        <v>80</v>
      </c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</row>
    <row r="326" spans="1:159" s="1" customFormat="1" ht="18" x14ac:dyDescent="0.25">
      <c r="A326" s="284"/>
      <c r="B326" s="285"/>
      <c r="C326" s="285"/>
      <c r="D326" s="285"/>
      <c r="E326" s="285" t="s">
        <v>91</v>
      </c>
      <c r="F326" s="285"/>
      <c r="G326" s="309" t="s">
        <v>340</v>
      </c>
      <c r="H326" s="73">
        <f t="shared" ref="H326:J326" si="399">+H327+H328+H329+H330+H331+H332</f>
        <v>183000</v>
      </c>
      <c r="I326" s="73">
        <f t="shared" si="399"/>
        <v>73206.429999999993</v>
      </c>
      <c r="J326" s="73">
        <f t="shared" si="399"/>
        <v>109793.56999999999</v>
      </c>
      <c r="K326" s="165">
        <f t="shared" ref="K326:K389" si="400">ROUND(I326/H326*100,2)</f>
        <v>40</v>
      </c>
      <c r="L326" s="73">
        <f t="shared" ref="L326:O326" si="401">+L327+L328+L329+L330+L331+L332</f>
        <v>127300</v>
      </c>
      <c r="M326" s="73">
        <f t="shared" si="401"/>
        <v>63201.43</v>
      </c>
      <c r="N326" s="73">
        <f t="shared" si="401"/>
        <v>10005</v>
      </c>
      <c r="O326" s="73">
        <f t="shared" si="401"/>
        <v>73206.429999999993</v>
      </c>
      <c r="P326" s="70">
        <f t="shared" si="366"/>
        <v>54093.570000000007</v>
      </c>
      <c r="Q326" s="198">
        <f t="shared" si="367"/>
        <v>57.51</v>
      </c>
      <c r="R326" s="9"/>
      <c r="S326" s="9">
        <f t="shared" si="351"/>
        <v>-63201.43</v>
      </c>
      <c r="T326" s="33">
        <f t="shared" ref="T326" si="402">T327</f>
        <v>144495.44</v>
      </c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1"/>
      <c r="DI326" s="11"/>
      <c r="DJ326" s="11"/>
      <c r="DK326" s="11"/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/>
      <c r="EF326" s="11"/>
      <c r="EG326" s="11"/>
      <c r="EH326" s="11"/>
      <c r="EI326" s="11"/>
      <c r="EJ326" s="11"/>
      <c r="EK326" s="11"/>
      <c r="EL326" s="11"/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</row>
    <row r="327" spans="1:159" ht="15.75" x14ac:dyDescent="0.2">
      <c r="A327" s="290"/>
      <c r="B327" s="291"/>
      <c r="C327" s="291"/>
      <c r="D327" s="291"/>
      <c r="E327" s="291"/>
      <c r="F327" s="291" t="s">
        <v>18</v>
      </c>
      <c r="G327" s="295" t="s">
        <v>143</v>
      </c>
      <c r="H327" s="71">
        <v>0</v>
      </c>
      <c r="I327" s="71">
        <f>O327</f>
        <v>0</v>
      </c>
      <c r="J327" s="71">
        <f t="shared" ref="J327:K331" si="403">H327-I327</f>
        <v>0</v>
      </c>
      <c r="K327" s="71">
        <f t="shared" si="403"/>
        <v>0</v>
      </c>
      <c r="L327" s="71">
        <f>H327</f>
        <v>0</v>
      </c>
      <c r="M327" s="71"/>
      <c r="N327" s="71"/>
      <c r="O327" s="69">
        <f t="shared" ref="O327:O332" si="404">+M327+N327</f>
        <v>0</v>
      </c>
      <c r="P327" s="69">
        <f t="shared" si="366"/>
        <v>0</v>
      </c>
      <c r="Q327" s="69">
        <f t="shared" si="366"/>
        <v>0</v>
      </c>
      <c r="R327" s="6"/>
      <c r="S327" s="9">
        <f t="shared" si="351"/>
        <v>0</v>
      </c>
      <c r="T327" s="33">
        <f t="shared" ref="T327" si="405">T328+T329+T330</f>
        <v>144495.44</v>
      </c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</row>
    <row r="328" spans="1:159" ht="15" x14ac:dyDescent="0.2">
      <c r="A328" s="290"/>
      <c r="B328" s="291"/>
      <c r="C328" s="291"/>
      <c r="D328" s="291"/>
      <c r="E328" s="291"/>
      <c r="F328" s="291"/>
      <c r="G328" s="289" t="s">
        <v>204</v>
      </c>
      <c r="H328" s="71">
        <v>0</v>
      </c>
      <c r="I328" s="71">
        <f t="shared" ref="I328" si="406">O328</f>
        <v>0</v>
      </c>
      <c r="J328" s="71">
        <f t="shared" si="403"/>
        <v>0</v>
      </c>
      <c r="K328" s="71">
        <f t="shared" si="403"/>
        <v>0</v>
      </c>
      <c r="L328" s="71">
        <f t="shared" ref="L328" si="407">H328</f>
        <v>0</v>
      </c>
      <c r="M328" s="71"/>
      <c r="N328" s="71"/>
      <c r="O328" s="69">
        <f t="shared" si="404"/>
        <v>0</v>
      </c>
      <c r="P328" s="69">
        <f t="shared" si="366"/>
        <v>0</v>
      </c>
      <c r="Q328" s="69">
        <f t="shared" si="366"/>
        <v>0</v>
      </c>
      <c r="R328" s="6"/>
      <c r="S328" s="9">
        <f t="shared" si="351"/>
        <v>0</v>
      </c>
      <c r="T328" s="44">
        <f>+R328+S328</f>
        <v>0</v>
      </c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</row>
    <row r="329" spans="1:159" ht="18" x14ac:dyDescent="0.2">
      <c r="A329" s="290"/>
      <c r="B329" s="291"/>
      <c r="C329" s="291"/>
      <c r="D329" s="291"/>
      <c r="E329" s="291"/>
      <c r="F329" s="291" t="s">
        <v>7</v>
      </c>
      <c r="G329" s="295" t="s">
        <v>144</v>
      </c>
      <c r="H329" s="71">
        <v>29000</v>
      </c>
      <c r="I329" s="71">
        <f>O329</f>
        <v>17649.84</v>
      </c>
      <c r="J329" s="71">
        <f t="shared" si="403"/>
        <v>11350.16</v>
      </c>
      <c r="K329" s="165">
        <f t="shared" si="400"/>
        <v>60.86</v>
      </c>
      <c r="L329" s="71">
        <v>24500</v>
      </c>
      <c r="M329" s="71">
        <v>14757</v>
      </c>
      <c r="N329" s="71">
        <v>2892.84</v>
      </c>
      <c r="O329" s="69">
        <f t="shared" si="404"/>
        <v>17649.84</v>
      </c>
      <c r="P329" s="69">
        <f t="shared" si="366"/>
        <v>6850.16</v>
      </c>
      <c r="Q329" s="199">
        <f t="shared" si="367"/>
        <v>72.040000000000006</v>
      </c>
      <c r="R329" s="6">
        <v>27510.76</v>
      </c>
      <c r="S329" s="9">
        <f t="shared" si="351"/>
        <v>12753.759999999998</v>
      </c>
      <c r="T329" s="44">
        <f t="shared" ref="T329:T330" si="408">+R329+S329</f>
        <v>40264.519999999997</v>
      </c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</row>
    <row r="330" spans="1:159" ht="28.5" x14ac:dyDescent="0.2">
      <c r="A330" s="290"/>
      <c r="B330" s="291"/>
      <c r="C330" s="291"/>
      <c r="D330" s="291"/>
      <c r="E330" s="291"/>
      <c r="F330" s="291" t="s">
        <v>22</v>
      </c>
      <c r="G330" s="295" t="s">
        <v>341</v>
      </c>
      <c r="H330" s="71">
        <v>113000</v>
      </c>
      <c r="I330" s="71">
        <f t="shared" ref="I330:I332" si="409">O330</f>
        <v>52161.36</v>
      </c>
      <c r="J330" s="71">
        <f t="shared" si="403"/>
        <v>60838.64</v>
      </c>
      <c r="K330" s="165">
        <f t="shared" si="400"/>
        <v>46.16</v>
      </c>
      <c r="L330" s="71">
        <v>73300</v>
      </c>
      <c r="M330" s="71">
        <v>45793</v>
      </c>
      <c r="N330" s="71">
        <v>6368.36</v>
      </c>
      <c r="O330" s="69">
        <f t="shared" si="404"/>
        <v>52161.36</v>
      </c>
      <c r="P330" s="69">
        <f t="shared" si="366"/>
        <v>21138.639999999999</v>
      </c>
      <c r="Q330" s="199">
        <f t="shared" si="367"/>
        <v>71.16</v>
      </c>
      <c r="R330" s="6">
        <v>75011.960000000006</v>
      </c>
      <c r="S330" s="9">
        <f t="shared" si="351"/>
        <v>29218.960000000006</v>
      </c>
      <c r="T330" s="44">
        <f t="shared" si="408"/>
        <v>104230.92000000001</v>
      </c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</row>
    <row r="331" spans="1:159" ht="28.5" x14ac:dyDescent="0.2">
      <c r="A331" s="290"/>
      <c r="B331" s="291"/>
      <c r="C331" s="291"/>
      <c r="D331" s="291"/>
      <c r="E331" s="291"/>
      <c r="F331" s="291" t="s">
        <v>111</v>
      </c>
      <c r="G331" s="295" t="s">
        <v>205</v>
      </c>
      <c r="H331" s="71">
        <v>26000</v>
      </c>
      <c r="I331" s="71">
        <f t="shared" si="409"/>
        <v>602.40000000000009</v>
      </c>
      <c r="J331" s="71">
        <f t="shared" si="403"/>
        <v>25397.599999999999</v>
      </c>
      <c r="K331" s="165">
        <f t="shared" si="400"/>
        <v>2.3199999999999998</v>
      </c>
      <c r="L331" s="71">
        <v>17000</v>
      </c>
      <c r="M331" s="71">
        <v>422.6</v>
      </c>
      <c r="N331" s="71">
        <v>179.8</v>
      </c>
      <c r="O331" s="69">
        <f t="shared" si="404"/>
        <v>602.40000000000009</v>
      </c>
      <c r="P331" s="69"/>
      <c r="Q331" s="199"/>
      <c r="R331" s="6">
        <v>16026.1</v>
      </c>
      <c r="S331" s="9">
        <f t="shared" si="351"/>
        <v>15603.5</v>
      </c>
      <c r="T331" s="33">
        <f>R331+S331</f>
        <v>31629.599999999999</v>
      </c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</row>
    <row r="332" spans="1:159" ht="18" x14ac:dyDescent="0.2">
      <c r="A332" s="290"/>
      <c r="B332" s="291"/>
      <c r="C332" s="291"/>
      <c r="D332" s="291"/>
      <c r="E332" s="291"/>
      <c r="F332" s="291" t="s">
        <v>91</v>
      </c>
      <c r="G332" s="295" t="s">
        <v>315</v>
      </c>
      <c r="H332" s="71">
        <v>15000</v>
      </c>
      <c r="I332" s="71">
        <f t="shared" si="409"/>
        <v>2792.83</v>
      </c>
      <c r="J332" s="71">
        <f>H332-I332</f>
        <v>12207.17</v>
      </c>
      <c r="K332" s="165">
        <f t="shared" si="400"/>
        <v>18.62</v>
      </c>
      <c r="L332" s="71">
        <v>12500</v>
      </c>
      <c r="M332" s="71">
        <v>2228.83</v>
      </c>
      <c r="N332" s="71">
        <v>564</v>
      </c>
      <c r="O332" s="69">
        <f t="shared" si="404"/>
        <v>2792.83</v>
      </c>
      <c r="P332" s="69">
        <f t="shared" ref="P332:Q359" si="410">L332-O332</f>
        <v>9707.17</v>
      </c>
      <c r="Q332" s="199">
        <f t="shared" ref="Q332:Q368" si="411">ROUND(O332/L332*100,2)</f>
        <v>22.34</v>
      </c>
      <c r="R332" s="6">
        <v>17474.97</v>
      </c>
      <c r="S332" s="9">
        <f t="shared" si="351"/>
        <v>15246.140000000001</v>
      </c>
      <c r="T332" s="70">
        <f>+R332+S332</f>
        <v>32721.11</v>
      </c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</row>
    <row r="333" spans="1:159" ht="15.75" x14ac:dyDescent="0.2">
      <c r="A333" s="284"/>
      <c r="B333" s="285"/>
      <c r="C333" s="285"/>
      <c r="D333" s="285" t="s">
        <v>91</v>
      </c>
      <c r="E333" s="285"/>
      <c r="F333" s="285"/>
      <c r="G333" s="309" t="s">
        <v>74</v>
      </c>
      <c r="H333" s="73">
        <f t="shared" ref="H333:J334" si="412">H334</f>
        <v>0</v>
      </c>
      <c r="I333" s="73">
        <f t="shared" si="412"/>
        <v>0</v>
      </c>
      <c r="J333" s="73">
        <f t="shared" si="412"/>
        <v>0</v>
      </c>
      <c r="K333" s="73">
        <v>0</v>
      </c>
      <c r="L333" s="73">
        <f t="shared" ref="L333:O334" si="413">L334</f>
        <v>0</v>
      </c>
      <c r="M333" s="73">
        <f t="shared" si="413"/>
        <v>0</v>
      </c>
      <c r="N333" s="73">
        <f t="shared" si="413"/>
        <v>0</v>
      </c>
      <c r="O333" s="73">
        <f t="shared" si="413"/>
        <v>0</v>
      </c>
      <c r="P333" s="69">
        <f t="shared" si="410"/>
        <v>0</v>
      </c>
      <c r="Q333" s="69">
        <f t="shared" si="410"/>
        <v>0</v>
      </c>
      <c r="R333" s="6"/>
      <c r="S333" s="9">
        <f t="shared" si="351"/>
        <v>0</v>
      </c>
      <c r="T333" s="69">
        <f>+R333+S333</f>
        <v>0</v>
      </c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</row>
    <row r="334" spans="1:159" ht="15.75" x14ac:dyDescent="0.2">
      <c r="A334" s="284"/>
      <c r="B334" s="285"/>
      <c r="C334" s="285"/>
      <c r="D334" s="285"/>
      <c r="E334" s="288" t="s">
        <v>12</v>
      </c>
      <c r="F334" s="285"/>
      <c r="G334" s="293" t="s">
        <v>206</v>
      </c>
      <c r="H334" s="73">
        <f t="shared" si="412"/>
        <v>0</v>
      </c>
      <c r="I334" s="73">
        <f t="shared" si="412"/>
        <v>0</v>
      </c>
      <c r="J334" s="73">
        <f t="shared" si="412"/>
        <v>0</v>
      </c>
      <c r="K334" s="73">
        <v>0</v>
      </c>
      <c r="L334" s="73">
        <f t="shared" si="413"/>
        <v>0</v>
      </c>
      <c r="M334" s="73">
        <f t="shared" si="413"/>
        <v>0</v>
      </c>
      <c r="N334" s="73">
        <f t="shared" si="413"/>
        <v>0</v>
      </c>
      <c r="O334" s="73">
        <f t="shared" si="413"/>
        <v>0</v>
      </c>
      <c r="P334" s="69">
        <f t="shared" si="410"/>
        <v>0</v>
      </c>
      <c r="Q334" s="69">
        <f t="shared" si="410"/>
        <v>0</v>
      </c>
      <c r="R334" s="6"/>
      <c r="S334" s="9">
        <f t="shared" si="351"/>
        <v>0</v>
      </c>
      <c r="T334" s="69">
        <f>+R334+S334</f>
        <v>0</v>
      </c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</row>
    <row r="335" spans="1:159" ht="28.5" x14ac:dyDescent="0.2">
      <c r="A335" s="290"/>
      <c r="B335" s="291"/>
      <c r="C335" s="291"/>
      <c r="D335" s="291"/>
      <c r="E335" s="291"/>
      <c r="F335" s="291" t="s">
        <v>18</v>
      </c>
      <c r="G335" s="295" t="s">
        <v>207</v>
      </c>
      <c r="H335" s="71"/>
      <c r="I335" s="71"/>
      <c r="J335" s="71">
        <f t="shared" ref="J335" si="414">H335-I335</f>
        <v>0</v>
      </c>
      <c r="K335" s="73">
        <v>0</v>
      </c>
      <c r="L335" s="71"/>
      <c r="M335" s="71"/>
      <c r="N335" s="71"/>
      <c r="O335" s="69">
        <f t="shared" ref="O335" si="415">+M335+N335</f>
        <v>0</v>
      </c>
      <c r="P335" s="69">
        <f t="shared" si="410"/>
        <v>0</v>
      </c>
      <c r="Q335" s="69">
        <f t="shared" si="410"/>
        <v>0</v>
      </c>
      <c r="R335" s="6"/>
      <c r="S335" s="9">
        <f t="shared" si="351"/>
        <v>0</v>
      </c>
      <c r="T335" s="44">
        <f>+R335+S335</f>
        <v>0</v>
      </c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</row>
    <row r="336" spans="1:159" s="1" customFormat="1" ht="28.5" x14ac:dyDescent="0.25">
      <c r="A336" s="284"/>
      <c r="B336" s="285"/>
      <c r="C336" s="285"/>
      <c r="D336" s="285">
        <v>51</v>
      </c>
      <c r="E336" s="285"/>
      <c r="F336" s="285"/>
      <c r="G336" s="309" t="s">
        <v>342</v>
      </c>
      <c r="H336" s="73">
        <f t="shared" ref="H336:J336" si="416">H337</f>
        <v>2114000</v>
      </c>
      <c r="I336" s="73">
        <f t="shared" si="416"/>
        <v>1435249</v>
      </c>
      <c r="J336" s="73">
        <f t="shared" si="416"/>
        <v>678751</v>
      </c>
      <c r="K336" s="165">
        <f t="shared" si="400"/>
        <v>67.89</v>
      </c>
      <c r="L336" s="73">
        <f t="shared" ref="L336:O336" si="417">L337</f>
        <v>2114000</v>
      </c>
      <c r="M336" s="73">
        <f t="shared" si="417"/>
        <v>1255176</v>
      </c>
      <c r="N336" s="73">
        <f t="shared" si="417"/>
        <v>180073</v>
      </c>
      <c r="O336" s="73">
        <f t="shared" si="417"/>
        <v>1435249</v>
      </c>
      <c r="P336" s="70">
        <f t="shared" si="410"/>
        <v>678751</v>
      </c>
      <c r="Q336" s="198">
        <f t="shared" si="411"/>
        <v>67.89</v>
      </c>
      <c r="R336" s="9"/>
      <c r="S336" s="9">
        <f t="shared" si="351"/>
        <v>-1255176</v>
      </c>
      <c r="T336" s="44">
        <f t="shared" ref="T336:T344" si="418">+R336+S336</f>
        <v>-1255176</v>
      </c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1"/>
      <c r="DI336" s="11"/>
      <c r="DJ336" s="11"/>
      <c r="DK336" s="11"/>
      <c r="DL336" s="11"/>
      <c r="DM336" s="11"/>
      <c r="DN336" s="11"/>
      <c r="DO336" s="11"/>
      <c r="DP336" s="11"/>
      <c r="DQ336" s="11"/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/>
      <c r="EF336" s="11"/>
      <c r="EG336" s="11"/>
      <c r="EH336" s="11"/>
      <c r="EI336" s="11"/>
      <c r="EJ336" s="11"/>
      <c r="EK336" s="11"/>
      <c r="EL336" s="11"/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</row>
    <row r="337" spans="1:159" s="1" customFormat="1" ht="18" x14ac:dyDescent="0.25">
      <c r="A337" s="284"/>
      <c r="B337" s="285"/>
      <c r="C337" s="285"/>
      <c r="D337" s="285"/>
      <c r="E337" s="285" t="s">
        <v>20</v>
      </c>
      <c r="F337" s="285"/>
      <c r="G337" s="293" t="s">
        <v>343</v>
      </c>
      <c r="H337" s="73">
        <f>H338+H339+H340</f>
        <v>2114000</v>
      </c>
      <c r="I337" s="73">
        <f t="shared" ref="I337:J337" si="419">I338+I339+I340</f>
        <v>1435249</v>
      </c>
      <c r="J337" s="73">
        <f t="shared" si="419"/>
        <v>678751</v>
      </c>
      <c r="K337" s="165">
        <f t="shared" si="400"/>
        <v>67.89</v>
      </c>
      <c r="L337" s="73">
        <f t="shared" ref="L337:O337" si="420">L338+L339+L340</f>
        <v>2114000</v>
      </c>
      <c r="M337" s="73">
        <f t="shared" si="420"/>
        <v>1255176</v>
      </c>
      <c r="N337" s="73">
        <f t="shared" si="420"/>
        <v>180073</v>
      </c>
      <c r="O337" s="73">
        <f t="shared" si="420"/>
        <v>1435249</v>
      </c>
      <c r="P337" s="70">
        <f t="shared" si="410"/>
        <v>678751</v>
      </c>
      <c r="Q337" s="198">
        <f t="shared" si="411"/>
        <v>67.89</v>
      </c>
      <c r="R337" s="9"/>
      <c r="S337" s="9">
        <f t="shared" si="351"/>
        <v>-1255176</v>
      </c>
      <c r="T337" s="44">
        <f t="shared" si="418"/>
        <v>-1255176</v>
      </c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1"/>
      <c r="DI337" s="11"/>
      <c r="DJ337" s="11"/>
      <c r="DK337" s="11"/>
      <c r="DL337" s="11"/>
      <c r="DM337" s="11"/>
      <c r="DN337" s="11"/>
      <c r="DO337" s="11"/>
      <c r="DP337" s="11"/>
      <c r="DQ337" s="11"/>
      <c r="DR337" s="11"/>
      <c r="DS337" s="11"/>
      <c r="DT337" s="11"/>
      <c r="DU337" s="11"/>
      <c r="DV337" s="11"/>
      <c r="DW337" s="11"/>
      <c r="DX337" s="11"/>
      <c r="DY337" s="11"/>
      <c r="DZ337" s="11"/>
      <c r="EA337" s="11"/>
      <c r="EB337" s="11"/>
      <c r="EC337" s="11"/>
      <c r="ED337" s="11"/>
      <c r="EE337" s="11"/>
      <c r="EF337" s="11"/>
      <c r="EG337" s="11"/>
      <c r="EH337" s="11"/>
      <c r="EI337" s="11"/>
      <c r="EJ337" s="11"/>
      <c r="EK337" s="11"/>
      <c r="EL337" s="11"/>
      <c r="EM337" s="11"/>
      <c r="EN337" s="11"/>
      <c r="EO337" s="11"/>
      <c r="EP337" s="11"/>
      <c r="EQ337" s="11"/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</row>
    <row r="338" spans="1:159" ht="28.5" x14ac:dyDescent="0.2">
      <c r="A338" s="290"/>
      <c r="B338" s="291"/>
      <c r="C338" s="291"/>
      <c r="D338" s="291"/>
      <c r="E338" s="291"/>
      <c r="F338" s="291">
        <v>17</v>
      </c>
      <c r="G338" s="295" t="s">
        <v>344</v>
      </c>
      <c r="H338" s="71">
        <v>2114000</v>
      </c>
      <c r="I338" s="71">
        <f>O338</f>
        <v>1435249</v>
      </c>
      <c r="J338" s="71">
        <f t="shared" ref="J338:K340" si="421">H338-I338</f>
        <v>678751</v>
      </c>
      <c r="K338" s="165">
        <f t="shared" si="400"/>
        <v>67.89</v>
      </c>
      <c r="L338" s="71">
        <v>2114000</v>
      </c>
      <c r="M338" s="71">
        <v>1255176</v>
      </c>
      <c r="N338" s="71">
        <v>180073</v>
      </c>
      <c r="O338" s="69">
        <f>+M338+N338</f>
        <v>1435249</v>
      </c>
      <c r="P338" s="69">
        <f t="shared" si="410"/>
        <v>678751</v>
      </c>
      <c r="Q338" s="199">
        <f t="shared" si="411"/>
        <v>67.89</v>
      </c>
      <c r="R338" s="6">
        <v>2064910</v>
      </c>
      <c r="S338" s="9">
        <f t="shared" si="351"/>
        <v>809734</v>
      </c>
      <c r="T338" s="44">
        <f t="shared" si="418"/>
        <v>2874644</v>
      </c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</row>
    <row r="339" spans="1:159" ht="42.75" x14ac:dyDescent="0.2">
      <c r="A339" s="290"/>
      <c r="B339" s="291"/>
      <c r="C339" s="291"/>
      <c r="D339" s="291"/>
      <c r="E339" s="291"/>
      <c r="F339" s="291">
        <v>19</v>
      </c>
      <c r="G339" s="295" t="s">
        <v>345</v>
      </c>
      <c r="H339" s="71">
        <v>0</v>
      </c>
      <c r="I339" s="71"/>
      <c r="J339" s="71">
        <f t="shared" si="421"/>
        <v>0</v>
      </c>
      <c r="K339" s="71">
        <f t="shared" si="421"/>
        <v>0</v>
      </c>
      <c r="L339" s="71">
        <v>0</v>
      </c>
      <c r="M339" s="71"/>
      <c r="N339" s="71"/>
      <c r="O339" s="69">
        <f t="shared" ref="O339:O340" si="422">+M339+N339</f>
        <v>0</v>
      </c>
      <c r="P339" s="69">
        <f t="shared" si="410"/>
        <v>0</v>
      </c>
      <c r="Q339" s="69">
        <f t="shared" si="410"/>
        <v>0</v>
      </c>
      <c r="R339" s="6"/>
      <c r="S339" s="9">
        <f t="shared" ref="S339:S360" si="423">R339-M339</f>
        <v>0</v>
      </c>
      <c r="T339" s="44">
        <f t="shared" si="418"/>
        <v>0</v>
      </c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</row>
    <row r="340" spans="1:159" ht="71.25" x14ac:dyDescent="0.2">
      <c r="A340" s="290"/>
      <c r="B340" s="291"/>
      <c r="C340" s="291"/>
      <c r="D340" s="291"/>
      <c r="E340" s="291"/>
      <c r="F340" s="291" t="s">
        <v>90</v>
      </c>
      <c r="G340" s="295" t="s">
        <v>346</v>
      </c>
      <c r="H340" s="71">
        <v>0</v>
      </c>
      <c r="I340" s="71"/>
      <c r="J340" s="71">
        <f t="shared" si="421"/>
        <v>0</v>
      </c>
      <c r="K340" s="71">
        <f t="shared" si="421"/>
        <v>0</v>
      </c>
      <c r="L340" s="71">
        <v>0</v>
      </c>
      <c r="M340" s="71"/>
      <c r="N340" s="71"/>
      <c r="O340" s="69">
        <f t="shared" si="422"/>
        <v>0</v>
      </c>
      <c r="P340" s="69">
        <f t="shared" si="410"/>
        <v>0</v>
      </c>
      <c r="Q340" s="69">
        <f t="shared" si="410"/>
        <v>0</v>
      </c>
      <c r="R340" s="6"/>
      <c r="S340" s="9">
        <f t="shared" si="423"/>
        <v>0</v>
      </c>
      <c r="T340" s="44">
        <f t="shared" si="418"/>
        <v>0</v>
      </c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</row>
    <row r="341" spans="1:159" s="1" customFormat="1" ht="18" x14ac:dyDescent="0.25">
      <c r="A341" s="284"/>
      <c r="B341" s="285"/>
      <c r="C341" s="285"/>
      <c r="D341" s="285">
        <v>57</v>
      </c>
      <c r="E341" s="285"/>
      <c r="F341" s="285"/>
      <c r="G341" s="309" t="s">
        <v>316</v>
      </c>
      <c r="H341" s="73">
        <f>H342+H360+H365+H366</f>
        <v>12182000</v>
      </c>
      <c r="I341" s="73">
        <f>I342+I360+I365+I366</f>
        <v>9118679.9800000004</v>
      </c>
      <c r="J341" s="73">
        <f>J342+J360+J365+J366</f>
        <v>3468877.0199999996</v>
      </c>
      <c r="K341" s="165">
        <f t="shared" si="400"/>
        <v>74.849999999999994</v>
      </c>
      <c r="L341" s="73">
        <f>L342+L360+L365+L366</f>
        <v>12182000</v>
      </c>
      <c r="M341" s="73">
        <f t="shared" ref="M341:O341" si="424">M342+M360+M365+M366</f>
        <v>8228544</v>
      </c>
      <c r="N341" s="73">
        <f t="shared" si="424"/>
        <v>890135.98</v>
      </c>
      <c r="O341" s="73">
        <f t="shared" si="424"/>
        <v>9118679.9800000004</v>
      </c>
      <c r="P341" s="70">
        <f>L341-O341</f>
        <v>3063320.0199999996</v>
      </c>
      <c r="Q341" s="198">
        <f t="shared" si="411"/>
        <v>74.849999999999994</v>
      </c>
      <c r="R341" s="9"/>
      <c r="S341" s="9">
        <f t="shared" si="423"/>
        <v>-8228544</v>
      </c>
      <c r="T341" s="44">
        <f t="shared" si="418"/>
        <v>-8228544</v>
      </c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1"/>
      <c r="DI341" s="11"/>
      <c r="DJ341" s="11"/>
      <c r="DK341" s="11"/>
      <c r="DL341" s="11"/>
      <c r="DM341" s="11"/>
      <c r="DN341" s="11"/>
      <c r="DO341" s="11"/>
      <c r="DP341" s="11"/>
      <c r="DQ341" s="11"/>
      <c r="DR341" s="11"/>
      <c r="DS341" s="11"/>
      <c r="DT341" s="11"/>
      <c r="DU341" s="11"/>
      <c r="DV341" s="11"/>
      <c r="DW341" s="11"/>
      <c r="DX341" s="11"/>
      <c r="DY341" s="11"/>
      <c r="DZ341" s="11"/>
      <c r="EA341" s="11"/>
      <c r="EB341" s="11"/>
      <c r="EC341" s="11"/>
      <c r="ED341" s="11"/>
      <c r="EE341" s="11"/>
      <c r="EF341" s="11"/>
      <c r="EG341" s="11"/>
      <c r="EH341" s="11"/>
      <c r="EI341" s="11"/>
      <c r="EJ341" s="11"/>
      <c r="EK341" s="11"/>
      <c r="EL341" s="11"/>
      <c r="EM341" s="11"/>
      <c r="EN341" s="11"/>
      <c r="EO341" s="11"/>
      <c r="EP341" s="11"/>
      <c r="EQ341" s="11"/>
      <c r="ER341" s="11"/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</row>
    <row r="342" spans="1:159" s="1" customFormat="1" ht="18" x14ac:dyDescent="0.25">
      <c r="A342" s="284"/>
      <c r="B342" s="285"/>
      <c r="C342" s="285"/>
      <c r="D342" s="285"/>
      <c r="E342" s="285" t="s">
        <v>20</v>
      </c>
      <c r="F342" s="285"/>
      <c r="G342" s="293" t="s">
        <v>347</v>
      </c>
      <c r="H342" s="73">
        <f>H343</f>
        <v>7598000</v>
      </c>
      <c r="I342" s="73">
        <f>I343</f>
        <v>5842880.9800000004</v>
      </c>
      <c r="J342" s="73">
        <f>+J343+J353+J355</f>
        <v>2160676.0199999996</v>
      </c>
      <c r="K342" s="165">
        <f t="shared" si="400"/>
        <v>76.900000000000006</v>
      </c>
      <c r="L342" s="73">
        <f>L343</f>
        <v>7598000</v>
      </c>
      <c r="M342" s="73">
        <f>M343</f>
        <v>5126958</v>
      </c>
      <c r="N342" s="73">
        <f>N343</f>
        <v>715922.98</v>
      </c>
      <c r="O342" s="70">
        <f>O343</f>
        <v>5842880.9800000004</v>
      </c>
      <c r="P342" s="70">
        <f t="shared" si="410"/>
        <v>1755119.0199999996</v>
      </c>
      <c r="Q342" s="198">
        <f t="shared" si="411"/>
        <v>76.900000000000006</v>
      </c>
      <c r="R342" s="9">
        <v>3485529.26</v>
      </c>
      <c r="S342" s="9">
        <f t="shared" si="423"/>
        <v>-1641428.7400000002</v>
      </c>
      <c r="T342" s="44">
        <f t="shared" si="418"/>
        <v>1844100.5199999996</v>
      </c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1"/>
      <c r="DI342" s="11"/>
      <c r="DJ342" s="11"/>
      <c r="DK342" s="11"/>
      <c r="DL342" s="11"/>
      <c r="DM342" s="11"/>
      <c r="DN342" s="11"/>
      <c r="DO342" s="11"/>
      <c r="DP342" s="11"/>
      <c r="DQ342" s="11"/>
      <c r="DR342" s="11"/>
      <c r="DS342" s="11"/>
      <c r="DT342" s="11"/>
      <c r="DU342" s="11"/>
      <c r="DV342" s="11"/>
      <c r="DW342" s="11"/>
      <c r="DX342" s="11"/>
      <c r="DY342" s="11"/>
      <c r="DZ342" s="11"/>
      <c r="EA342" s="11"/>
      <c r="EB342" s="11"/>
      <c r="EC342" s="11"/>
      <c r="ED342" s="11"/>
      <c r="EE342" s="11"/>
      <c r="EF342" s="11"/>
      <c r="EG342" s="11"/>
      <c r="EH342" s="11"/>
      <c r="EI342" s="11"/>
      <c r="EJ342" s="11"/>
      <c r="EK342" s="11"/>
      <c r="EL342" s="11"/>
      <c r="EM342" s="11"/>
      <c r="EN342" s="11"/>
      <c r="EO342" s="11"/>
      <c r="EP342" s="11"/>
      <c r="EQ342" s="11"/>
      <c r="ER342" s="11"/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</row>
    <row r="343" spans="1:159" s="80" customFormat="1" ht="18" x14ac:dyDescent="0.2">
      <c r="A343" s="319"/>
      <c r="B343" s="320"/>
      <c r="C343" s="320"/>
      <c r="D343" s="320"/>
      <c r="E343" s="320"/>
      <c r="F343" s="320"/>
      <c r="G343" s="321" t="s">
        <v>348</v>
      </c>
      <c r="H343" s="71">
        <v>7598000</v>
      </c>
      <c r="I343" s="71">
        <f>O343</f>
        <v>5842880.9800000004</v>
      </c>
      <c r="J343" s="71">
        <f t="shared" ref="J343" si="425">J344+J345+J353+J354</f>
        <v>1755119.0199999996</v>
      </c>
      <c r="K343" s="165">
        <f t="shared" si="400"/>
        <v>76.900000000000006</v>
      </c>
      <c r="L343" s="71">
        <f>H343</f>
        <v>7598000</v>
      </c>
      <c r="M343" s="71">
        <f>M344+M353+M354</f>
        <v>5126958</v>
      </c>
      <c r="N343" s="71">
        <f>N344+N353+N354</f>
        <v>715922.98</v>
      </c>
      <c r="O343" s="69">
        <f>O344+O353+O354</f>
        <v>5842880.9800000004</v>
      </c>
      <c r="P343" s="69">
        <f>L343-O343</f>
        <v>1755119.0199999996</v>
      </c>
      <c r="Q343" s="206">
        <f>ROUND(O343/L343*100,2)</f>
        <v>76.900000000000006</v>
      </c>
      <c r="R343" s="9">
        <v>2681979</v>
      </c>
      <c r="S343" s="9">
        <f t="shared" si="423"/>
        <v>-2444979</v>
      </c>
      <c r="T343" s="44">
        <f t="shared" si="418"/>
        <v>237000</v>
      </c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8"/>
      <c r="AY343" s="78"/>
      <c r="AZ343" s="78"/>
      <c r="BA343" s="78"/>
      <c r="BB343" s="78"/>
      <c r="BC343" s="78"/>
      <c r="BD343" s="78"/>
      <c r="BE343" s="78"/>
      <c r="BF343" s="78"/>
      <c r="BG343" s="78"/>
      <c r="BH343" s="78"/>
      <c r="BI343" s="78"/>
      <c r="BJ343" s="78"/>
      <c r="BK343" s="78"/>
      <c r="BL343" s="78"/>
      <c r="BM343" s="78"/>
      <c r="BN343" s="78"/>
      <c r="BO343" s="78"/>
      <c r="BP343" s="78"/>
      <c r="BQ343" s="78"/>
      <c r="BR343" s="78"/>
      <c r="BS343" s="78"/>
      <c r="BT343" s="78"/>
      <c r="BU343" s="78"/>
      <c r="BV343" s="78"/>
      <c r="BW343" s="78"/>
      <c r="BX343" s="78"/>
      <c r="BY343" s="78"/>
      <c r="BZ343" s="78"/>
      <c r="CA343" s="78"/>
      <c r="CB343" s="78"/>
      <c r="CC343" s="78"/>
      <c r="CD343" s="78"/>
      <c r="CE343" s="78"/>
      <c r="CF343" s="78"/>
      <c r="CG343" s="78"/>
      <c r="CH343" s="78"/>
      <c r="CI343" s="78"/>
      <c r="CJ343" s="78"/>
      <c r="CK343" s="78"/>
      <c r="CL343" s="78"/>
      <c r="CM343" s="78"/>
      <c r="CN343" s="78"/>
      <c r="CO343" s="78"/>
      <c r="CP343" s="78"/>
      <c r="CQ343" s="78"/>
      <c r="CR343" s="78"/>
      <c r="CS343" s="78"/>
      <c r="CT343" s="78"/>
      <c r="CU343" s="78"/>
      <c r="CV343" s="78"/>
      <c r="CW343" s="78"/>
      <c r="CX343" s="78"/>
      <c r="CY343" s="78"/>
      <c r="CZ343" s="78"/>
      <c r="DA343" s="78"/>
      <c r="DB343" s="78"/>
      <c r="DC343" s="78"/>
      <c r="DD343" s="78"/>
      <c r="DE343" s="78"/>
      <c r="DF343" s="78"/>
      <c r="DG343" s="78"/>
      <c r="DH343" s="79"/>
      <c r="DI343" s="79"/>
      <c r="DJ343" s="79"/>
      <c r="DK343" s="79"/>
      <c r="DL343" s="79"/>
      <c r="DM343" s="79"/>
      <c r="DN343" s="79"/>
      <c r="DO343" s="79"/>
      <c r="DP343" s="79"/>
      <c r="DQ343" s="79"/>
      <c r="DR343" s="79"/>
      <c r="DS343" s="79"/>
      <c r="DT343" s="79"/>
      <c r="DU343" s="79"/>
      <c r="DV343" s="79"/>
      <c r="DW343" s="79"/>
      <c r="DX343" s="79"/>
      <c r="DY343" s="79"/>
      <c r="DZ343" s="79"/>
      <c r="EA343" s="79"/>
      <c r="EB343" s="79"/>
      <c r="EC343" s="79"/>
      <c r="ED343" s="79"/>
      <c r="EE343" s="79"/>
      <c r="EF343" s="79"/>
      <c r="EG343" s="79"/>
      <c r="EH343" s="79"/>
      <c r="EI343" s="79"/>
      <c r="EJ343" s="79"/>
      <c r="EK343" s="79"/>
      <c r="EL343" s="79"/>
      <c r="EM343" s="79"/>
      <c r="EN343" s="79"/>
      <c r="EO343" s="79"/>
      <c r="EP343" s="79"/>
      <c r="EQ343" s="79"/>
      <c r="ER343" s="79"/>
      <c r="ES343" s="79"/>
      <c r="ET343" s="79"/>
      <c r="EU343" s="79"/>
      <c r="EV343" s="79"/>
      <c r="EW343" s="79"/>
      <c r="EX343" s="79"/>
      <c r="EY343" s="79"/>
      <c r="EZ343" s="79"/>
      <c r="FA343" s="79"/>
      <c r="FB343" s="79"/>
      <c r="FC343" s="79"/>
    </row>
    <row r="344" spans="1:159" s="80" customFormat="1" ht="18" x14ac:dyDescent="0.2">
      <c r="A344" s="319"/>
      <c r="B344" s="320"/>
      <c r="C344" s="320"/>
      <c r="D344" s="320"/>
      <c r="E344" s="320"/>
      <c r="F344" s="320"/>
      <c r="G344" s="321" t="s">
        <v>375</v>
      </c>
      <c r="H344" s="71">
        <v>6920000</v>
      </c>
      <c r="I344" s="71">
        <f>O344</f>
        <v>5574713.9800000004</v>
      </c>
      <c r="J344" s="71">
        <f t="shared" ref="J344:K354" si="426">H344-I344</f>
        <v>1345286.0199999996</v>
      </c>
      <c r="K344" s="165">
        <f t="shared" si="400"/>
        <v>80.56</v>
      </c>
      <c r="L344" s="71">
        <f>H344</f>
        <v>6920000</v>
      </c>
      <c r="M344" s="71">
        <v>4876645</v>
      </c>
      <c r="N344" s="71">
        <v>698068.98</v>
      </c>
      <c r="O344" s="69">
        <f>+M344+N344</f>
        <v>5574713.9800000004</v>
      </c>
      <c r="P344" s="69"/>
      <c r="Q344" s="206"/>
      <c r="R344" s="77"/>
      <c r="S344" s="9">
        <f t="shared" si="423"/>
        <v>-4876645</v>
      </c>
      <c r="T344" s="172">
        <f t="shared" si="418"/>
        <v>-4876645</v>
      </c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8"/>
      <c r="AY344" s="78"/>
      <c r="AZ344" s="78"/>
      <c r="BA344" s="78"/>
      <c r="BB344" s="78"/>
      <c r="BC344" s="78"/>
      <c r="BD344" s="78"/>
      <c r="BE344" s="78"/>
      <c r="BF344" s="78"/>
      <c r="BG344" s="78"/>
      <c r="BH344" s="78"/>
      <c r="BI344" s="78"/>
      <c r="BJ344" s="78"/>
      <c r="BK344" s="78"/>
      <c r="BL344" s="78"/>
      <c r="BM344" s="78"/>
      <c r="BN344" s="78"/>
      <c r="BO344" s="78"/>
      <c r="BP344" s="78"/>
      <c r="BQ344" s="78"/>
      <c r="BR344" s="78"/>
      <c r="BS344" s="78"/>
      <c r="BT344" s="78"/>
      <c r="BU344" s="78"/>
      <c r="BV344" s="78"/>
      <c r="BW344" s="78"/>
      <c r="BX344" s="78"/>
      <c r="BY344" s="78"/>
      <c r="BZ344" s="78"/>
      <c r="CA344" s="78"/>
      <c r="CB344" s="78"/>
      <c r="CC344" s="78"/>
      <c r="CD344" s="78"/>
      <c r="CE344" s="78"/>
      <c r="CF344" s="78"/>
      <c r="CG344" s="78"/>
      <c r="CH344" s="78"/>
      <c r="CI344" s="78"/>
      <c r="CJ344" s="78"/>
      <c r="CK344" s="78"/>
      <c r="CL344" s="78"/>
      <c r="CM344" s="78"/>
      <c r="CN344" s="78"/>
      <c r="CO344" s="78"/>
      <c r="CP344" s="78"/>
      <c r="CQ344" s="78"/>
      <c r="CR344" s="78"/>
      <c r="CS344" s="78"/>
      <c r="CT344" s="78"/>
      <c r="CU344" s="78"/>
      <c r="CV344" s="78"/>
      <c r="CW344" s="78"/>
      <c r="CX344" s="78"/>
      <c r="CY344" s="78"/>
      <c r="CZ344" s="78"/>
      <c r="DA344" s="78"/>
      <c r="DB344" s="78"/>
      <c r="DC344" s="78"/>
      <c r="DD344" s="78"/>
      <c r="DE344" s="78"/>
      <c r="DF344" s="78"/>
      <c r="DG344" s="78"/>
      <c r="DH344" s="79"/>
      <c r="DI344" s="79"/>
      <c r="DJ344" s="79"/>
      <c r="DK344" s="79"/>
      <c r="DL344" s="79"/>
      <c r="DM344" s="79"/>
      <c r="DN344" s="79"/>
      <c r="DO344" s="79"/>
      <c r="DP344" s="79"/>
      <c r="DQ344" s="79"/>
      <c r="DR344" s="79"/>
      <c r="DS344" s="79"/>
      <c r="DT344" s="79"/>
      <c r="DU344" s="79"/>
      <c r="DV344" s="79"/>
      <c r="DW344" s="79"/>
      <c r="DX344" s="79"/>
      <c r="DY344" s="79"/>
      <c r="DZ344" s="79"/>
      <c r="EA344" s="79"/>
      <c r="EB344" s="79"/>
      <c r="EC344" s="79"/>
      <c r="ED344" s="79"/>
      <c r="EE344" s="79"/>
      <c r="EF344" s="79"/>
      <c r="EG344" s="79"/>
      <c r="EH344" s="79"/>
      <c r="EI344" s="79"/>
      <c r="EJ344" s="79"/>
      <c r="EK344" s="79"/>
      <c r="EL344" s="79"/>
      <c r="EM344" s="79"/>
      <c r="EN344" s="79"/>
      <c r="EO344" s="79"/>
      <c r="EP344" s="79"/>
      <c r="EQ344" s="79"/>
      <c r="ER344" s="79"/>
      <c r="ES344" s="79"/>
      <c r="ET344" s="79"/>
      <c r="EU344" s="79"/>
      <c r="EV344" s="79"/>
      <c r="EW344" s="79"/>
      <c r="EX344" s="79"/>
      <c r="EY344" s="79"/>
      <c r="EZ344" s="79"/>
      <c r="FA344" s="79"/>
      <c r="FB344" s="79"/>
      <c r="FC344" s="79"/>
    </row>
    <row r="345" spans="1:159" ht="15.75" x14ac:dyDescent="0.2">
      <c r="A345" s="290"/>
      <c r="B345" s="291"/>
      <c r="C345" s="291"/>
      <c r="D345" s="291"/>
      <c r="E345" s="291"/>
      <c r="F345" s="291"/>
      <c r="G345" s="295" t="s">
        <v>208</v>
      </c>
      <c r="H345" s="71"/>
      <c r="I345" s="71">
        <f>O345</f>
        <v>0</v>
      </c>
      <c r="J345" s="71">
        <f t="shared" si="426"/>
        <v>0</v>
      </c>
      <c r="K345" s="71">
        <f t="shared" si="426"/>
        <v>0</v>
      </c>
      <c r="L345" s="71"/>
      <c r="M345" s="71"/>
      <c r="N345" s="71"/>
      <c r="O345" s="69">
        <f>+M345+N345</f>
        <v>0</v>
      </c>
      <c r="P345" s="69"/>
      <c r="Q345" s="199"/>
      <c r="R345" s="6"/>
      <c r="S345" s="9">
        <f t="shared" si="423"/>
        <v>0</v>
      </c>
      <c r="T345" s="33">
        <f t="shared" ref="T345" si="427">+T346+T347+T348+T349</f>
        <v>0</v>
      </c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</row>
    <row r="346" spans="1:159" ht="15" x14ac:dyDescent="0.2">
      <c r="A346" s="290"/>
      <c r="B346" s="291"/>
      <c r="C346" s="291"/>
      <c r="D346" s="291"/>
      <c r="E346" s="291"/>
      <c r="F346" s="291"/>
      <c r="G346" s="295" t="s">
        <v>209</v>
      </c>
      <c r="H346" s="71"/>
      <c r="I346" s="71"/>
      <c r="J346" s="71">
        <f t="shared" si="426"/>
        <v>0</v>
      </c>
      <c r="K346" s="71">
        <f t="shared" si="426"/>
        <v>0</v>
      </c>
      <c r="L346" s="71"/>
      <c r="M346" s="71"/>
      <c r="N346" s="71"/>
      <c r="O346" s="69">
        <f t="shared" ref="O346:O354" si="428">+M346+N346</f>
        <v>0</v>
      </c>
      <c r="P346" s="69"/>
      <c r="Q346" s="199"/>
      <c r="R346" s="6"/>
      <c r="S346" s="9">
        <f t="shared" si="423"/>
        <v>0</v>
      </c>
      <c r="T346" s="44">
        <f t="shared" ref="T346:T349" si="429">+R346+S346</f>
        <v>0</v>
      </c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</row>
    <row r="347" spans="1:159" ht="15" x14ac:dyDescent="0.2">
      <c r="A347" s="290"/>
      <c r="B347" s="291"/>
      <c r="C347" s="291"/>
      <c r="D347" s="291"/>
      <c r="E347" s="291"/>
      <c r="F347" s="291"/>
      <c r="G347" s="295" t="s">
        <v>210</v>
      </c>
      <c r="H347" s="71"/>
      <c r="I347" s="71"/>
      <c r="J347" s="71">
        <f t="shared" si="426"/>
        <v>0</v>
      </c>
      <c r="K347" s="71">
        <f t="shared" si="426"/>
        <v>0</v>
      </c>
      <c r="L347" s="71"/>
      <c r="M347" s="71"/>
      <c r="N347" s="71"/>
      <c r="O347" s="69">
        <f t="shared" si="428"/>
        <v>0</v>
      </c>
      <c r="P347" s="69"/>
      <c r="Q347" s="199"/>
      <c r="R347" s="6"/>
      <c r="S347" s="9">
        <f t="shared" si="423"/>
        <v>0</v>
      </c>
      <c r="T347" s="44">
        <f t="shared" si="429"/>
        <v>0</v>
      </c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</row>
    <row r="348" spans="1:159" ht="15" x14ac:dyDescent="0.2">
      <c r="A348" s="290"/>
      <c r="B348" s="291"/>
      <c r="C348" s="291"/>
      <c r="D348" s="291"/>
      <c r="E348" s="291"/>
      <c r="F348" s="291"/>
      <c r="G348" s="295" t="s">
        <v>211</v>
      </c>
      <c r="H348" s="71"/>
      <c r="I348" s="71"/>
      <c r="J348" s="71">
        <f t="shared" si="426"/>
        <v>0</v>
      </c>
      <c r="K348" s="71">
        <f t="shared" si="426"/>
        <v>0</v>
      </c>
      <c r="L348" s="71"/>
      <c r="M348" s="71"/>
      <c r="N348" s="71"/>
      <c r="O348" s="69">
        <f t="shared" si="428"/>
        <v>0</v>
      </c>
      <c r="P348" s="69"/>
      <c r="Q348" s="199"/>
      <c r="R348" s="6"/>
      <c r="S348" s="9">
        <f t="shared" si="423"/>
        <v>0</v>
      </c>
      <c r="T348" s="44">
        <f t="shared" si="429"/>
        <v>0</v>
      </c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</row>
    <row r="349" spans="1:159" ht="15" x14ac:dyDescent="0.2">
      <c r="A349" s="290"/>
      <c r="B349" s="291"/>
      <c r="C349" s="291"/>
      <c r="D349" s="291"/>
      <c r="E349" s="291"/>
      <c r="F349" s="291"/>
      <c r="G349" s="295" t="s">
        <v>212</v>
      </c>
      <c r="H349" s="71"/>
      <c r="I349" s="71"/>
      <c r="J349" s="71">
        <f t="shared" si="426"/>
        <v>0</v>
      </c>
      <c r="K349" s="71">
        <f t="shared" si="426"/>
        <v>0</v>
      </c>
      <c r="L349" s="71"/>
      <c r="M349" s="71"/>
      <c r="N349" s="71"/>
      <c r="O349" s="69">
        <f t="shared" si="428"/>
        <v>0</v>
      </c>
      <c r="P349" s="69"/>
      <c r="Q349" s="199"/>
      <c r="R349" s="6"/>
      <c r="S349" s="9">
        <f t="shared" si="423"/>
        <v>0</v>
      </c>
      <c r="T349" s="44">
        <f t="shared" si="429"/>
        <v>0</v>
      </c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</row>
    <row r="350" spans="1:159" ht="15.75" x14ac:dyDescent="0.2">
      <c r="A350" s="290"/>
      <c r="B350" s="291"/>
      <c r="C350" s="291"/>
      <c r="D350" s="291"/>
      <c r="E350" s="291"/>
      <c r="F350" s="291"/>
      <c r="G350" s="295" t="s">
        <v>213</v>
      </c>
      <c r="H350" s="71"/>
      <c r="I350" s="71"/>
      <c r="J350" s="71">
        <f t="shared" si="426"/>
        <v>0</v>
      </c>
      <c r="K350" s="71">
        <f t="shared" si="426"/>
        <v>0</v>
      </c>
      <c r="L350" s="71"/>
      <c r="M350" s="71"/>
      <c r="N350" s="71"/>
      <c r="O350" s="69">
        <f t="shared" si="428"/>
        <v>0</v>
      </c>
      <c r="P350" s="69"/>
      <c r="Q350" s="199"/>
      <c r="R350" s="6"/>
      <c r="S350" s="9">
        <f t="shared" si="423"/>
        <v>0</v>
      </c>
      <c r="T350" s="33">
        <f>R350+S350</f>
        <v>0</v>
      </c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</row>
    <row r="351" spans="1:159" ht="15" x14ac:dyDescent="0.2">
      <c r="A351" s="290"/>
      <c r="B351" s="291"/>
      <c r="C351" s="291"/>
      <c r="D351" s="291"/>
      <c r="E351" s="291"/>
      <c r="F351" s="291"/>
      <c r="G351" s="323" t="s">
        <v>214</v>
      </c>
      <c r="H351" s="71"/>
      <c r="I351" s="71"/>
      <c r="J351" s="71">
        <f t="shared" si="426"/>
        <v>0</v>
      </c>
      <c r="K351" s="71">
        <f t="shared" si="426"/>
        <v>0</v>
      </c>
      <c r="L351" s="71"/>
      <c r="M351" s="71"/>
      <c r="N351" s="71"/>
      <c r="O351" s="69">
        <f t="shared" si="428"/>
        <v>0</v>
      </c>
      <c r="P351" s="69"/>
      <c r="Q351" s="199"/>
      <c r="R351" s="6"/>
      <c r="S351" s="9">
        <f t="shared" si="423"/>
        <v>0</v>
      </c>
      <c r="T351" s="35">
        <f>R351+S351</f>
        <v>0</v>
      </c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</row>
    <row r="352" spans="1:159" ht="15" x14ac:dyDescent="0.2">
      <c r="A352" s="290"/>
      <c r="B352" s="291"/>
      <c r="C352" s="291"/>
      <c r="D352" s="291"/>
      <c r="E352" s="291"/>
      <c r="F352" s="291"/>
      <c r="G352" s="323" t="s">
        <v>215</v>
      </c>
      <c r="H352" s="71"/>
      <c r="I352" s="71"/>
      <c r="J352" s="71">
        <f t="shared" si="426"/>
        <v>0</v>
      </c>
      <c r="K352" s="71">
        <f t="shared" si="426"/>
        <v>0</v>
      </c>
      <c r="L352" s="71"/>
      <c r="M352" s="71"/>
      <c r="N352" s="71"/>
      <c r="O352" s="69">
        <f t="shared" si="428"/>
        <v>0</v>
      </c>
      <c r="P352" s="69"/>
      <c r="Q352" s="199"/>
      <c r="R352" s="6"/>
      <c r="S352" s="9">
        <f t="shared" si="423"/>
        <v>0</v>
      </c>
      <c r="T352" s="44">
        <f>+R352+S352</f>
        <v>0</v>
      </c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</row>
    <row r="353" spans="1:159" ht="18" x14ac:dyDescent="0.2">
      <c r="A353" s="290"/>
      <c r="B353" s="291"/>
      <c r="C353" s="291"/>
      <c r="D353" s="291"/>
      <c r="E353" s="291"/>
      <c r="F353" s="291"/>
      <c r="G353" s="295" t="s">
        <v>349</v>
      </c>
      <c r="H353" s="71">
        <v>660000</v>
      </c>
      <c r="I353" s="71">
        <f t="shared" ref="I353:I354" si="430">O353</f>
        <v>254443</v>
      </c>
      <c r="J353" s="71">
        <f t="shared" si="426"/>
        <v>405557</v>
      </c>
      <c r="K353" s="165">
        <f t="shared" si="400"/>
        <v>38.549999999999997</v>
      </c>
      <c r="L353" s="71">
        <f>H353</f>
        <v>660000</v>
      </c>
      <c r="M353" s="71">
        <v>237674</v>
      </c>
      <c r="N353" s="71">
        <v>16769</v>
      </c>
      <c r="O353" s="69">
        <f t="shared" si="428"/>
        <v>254443</v>
      </c>
      <c r="P353" s="69"/>
      <c r="Q353" s="199"/>
      <c r="R353" s="6"/>
      <c r="S353" s="9">
        <f t="shared" si="423"/>
        <v>-237674</v>
      </c>
      <c r="T353" s="44">
        <f t="shared" ref="T353" si="431">+R353+S353</f>
        <v>-237674</v>
      </c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</row>
    <row r="354" spans="1:159" s="85" customFormat="1" ht="18" x14ac:dyDescent="0.2">
      <c r="A354" s="310"/>
      <c r="B354" s="311"/>
      <c r="C354" s="311"/>
      <c r="D354" s="311"/>
      <c r="E354" s="311"/>
      <c r="F354" s="311"/>
      <c r="G354" s="312" t="s">
        <v>374</v>
      </c>
      <c r="H354" s="173">
        <v>18000</v>
      </c>
      <c r="I354" s="136">
        <f t="shared" si="430"/>
        <v>13724</v>
      </c>
      <c r="J354" s="173">
        <f t="shared" si="426"/>
        <v>4276</v>
      </c>
      <c r="K354" s="171">
        <f t="shared" si="400"/>
        <v>76.239999999999995</v>
      </c>
      <c r="L354" s="71">
        <f>H354</f>
        <v>18000</v>
      </c>
      <c r="M354" s="173">
        <v>12639</v>
      </c>
      <c r="N354" s="173">
        <v>1085</v>
      </c>
      <c r="O354" s="181">
        <f t="shared" si="428"/>
        <v>13724</v>
      </c>
      <c r="P354" s="181"/>
      <c r="Q354" s="204"/>
      <c r="R354" s="82"/>
      <c r="S354" s="9">
        <f t="shared" si="423"/>
        <v>-12639</v>
      </c>
      <c r="T354" s="44">
        <f>+R354+S354</f>
        <v>-12639</v>
      </c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3"/>
      <c r="AY354" s="83"/>
      <c r="AZ354" s="83"/>
      <c r="BA354" s="83"/>
      <c r="BB354" s="83"/>
      <c r="BC354" s="83"/>
      <c r="BD354" s="83"/>
      <c r="BE354" s="83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4"/>
      <c r="DI354" s="84"/>
      <c r="DJ354" s="84"/>
      <c r="DK354" s="84"/>
      <c r="DL354" s="84"/>
      <c r="DM354" s="84"/>
      <c r="DN354" s="84"/>
      <c r="DO354" s="84"/>
      <c r="DP354" s="84"/>
      <c r="DQ354" s="84"/>
      <c r="DR354" s="84"/>
      <c r="DS354" s="84"/>
      <c r="DT354" s="84"/>
      <c r="DU354" s="84"/>
      <c r="DV354" s="84"/>
      <c r="DW354" s="84"/>
      <c r="DX354" s="84"/>
      <c r="DY354" s="84"/>
      <c r="DZ354" s="84"/>
      <c r="EA354" s="84"/>
      <c r="EB354" s="84"/>
      <c r="EC354" s="84"/>
      <c r="ED354" s="84"/>
      <c r="EE354" s="84"/>
      <c r="EF354" s="84"/>
      <c r="EG354" s="84"/>
      <c r="EH354" s="84"/>
      <c r="EI354" s="84"/>
      <c r="EJ354" s="84"/>
      <c r="EK354" s="84"/>
      <c r="EL354" s="84"/>
      <c r="EM354" s="84"/>
      <c r="EN354" s="84"/>
      <c r="EO354" s="84"/>
      <c r="EP354" s="84"/>
      <c r="EQ354" s="84"/>
      <c r="ER354" s="84"/>
      <c r="ES354" s="84"/>
      <c r="ET354" s="84"/>
      <c r="EU354" s="84"/>
      <c r="EV354" s="84"/>
      <c r="EW354" s="84"/>
      <c r="EX354" s="84"/>
      <c r="EY354" s="84"/>
      <c r="EZ354" s="84"/>
      <c r="FA354" s="84"/>
      <c r="FB354" s="84"/>
      <c r="FC354" s="84"/>
    </row>
    <row r="355" spans="1:159" ht="15.75" x14ac:dyDescent="0.2">
      <c r="A355" s="284"/>
      <c r="B355" s="285"/>
      <c r="C355" s="285"/>
      <c r="D355" s="285"/>
      <c r="E355" s="285"/>
      <c r="F355" s="285"/>
      <c r="G355" s="293" t="s">
        <v>216</v>
      </c>
      <c r="H355" s="73">
        <f t="shared" ref="H355:J355" si="432">+H356+H357+H358+H359</f>
        <v>0</v>
      </c>
      <c r="I355" s="73">
        <f t="shared" si="432"/>
        <v>0</v>
      </c>
      <c r="J355" s="73">
        <f t="shared" si="432"/>
        <v>0</v>
      </c>
      <c r="K355" s="73">
        <v>0</v>
      </c>
      <c r="L355" s="73" t="s">
        <v>435</v>
      </c>
      <c r="M355" s="73">
        <f t="shared" ref="M355:O355" si="433">+M356+M357+M358+M359</f>
        <v>0</v>
      </c>
      <c r="N355" s="73">
        <f>+N356+N357+N358+N359</f>
        <v>0</v>
      </c>
      <c r="O355" s="73">
        <f t="shared" si="433"/>
        <v>0</v>
      </c>
      <c r="P355" s="69" t="e">
        <f t="shared" si="410"/>
        <v>#VALUE!</v>
      </c>
      <c r="Q355" s="199" t="e">
        <f t="shared" si="411"/>
        <v>#VALUE!</v>
      </c>
      <c r="R355" s="6"/>
      <c r="S355" s="9">
        <f t="shared" si="423"/>
        <v>0</v>
      </c>
      <c r="T355" s="30">
        <f>+R355+S355</f>
        <v>0</v>
      </c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</row>
    <row r="356" spans="1:159" ht="15.75" x14ac:dyDescent="0.2">
      <c r="A356" s="290"/>
      <c r="B356" s="291"/>
      <c r="C356" s="291"/>
      <c r="D356" s="291"/>
      <c r="E356" s="291"/>
      <c r="F356" s="291"/>
      <c r="G356" s="295" t="s">
        <v>217</v>
      </c>
      <c r="H356" s="71"/>
      <c r="I356" s="71"/>
      <c r="J356" s="71">
        <f t="shared" ref="J356:J359" si="434">H356-I356</f>
        <v>0</v>
      </c>
      <c r="K356" s="73">
        <v>0</v>
      </c>
      <c r="L356" s="71"/>
      <c r="M356" s="71"/>
      <c r="N356" s="71"/>
      <c r="O356" s="69">
        <f t="shared" ref="O356:O359" si="435">+M356+N356</f>
        <v>0</v>
      </c>
      <c r="P356" s="69">
        <f t="shared" si="410"/>
        <v>0</v>
      </c>
      <c r="Q356" s="199" t="e">
        <f t="shared" si="411"/>
        <v>#DIV/0!</v>
      </c>
      <c r="R356" s="6"/>
      <c r="S356" s="9">
        <f t="shared" si="423"/>
        <v>0</v>
      </c>
      <c r="T356" s="30">
        <f>+R356+S356</f>
        <v>0</v>
      </c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</row>
    <row r="357" spans="1:159" ht="15.75" x14ac:dyDescent="0.2">
      <c r="A357" s="290"/>
      <c r="B357" s="291"/>
      <c r="C357" s="291"/>
      <c r="D357" s="291"/>
      <c r="E357" s="291"/>
      <c r="F357" s="291"/>
      <c r="G357" s="295" t="s">
        <v>218</v>
      </c>
      <c r="H357" s="71"/>
      <c r="I357" s="71"/>
      <c r="J357" s="71">
        <f t="shared" si="434"/>
        <v>0</v>
      </c>
      <c r="K357" s="73">
        <v>0</v>
      </c>
      <c r="L357" s="71"/>
      <c r="M357" s="71"/>
      <c r="N357" s="71"/>
      <c r="O357" s="69">
        <f t="shared" si="435"/>
        <v>0</v>
      </c>
      <c r="P357" s="69">
        <f t="shared" si="410"/>
        <v>0</v>
      </c>
      <c r="Q357" s="199" t="e">
        <f t="shared" si="411"/>
        <v>#DIV/0!</v>
      </c>
      <c r="R357" s="6"/>
      <c r="S357" s="9">
        <f t="shared" si="423"/>
        <v>0</v>
      </c>
      <c r="T357" s="30">
        <f t="shared" ref="T357:T360" si="436">+R357+S357</f>
        <v>0</v>
      </c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</row>
    <row r="358" spans="1:159" ht="15.75" x14ac:dyDescent="0.2">
      <c r="A358" s="290"/>
      <c r="B358" s="291"/>
      <c r="C358" s="291"/>
      <c r="D358" s="291"/>
      <c r="E358" s="291"/>
      <c r="F358" s="291"/>
      <c r="G358" s="295" t="s">
        <v>219</v>
      </c>
      <c r="H358" s="71"/>
      <c r="I358" s="71"/>
      <c r="J358" s="71">
        <f t="shared" si="434"/>
        <v>0</v>
      </c>
      <c r="K358" s="73">
        <v>0</v>
      </c>
      <c r="L358" s="71"/>
      <c r="M358" s="71"/>
      <c r="N358" s="71"/>
      <c r="O358" s="69">
        <f t="shared" si="435"/>
        <v>0</v>
      </c>
      <c r="P358" s="69">
        <f t="shared" si="410"/>
        <v>0</v>
      </c>
      <c r="Q358" s="199" t="e">
        <f t="shared" si="411"/>
        <v>#DIV/0!</v>
      </c>
      <c r="R358" s="6"/>
      <c r="S358" s="9">
        <f t="shared" si="423"/>
        <v>0</v>
      </c>
      <c r="T358" s="30">
        <f t="shared" si="436"/>
        <v>0</v>
      </c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</row>
    <row r="359" spans="1:159" ht="15.75" x14ac:dyDescent="0.2">
      <c r="A359" s="290"/>
      <c r="B359" s="291"/>
      <c r="C359" s="291"/>
      <c r="D359" s="291"/>
      <c r="E359" s="291"/>
      <c r="F359" s="291"/>
      <c r="G359" s="295" t="s">
        <v>220</v>
      </c>
      <c r="H359" s="71"/>
      <c r="I359" s="71"/>
      <c r="J359" s="71">
        <f t="shared" si="434"/>
        <v>0</v>
      </c>
      <c r="K359" s="73">
        <v>0</v>
      </c>
      <c r="L359" s="71"/>
      <c r="M359" s="71"/>
      <c r="N359" s="71"/>
      <c r="O359" s="69">
        <f t="shared" si="435"/>
        <v>0</v>
      </c>
      <c r="P359" s="69">
        <f t="shared" si="410"/>
        <v>0</v>
      </c>
      <c r="Q359" s="199" t="e">
        <f t="shared" si="411"/>
        <v>#DIV/0!</v>
      </c>
      <c r="R359" s="6"/>
      <c r="S359" s="9">
        <f t="shared" si="423"/>
        <v>0</v>
      </c>
      <c r="T359" s="30">
        <f t="shared" si="436"/>
        <v>0</v>
      </c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</row>
    <row r="360" spans="1:159" ht="18" x14ac:dyDescent="0.2">
      <c r="A360" s="284"/>
      <c r="B360" s="285"/>
      <c r="C360" s="285"/>
      <c r="D360" s="285"/>
      <c r="E360" s="285" t="s">
        <v>18</v>
      </c>
      <c r="F360" s="285"/>
      <c r="G360" s="293" t="s">
        <v>317</v>
      </c>
      <c r="H360" s="73">
        <f>H361</f>
        <v>1275000</v>
      </c>
      <c r="I360" s="73">
        <f t="shared" ref="I360:J360" si="437">I361</f>
        <v>956307</v>
      </c>
      <c r="J360" s="73">
        <f t="shared" si="437"/>
        <v>318693</v>
      </c>
      <c r="K360" s="165">
        <f>ROUND(I360/H360*100,2)</f>
        <v>75</v>
      </c>
      <c r="L360" s="73">
        <f>L361</f>
        <v>1275000</v>
      </c>
      <c r="M360" s="73">
        <f>M361</f>
        <v>906821</v>
      </c>
      <c r="N360" s="73">
        <f t="shared" ref="N360" si="438">N361</f>
        <v>49486</v>
      </c>
      <c r="O360" s="73">
        <f>M360+N360</f>
        <v>956307</v>
      </c>
      <c r="P360" s="69">
        <f>L360-O360</f>
        <v>318693</v>
      </c>
      <c r="Q360" s="199">
        <f t="shared" si="411"/>
        <v>75</v>
      </c>
      <c r="R360" s="6"/>
      <c r="S360" s="9">
        <f t="shared" si="423"/>
        <v>-906821</v>
      </c>
      <c r="T360" s="44">
        <f t="shared" si="436"/>
        <v>-906821</v>
      </c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</row>
    <row r="361" spans="1:159" ht="18" x14ac:dyDescent="0.2">
      <c r="A361" s="284"/>
      <c r="B361" s="285"/>
      <c r="C361" s="285"/>
      <c r="D361" s="285"/>
      <c r="E361" s="285"/>
      <c r="F361" s="324" t="s">
        <v>20</v>
      </c>
      <c r="G361" s="295" t="s">
        <v>350</v>
      </c>
      <c r="H361" s="73">
        <f>H362+H363+H364</f>
        <v>1275000</v>
      </c>
      <c r="I361" s="73">
        <f>I362+I363+I364</f>
        <v>956307</v>
      </c>
      <c r="J361" s="73">
        <f>H361-I361</f>
        <v>318693</v>
      </c>
      <c r="K361" s="165">
        <f t="shared" ref="K361:K365" si="439">ROUND(I361/H361*100,2)</f>
        <v>75</v>
      </c>
      <c r="L361" s="71">
        <f>+L363+L364+L362</f>
        <v>1275000</v>
      </c>
      <c r="M361" s="71">
        <f>M362+M363</f>
        <v>906821</v>
      </c>
      <c r="N361" s="71">
        <f>N362+N363</f>
        <v>49486</v>
      </c>
      <c r="O361" s="71">
        <f>M361+N361</f>
        <v>956307</v>
      </c>
      <c r="P361" s="69">
        <f>L361-O361</f>
        <v>318693</v>
      </c>
      <c r="Q361" s="199">
        <f t="shared" si="411"/>
        <v>75</v>
      </c>
      <c r="R361" s="6"/>
      <c r="S361" s="9"/>
      <c r="T361" s="33">
        <f t="shared" ref="T361" si="440">T362</f>
        <v>81908308</v>
      </c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</row>
    <row r="362" spans="1:159" ht="18" x14ac:dyDescent="0.2">
      <c r="A362" s="290"/>
      <c r="B362" s="291"/>
      <c r="C362" s="291"/>
      <c r="D362" s="291"/>
      <c r="E362" s="291"/>
      <c r="F362" s="325"/>
      <c r="G362" s="295" t="s">
        <v>421</v>
      </c>
      <c r="H362" s="71">
        <v>82000</v>
      </c>
      <c r="I362" s="71">
        <f>O362</f>
        <v>56000</v>
      </c>
      <c r="J362" s="71">
        <f>H362-I362</f>
        <v>26000</v>
      </c>
      <c r="K362" s="165">
        <f t="shared" si="439"/>
        <v>68.290000000000006</v>
      </c>
      <c r="L362" s="71">
        <f>H362</f>
        <v>82000</v>
      </c>
      <c r="M362" s="71">
        <v>48000</v>
      </c>
      <c r="N362" s="71">
        <v>8000</v>
      </c>
      <c r="O362" s="69">
        <f>+M362+N362</f>
        <v>56000</v>
      </c>
      <c r="P362" s="69">
        <f t="shared" ref="P362:Q364" si="441">L362-O362</f>
        <v>26000</v>
      </c>
      <c r="Q362" s="199">
        <f t="shared" si="411"/>
        <v>68.290000000000006</v>
      </c>
      <c r="R362" s="6">
        <v>8899782</v>
      </c>
      <c r="S362" s="9">
        <f>R362-M362</f>
        <v>8851782</v>
      </c>
      <c r="T362" s="33">
        <f t="shared" ref="T362" si="442">T363+T368</f>
        <v>81908308</v>
      </c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</row>
    <row r="363" spans="1:159" ht="18" customHeight="1" x14ac:dyDescent="0.2">
      <c r="A363" s="290"/>
      <c r="B363" s="291"/>
      <c r="C363" s="291"/>
      <c r="D363" s="291"/>
      <c r="E363" s="291"/>
      <c r="F363" s="291"/>
      <c r="G363" s="326" t="s">
        <v>418</v>
      </c>
      <c r="H363" s="71">
        <v>1193000</v>
      </c>
      <c r="I363" s="71">
        <f>O363</f>
        <v>900307</v>
      </c>
      <c r="J363" s="71">
        <f t="shared" ref="J363:K364" si="443">H363-I363</f>
        <v>292693</v>
      </c>
      <c r="K363" s="165">
        <f t="shared" si="439"/>
        <v>75.47</v>
      </c>
      <c r="L363" s="71">
        <f>H363</f>
        <v>1193000</v>
      </c>
      <c r="M363" s="71">
        <v>858821</v>
      </c>
      <c r="N363" s="71">
        <v>41486</v>
      </c>
      <c r="O363" s="69">
        <f t="shared" ref="O363" si="444">+M363+N363</f>
        <v>900307</v>
      </c>
      <c r="P363" s="69">
        <f t="shared" si="441"/>
        <v>292693</v>
      </c>
      <c r="Q363" s="199">
        <f t="shared" si="411"/>
        <v>75.47</v>
      </c>
      <c r="R363" s="6"/>
      <c r="S363" s="9"/>
      <c r="T363" s="33">
        <f t="shared" ref="T363" si="445">T364+T365+T366+T367</f>
        <v>81908308</v>
      </c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</row>
    <row r="364" spans="1:159" ht="15" x14ac:dyDescent="0.2">
      <c r="A364" s="290"/>
      <c r="B364" s="291"/>
      <c r="C364" s="291"/>
      <c r="D364" s="291"/>
      <c r="E364" s="291"/>
      <c r="F364" s="291"/>
      <c r="G364" s="327" t="s">
        <v>419</v>
      </c>
      <c r="H364" s="71">
        <v>0</v>
      </c>
      <c r="I364" s="71">
        <f t="shared" ref="I364" si="446">O364</f>
        <v>0</v>
      </c>
      <c r="J364" s="71">
        <f t="shared" si="443"/>
        <v>0</v>
      </c>
      <c r="K364" s="71">
        <f t="shared" si="443"/>
        <v>0</v>
      </c>
      <c r="L364" s="71">
        <f t="shared" ref="L364" si="447">H364</f>
        <v>0</v>
      </c>
      <c r="M364" s="71"/>
      <c r="N364" s="71">
        <v>0</v>
      </c>
      <c r="O364" s="69">
        <f>+M364+N364</f>
        <v>0</v>
      </c>
      <c r="P364" s="69">
        <f t="shared" si="441"/>
        <v>0</v>
      </c>
      <c r="Q364" s="69">
        <f t="shared" si="441"/>
        <v>0</v>
      </c>
      <c r="R364" s="6"/>
      <c r="S364" s="9"/>
      <c r="T364" s="44">
        <f t="shared" ref="T364:T368" si="448">+R364+S364</f>
        <v>0</v>
      </c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</row>
    <row r="365" spans="1:159" s="1" customFormat="1" ht="60" x14ac:dyDescent="0.25">
      <c r="A365" s="284"/>
      <c r="B365" s="285"/>
      <c r="C365" s="285"/>
      <c r="D365" s="285"/>
      <c r="E365" s="285" t="s">
        <v>7</v>
      </c>
      <c r="F365" s="285"/>
      <c r="G365" s="328" t="s">
        <v>417</v>
      </c>
      <c r="H365" s="73">
        <v>3089000</v>
      </c>
      <c r="I365" s="73">
        <f>O365</f>
        <v>2107461</v>
      </c>
      <c r="J365" s="73">
        <f>H365-I365</f>
        <v>981539</v>
      </c>
      <c r="K365" s="165">
        <f t="shared" si="439"/>
        <v>68.22</v>
      </c>
      <c r="L365" s="73">
        <f>H365</f>
        <v>3089000</v>
      </c>
      <c r="M365" s="73">
        <v>2011822</v>
      </c>
      <c r="N365" s="73">
        <v>95639</v>
      </c>
      <c r="O365" s="70">
        <f>+M365+N365</f>
        <v>2107461</v>
      </c>
      <c r="P365" s="70">
        <f>L365-O365</f>
        <v>981539</v>
      </c>
      <c r="Q365" s="198">
        <f t="shared" si="411"/>
        <v>68.22</v>
      </c>
      <c r="R365" s="9">
        <v>41960065</v>
      </c>
      <c r="S365" s="9">
        <f t="shared" ref="S365:S382" si="449">R365-M365</f>
        <v>39948243</v>
      </c>
      <c r="T365" s="44">
        <f t="shared" si="448"/>
        <v>81908308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1"/>
      <c r="DI365" s="11"/>
      <c r="DJ365" s="11"/>
      <c r="DK365" s="11"/>
      <c r="DL365" s="11"/>
      <c r="DM365" s="11"/>
      <c r="DN365" s="11"/>
      <c r="DO365" s="11"/>
      <c r="DP365" s="11"/>
      <c r="DQ365" s="11"/>
      <c r="DR365" s="11"/>
      <c r="DS365" s="11"/>
      <c r="DT365" s="11"/>
      <c r="DU365" s="11"/>
      <c r="DV365" s="11"/>
      <c r="DW365" s="11"/>
      <c r="DX365" s="11"/>
      <c r="DY365" s="11"/>
      <c r="DZ365" s="11"/>
      <c r="EA365" s="11"/>
      <c r="EB365" s="11"/>
      <c r="EC365" s="11"/>
      <c r="ED365" s="11"/>
      <c r="EE365" s="11"/>
      <c r="EF365" s="11"/>
      <c r="EG365" s="11"/>
      <c r="EH365" s="11"/>
      <c r="EI365" s="11"/>
      <c r="EJ365" s="11"/>
      <c r="EK365" s="11"/>
      <c r="EL365" s="11"/>
      <c r="EM365" s="11"/>
      <c r="EN365" s="11"/>
      <c r="EO365" s="11"/>
      <c r="EP365" s="11"/>
      <c r="EQ365" s="11"/>
      <c r="ER365" s="11"/>
      <c r="ES365" s="11"/>
      <c r="ET365" s="11"/>
      <c r="EU365" s="11"/>
      <c r="EV365" s="11"/>
      <c r="EW365" s="11"/>
      <c r="EX365" s="11"/>
      <c r="EY365" s="11"/>
      <c r="EZ365" s="11"/>
      <c r="FA365" s="11"/>
      <c r="FB365" s="11"/>
      <c r="FC365" s="11"/>
    </row>
    <row r="366" spans="1:159" s="1" customFormat="1" ht="43.5" x14ac:dyDescent="0.25">
      <c r="A366" s="284"/>
      <c r="B366" s="285"/>
      <c r="C366" s="285"/>
      <c r="D366" s="285"/>
      <c r="E366" s="285" t="s">
        <v>22</v>
      </c>
      <c r="F366" s="285"/>
      <c r="G366" s="326" t="s">
        <v>428</v>
      </c>
      <c r="H366" s="73">
        <f>H367+H368</f>
        <v>220000</v>
      </c>
      <c r="I366" s="73">
        <f>O366</f>
        <v>212031</v>
      </c>
      <c r="J366" s="73">
        <f>H366-I366</f>
        <v>7969</v>
      </c>
      <c r="K366" s="165">
        <f>ROUND(I366/H366*100,2)</f>
        <v>96.38</v>
      </c>
      <c r="L366" s="73">
        <f>L367+L368</f>
        <v>220000</v>
      </c>
      <c r="M366" s="73">
        <f>M367+M368</f>
        <v>182943</v>
      </c>
      <c r="N366" s="73">
        <f t="shared" ref="N366" si="450">N367+N368</f>
        <v>29088</v>
      </c>
      <c r="O366" s="70">
        <f>+M366+N366</f>
        <v>212031</v>
      </c>
      <c r="P366" s="70">
        <f>L366-O366</f>
        <v>7969</v>
      </c>
      <c r="Q366" s="198">
        <f t="shared" si="411"/>
        <v>96.38</v>
      </c>
      <c r="R366" s="9"/>
      <c r="S366" s="9"/>
      <c r="T366" s="44">
        <f t="shared" si="448"/>
        <v>0</v>
      </c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</row>
    <row r="367" spans="1:159" s="1" customFormat="1" ht="15.75" x14ac:dyDescent="0.25">
      <c r="A367" s="284"/>
      <c r="B367" s="285"/>
      <c r="C367" s="285"/>
      <c r="D367" s="285"/>
      <c r="E367" s="285"/>
      <c r="F367" s="285"/>
      <c r="G367" s="326" t="s">
        <v>420</v>
      </c>
      <c r="H367" s="71"/>
      <c r="I367" s="71"/>
      <c r="J367" s="71">
        <f t="shared" ref="J367:K368" si="451">H367-I367</f>
        <v>0</v>
      </c>
      <c r="K367" s="71">
        <f t="shared" si="451"/>
        <v>0</v>
      </c>
      <c r="L367" s="71"/>
      <c r="M367" s="71"/>
      <c r="N367" s="71"/>
      <c r="O367" s="70">
        <f t="shared" ref="O367:O370" si="452">+M367+N367</f>
        <v>0</v>
      </c>
      <c r="P367" s="69">
        <f t="shared" ref="P367:P368" si="453">L367-O367</f>
        <v>0</v>
      </c>
      <c r="Q367" s="198">
        <v>0</v>
      </c>
      <c r="R367" s="9"/>
      <c r="S367" s="9"/>
      <c r="T367" s="44">
        <f t="shared" si="448"/>
        <v>0</v>
      </c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1"/>
      <c r="DI367" s="11"/>
      <c r="DJ367" s="11"/>
      <c r="DK367" s="11"/>
      <c r="DL367" s="11"/>
      <c r="DM367" s="11"/>
      <c r="DN367" s="11"/>
      <c r="DO367" s="11"/>
      <c r="DP367" s="11"/>
      <c r="DQ367" s="11"/>
      <c r="DR367" s="11"/>
      <c r="DS367" s="11"/>
      <c r="DT367" s="11"/>
      <c r="DU367" s="11"/>
      <c r="DV367" s="11"/>
      <c r="DW367" s="11"/>
      <c r="DX367" s="11"/>
      <c r="DY367" s="11"/>
      <c r="DZ367" s="11"/>
      <c r="EA367" s="11"/>
      <c r="EB367" s="11"/>
      <c r="EC367" s="11"/>
      <c r="ED367" s="11"/>
      <c r="EE367" s="11"/>
      <c r="EF367" s="11"/>
      <c r="EG367" s="11"/>
      <c r="EH367" s="11"/>
      <c r="EI367" s="11"/>
      <c r="EJ367" s="11"/>
      <c r="EK367" s="11"/>
      <c r="EL367" s="11"/>
      <c r="EM367" s="11"/>
      <c r="EN367" s="11"/>
      <c r="EO367" s="11"/>
      <c r="EP367" s="11"/>
      <c r="EQ367" s="11"/>
      <c r="ER367" s="11"/>
      <c r="ES367" s="11"/>
      <c r="ET367" s="11"/>
      <c r="EU367" s="11"/>
      <c r="EV367" s="11"/>
      <c r="EW367" s="11"/>
      <c r="EX367" s="11"/>
      <c r="EY367" s="11"/>
      <c r="EZ367" s="11"/>
      <c r="FA367" s="11"/>
      <c r="FB367" s="11"/>
      <c r="FC367" s="11"/>
    </row>
    <row r="368" spans="1:159" s="1" customFormat="1" ht="18" x14ac:dyDescent="0.25">
      <c r="A368" s="284"/>
      <c r="B368" s="285"/>
      <c r="C368" s="285"/>
      <c r="D368" s="285"/>
      <c r="E368" s="285"/>
      <c r="F368" s="285"/>
      <c r="G368" s="327" t="s">
        <v>424</v>
      </c>
      <c r="H368" s="71">
        <v>220000</v>
      </c>
      <c r="I368" s="71">
        <f>O368</f>
        <v>212031</v>
      </c>
      <c r="J368" s="71">
        <f t="shared" si="451"/>
        <v>7969</v>
      </c>
      <c r="K368" s="191">
        <f t="shared" ref="K368" si="454">ROUND(I368/H368*100,2)</f>
        <v>96.38</v>
      </c>
      <c r="L368" s="71">
        <v>220000</v>
      </c>
      <c r="M368" s="71">
        <v>182943</v>
      </c>
      <c r="N368" s="71">
        <v>29088</v>
      </c>
      <c r="O368" s="70">
        <f t="shared" si="452"/>
        <v>212031</v>
      </c>
      <c r="P368" s="69">
        <f t="shared" si="453"/>
        <v>7969</v>
      </c>
      <c r="Q368" s="198">
        <f t="shared" si="411"/>
        <v>96.38</v>
      </c>
      <c r="R368" s="9"/>
      <c r="S368" s="9"/>
      <c r="T368" s="44">
        <f t="shared" si="448"/>
        <v>0</v>
      </c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1"/>
      <c r="DI368" s="11"/>
      <c r="DJ368" s="11"/>
      <c r="DK368" s="11"/>
      <c r="DL368" s="11"/>
      <c r="DM368" s="11"/>
      <c r="DN368" s="11"/>
      <c r="DO368" s="11"/>
      <c r="DP368" s="11"/>
      <c r="DQ368" s="11"/>
      <c r="DR368" s="11"/>
      <c r="DS368" s="11"/>
      <c r="DT368" s="11"/>
      <c r="DU368" s="11"/>
      <c r="DV368" s="11"/>
      <c r="DW368" s="11"/>
      <c r="DX368" s="11"/>
      <c r="DY368" s="11"/>
      <c r="DZ368" s="11"/>
      <c r="EA368" s="11"/>
      <c r="EB368" s="11"/>
      <c r="EC368" s="11"/>
      <c r="ED368" s="11"/>
      <c r="EE368" s="11"/>
      <c r="EF368" s="11"/>
      <c r="EG368" s="11"/>
      <c r="EH368" s="11"/>
      <c r="EI368" s="11"/>
      <c r="EJ368" s="11"/>
      <c r="EK368" s="11"/>
      <c r="EL368" s="11"/>
      <c r="EM368" s="11"/>
      <c r="EN368" s="11"/>
      <c r="EO368" s="11"/>
      <c r="EP368" s="11"/>
      <c r="EQ368" s="11"/>
      <c r="ER368" s="11"/>
      <c r="ES368" s="11"/>
      <c r="ET368" s="11"/>
      <c r="EU368" s="11"/>
      <c r="EV368" s="11"/>
      <c r="EW368" s="11"/>
      <c r="EX368" s="11"/>
      <c r="EY368" s="11"/>
      <c r="EZ368" s="11"/>
      <c r="FA368" s="11"/>
      <c r="FB368" s="11"/>
      <c r="FC368" s="11"/>
    </row>
    <row r="369" spans="1:159" s="1" customFormat="1" ht="15.75" x14ac:dyDescent="0.25">
      <c r="A369" s="284"/>
      <c r="B369" s="285"/>
      <c r="C369" s="285"/>
      <c r="D369" s="285">
        <v>59</v>
      </c>
      <c r="E369" s="285"/>
      <c r="F369" s="285"/>
      <c r="G369" s="309" t="s">
        <v>161</v>
      </c>
      <c r="H369" s="73">
        <f>+H370</f>
        <v>1000</v>
      </c>
      <c r="I369" s="73">
        <f t="shared" ref="I369" si="455">+I370</f>
        <v>1000</v>
      </c>
      <c r="J369" s="73">
        <f>+J370</f>
        <v>0</v>
      </c>
      <c r="K369" s="73">
        <v>0</v>
      </c>
      <c r="L369" s="73">
        <f>+L370</f>
        <v>1000</v>
      </c>
      <c r="M369" s="73">
        <f>+M370</f>
        <v>1000</v>
      </c>
      <c r="N369" s="73">
        <f t="shared" ref="N369" si="456">+N370</f>
        <v>0</v>
      </c>
      <c r="O369" s="70">
        <f t="shared" si="452"/>
        <v>1000</v>
      </c>
      <c r="P369" s="70">
        <f>L369-O369</f>
        <v>0</v>
      </c>
      <c r="Q369" s="70">
        <f>M369-P369</f>
        <v>1000</v>
      </c>
      <c r="R369" s="9"/>
      <c r="S369" s="9">
        <f t="shared" si="449"/>
        <v>-1000</v>
      </c>
      <c r="T369" s="33">
        <f t="shared" ref="T369:T371" si="457">T370</f>
        <v>0</v>
      </c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</row>
    <row r="370" spans="1:159" ht="15.75" x14ac:dyDescent="0.2">
      <c r="A370" s="290"/>
      <c r="B370" s="291"/>
      <c r="C370" s="291"/>
      <c r="D370" s="291"/>
      <c r="E370" s="291">
        <v>17</v>
      </c>
      <c r="F370" s="291"/>
      <c r="G370" s="295" t="s">
        <v>221</v>
      </c>
      <c r="H370" s="71">
        <v>1000</v>
      </c>
      <c r="I370" s="71">
        <v>1000</v>
      </c>
      <c r="J370" s="71">
        <f>H370-I370</f>
        <v>0</v>
      </c>
      <c r="K370" s="73">
        <v>0</v>
      </c>
      <c r="L370" s="71">
        <f>H370</f>
        <v>1000</v>
      </c>
      <c r="M370" s="71">
        <v>1000</v>
      </c>
      <c r="N370" s="71"/>
      <c r="O370" s="69">
        <f t="shared" si="452"/>
        <v>1000</v>
      </c>
      <c r="P370" s="70">
        <f t="shared" ref="P370:Q382" si="458">L370-O370</f>
        <v>0</v>
      </c>
      <c r="Q370" s="70">
        <f t="shared" si="458"/>
        <v>1000</v>
      </c>
      <c r="R370" s="6"/>
      <c r="S370" s="9">
        <f t="shared" si="449"/>
        <v>-1000</v>
      </c>
      <c r="T370" s="33">
        <f t="shared" si="457"/>
        <v>0</v>
      </c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</row>
    <row r="371" spans="1:159" ht="15.75" x14ac:dyDescent="0.2">
      <c r="A371" s="284"/>
      <c r="B371" s="285"/>
      <c r="C371" s="285"/>
      <c r="D371" s="285" t="s">
        <v>97</v>
      </c>
      <c r="E371" s="285"/>
      <c r="F371" s="285"/>
      <c r="G371" s="309" t="s">
        <v>162</v>
      </c>
      <c r="H371" s="73">
        <f t="shared" ref="H371:J371" si="459">H372</f>
        <v>0</v>
      </c>
      <c r="I371" s="73">
        <f t="shared" si="459"/>
        <v>0</v>
      </c>
      <c r="J371" s="73">
        <f t="shared" si="459"/>
        <v>0</v>
      </c>
      <c r="K371" s="73">
        <v>0</v>
      </c>
      <c r="L371" s="73">
        <f t="shared" ref="L371:O371" si="460">L372</f>
        <v>0</v>
      </c>
      <c r="M371" s="73">
        <f t="shared" si="460"/>
        <v>0</v>
      </c>
      <c r="N371" s="73">
        <f>N372</f>
        <v>0</v>
      </c>
      <c r="O371" s="73">
        <f t="shared" si="460"/>
        <v>0</v>
      </c>
      <c r="P371" s="70">
        <f t="shared" si="458"/>
        <v>0</v>
      </c>
      <c r="Q371" s="70">
        <f t="shared" si="458"/>
        <v>0</v>
      </c>
      <c r="R371" s="6"/>
      <c r="S371" s="9">
        <f t="shared" si="449"/>
        <v>0</v>
      </c>
      <c r="T371" s="33">
        <f t="shared" si="457"/>
        <v>0</v>
      </c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</row>
    <row r="372" spans="1:159" ht="15.75" x14ac:dyDescent="0.2">
      <c r="A372" s="284"/>
      <c r="B372" s="285"/>
      <c r="C372" s="285"/>
      <c r="D372" s="285">
        <v>71</v>
      </c>
      <c r="E372" s="285"/>
      <c r="F372" s="285"/>
      <c r="G372" s="309" t="s">
        <v>184</v>
      </c>
      <c r="H372" s="73">
        <f t="shared" ref="H372:J372" si="461">H373+H378</f>
        <v>0</v>
      </c>
      <c r="I372" s="73">
        <f t="shared" si="461"/>
        <v>0</v>
      </c>
      <c r="J372" s="73">
        <f t="shared" si="461"/>
        <v>0</v>
      </c>
      <c r="K372" s="73">
        <v>0</v>
      </c>
      <c r="L372" s="73">
        <f t="shared" ref="L372:O372" si="462">L373+L378</f>
        <v>0</v>
      </c>
      <c r="M372" s="73">
        <f t="shared" si="462"/>
        <v>0</v>
      </c>
      <c r="N372" s="73">
        <f>N373+N378</f>
        <v>0</v>
      </c>
      <c r="O372" s="73">
        <f t="shared" si="462"/>
        <v>0</v>
      </c>
      <c r="P372" s="70">
        <f t="shared" si="458"/>
        <v>0</v>
      </c>
      <c r="Q372" s="70">
        <f t="shared" si="458"/>
        <v>0</v>
      </c>
      <c r="R372" s="6"/>
      <c r="S372" s="9">
        <f t="shared" si="449"/>
        <v>0</v>
      </c>
      <c r="T372" s="44">
        <f t="shared" ref="T372:T373" si="463">+R372+S372</f>
        <v>0</v>
      </c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</row>
    <row r="373" spans="1:159" ht="15.75" x14ac:dyDescent="0.2">
      <c r="A373" s="284"/>
      <c r="B373" s="285"/>
      <c r="C373" s="285"/>
      <c r="D373" s="285"/>
      <c r="E373" s="285" t="s">
        <v>20</v>
      </c>
      <c r="F373" s="285"/>
      <c r="G373" s="293" t="s">
        <v>185</v>
      </c>
      <c r="H373" s="73">
        <f t="shared" ref="H373:J373" si="464">H374+H375+H376+H377</f>
        <v>0</v>
      </c>
      <c r="I373" s="73">
        <f>I374+I375+I376+I377</f>
        <v>0</v>
      </c>
      <c r="J373" s="73">
        <f t="shared" si="464"/>
        <v>0</v>
      </c>
      <c r="K373" s="73">
        <v>0</v>
      </c>
      <c r="L373" s="73">
        <f t="shared" ref="L373:O373" si="465">L374+L375+L376+L377</f>
        <v>0</v>
      </c>
      <c r="M373" s="73">
        <f t="shared" si="465"/>
        <v>0</v>
      </c>
      <c r="N373" s="73">
        <f>N374+N375+N376+N377</f>
        <v>0</v>
      </c>
      <c r="O373" s="73">
        <f t="shared" si="465"/>
        <v>0</v>
      </c>
      <c r="P373" s="70">
        <f t="shared" si="458"/>
        <v>0</v>
      </c>
      <c r="Q373" s="70">
        <f t="shared" si="458"/>
        <v>0</v>
      </c>
      <c r="R373" s="6"/>
      <c r="S373" s="9">
        <f t="shared" si="449"/>
        <v>0</v>
      </c>
      <c r="T373" s="175">
        <f t="shared" si="463"/>
        <v>0</v>
      </c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</row>
    <row r="374" spans="1:159" ht="15.75" x14ac:dyDescent="0.2">
      <c r="A374" s="290"/>
      <c r="B374" s="291"/>
      <c r="C374" s="291"/>
      <c r="D374" s="291"/>
      <c r="E374" s="291"/>
      <c r="F374" s="291" t="s">
        <v>20</v>
      </c>
      <c r="G374" s="295" t="s">
        <v>186</v>
      </c>
      <c r="H374" s="71"/>
      <c r="I374" s="71"/>
      <c r="J374" s="71">
        <f t="shared" ref="J374:J378" si="466">H374-I374</f>
        <v>0</v>
      </c>
      <c r="K374" s="73">
        <v>0</v>
      </c>
      <c r="L374" s="71"/>
      <c r="M374" s="71"/>
      <c r="N374" s="71"/>
      <c r="O374" s="69">
        <f t="shared" ref="O374:O378" si="467">+M374+N374</f>
        <v>0</v>
      </c>
      <c r="P374" s="70">
        <f t="shared" si="458"/>
        <v>0</v>
      </c>
      <c r="Q374" s="70">
        <f t="shared" si="458"/>
        <v>0</v>
      </c>
      <c r="R374" s="6"/>
      <c r="S374" s="9">
        <f t="shared" si="449"/>
        <v>0</v>
      </c>
      <c r="T374" s="31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</row>
    <row r="375" spans="1:159" ht="28.5" x14ac:dyDescent="0.2">
      <c r="A375" s="290"/>
      <c r="B375" s="291"/>
      <c r="C375" s="291"/>
      <c r="D375" s="291"/>
      <c r="E375" s="291"/>
      <c r="F375" s="291" t="s">
        <v>18</v>
      </c>
      <c r="G375" s="295" t="s">
        <v>187</v>
      </c>
      <c r="H375" s="71"/>
      <c r="I375" s="71">
        <f>O375</f>
        <v>0</v>
      </c>
      <c r="J375" s="71">
        <f t="shared" si="466"/>
        <v>0</v>
      </c>
      <c r="K375" s="73">
        <v>0</v>
      </c>
      <c r="L375" s="71"/>
      <c r="M375" s="71"/>
      <c r="N375" s="71"/>
      <c r="O375" s="69">
        <f t="shared" si="467"/>
        <v>0</v>
      </c>
      <c r="P375" s="70">
        <f t="shared" si="458"/>
        <v>0</v>
      </c>
      <c r="Q375" s="70">
        <f t="shared" si="458"/>
        <v>0</v>
      </c>
      <c r="R375" s="6"/>
      <c r="S375" s="9">
        <f t="shared" si="449"/>
        <v>0</v>
      </c>
      <c r="T375" s="55">
        <f>T327+T332</f>
        <v>177216.55</v>
      </c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</row>
    <row r="376" spans="1:159" ht="28.5" x14ac:dyDescent="0.2">
      <c r="A376" s="290"/>
      <c r="B376" s="291"/>
      <c r="C376" s="291"/>
      <c r="D376" s="291"/>
      <c r="E376" s="291"/>
      <c r="F376" s="291" t="s">
        <v>35</v>
      </c>
      <c r="G376" s="295" t="s">
        <v>188</v>
      </c>
      <c r="H376" s="71"/>
      <c r="I376" s="71">
        <f>O376</f>
        <v>0</v>
      </c>
      <c r="J376" s="71">
        <f t="shared" si="466"/>
        <v>0</v>
      </c>
      <c r="K376" s="73">
        <v>0</v>
      </c>
      <c r="L376" s="71"/>
      <c r="M376" s="71"/>
      <c r="N376" s="71"/>
      <c r="O376" s="69">
        <f t="shared" si="467"/>
        <v>0</v>
      </c>
      <c r="P376" s="70">
        <f t="shared" si="458"/>
        <v>0</v>
      </c>
      <c r="Q376" s="70">
        <f t="shared" si="458"/>
        <v>0</v>
      </c>
      <c r="R376" s="6"/>
      <c r="S376" s="9">
        <f t="shared" si="449"/>
        <v>0</v>
      </c>
      <c r="T376" s="55">
        <f t="shared" ref="T376" si="468">T377</f>
        <v>0</v>
      </c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</row>
    <row r="377" spans="1:159" ht="15.75" x14ac:dyDescent="0.2">
      <c r="A377" s="290"/>
      <c r="B377" s="291"/>
      <c r="C377" s="291"/>
      <c r="D377" s="291"/>
      <c r="E377" s="291"/>
      <c r="F377" s="291" t="s">
        <v>91</v>
      </c>
      <c r="G377" s="295" t="s">
        <v>189</v>
      </c>
      <c r="H377" s="71"/>
      <c r="I377" s="71"/>
      <c r="J377" s="71">
        <f t="shared" si="466"/>
        <v>0</v>
      </c>
      <c r="K377" s="73">
        <v>0</v>
      </c>
      <c r="L377" s="71"/>
      <c r="M377" s="71"/>
      <c r="N377" s="71"/>
      <c r="O377" s="69">
        <f t="shared" si="467"/>
        <v>0</v>
      </c>
      <c r="P377" s="70">
        <f t="shared" si="458"/>
        <v>0</v>
      </c>
      <c r="Q377" s="70">
        <f t="shared" si="458"/>
        <v>0</v>
      </c>
      <c r="R377" s="6"/>
      <c r="S377" s="9">
        <f t="shared" si="449"/>
        <v>0</v>
      </c>
      <c r="T377" s="55">
        <f>T350</f>
        <v>0</v>
      </c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</row>
    <row r="378" spans="1:159" ht="28.5" x14ac:dyDescent="0.2">
      <c r="A378" s="290"/>
      <c r="B378" s="291"/>
      <c r="C378" s="291"/>
      <c r="D378" s="291"/>
      <c r="E378" s="291" t="s">
        <v>35</v>
      </c>
      <c r="F378" s="291"/>
      <c r="G378" s="295" t="s">
        <v>190</v>
      </c>
      <c r="H378" s="71"/>
      <c r="I378" s="71"/>
      <c r="J378" s="71">
        <f t="shared" si="466"/>
        <v>0</v>
      </c>
      <c r="K378" s="73">
        <v>0</v>
      </c>
      <c r="L378" s="71"/>
      <c r="M378" s="71"/>
      <c r="N378" s="71"/>
      <c r="O378" s="69">
        <f t="shared" si="467"/>
        <v>0</v>
      </c>
      <c r="P378" s="70">
        <f t="shared" si="458"/>
        <v>0</v>
      </c>
      <c r="Q378" s="70">
        <f t="shared" si="458"/>
        <v>0</v>
      </c>
      <c r="R378" s="6"/>
      <c r="S378" s="9">
        <f t="shared" si="449"/>
        <v>0</v>
      </c>
      <c r="T378" s="55">
        <f t="shared" ref="T378" si="469">T379+T380</f>
        <v>58127212.960000008</v>
      </c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</row>
    <row r="379" spans="1:159" ht="15.75" x14ac:dyDescent="0.2">
      <c r="A379" s="284"/>
      <c r="B379" s="285"/>
      <c r="C379" s="285"/>
      <c r="D379" s="285">
        <v>79</v>
      </c>
      <c r="E379" s="285"/>
      <c r="F379" s="285"/>
      <c r="G379" s="309" t="s">
        <v>222</v>
      </c>
      <c r="H379" s="73">
        <f t="shared" ref="H379:J381" si="470">H380</f>
        <v>0</v>
      </c>
      <c r="I379" s="73">
        <f t="shared" si="470"/>
        <v>0</v>
      </c>
      <c r="J379" s="73">
        <f t="shared" si="470"/>
        <v>0</v>
      </c>
      <c r="K379" s="73">
        <v>0</v>
      </c>
      <c r="L379" s="73">
        <f t="shared" ref="L379:O381" si="471">L380</f>
        <v>0</v>
      </c>
      <c r="M379" s="73">
        <f t="shared" si="471"/>
        <v>0</v>
      </c>
      <c r="N379" s="73">
        <f t="shared" si="471"/>
        <v>0</v>
      </c>
      <c r="O379" s="73">
        <f t="shared" si="471"/>
        <v>0</v>
      </c>
      <c r="P379" s="70">
        <f t="shared" si="458"/>
        <v>0</v>
      </c>
      <c r="Q379" s="70">
        <f t="shared" si="458"/>
        <v>0</v>
      </c>
      <c r="R379" s="6"/>
      <c r="S379" s="9">
        <f t="shared" si="449"/>
        <v>0</v>
      </c>
      <c r="T379" s="55">
        <f>+T320</f>
        <v>0</v>
      </c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</row>
    <row r="380" spans="1:159" ht="15.75" x14ac:dyDescent="0.2">
      <c r="A380" s="284"/>
      <c r="B380" s="285"/>
      <c r="C380" s="285"/>
      <c r="D380" s="285">
        <v>81</v>
      </c>
      <c r="E380" s="285"/>
      <c r="F380" s="285"/>
      <c r="G380" s="309" t="s">
        <v>223</v>
      </c>
      <c r="H380" s="73">
        <f t="shared" si="470"/>
        <v>0</v>
      </c>
      <c r="I380" s="73">
        <f t="shared" si="470"/>
        <v>0</v>
      </c>
      <c r="J380" s="73">
        <f t="shared" si="470"/>
        <v>0</v>
      </c>
      <c r="K380" s="73">
        <v>0</v>
      </c>
      <c r="L380" s="73">
        <f t="shared" si="471"/>
        <v>0</v>
      </c>
      <c r="M380" s="73">
        <f t="shared" si="471"/>
        <v>0</v>
      </c>
      <c r="N380" s="73">
        <f t="shared" si="471"/>
        <v>0</v>
      </c>
      <c r="O380" s="73">
        <f t="shared" si="471"/>
        <v>0</v>
      </c>
      <c r="P380" s="70">
        <f t="shared" si="458"/>
        <v>0</v>
      </c>
      <c r="Q380" s="70">
        <f t="shared" si="458"/>
        <v>0</v>
      </c>
      <c r="R380" s="6"/>
      <c r="S380" s="9">
        <f t="shared" si="449"/>
        <v>0</v>
      </c>
      <c r="T380" s="55">
        <f>T249-T375-T376-T379</f>
        <v>58127212.960000008</v>
      </c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</row>
    <row r="381" spans="1:159" ht="30" x14ac:dyDescent="0.2">
      <c r="A381" s="284"/>
      <c r="B381" s="285"/>
      <c r="C381" s="285"/>
      <c r="D381" s="285"/>
      <c r="E381" s="285" t="s">
        <v>20</v>
      </c>
      <c r="F381" s="285"/>
      <c r="G381" s="293" t="s">
        <v>224</v>
      </c>
      <c r="H381" s="73">
        <f t="shared" si="470"/>
        <v>0</v>
      </c>
      <c r="I381" s="73">
        <f t="shared" si="470"/>
        <v>0</v>
      </c>
      <c r="J381" s="73">
        <f t="shared" si="470"/>
        <v>0</v>
      </c>
      <c r="K381" s="73">
        <v>0</v>
      </c>
      <c r="L381" s="73">
        <f t="shared" si="471"/>
        <v>0</v>
      </c>
      <c r="M381" s="73">
        <f t="shared" si="471"/>
        <v>0</v>
      </c>
      <c r="N381" s="73">
        <f t="shared" si="471"/>
        <v>0</v>
      </c>
      <c r="O381" s="73">
        <f t="shared" si="471"/>
        <v>0</v>
      </c>
      <c r="P381" s="70">
        <f t="shared" si="458"/>
        <v>0</v>
      </c>
      <c r="Q381" s="70">
        <f t="shared" si="458"/>
        <v>0</v>
      </c>
      <c r="R381" s="6"/>
      <c r="S381" s="9">
        <f t="shared" si="449"/>
        <v>0</v>
      </c>
      <c r="T381" s="73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</row>
    <row r="382" spans="1:159" ht="28.5" x14ac:dyDescent="0.2">
      <c r="A382" s="290"/>
      <c r="B382" s="291"/>
      <c r="C382" s="291"/>
      <c r="D382" s="291"/>
      <c r="E382" s="291"/>
      <c r="F382" s="291" t="s">
        <v>20</v>
      </c>
      <c r="G382" s="295" t="s">
        <v>225</v>
      </c>
      <c r="H382" s="71"/>
      <c r="I382" s="71"/>
      <c r="J382" s="71"/>
      <c r="K382" s="165"/>
      <c r="L382" s="71"/>
      <c r="M382" s="71"/>
      <c r="N382" s="71"/>
      <c r="O382" s="69">
        <f t="shared" ref="O382" si="472">+M382+N382</f>
        <v>0</v>
      </c>
      <c r="P382" s="69">
        <f t="shared" si="458"/>
        <v>0</v>
      </c>
      <c r="Q382" s="199"/>
      <c r="R382" s="6"/>
      <c r="S382" s="9">
        <f t="shared" si="449"/>
        <v>0</v>
      </c>
      <c r="T382" s="55" t="e">
        <f>+T383+T441</f>
        <v>#VALUE!</v>
      </c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</row>
    <row r="383" spans="1:159" ht="18" x14ac:dyDescent="0.2">
      <c r="A383" s="316"/>
      <c r="B383" s="317"/>
      <c r="C383" s="317"/>
      <c r="D383" s="317">
        <v>85</v>
      </c>
      <c r="E383" s="317"/>
      <c r="F383" s="317"/>
      <c r="G383" s="318" t="s">
        <v>87</v>
      </c>
      <c r="H383" s="71"/>
      <c r="I383" s="71">
        <f>O383</f>
        <v>-73626.700000000012</v>
      </c>
      <c r="J383" s="71"/>
      <c r="K383" s="165"/>
      <c r="L383" s="71"/>
      <c r="M383" s="71">
        <v>-67491.13</v>
      </c>
      <c r="N383" s="71">
        <v>-6135.57</v>
      </c>
      <c r="O383" s="69">
        <f>+M383+N383</f>
        <v>-73626.700000000012</v>
      </c>
      <c r="P383" s="69"/>
      <c r="Q383" s="205"/>
      <c r="R383" s="6">
        <v>53076</v>
      </c>
      <c r="S383" s="9">
        <f>R383+M383</f>
        <v>-14415.130000000005</v>
      </c>
      <c r="T383" s="33" t="e">
        <f>T384+T387+T390+T393+T399+T406+T434</f>
        <v>#VALUE!</v>
      </c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</row>
    <row r="384" spans="1:159" ht="18" x14ac:dyDescent="0.2">
      <c r="A384" s="290"/>
      <c r="B384" s="291"/>
      <c r="C384" s="291"/>
      <c r="D384" s="291"/>
      <c r="E384" s="291"/>
      <c r="F384" s="291"/>
      <c r="G384" s="295" t="s">
        <v>149</v>
      </c>
      <c r="H384" s="71"/>
      <c r="I384" s="71"/>
      <c r="J384" s="71"/>
      <c r="K384" s="165"/>
      <c r="L384" s="71"/>
      <c r="M384" s="71"/>
      <c r="N384" s="71"/>
      <c r="O384" s="71"/>
      <c r="P384" s="71"/>
      <c r="Q384" s="207"/>
      <c r="R384" s="6"/>
      <c r="S384" s="9">
        <f t="shared" ref="S384:S431" si="473">R384-M384</f>
        <v>0</v>
      </c>
      <c r="T384" s="33">
        <f t="shared" ref="T384:T385" si="474">T385</f>
        <v>-906821</v>
      </c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</row>
    <row r="385" spans="1:159" ht="18" x14ac:dyDescent="0.2">
      <c r="A385" s="378" t="s">
        <v>192</v>
      </c>
      <c r="B385" s="379" t="s">
        <v>127</v>
      </c>
      <c r="C385" s="379"/>
      <c r="D385" s="379"/>
      <c r="E385" s="379"/>
      <c r="F385" s="379"/>
      <c r="G385" s="322" t="s">
        <v>351</v>
      </c>
      <c r="H385" s="73">
        <f>H337+H342</f>
        <v>9712000</v>
      </c>
      <c r="I385" s="73">
        <f>I337+I342</f>
        <v>7278129.9800000004</v>
      </c>
      <c r="J385" s="73">
        <f>H385-I385</f>
        <v>2433870.0199999996</v>
      </c>
      <c r="K385" s="165">
        <f t="shared" si="400"/>
        <v>74.94</v>
      </c>
      <c r="L385" s="73">
        <f>L337+L342</f>
        <v>9712000</v>
      </c>
      <c r="M385" s="73">
        <f>M337+M342</f>
        <v>6382134</v>
      </c>
      <c r="N385" s="73">
        <f>N337+N342</f>
        <v>895995.98</v>
      </c>
      <c r="O385" s="73">
        <f>O337+O342</f>
        <v>7278129.9800000004</v>
      </c>
      <c r="P385" s="73">
        <f t="shared" ref="P385:P390" si="475">L385-O385</f>
        <v>2433870.0199999996</v>
      </c>
      <c r="Q385" s="200">
        <f t="shared" ref="Q385:Q390" si="476">ROUND(O385/L385*100,2)</f>
        <v>74.94</v>
      </c>
      <c r="R385" s="6"/>
      <c r="S385" s="9">
        <f t="shared" si="473"/>
        <v>-6382134</v>
      </c>
      <c r="T385" s="33">
        <f t="shared" si="474"/>
        <v>-906821</v>
      </c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</row>
    <row r="386" spans="1:159" ht="18" x14ac:dyDescent="0.2">
      <c r="A386" s="378"/>
      <c r="B386" s="379">
        <v>15</v>
      </c>
      <c r="C386" s="379"/>
      <c r="D386" s="379"/>
      <c r="E386" s="379"/>
      <c r="F386" s="379"/>
      <c r="G386" s="322" t="s">
        <v>352</v>
      </c>
      <c r="H386" s="73">
        <f t="shared" ref="H386" si="477">H387</f>
        <v>1275000</v>
      </c>
      <c r="I386" s="73">
        <f>O386</f>
        <v>956307</v>
      </c>
      <c r="J386" s="73">
        <f t="shared" ref="J386:J390" si="478">H386-I386</f>
        <v>318693</v>
      </c>
      <c r="K386" s="165">
        <f t="shared" si="400"/>
        <v>75</v>
      </c>
      <c r="L386" s="73">
        <f t="shared" ref="L386:O386" si="479">L387</f>
        <v>1275000</v>
      </c>
      <c r="M386" s="73">
        <f t="shared" si="479"/>
        <v>906821</v>
      </c>
      <c r="N386" s="73">
        <f t="shared" si="479"/>
        <v>49486</v>
      </c>
      <c r="O386" s="73">
        <f t="shared" si="479"/>
        <v>956307</v>
      </c>
      <c r="P386" s="73">
        <f t="shared" si="475"/>
        <v>318693</v>
      </c>
      <c r="Q386" s="200">
        <f t="shared" si="476"/>
        <v>75</v>
      </c>
      <c r="R386" s="6"/>
      <c r="S386" s="9">
        <f t="shared" si="473"/>
        <v>-906821</v>
      </c>
      <c r="T386" s="44">
        <f t="shared" ref="T386" si="480">+R386+S386</f>
        <v>-906821</v>
      </c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</row>
    <row r="387" spans="1:159" ht="28.5" x14ac:dyDescent="0.2">
      <c r="A387" s="378"/>
      <c r="B387" s="379"/>
      <c r="C387" s="379" t="s">
        <v>45</v>
      </c>
      <c r="D387" s="379"/>
      <c r="E387" s="379"/>
      <c r="F387" s="379"/>
      <c r="G387" s="322" t="s">
        <v>353</v>
      </c>
      <c r="H387" s="73">
        <f>H360</f>
        <v>1275000</v>
      </c>
      <c r="I387" s="73">
        <f t="shared" ref="I387:I393" si="481">O387</f>
        <v>956307</v>
      </c>
      <c r="J387" s="73">
        <f t="shared" si="478"/>
        <v>318693</v>
      </c>
      <c r="K387" s="165">
        <f t="shared" si="400"/>
        <v>75</v>
      </c>
      <c r="L387" s="73">
        <f>L360</f>
        <v>1275000</v>
      </c>
      <c r="M387" s="73">
        <f>M360</f>
        <v>906821</v>
      </c>
      <c r="N387" s="73">
        <f>N360</f>
        <v>49486</v>
      </c>
      <c r="O387" s="73">
        <f>O360</f>
        <v>956307</v>
      </c>
      <c r="P387" s="73">
        <f t="shared" si="475"/>
        <v>318693</v>
      </c>
      <c r="Q387" s="200">
        <f t="shared" si="476"/>
        <v>75</v>
      </c>
      <c r="R387" s="6"/>
      <c r="S387" s="9">
        <f t="shared" si="473"/>
        <v>-906821</v>
      </c>
      <c r="T387" s="33">
        <f t="shared" ref="T387" si="482">T388+T389</f>
        <v>-3711511.2999999989</v>
      </c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</row>
    <row r="388" spans="1:159" ht="28.5" x14ac:dyDescent="0.2">
      <c r="A388" s="378"/>
      <c r="B388" s="379" t="s">
        <v>45</v>
      </c>
      <c r="C388" s="379"/>
      <c r="D388" s="379"/>
      <c r="E388" s="379"/>
      <c r="F388" s="379"/>
      <c r="G388" s="322" t="s">
        <v>354</v>
      </c>
      <c r="H388" s="73">
        <f t="shared" ref="H388" si="483">H389+H390</f>
        <v>3194000</v>
      </c>
      <c r="I388" s="73">
        <f t="shared" si="481"/>
        <v>4027570.2000000011</v>
      </c>
      <c r="J388" s="73">
        <f t="shared" si="478"/>
        <v>-833570.20000000112</v>
      </c>
      <c r="K388" s="165">
        <f t="shared" si="400"/>
        <v>126.1</v>
      </c>
      <c r="L388" s="73">
        <f t="shared" ref="L388:O388" si="484">L389+L390</f>
        <v>1660000</v>
      </c>
      <c r="M388" s="73">
        <f t="shared" si="484"/>
        <v>3665718.2999999989</v>
      </c>
      <c r="N388" s="73">
        <f t="shared" si="484"/>
        <v>361851.89999999991</v>
      </c>
      <c r="O388" s="73">
        <f t="shared" si="484"/>
        <v>4027570.2000000011</v>
      </c>
      <c r="P388" s="73">
        <f t="shared" si="475"/>
        <v>-2367570.2000000011</v>
      </c>
      <c r="Q388" s="200">
        <f t="shared" si="476"/>
        <v>242.62</v>
      </c>
      <c r="R388" s="6"/>
      <c r="S388" s="9">
        <f t="shared" si="473"/>
        <v>-3665718.2999999989</v>
      </c>
      <c r="T388" s="44">
        <f t="shared" ref="T388:T389" si="485">+R388+S388</f>
        <v>-3665718.2999999989</v>
      </c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</row>
    <row r="389" spans="1:159" ht="28.5" x14ac:dyDescent="0.2">
      <c r="A389" s="378"/>
      <c r="B389" s="379"/>
      <c r="C389" s="379" t="s">
        <v>18</v>
      </c>
      <c r="D389" s="379"/>
      <c r="E389" s="379"/>
      <c r="F389" s="379"/>
      <c r="G389" s="322" t="s">
        <v>304</v>
      </c>
      <c r="H389" s="73">
        <f>+H330</f>
        <v>113000</v>
      </c>
      <c r="I389" s="73">
        <f t="shared" si="481"/>
        <v>52161.36</v>
      </c>
      <c r="J389" s="73">
        <f t="shared" si="478"/>
        <v>60838.64</v>
      </c>
      <c r="K389" s="165">
        <f t="shared" si="400"/>
        <v>46.16</v>
      </c>
      <c r="L389" s="73">
        <f>+L330</f>
        <v>73300</v>
      </c>
      <c r="M389" s="73">
        <f>+M330</f>
        <v>45793</v>
      </c>
      <c r="N389" s="73">
        <f>+N330</f>
        <v>6368.36</v>
      </c>
      <c r="O389" s="73">
        <f>+O330</f>
        <v>52161.36</v>
      </c>
      <c r="P389" s="73">
        <f t="shared" si="475"/>
        <v>21138.639999999999</v>
      </c>
      <c r="Q389" s="200">
        <f t="shared" si="476"/>
        <v>71.16</v>
      </c>
      <c r="R389" s="6"/>
      <c r="S389" s="9">
        <f t="shared" si="473"/>
        <v>-45793</v>
      </c>
      <c r="T389" s="44">
        <f t="shared" si="485"/>
        <v>-45793</v>
      </c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</row>
    <row r="390" spans="1:159" ht="18" x14ac:dyDescent="0.2">
      <c r="A390" s="378"/>
      <c r="B390" s="379"/>
      <c r="C390" s="379" t="s">
        <v>35</v>
      </c>
      <c r="D390" s="379"/>
      <c r="E390" s="379"/>
      <c r="F390" s="379"/>
      <c r="G390" s="322" t="s">
        <v>355</v>
      </c>
      <c r="H390" s="73">
        <v>3081000</v>
      </c>
      <c r="I390" s="73">
        <f t="shared" si="481"/>
        <v>3975408.8400000012</v>
      </c>
      <c r="J390" s="73">
        <f t="shared" si="478"/>
        <v>-894408.84000000125</v>
      </c>
      <c r="K390" s="165">
        <f t="shared" ref="K390:K446" si="486">ROUND(I390/H390*100,2)</f>
        <v>129.03</v>
      </c>
      <c r="L390" s="73">
        <v>1586700</v>
      </c>
      <c r="M390" s="73">
        <f>M259-M385-M386-M389</f>
        <v>3619925.2999999989</v>
      </c>
      <c r="N390" s="73">
        <f>N259-N385-N386-N389</f>
        <v>355483.53999999992</v>
      </c>
      <c r="O390" s="73">
        <f>O259-O385-O386-O389</f>
        <v>3975408.8400000012</v>
      </c>
      <c r="P390" s="73">
        <f t="shared" si="475"/>
        <v>-2388708.8400000012</v>
      </c>
      <c r="Q390" s="200">
        <f t="shared" si="476"/>
        <v>250.55</v>
      </c>
      <c r="R390" s="6"/>
      <c r="S390" s="9">
        <f t="shared" si="473"/>
        <v>-3619925.2999999989</v>
      </c>
      <c r="T390" s="33">
        <f t="shared" ref="T390:T391" si="487">T391</f>
        <v>-9739487.6699999999</v>
      </c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</row>
    <row r="391" spans="1:159" ht="18" x14ac:dyDescent="0.2">
      <c r="A391" s="329"/>
      <c r="B391" s="330"/>
      <c r="C391" s="330"/>
      <c r="D391" s="330"/>
      <c r="E391" s="330"/>
      <c r="F391" s="330"/>
      <c r="G391" s="331"/>
      <c r="H391" s="73"/>
      <c r="I391" s="73">
        <f t="shared" si="481"/>
        <v>0</v>
      </c>
      <c r="J391" s="73"/>
      <c r="K391" s="165"/>
      <c r="L391" s="73"/>
      <c r="M391" s="73"/>
      <c r="N391" s="73"/>
      <c r="O391" s="73"/>
      <c r="P391" s="73"/>
      <c r="Q391" s="210"/>
      <c r="R391" s="6"/>
      <c r="S391" s="9">
        <f t="shared" si="473"/>
        <v>0</v>
      </c>
      <c r="T391" s="33">
        <f t="shared" si="487"/>
        <v>-9739487.6699999999</v>
      </c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</row>
    <row r="392" spans="1:159" s="1" customFormat="1" ht="30" x14ac:dyDescent="0.25">
      <c r="A392" s="413" t="s">
        <v>226</v>
      </c>
      <c r="B392" s="414"/>
      <c r="C392" s="414"/>
      <c r="D392" s="414"/>
      <c r="E392" s="414"/>
      <c r="F392" s="414"/>
      <c r="G392" s="299" t="s">
        <v>227</v>
      </c>
      <c r="H392" s="73">
        <f t="shared" ref="H392:J392" si="488">+H393</f>
        <v>17848000</v>
      </c>
      <c r="I392" s="73">
        <f t="shared" si="481"/>
        <v>11705959.800000001</v>
      </c>
      <c r="J392" s="73">
        <f t="shared" si="488"/>
        <v>6135086.2000000002</v>
      </c>
      <c r="K392" s="165">
        <f t="shared" si="486"/>
        <v>65.59</v>
      </c>
      <c r="L392" s="73">
        <f>+L393</f>
        <v>14743000</v>
      </c>
      <c r="M392" s="73">
        <f>+M393+M451</f>
        <v>9739487.6699999999</v>
      </c>
      <c r="N392" s="73">
        <f>+N393+N451</f>
        <v>1968722.13</v>
      </c>
      <c r="O392" s="73">
        <f>+O393+O451</f>
        <v>11705959.800000001</v>
      </c>
      <c r="P392" s="73">
        <f t="shared" ref="P392:P402" si="489">L392-O392</f>
        <v>3037040.1999999993</v>
      </c>
      <c r="Q392" s="200">
        <f t="shared" ref="Q392:Q393" si="490">ROUND(O392/L392*100,2)</f>
        <v>79.400000000000006</v>
      </c>
      <c r="R392" s="13"/>
      <c r="S392" s="9">
        <f t="shared" si="473"/>
        <v>-9739487.6699999999</v>
      </c>
      <c r="T392" s="44">
        <f t="shared" ref="T392" si="491">+R392+S392</f>
        <v>-9739487.6699999999</v>
      </c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  <c r="DM392" s="11"/>
      <c r="DN392" s="11"/>
      <c r="DO392" s="11"/>
      <c r="DP392" s="11"/>
      <c r="DQ392" s="11"/>
      <c r="DR392" s="11"/>
      <c r="DS392" s="11"/>
      <c r="DT392" s="11"/>
      <c r="DU392" s="11"/>
      <c r="DV392" s="11"/>
      <c r="DW392" s="11"/>
      <c r="DX392" s="11"/>
      <c r="DY392" s="11"/>
      <c r="DZ392" s="11"/>
      <c r="EA392" s="11"/>
      <c r="EB392" s="11"/>
      <c r="EC392" s="11"/>
      <c r="ED392" s="11"/>
      <c r="EE392" s="11"/>
      <c r="EF392" s="11"/>
      <c r="EG392" s="11"/>
      <c r="EH392" s="11"/>
      <c r="EI392" s="11"/>
      <c r="EJ392" s="11"/>
      <c r="EK392" s="11"/>
      <c r="EL392" s="11"/>
      <c r="EM392" s="11"/>
      <c r="EN392" s="11"/>
      <c r="EO392" s="11"/>
      <c r="EP392" s="11"/>
      <c r="EQ392" s="11"/>
      <c r="ER392" s="11"/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</row>
    <row r="393" spans="1:159" ht="18" x14ac:dyDescent="0.2">
      <c r="A393" s="284"/>
      <c r="B393" s="285"/>
      <c r="C393" s="285"/>
      <c r="D393" s="285" t="s">
        <v>20</v>
      </c>
      <c r="E393" s="285"/>
      <c r="F393" s="285"/>
      <c r="G393" s="309" t="s">
        <v>153</v>
      </c>
      <c r="H393" s="73">
        <f>H394+H397+H400+H403+H409+H416+H444</f>
        <v>17848000</v>
      </c>
      <c r="I393" s="73">
        <f t="shared" si="481"/>
        <v>11712913.800000001</v>
      </c>
      <c r="J393" s="73">
        <f>J394+J397+J400+J403+J409+J416+J444</f>
        <v>6135086.2000000002</v>
      </c>
      <c r="K393" s="165">
        <f t="shared" si="486"/>
        <v>65.63</v>
      </c>
      <c r="L393" s="73">
        <f>L394+L397+L400+L403+L409+L416+L444</f>
        <v>14743000</v>
      </c>
      <c r="M393" s="73">
        <f>M394+M397+M400+M403+M409+M416+M444</f>
        <v>9746441.6699999999</v>
      </c>
      <c r="N393" s="73">
        <f>N394+N397+N400+N403+N409+N416+N444</f>
        <v>1968722.13</v>
      </c>
      <c r="O393" s="73">
        <f>O394+O397+O400+O403+O409+O416+O444</f>
        <v>11712913.800000001</v>
      </c>
      <c r="P393" s="73">
        <f t="shared" si="489"/>
        <v>3030086.1999999993</v>
      </c>
      <c r="Q393" s="198">
        <f t="shared" si="490"/>
        <v>79.45</v>
      </c>
      <c r="R393" s="6"/>
      <c r="S393" s="9">
        <f t="shared" si="473"/>
        <v>-9746441.6699999999</v>
      </c>
      <c r="T393" s="33">
        <f t="shared" ref="T393" si="492">T394+T397</f>
        <v>0</v>
      </c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</row>
    <row r="394" spans="1:159" ht="15.75" x14ac:dyDescent="0.2">
      <c r="A394" s="284"/>
      <c r="B394" s="285"/>
      <c r="C394" s="285"/>
      <c r="D394" s="285" t="s">
        <v>90</v>
      </c>
      <c r="E394" s="285"/>
      <c r="F394" s="285"/>
      <c r="G394" s="309" t="s">
        <v>274</v>
      </c>
      <c r="H394" s="73">
        <f t="shared" ref="H394:J395" si="493">H395</f>
        <v>0</v>
      </c>
      <c r="I394" s="73">
        <f t="shared" si="493"/>
        <v>0</v>
      </c>
      <c r="J394" s="73">
        <f t="shared" si="493"/>
        <v>0</v>
      </c>
      <c r="K394" s="73">
        <v>0</v>
      </c>
      <c r="L394" s="73">
        <f t="shared" ref="L394:O395" si="494">L395</f>
        <v>0</v>
      </c>
      <c r="M394" s="73">
        <f t="shared" si="494"/>
        <v>0</v>
      </c>
      <c r="N394" s="73">
        <f t="shared" si="494"/>
        <v>0</v>
      </c>
      <c r="O394" s="73">
        <f t="shared" si="494"/>
        <v>0</v>
      </c>
      <c r="P394" s="73">
        <f t="shared" si="489"/>
        <v>0</v>
      </c>
      <c r="Q394" s="198"/>
      <c r="R394" s="6"/>
      <c r="S394" s="9">
        <f t="shared" si="473"/>
        <v>0</v>
      </c>
      <c r="T394" s="33">
        <f t="shared" ref="T394" si="495">T395+T396</f>
        <v>0</v>
      </c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</row>
    <row r="395" spans="1:159" ht="15.75" x14ac:dyDescent="0.2">
      <c r="A395" s="284"/>
      <c r="B395" s="285"/>
      <c r="C395" s="285"/>
      <c r="D395" s="285"/>
      <c r="E395" s="285" t="s">
        <v>91</v>
      </c>
      <c r="F395" s="285"/>
      <c r="G395" s="293" t="s">
        <v>340</v>
      </c>
      <c r="H395" s="73">
        <f t="shared" si="493"/>
        <v>0</v>
      </c>
      <c r="I395" s="73">
        <f t="shared" si="493"/>
        <v>0</v>
      </c>
      <c r="J395" s="73">
        <f t="shared" si="493"/>
        <v>0</v>
      </c>
      <c r="K395" s="73">
        <v>0</v>
      </c>
      <c r="L395" s="73">
        <f t="shared" si="494"/>
        <v>0</v>
      </c>
      <c r="M395" s="73">
        <f t="shared" si="494"/>
        <v>0</v>
      </c>
      <c r="N395" s="73">
        <f t="shared" si="494"/>
        <v>0</v>
      </c>
      <c r="O395" s="73">
        <f t="shared" si="494"/>
        <v>0</v>
      </c>
      <c r="P395" s="73">
        <f t="shared" si="489"/>
        <v>0</v>
      </c>
      <c r="Q395" s="198"/>
      <c r="R395" s="6"/>
      <c r="S395" s="9">
        <f t="shared" si="473"/>
        <v>0</v>
      </c>
      <c r="T395" s="44">
        <f t="shared" ref="T395:T396" si="496">+R395+S395</f>
        <v>0</v>
      </c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</row>
    <row r="396" spans="1:159" ht="15.75" x14ac:dyDescent="0.2">
      <c r="A396" s="290"/>
      <c r="B396" s="291"/>
      <c r="C396" s="291"/>
      <c r="D396" s="291"/>
      <c r="E396" s="291"/>
      <c r="F396" s="291" t="s">
        <v>91</v>
      </c>
      <c r="G396" s="295" t="s">
        <v>315</v>
      </c>
      <c r="H396" s="71">
        <v>0</v>
      </c>
      <c r="I396" s="71">
        <f>O396</f>
        <v>0</v>
      </c>
      <c r="J396" s="71">
        <f>H396-I396</f>
        <v>0</v>
      </c>
      <c r="K396" s="73">
        <v>0</v>
      </c>
      <c r="L396" s="71">
        <v>0</v>
      </c>
      <c r="M396" s="71"/>
      <c r="N396" s="71">
        <v>0</v>
      </c>
      <c r="O396" s="69">
        <f t="shared" ref="O396" si="497">+M396+N396</f>
        <v>0</v>
      </c>
      <c r="P396" s="71">
        <f t="shared" si="489"/>
        <v>0</v>
      </c>
      <c r="Q396" s="199"/>
      <c r="R396" s="6"/>
      <c r="S396" s="9">
        <f t="shared" si="473"/>
        <v>0</v>
      </c>
      <c r="T396" s="44">
        <f t="shared" si="496"/>
        <v>0</v>
      </c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</row>
    <row r="397" spans="1:159" ht="15.75" x14ac:dyDescent="0.2">
      <c r="A397" s="284"/>
      <c r="B397" s="285"/>
      <c r="C397" s="285"/>
      <c r="D397" s="285" t="s">
        <v>92</v>
      </c>
      <c r="E397" s="285"/>
      <c r="F397" s="285"/>
      <c r="G397" s="309" t="s">
        <v>356</v>
      </c>
      <c r="H397" s="73">
        <f t="shared" ref="H397:J397" si="498">H398+H399</f>
        <v>0</v>
      </c>
      <c r="I397" s="73">
        <f t="shared" si="498"/>
        <v>0</v>
      </c>
      <c r="J397" s="73">
        <f t="shared" si="498"/>
        <v>0</v>
      </c>
      <c r="K397" s="73">
        <v>0</v>
      </c>
      <c r="L397" s="73">
        <f t="shared" ref="L397:O397" si="499">L398+L399</f>
        <v>0</v>
      </c>
      <c r="M397" s="73">
        <f t="shared" si="499"/>
        <v>0</v>
      </c>
      <c r="N397" s="73">
        <f t="shared" si="499"/>
        <v>0</v>
      </c>
      <c r="O397" s="73">
        <f t="shared" si="499"/>
        <v>0</v>
      </c>
      <c r="P397" s="73">
        <f t="shared" si="489"/>
        <v>0</v>
      </c>
      <c r="Q397" s="198"/>
      <c r="R397" s="6"/>
      <c r="S397" s="9">
        <f t="shared" si="473"/>
        <v>0</v>
      </c>
      <c r="T397" s="33">
        <f t="shared" ref="T397" si="500">T398</f>
        <v>0</v>
      </c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</row>
    <row r="398" spans="1:159" ht="28.5" x14ac:dyDescent="0.2">
      <c r="A398" s="290"/>
      <c r="B398" s="291"/>
      <c r="C398" s="291"/>
      <c r="D398" s="291"/>
      <c r="E398" s="291"/>
      <c r="F398" s="291"/>
      <c r="G398" s="295" t="s">
        <v>228</v>
      </c>
      <c r="H398" s="71"/>
      <c r="I398" s="71"/>
      <c r="J398" s="71">
        <f t="shared" ref="J398:J399" si="501">H398-I398</f>
        <v>0</v>
      </c>
      <c r="K398" s="73">
        <v>0</v>
      </c>
      <c r="L398" s="71"/>
      <c r="M398" s="71"/>
      <c r="N398" s="71"/>
      <c r="O398" s="69">
        <f t="shared" ref="O398:O399" si="502">+M398+N398</f>
        <v>0</v>
      </c>
      <c r="P398" s="73">
        <f t="shared" si="489"/>
        <v>0</v>
      </c>
      <c r="Q398" s="198">
        <v>0</v>
      </c>
      <c r="R398" s="6"/>
      <c r="S398" s="9">
        <f t="shared" si="473"/>
        <v>0</v>
      </c>
      <c r="T398" s="44">
        <f t="shared" ref="T398" si="503">+R398+S398</f>
        <v>0</v>
      </c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</row>
    <row r="399" spans="1:159" ht="28.5" x14ac:dyDescent="0.2">
      <c r="A399" s="290"/>
      <c r="B399" s="291"/>
      <c r="C399" s="291"/>
      <c r="D399" s="291"/>
      <c r="E399" s="291">
        <v>19</v>
      </c>
      <c r="F399" s="291"/>
      <c r="G399" s="295" t="s">
        <v>229</v>
      </c>
      <c r="H399" s="71"/>
      <c r="I399" s="71"/>
      <c r="J399" s="71">
        <f t="shared" si="501"/>
        <v>0</v>
      </c>
      <c r="K399" s="73">
        <v>0</v>
      </c>
      <c r="L399" s="71"/>
      <c r="M399" s="71"/>
      <c r="N399" s="71"/>
      <c r="O399" s="69">
        <f t="shared" si="502"/>
        <v>0</v>
      </c>
      <c r="P399" s="73">
        <f t="shared" si="489"/>
        <v>0</v>
      </c>
      <c r="Q399" s="198">
        <v>0</v>
      </c>
      <c r="R399" s="6"/>
      <c r="S399" s="9">
        <f t="shared" si="473"/>
        <v>0</v>
      </c>
      <c r="T399" s="33">
        <f t="shared" ref="T399" si="504">+T400+T401+T402+T403+T404+T405</f>
        <v>0</v>
      </c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</row>
    <row r="400" spans="1:159" ht="28.5" x14ac:dyDescent="0.2">
      <c r="A400" s="284"/>
      <c r="B400" s="285"/>
      <c r="C400" s="285"/>
      <c r="D400" s="285">
        <v>51</v>
      </c>
      <c r="E400" s="285"/>
      <c r="F400" s="285"/>
      <c r="G400" s="309" t="s">
        <v>342</v>
      </c>
      <c r="H400" s="73">
        <f t="shared" ref="H400:J401" si="505">H401</f>
        <v>0</v>
      </c>
      <c r="I400" s="73">
        <f t="shared" si="505"/>
        <v>0</v>
      </c>
      <c r="J400" s="73">
        <f t="shared" si="505"/>
        <v>0</v>
      </c>
      <c r="K400" s="73">
        <v>0</v>
      </c>
      <c r="L400" s="73">
        <f t="shared" ref="L400:O401" si="506">L401</f>
        <v>0</v>
      </c>
      <c r="M400" s="73">
        <f t="shared" si="506"/>
        <v>0</v>
      </c>
      <c r="N400" s="73">
        <f t="shared" si="506"/>
        <v>0</v>
      </c>
      <c r="O400" s="73">
        <f t="shared" si="506"/>
        <v>0</v>
      </c>
      <c r="P400" s="73">
        <f t="shared" si="489"/>
        <v>0</v>
      </c>
      <c r="Q400" s="198">
        <v>0</v>
      </c>
      <c r="R400" s="6"/>
      <c r="S400" s="9">
        <f t="shared" si="473"/>
        <v>0</v>
      </c>
      <c r="T400" s="44">
        <f t="shared" ref="T400:T405" si="507">+R400+S400</f>
        <v>0</v>
      </c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</row>
    <row r="401" spans="1:159" ht="15.75" x14ac:dyDescent="0.2">
      <c r="A401" s="284"/>
      <c r="B401" s="285"/>
      <c r="C401" s="285"/>
      <c r="D401" s="285"/>
      <c r="E401" s="285"/>
      <c r="F401" s="285"/>
      <c r="G401" s="293" t="s">
        <v>343</v>
      </c>
      <c r="H401" s="73">
        <f t="shared" si="505"/>
        <v>0</v>
      </c>
      <c r="I401" s="73">
        <f t="shared" si="505"/>
        <v>0</v>
      </c>
      <c r="J401" s="73">
        <f t="shared" si="505"/>
        <v>0</v>
      </c>
      <c r="K401" s="73">
        <v>0</v>
      </c>
      <c r="L401" s="73">
        <f t="shared" si="506"/>
        <v>0</v>
      </c>
      <c r="M401" s="73">
        <f t="shared" si="506"/>
        <v>0</v>
      </c>
      <c r="N401" s="73">
        <f t="shared" si="506"/>
        <v>0</v>
      </c>
      <c r="O401" s="73">
        <f t="shared" si="506"/>
        <v>0</v>
      </c>
      <c r="P401" s="73">
        <f t="shared" si="489"/>
        <v>0</v>
      </c>
      <c r="Q401" s="198">
        <v>0</v>
      </c>
      <c r="R401" s="6"/>
      <c r="S401" s="9">
        <f t="shared" si="473"/>
        <v>0</v>
      </c>
      <c r="T401" s="44">
        <f t="shared" si="507"/>
        <v>0</v>
      </c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</row>
    <row r="402" spans="1:159" ht="57" x14ac:dyDescent="0.2">
      <c r="A402" s="290"/>
      <c r="B402" s="291"/>
      <c r="C402" s="291"/>
      <c r="D402" s="291"/>
      <c r="E402" s="291" t="s">
        <v>20</v>
      </c>
      <c r="F402" s="291">
        <v>18</v>
      </c>
      <c r="G402" s="295" t="s">
        <v>357</v>
      </c>
      <c r="H402" s="71"/>
      <c r="I402" s="71">
        <v>0</v>
      </c>
      <c r="J402" s="71">
        <f>H402-I402</f>
        <v>0</v>
      </c>
      <c r="K402" s="73">
        <v>0</v>
      </c>
      <c r="L402" s="71"/>
      <c r="M402" s="71">
        <v>0</v>
      </c>
      <c r="N402" s="71">
        <v>0</v>
      </c>
      <c r="O402" s="69">
        <f t="shared" ref="O402" si="508">+M402+N402</f>
        <v>0</v>
      </c>
      <c r="P402" s="71">
        <f t="shared" si="489"/>
        <v>0</v>
      </c>
      <c r="Q402" s="198">
        <v>0</v>
      </c>
      <c r="R402" s="6"/>
      <c r="S402" s="9">
        <f t="shared" si="473"/>
        <v>0</v>
      </c>
      <c r="T402" s="44">
        <f t="shared" si="507"/>
        <v>0</v>
      </c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</row>
    <row r="403" spans="1:159" ht="15.75" x14ac:dyDescent="0.2">
      <c r="A403" s="284"/>
      <c r="B403" s="285"/>
      <c r="C403" s="285"/>
      <c r="D403" s="285">
        <v>55</v>
      </c>
      <c r="E403" s="285"/>
      <c r="F403" s="285"/>
      <c r="G403" s="309" t="s">
        <v>230</v>
      </c>
      <c r="H403" s="73">
        <f t="shared" ref="H403:J403" si="509">H404+H407</f>
        <v>0</v>
      </c>
      <c r="I403" s="73">
        <f t="shared" si="509"/>
        <v>0</v>
      </c>
      <c r="J403" s="73">
        <f t="shared" si="509"/>
        <v>0</v>
      </c>
      <c r="K403" s="73">
        <v>0</v>
      </c>
      <c r="L403" s="73">
        <f t="shared" ref="L403:P403" si="510">L404+L407</f>
        <v>0</v>
      </c>
      <c r="M403" s="73">
        <f t="shared" si="510"/>
        <v>0</v>
      </c>
      <c r="N403" s="73">
        <f>N404+N407</f>
        <v>0</v>
      </c>
      <c r="O403" s="73">
        <f t="shared" si="510"/>
        <v>0</v>
      </c>
      <c r="P403" s="73">
        <f t="shared" si="510"/>
        <v>0</v>
      </c>
      <c r="Q403" s="198">
        <v>0</v>
      </c>
      <c r="R403" s="6"/>
      <c r="S403" s="9">
        <f t="shared" si="473"/>
        <v>0</v>
      </c>
      <c r="T403" s="44">
        <f t="shared" si="507"/>
        <v>0</v>
      </c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</row>
    <row r="404" spans="1:159" ht="15.75" x14ac:dyDescent="0.2">
      <c r="A404" s="284"/>
      <c r="B404" s="285"/>
      <c r="C404" s="285"/>
      <c r="D404" s="285"/>
      <c r="E404" s="285" t="s">
        <v>20</v>
      </c>
      <c r="F404" s="285"/>
      <c r="G404" s="309" t="s">
        <v>231</v>
      </c>
      <c r="H404" s="73">
        <f t="shared" ref="H404:J404" si="511">H405+H406</f>
        <v>0</v>
      </c>
      <c r="I404" s="73">
        <f t="shared" si="511"/>
        <v>0</v>
      </c>
      <c r="J404" s="73">
        <f t="shared" si="511"/>
        <v>0</v>
      </c>
      <c r="K404" s="73">
        <v>0</v>
      </c>
      <c r="L404" s="73">
        <f t="shared" ref="L404:P404" si="512">L405+L406</f>
        <v>0</v>
      </c>
      <c r="M404" s="73">
        <f t="shared" si="512"/>
        <v>0</v>
      </c>
      <c r="N404" s="73">
        <f>N405+N406</f>
        <v>0</v>
      </c>
      <c r="O404" s="73">
        <f t="shared" si="512"/>
        <v>0</v>
      </c>
      <c r="P404" s="73">
        <f t="shared" si="512"/>
        <v>0</v>
      </c>
      <c r="Q404" s="198">
        <v>0</v>
      </c>
      <c r="R404" s="6"/>
      <c r="S404" s="9">
        <f t="shared" si="473"/>
        <v>0</v>
      </c>
      <c r="T404" s="44">
        <f t="shared" si="507"/>
        <v>0</v>
      </c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</row>
    <row r="405" spans="1:159" ht="28.5" x14ac:dyDescent="0.2">
      <c r="A405" s="290"/>
      <c r="B405" s="291"/>
      <c r="C405" s="291"/>
      <c r="D405" s="291"/>
      <c r="E405" s="291"/>
      <c r="F405" s="291" t="s">
        <v>109</v>
      </c>
      <c r="G405" s="295" t="s">
        <v>232</v>
      </c>
      <c r="H405" s="71"/>
      <c r="I405" s="71"/>
      <c r="J405" s="71"/>
      <c r="K405" s="73">
        <v>0</v>
      </c>
      <c r="L405" s="71"/>
      <c r="M405" s="71"/>
      <c r="N405" s="71"/>
      <c r="O405" s="69">
        <f t="shared" ref="O405:O406" si="513">+M405+N405</f>
        <v>0</v>
      </c>
      <c r="P405" s="69">
        <f t="shared" ref="P405:P406" si="514">L405-O405</f>
        <v>0</v>
      </c>
      <c r="Q405" s="199"/>
      <c r="R405" s="6"/>
      <c r="S405" s="9">
        <f t="shared" si="473"/>
        <v>0</v>
      </c>
      <c r="T405" s="44">
        <f t="shared" si="507"/>
        <v>0</v>
      </c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</row>
    <row r="406" spans="1:159" ht="42.75" x14ac:dyDescent="0.2">
      <c r="A406" s="290"/>
      <c r="B406" s="291"/>
      <c r="C406" s="291"/>
      <c r="D406" s="291"/>
      <c r="E406" s="291"/>
      <c r="F406" s="291">
        <v>11</v>
      </c>
      <c r="G406" s="295" t="s">
        <v>233</v>
      </c>
      <c r="H406" s="71"/>
      <c r="I406" s="71"/>
      <c r="J406" s="71"/>
      <c r="K406" s="73">
        <v>0</v>
      </c>
      <c r="L406" s="71"/>
      <c r="M406" s="71"/>
      <c r="N406" s="71"/>
      <c r="O406" s="69">
        <f t="shared" si="513"/>
        <v>0</v>
      </c>
      <c r="P406" s="69">
        <f t="shared" si="514"/>
        <v>0</v>
      </c>
      <c r="Q406" s="199"/>
      <c r="R406" s="6"/>
      <c r="S406" s="9">
        <f t="shared" si="473"/>
        <v>0</v>
      </c>
      <c r="T406" s="33" t="e">
        <f>T407+T432</f>
        <v>#VALUE!</v>
      </c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</row>
    <row r="407" spans="1:159" ht="30" x14ac:dyDescent="0.2">
      <c r="A407" s="284"/>
      <c r="B407" s="285"/>
      <c r="C407" s="285"/>
      <c r="D407" s="285"/>
      <c r="E407" s="285" t="s">
        <v>18</v>
      </c>
      <c r="F407" s="285"/>
      <c r="G407" s="293" t="s">
        <v>234</v>
      </c>
      <c r="H407" s="73">
        <f t="shared" ref="H407:J407" si="515">H408</f>
        <v>0</v>
      </c>
      <c r="I407" s="73">
        <f t="shared" si="515"/>
        <v>0</v>
      </c>
      <c r="J407" s="73">
        <f t="shared" si="515"/>
        <v>0</v>
      </c>
      <c r="K407" s="73">
        <v>0</v>
      </c>
      <c r="L407" s="73">
        <f t="shared" ref="L407:Q407" si="516">L408</f>
        <v>0</v>
      </c>
      <c r="M407" s="73">
        <f t="shared" si="516"/>
        <v>0</v>
      </c>
      <c r="N407" s="73">
        <f t="shared" si="516"/>
        <v>0</v>
      </c>
      <c r="O407" s="73">
        <f t="shared" si="516"/>
        <v>0</v>
      </c>
      <c r="P407" s="73">
        <f t="shared" si="516"/>
        <v>0</v>
      </c>
      <c r="Q407" s="209">
        <f t="shared" si="516"/>
        <v>0</v>
      </c>
      <c r="R407" s="6"/>
      <c r="S407" s="9">
        <f t="shared" si="473"/>
        <v>0</v>
      </c>
      <c r="T407" s="33">
        <f t="shared" ref="T407:T434" si="517">+R407+S407</f>
        <v>0</v>
      </c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</row>
    <row r="408" spans="1:159" ht="28.5" x14ac:dyDescent="0.2">
      <c r="A408" s="290"/>
      <c r="B408" s="291"/>
      <c r="C408" s="291"/>
      <c r="D408" s="291"/>
      <c r="E408" s="291"/>
      <c r="F408" s="291" t="s">
        <v>20</v>
      </c>
      <c r="G408" s="295" t="s">
        <v>235</v>
      </c>
      <c r="H408" s="71"/>
      <c r="I408" s="71"/>
      <c r="J408" s="71"/>
      <c r="K408" s="73">
        <v>0</v>
      </c>
      <c r="L408" s="71"/>
      <c r="M408" s="71"/>
      <c r="N408" s="71"/>
      <c r="O408" s="69">
        <f t="shared" ref="O408" si="518">+M408+N408</f>
        <v>0</v>
      </c>
      <c r="P408" s="69">
        <f t="shared" ref="P408" si="519">L408-O408</f>
        <v>0</v>
      </c>
      <c r="Q408" s="199"/>
      <c r="R408" s="6"/>
      <c r="S408" s="9">
        <f t="shared" si="473"/>
        <v>0</v>
      </c>
      <c r="T408" s="33">
        <f>+R408+S408</f>
        <v>0</v>
      </c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</row>
    <row r="409" spans="1:159" ht="45" x14ac:dyDescent="0.2">
      <c r="A409" s="284"/>
      <c r="B409" s="285"/>
      <c r="C409" s="285"/>
      <c r="D409" s="285">
        <v>56</v>
      </c>
      <c r="E409" s="285"/>
      <c r="F409" s="285"/>
      <c r="G409" s="293" t="s">
        <v>159</v>
      </c>
      <c r="H409" s="73">
        <f t="shared" ref="H409:J409" si="520">+H410+H411+H412+H413+H414+H415</f>
        <v>0</v>
      </c>
      <c r="I409" s="73">
        <f t="shared" si="520"/>
        <v>0</v>
      </c>
      <c r="J409" s="73">
        <f t="shared" si="520"/>
        <v>0</v>
      </c>
      <c r="K409" s="73">
        <v>0</v>
      </c>
      <c r="L409" s="73">
        <f>+L410+L411+L412+L413+L414+L415</f>
        <v>0</v>
      </c>
      <c r="M409" s="73">
        <f>+M410+M411+M412+M413+M414+M415</f>
        <v>0</v>
      </c>
      <c r="N409" s="73">
        <f t="shared" ref="N409:O409" si="521">+N410+N411+N412+N413+N414+N415</f>
        <v>0</v>
      </c>
      <c r="O409" s="73">
        <f t="shared" si="521"/>
        <v>0</v>
      </c>
      <c r="P409" s="73">
        <f>+P410+P411+P412+P413+P414+P415</f>
        <v>0</v>
      </c>
      <c r="Q409" s="209">
        <f>+Q410+Q411+Q412+Q413+Q414+Q415</f>
        <v>0</v>
      </c>
      <c r="R409" s="6"/>
      <c r="S409" s="9">
        <f t="shared" si="473"/>
        <v>0</v>
      </c>
      <c r="T409" s="33">
        <f>+R409+S409</f>
        <v>0</v>
      </c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</row>
    <row r="410" spans="1:159" ht="28.5" x14ac:dyDescent="0.2">
      <c r="A410" s="290"/>
      <c r="B410" s="291"/>
      <c r="C410" s="291"/>
      <c r="D410" s="291"/>
      <c r="E410" s="296" t="s">
        <v>56</v>
      </c>
      <c r="F410" s="291"/>
      <c r="G410" s="295" t="s">
        <v>236</v>
      </c>
      <c r="H410" s="71"/>
      <c r="I410" s="71"/>
      <c r="J410" s="71"/>
      <c r="K410" s="73">
        <v>0</v>
      </c>
      <c r="L410" s="71"/>
      <c r="M410" s="71"/>
      <c r="N410" s="71"/>
      <c r="O410" s="69">
        <f t="shared" ref="O410:O415" si="522">+M410+N410</f>
        <v>0</v>
      </c>
      <c r="P410" s="69">
        <f t="shared" ref="P410:P415" si="523">L410-O410</f>
        <v>0</v>
      </c>
      <c r="Q410" s="199"/>
      <c r="R410" s="6"/>
      <c r="S410" s="9">
        <f t="shared" si="473"/>
        <v>0</v>
      </c>
      <c r="T410" s="69">
        <f t="shared" si="517"/>
        <v>0</v>
      </c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</row>
    <row r="411" spans="1:159" ht="15.75" x14ac:dyDescent="0.2">
      <c r="A411" s="290"/>
      <c r="B411" s="291"/>
      <c r="C411" s="291"/>
      <c r="D411" s="291"/>
      <c r="E411" s="296" t="s">
        <v>58</v>
      </c>
      <c r="F411" s="291"/>
      <c r="G411" s="295" t="s">
        <v>182</v>
      </c>
      <c r="H411" s="71"/>
      <c r="I411" s="71"/>
      <c r="J411" s="71"/>
      <c r="K411" s="73">
        <v>0</v>
      </c>
      <c r="L411" s="71"/>
      <c r="M411" s="71"/>
      <c r="N411" s="71"/>
      <c r="O411" s="69">
        <f t="shared" si="522"/>
        <v>0</v>
      </c>
      <c r="P411" s="69">
        <f t="shared" si="523"/>
        <v>0</v>
      </c>
      <c r="Q411" s="199"/>
      <c r="R411" s="6"/>
      <c r="S411" s="9">
        <f t="shared" si="473"/>
        <v>0</v>
      </c>
      <c r="T411" s="33">
        <f t="shared" si="517"/>
        <v>0</v>
      </c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</row>
    <row r="412" spans="1:159" ht="28.5" x14ac:dyDescent="0.2">
      <c r="A412" s="290"/>
      <c r="B412" s="291"/>
      <c r="C412" s="291"/>
      <c r="D412" s="291"/>
      <c r="E412" s="296" t="s">
        <v>63</v>
      </c>
      <c r="F412" s="291"/>
      <c r="G412" s="295" t="s">
        <v>237</v>
      </c>
      <c r="H412" s="71"/>
      <c r="I412" s="71"/>
      <c r="J412" s="71"/>
      <c r="K412" s="73">
        <v>0</v>
      </c>
      <c r="L412" s="71"/>
      <c r="M412" s="71"/>
      <c r="N412" s="71"/>
      <c r="O412" s="69">
        <f t="shared" si="522"/>
        <v>0</v>
      </c>
      <c r="P412" s="69">
        <f t="shared" si="523"/>
        <v>0</v>
      </c>
      <c r="Q412" s="199"/>
      <c r="R412" s="6"/>
      <c r="S412" s="9">
        <f t="shared" si="473"/>
        <v>0</v>
      </c>
      <c r="T412" s="44">
        <f t="shared" si="517"/>
        <v>0</v>
      </c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</row>
    <row r="413" spans="1:159" ht="28.5" x14ac:dyDescent="0.2">
      <c r="A413" s="290"/>
      <c r="B413" s="291"/>
      <c r="C413" s="291"/>
      <c r="D413" s="291"/>
      <c r="E413" s="296" t="s">
        <v>238</v>
      </c>
      <c r="F413" s="291"/>
      <c r="G413" s="295" t="s">
        <v>239</v>
      </c>
      <c r="H413" s="71"/>
      <c r="I413" s="71"/>
      <c r="J413" s="71"/>
      <c r="K413" s="73">
        <v>0</v>
      </c>
      <c r="L413" s="71"/>
      <c r="M413" s="71"/>
      <c r="N413" s="71"/>
      <c r="O413" s="69">
        <f t="shared" si="522"/>
        <v>0</v>
      </c>
      <c r="P413" s="69">
        <f t="shared" si="523"/>
        <v>0</v>
      </c>
      <c r="Q413" s="199"/>
      <c r="R413" s="6"/>
      <c r="S413" s="9">
        <f t="shared" si="473"/>
        <v>0</v>
      </c>
      <c r="T413" s="44">
        <f t="shared" si="517"/>
        <v>0</v>
      </c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</row>
    <row r="414" spans="1:159" ht="15.75" x14ac:dyDescent="0.2">
      <c r="A414" s="290"/>
      <c r="B414" s="291"/>
      <c r="C414" s="291"/>
      <c r="D414" s="291"/>
      <c r="E414" s="296" t="s">
        <v>240</v>
      </c>
      <c r="F414" s="291"/>
      <c r="G414" s="295" t="s">
        <v>241</v>
      </c>
      <c r="H414" s="71"/>
      <c r="I414" s="71"/>
      <c r="J414" s="71"/>
      <c r="K414" s="73">
        <v>0</v>
      </c>
      <c r="L414" s="71"/>
      <c r="M414" s="71"/>
      <c r="N414" s="71"/>
      <c r="O414" s="69">
        <f t="shared" si="522"/>
        <v>0</v>
      </c>
      <c r="P414" s="69">
        <f t="shared" si="523"/>
        <v>0</v>
      </c>
      <c r="Q414" s="199"/>
      <c r="R414" s="6"/>
      <c r="S414" s="9">
        <f t="shared" si="473"/>
        <v>0</v>
      </c>
      <c r="T414" s="44">
        <f t="shared" si="517"/>
        <v>0</v>
      </c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</row>
    <row r="415" spans="1:159" ht="28.5" x14ac:dyDescent="0.2">
      <c r="A415" s="290"/>
      <c r="B415" s="291"/>
      <c r="C415" s="291"/>
      <c r="D415" s="291"/>
      <c r="E415" s="296" t="s">
        <v>242</v>
      </c>
      <c r="F415" s="291"/>
      <c r="G415" s="295" t="s">
        <v>243</v>
      </c>
      <c r="H415" s="71"/>
      <c r="I415" s="71"/>
      <c r="J415" s="71"/>
      <c r="K415" s="73">
        <v>0</v>
      </c>
      <c r="L415" s="71"/>
      <c r="M415" s="71"/>
      <c r="N415" s="71"/>
      <c r="O415" s="69">
        <f t="shared" si="522"/>
        <v>0</v>
      </c>
      <c r="P415" s="69">
        <f t="shared" si="523"/>
        <v>0</v>
      </c>
      <c r="Q415" s="199"/>
      <c r="R415" s="6"/>
      <c r="S415" s="9">
        <f t="shared" si="473"/>
        <v>0</v>
      </c>
      <c r="T415" s="33">
        <f t="shared" si="517"/>
        <v>0</v>
      </c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</row>
    <row r="416" spans="1:159" ht="18" x14ac:dyDescent="0.2">
      <c r="A416" s="284"/>
      <c r="B416" s="285"/>
      <c r="C416" s="285"/>
      <c r="D416" s="285">
        <v>57</v>
      </c>
      <c r="E416" s="285"/>
      <c r="F416" s="285"/>
      <c r="G416" s="293" t="s">
        <v>316</v>
      </c>
      <c r="H416" s="73">
        <f>H417+H442</f>
        <v>5919000</v>
      </c>
      <c r="I416" s="73">
        <f t="shared" ref="I416:J416" si="524">I417+I442</f>
        <v>5725617</v>
      </c>
      <c r="J416" s="73">
        <f t="shared" si="524"/>
        <v>193383</v>
      </c>
      <c r="K416" s="165">
        <f t="shared" si="486"/>
        <v>96.73</v>
      </c>
      <c r="L416" s="73">
        <f>L417+L442</f>
        <v>5919000</v>
      </c>
      <c r="M416" s="73">
        <f t="shared" ref="M416:N416" si="525">M417+M442</f>
        <v>4659391</v>
      </c>
      <c r="N416" s="73">
        <f t="shared" si="525"/>
        <v>1068476</v>
      </c>
      <c r="O416" s="73">
        <f>O417+O442</f>
        <v>5725617</v>
      </c>
      <c r="P416" s="73">
        <f>L416-O416</f>
        <v>193383</v>
      </c>
      <c r="Q416" s="198">
        <f>ROUND(O416/L416*100,2)</f>
        <v>96.73</v>
      </c>
      <c r="R416" s="12"/>
      <c r="S416" s="9">
        <f t="shared" si="473"/>
        <v>-4659391</v>
      </c>
      <c r="T416" s="44">
        <f t="shared" si="517"/>
        <v>-4659391</v>
      </c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</row>
    <row r="417" spans="1:159" ht="18" x14ac:dyDescent="0.2">
      <c r="A417" s="284"/>
      <c r="B417" s="285"/>
      <c r="C417" s="285"/>
      <c r="D417" s="285"/>
      <c r="E417" s="285" t="s">
        <v>18</v>
      </c>
      <c r="F417" s="285"/>
      <c r="G417" s="293" t="s">
        <v>358</v>
      </c>
      <c r="H417" s="73">
        <f>+H418</f>
        <v>5319000</v>
      </c>
      <c r="I417" s="73">
        <f>+I418</f>
        <v>5306741</v>
      </c>
      <c r="J417" s="73">
        <f t="shared" ref="J417" si="526">+J418</f>
        <v>12259</v>
      </c>
      <c r="K417" s="165">
        <f t="shared" si="486"/>
        <v>99.77</v>
      </c>
      <c r="L417" s="73">
        <f>+L418</f>
        <v>5319000</v>
      </c>
      <c r="M417" s="73">
        <f t="shared" ref="M417" si="527">+M418</f>
        <v>4314299</v>
      </c>
      <c r="N417" s="73">
        <f>+N418</f>
        <v>994692</v>
      </c>
      <c r="O417" s="73">
        <f>O430+O432+O435+O438+O439+O440</f>
        <v>5306741</v>
      </c>
      <c r="P417" s="73">
        <f t="shared" ref="P417:P418" si="528">L417-O417</f>
        <v>12259</v>
      </c>
      <c r="Q417" s="198">
        <f t="shared" ref="Q417:Q446" si="529">ROUND(O417/L417*100,2)</f>
        <v>99.77</v>
      </c>
      <c r="R417" s="12"/>
      <c r="S417" s="9">
        <f t="shared" si="473"/>
        <v>-4314299</v>
      </c>
      <c r="T417" s="44">
        <f t="shared" si="517"/>
        <v>-4314299</v>
      </c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</row>
    <row r="418" spans="1:159" ht="18" x14ac:dyDescent="0.2">
      <c r="A418" s="284"/>
      <c r="B418" s="285"/>
      <c r="C418" s="285"/>
      <c r="D418" s="285"/>
      <c r="E418" s="285"/>
      <c r="F418" s="285" t="s">
        <v>20</v>
      </c>
      <c r="G418" s="293" t="s">
        <v>350</v>
      </c>
      <c r="H418" s="73">
        <f>H429+H431+H433+H438+H439+H440</f>
        <v>5319000</v>
      </c>
      <c r="I418" s="73">
        <f>I419+I429+I431+I433+I438+I439+I440</f>
        <v>5306741</v>
      </c>
      <c r="J418" s="73">
        <f>H418-I418</f>
        <v>12259</v>
      </c>
      <c r="K418" s="165">
        <f t="shared" si="486"/>
        <v>99.77</v>
      </c>
      <c r="L418" s="73">
        <v>5319000</v>
      </c>
      <c r="M418" s="73">
        <f>+M419+M429+M431+M436+M437+M438+M439+M440+M441+M433</f>
        <v>4314299</v>
      </c>
      <c r="N418" s="73">
        <f>+N419+N429+N431+N436+N437+N438+N439+N440+N441+N433</f>
        <v>994692</v>
      </c>
      <c r="O418" s="73">
        <f>+M418+N418</f>
        <v>5308991</v>
      </c>
      <c r="P418" s="73">
        <f t="shared" si="528"/>
        <v>10009</v>
      </c>
      <c r="Q418" s="198">
        <f t="shared" si="529"/>
        <v>99.81</v>
      </c>
      <c r="R418" s="12"/>
      <c r="S418" s="9">
        <f t="shared" si="473"/>
        <v>-4314299</v>
      </c>
      <c r="T418" s="44">
        <f t="shared" si="517"/>
        <v>-4314299</v>
      </c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</row>
    <row r="419" spans="1:159" s="1" customFormat="1" ht="30" x14ac:dyDescent="0.25">
      <c r="A419" s="284"/>
      <c r="B419" s="285"/>
      <c r="C419" s="285"/>
      <c r="D419" s="285"/>
      <c r="E419" s="285"/>
      <c r="F419" s="285"/>
      <c r="G419" s="293" t="s">
        <v>359</v>
      </c>
      <c r="H419" s="73">
        <f>H420+H421</f>
        <v>0</v>
      </c>
      <c r="I419" s="73">
        <f>I420+I421</f>
        <v>0</v>
      </c>
      <c r="J419" s="73">
        <f>H419-I419</f>
        <v>0</v>
      </c>
      <c r="K419" s="73">
        <f>I419-J419</f>
        <v>0</v>
      </c>
      <c r="L419" s="73">
        <f>L420+L421</f>
        <v>0</v>
      </c>
      <c r="M419" s="73">
        <f>M420+M421</f>
        <v>0</v>
      </c>
      <c r="N419" s="73">
        <f>+N420+N421</f>
        <v>0</v>
      </c>
      <c r="O419" s="73">
        <f>+M419+N419</f>
        <v>0</v>
      </c>
      <c r="P419" s="73"/>
      <c r="Q419" s="198"/>
      <c r="R419" s="13"/>
      <c r="S419" s="9">
        <f t="shared" si="473"/>
        <v>0</v>
      </c>
      <c r="T419" s="30">
        <f>+R419+S419</f>
        <v>0</v>
      </c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  <c r="DM419" s="11"/>
      <c r="DN419" s="11"/>
      <c r="DO419" s="11"/>
      <c r="DP419" s="11"/>
      <c r="DQ419" s="11"/>
      <c r="DR419" s="11"/>
      <c r="DS419" s="11"/>
      <c r="DT419" s="11"/>
      <c r="DU419" s="11"/>
      <c r="DV419" s="11"/>
      <c r="DW419" s="11"/>
      <c r="DX419" s="11"/>
      <c r="DY419" s="11"/>
      <c r="DZ419" s="11"/>
      <c r="EA419" s="11"/>
      <c r="EB419" s="11"/>
      <c r="EC419" s="11"/>
      <c r="ED419" s="11"/>
      <c r="EE419" s="11"/>
      <c r="EF419" s="11"/>
      <c r="EG419" s="11"/>
      <c r="EH419" s="11"/>
      <c r="EI419" s="11"/>
      <c r="EJ419" s="11"/>
      <c r="EK419" s="11"/>
      <c r="EL419" s="11"/>
      <c r="EM419" s="11"/>
      <c r="EN419" s="11"/>
      <c r="EO419" s="11"/>
      <c r="EP419" s="11"/>
      <c r="EQ419" s="11"/>
      <c r="ER419" s="11"/>
      <c r="ES419" s="11"/>
      <c r="ET419" s="11"/>
      <c r="EU419" s="11"/>
      <c r="EV419" s="11"/>
      <c r="EW419" s="11"/>
      <c r="EX419" s="11"/>
      <c r="EY419" s="11"/>
      <c r="EZ419" s="11"/>
      <c r="FA419" s="11"/>
      <c r="FB419" s="11"/>
      <c r="FC419" s="11"/>
    </row>
    <row r="420" spans="1:159" s="80" customFormat="1" ht="15.75" x14ac:dyDescent="0.2">
      <c r="A420" s="319"/>
      <c r="B420" s="320"/>
      <c r="C420" s="320"/>
      <c r="D420" s="320"/>
      <c r="E420" s="320"/>
      <c r="F420" s="320"/>
      <c r="G420" s="321" t="s">
        <v>244</v>
      </c>
      <c r="H420" s="71"/>
      <c r="I420" s="71">
        <f>O420</f>
        <v>0</v>
      </c>
      <c r="J420" s="73">
        <f t="shared" ref="J420:K428" si="530">H420-I420</f>
        <v>0</v>
      </c>
      <c r="K420" s="73">
        <f t="shared" si="530"/>
        <v>0</v>
      </c>
      <c r="L420" s="71">
        <f>H420</f>
        <v>0</v>
      </c>
      <c r="M420" s="71"/>
      <c r="N420" s="71"/>
      <c r="O420" s="69">
        <f t="shared" ref="O420:O444" si="531">+M420+N420</f>
        <v>0</v>
      </c>
      <c r="P420" s="69"/>
      <c r="Q420" s="198"/>
      <c r="R420" s="134"/>
      <c r="S420" s="9">
        <f t="shared" si="473"/>
        <v>0</v>
      </c>
      <c r="T420" s="44">
        <f t="shared" si="517"/>
        <v>0</v>
      </c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  <c r="AE420" s="134"/>
      <c r="AF420" s="134"/>
      <c r="AG420" s="134"/>
      <c r="AH420" s="134"/>
      <c r="AI420" s="134"/>
      <c r="AJ420" s="134"/>
      <c r="AK420" s="134"/>
      <c r="AL420" s="134"/>
      <c r="AM420" s="134"/>
      <c r="AN420" s="134"/>
      <c r="AO420" s="134"/>
      <c r="AP420" s="134"/>
      <c r="AQ420" s="134"/>
      <c r="AR420" s="134"/>
      <c r="AS420" s="134"/>
      <c r="AT420" s="134"/>
      <c r="AU420" s="134"/>
      <c r="AV420" s="134"/>
      <c r="AW420" s="134"/>
      <c r="AX420" s="79"/>
      <c r="AY420" s="79"/>
      <c r="AZ420" s="79"/>
      <c r="BA420" s="79"/>
      <c r="BB420" s="79"/>
      <c r="BC420" s="79"/>
      <c r="BD420" s="79"/>
      <c r="BE420" s="79"/>
      <c r="BF420" s="79"/>
      <c r="BG420" s="79"/>
      <c r="BH420" s="79"/>
      <c r="BI420" s="79"/>
      <c r="BJ420" s="79"/>
      <c r="BK420" s="79"/>
      <c r="BL420" s="79"/>
      <c r="BM420" s="79"/>
      <c r="BN420" s="79"/>
      <c r="BO420" s="79"/>
      <c r="BP420" s="79"/>
      <c r="BQ420" s="79"/>
      <c r="BR420" s="79"/>
      <c r="BS420" s="79"/>
      <c r="BT420" s="79"/>
      <c r="BU420" s="79"/>
      <c r="BV420" s="79"/>
      <c r="BW420" s="79"/>
      <c r="BX420" s="79"/>
      <c r="BY420" s="79"/>
      <c r="BZ420" s="79"/>
      <c r="CA420" s="79"/>
      <c r="CB420" s="79"/>
      <c r="CC420" s="79"/>
      <c r="CD420" s="79"/>
      <c r="CE420" s="79"/>
      <c r="CF420" s="79"/>
      <c r="CG420" s="79"/>
      <c r="CH420" s="79"/>
      <c r="CI420" s="79"/>
      <c r="CJ420" s="79"/>
      <c r="CK420" s="79"/>
      <c r="CL420" s="79"/>
      <c r="CM420" s="79"/>
      <c r="CN420" s="79"/>
      <c r="CO420" s="79"/>
      <c r="CP420" s="79"/>
      <c r="CQ420" s="79"/>
      <c r="CR420" s="79"/>
      <c r="CS420" s="79"/>
      <c r="CT420" s="79"/>
      <c r="CU420" s="79"/>
      <c r="CV420" s="79"/>
      <c r="CW420" s="79"/>
      <c r="CX420" s="79"/>
      <c r="CY420" s="79"/>
      <c r="CZ420" s="79"/>
      <c r="DA420" s="79"/>
      <c r="DB420" s="79"/>
      <c r="DC420" s="79"/>
      <c r="DD420" s="79"/>
      <c r="DE420" s="79"/>
      <c r="DF420" s="79"/>
      <c r="DG420" s="79"/>
      <c r="DH420" s="79"/>
      <c r="DI420" s="79"/>
      <c r="DJ420" s="79"/>
      <c r="DK420" s="79"/>
      <c r="DL420" s="79"/>
      <c r="DM420" s="79"/>
      <c r="DN420" s="79"/>
      <c r="DO420" s="79"/>
      <c r="DP420" s="79"/>
      <c r="DQ420" s="79"/>
      <c r="DR420" s="79"/>
      <c r="DS420" s="79"/>
      <c r="DT420" s="79"/>
      <c r="DU420" s="79"/>
      <c r="DV420" s="79"/>
      <c r="DW420" s="79"/>
      <c r="DX420" s="79"/>
      <c r="DY420" s="79"/>
      <c r="DZ420" s="79"/>
      <c r="EA420" s="79"/>
      <c r="EB420" s="79"/>
      <c r="EC420" s="79"/>
      <c r="ED420" s="79"/>
      <c r="EE420" s="79"/>
      <c r="EF420" s="79"/>
      <c r="EG420" s="79"/>
      <c r="EH420" s="79"/>
      <c r="EI420" s="79"/>
      <c r="EJ420" s="79"/>
      <c r="EK420" s="79"/>
      <c r="EL420" s="79"/>
      <c r="EM420" s="79"/>
      <c r="EN420" s="79"/>
      <c r="EO420" s="79"/>
      <c r="EP420" s="79"/>
      <c r="EQ420" s="79"/>
      <c r="ER420" s="79"/>
      <c r="ES420" s="79"/>
      <c r="ET420" s="79"/>
      <c r="EU420" s="79"/>
      <c r="EV420" s="79"/>
      <c r="EW420" s="79"/>
      <c r="EX420" s="79"/>
      <c r="EY420" s="79"/>
      <c r="EZ420" s="79"/>
      <c r="FA420" s="79"/>
      <c r="FB420" s="79"/>
      <c r="FC420" s="79"/>
    </row>
    <row r="421" spans="1:159" ht="15.75" x14ac:dyDescent="0.2">
      <c r="A421" s="290"/>
      <c r="B421" s="291"/>
      <c r="C421" s="291"/>
      <c r="D421" s="291"/>
      <c r="E421" s="291"/>
      <c r="F421" s="291"/>
      <c r="G421" s="295" t="s">
        <v>245</v>
      </c>
      <c r="H421" s="73">
        <f>H422+H423+H424+H425</f>
        <v>0</v>
      </c>
      <c r="I421" s="73">
        <f>I422+I423+I424+I425</f>
        <v>0</v>
      </c>
      <c r="J421" s="73">
        <f t="shared" si="530"/>
        <v>0</v>
      </c>
      <c r="K421" s="73">
        <f t="shared" si="530"/>
        <v>0</v>
      </c>
      <c r="L421" s="73">
        <f>L422+L425</f>
        <v>0</v>
      </c>
      <c r="M421" s="73">
        <f>M422+M425</f>
        <v>0</v>
      </c>
      <c r="N421" s="73">
        <f t="shared" ref="N421" si="532">N422+N425</f>
        <v>0</v>
      </c>
      <c r="O421" s="73">
        <f t="shared" si="531"/>
        <v>0</v>
      </c>
      <c r="P421" s="71"/>
      <c r="Q421" s="198"/>
      <c r="R421" s="12"/>
      <c r="S421" s="9">
        <f t="shared" si="473"/>
        <v>0</v>
      </c>
      <c r="T421" s="30">
        <f>+R421+S421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</row>
    <row r="422" spans="1:159" ht="15.75" x14ac:dyDescent="0.2">
      <c r="A422" s="290"/>
      <c r="B422" s="291"/>
      <c r="C422" s="291"/>
      <c r="D422" s="291"/>
      <c r="E422" s="291"/>
      <c r="F422" s="291"/>
      <c r="G422" s="295" t="s">
        <v>246</v>
      </c>
      <c r="H422" s="71">
        <v>0</v>
      </c>
      <c r="I422" s="71">
        <f>O422</f>
        <v>0</v>
      </c>
      <c r="J422" s="73">
        <f t="shared" si="530"/>
        <v>0</v>
      </c>
      <c r="K422" s="73">
        <f t="shared" si="530"/>
        <v>0</v>
      </c>
      <c r="L422" s="71">
        <f>H422</f>
        <v>0</v>
      </c>
      <c r="M422" s="71">
        <v>0</v>
      </c>
      <c r="N422" s="71">
        <v>0</v>
      </c>
      <c r="O422" s="69">
        <f t="shared" si="531"/>
        <v>0</v>
      </c>
      <c r="P422" s="69"/>
      <c r="Q422" s="198"/>
      <c r="R422" s="12"/>
      <c r="S422" s="9">
        <f t="shared" si="473"/>
        <v>0</v>
      </c>
      <c r="T422" s="44">
        <f>+R422+S422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</row>
    <row r="423" spans="1:159" ht="15.75" x14ac:dyDescent="0.2">
      <c r="A423" s="290"/>
      <c r="B423" s="291"/>
      <c r="C423" s="291"/>
      <c r="D423" s="291"/>
      <c r="E423" s="291"/>
      <c r="F423" s="291"/>
      <c r="G423" s="295" t="s">
        <v>247</v>
      </c>
      <c r="H423" s="71"/>
      <c r="I423" s="71"/>
      <c r="J423" s="73">
        <f t="shared" si="530"/>
        <v>0</v>
      </c>
      <c r="K423" s="73">
        <f t="shared" si="530"/>
        <v>0</v>
      </c>
      <c r="L423" s="71"/>
      <c r="M423" s="71"/>
      <c r="N423" s="71"/>
      <c r="O423" s="69">
        <f t="shared" si="531"/>
        <v>0</v>
      </c>
      <c r="P423" s="69"/>
      <c r="Q423" s="198"/>
      <c r="R423" s="12"/>
      <c r="S423" s="9">
        <f t="shared" si="473"/>
        <v>0</v>
      </c>
      <c r="T423" s="33">
        <f t="shared" si="517"/>
        <v>0</v>
      </c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</row>
    <row r="424" spans="1:159" ht="15.75" x14ac:dyDescent="0.2">
      <c r="A424" s="290"/>
      <c r="B424" s="291"/>
      <c r="C424" s="291"/>
      <c r="D424" s="291"/>
      <c r="E424" s="291"/>
      <c r="F424" s="291"/>
      <c r="G424" s="295" t="s">
        <v>248</v>
      </c>
      <c r="H424" s="71"/>
      <c r="I424" s="71"/>
      <c r="J424" s="73">
        <f t="shared" si="530"/>
        <v>0</v>
      </c>
      <c r="K424" s="73">
        <f t="shared" si="530"/>
        <v>0</v>
      </c>
      <c r="L424" s="71"/>
      <c r="M424" s="71"/>
      <c r="N424" s="71"/>
      <c r="O424" s="69">
        <f t="shared" si="531"/>
        <v>0</v>
      </c>
      <c r="P424" s="69"/>
      <c r="Q424" s="198"/>
      <c r="R424" s="12"/>
      <c r="S424" s="9">
        <f t="shared" si="473"/>
        <v>0</v>
      </c>
      <c r="T424" s="44">
        <f t="shared" si="517"/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</row>
    <row r="425" spans="1:159" ht="15.75" x14ac:dyDescent="0.2">
      <c r="A425" s="290"/>
      <c r="B425" s="291"/>
      <c r="C425" s="291"/>
      <c r="D425" s="291"/>
      <c r="E425" s="291"/>
      <c r="F425" s="291"/>
      <c r="G425" s="295" t="s">
        <v>249</v>
      </c>
      <c r="H425" s="71"/>
      <c r="I425" s="71"/>
      <c r="J425" s="73">
        <f t="shared" si="530"/>
        <v>0</v>
      </c>
      <c r="K425" s="73">
        <f t="shared" si="530"/>
        <v>0</v>
      </c>
      <c r="L425" s="71"/>
      <c r="M425" s="71"/>
      <c r="N425" s="71"/>
      <c r="O425" s="73">
        <f t="shared" si="531"/>
        <v>0</v>
      </c>
      <c r="P425" s="71"/>
      <c r="Q425" s="198"/>
      <c r="R425" s="12"/>
      <c r="S425" s="9">
        <f t="shared" si="473"/>
        <v>0</v>
      </c>
      <c r="T425" s="44">
        <f t="shared" si="517"/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</row>
    <row r="426" spans="1:159" ht="15.75" x14ac:dyDescent="0.2">
      <c r="A426" s="290"/>
      <c r="B426" s="291"/>
      <c r="C426" s="291"/>
      <c r="D426" s="291"/>
      <c r="E426" s="291"/>
      <c r="F426" s="291"/>
      <c r="G426" s="295" t="s">
        <v>250</v>
      </c>
      <c r="H426" s="71"/>
      <c r="I426" s="71"/>
      <c r="J426" s="73">
        <f t="shared" si="530"/>
        <v>0</v>
      </c>
      <c r="K426" s="73">
        <f t="shared" si="530"/>
        <v>0</v>
      </c>
      <c r="L426" s="71"/>
      <c r="M426" s="71"/>
      <c r="N426" s="71"/>
      <c r="O426" s="69">
        <f t="shared" si="531"/>
        <v>0</v>
      </c>
      <c r="P426" s="69"/>
      <c r="Q426" s="198"/>
      <c r="R426" s="12"/>
      <c r="S426" s="9">
        <f t="shared" si="473"/>
        <v>0</v>
      </c>
      <c r="T426" s="30">
        <f t="shared" si="517"/>
        <v>0</v>
      </c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</row>
    <row r="427" spans="1:159" ht="15.75" x14ac:dyDescent="0.2">
      <c r="A427" s="290"/>
      <c r="B427" s="291"/>
      <c r="C427" s="291"/>
      <c r="D427" s="291"/>
      <c r="E427" s="291"/>
      <c r="F427" s="291"/>
      <c r="G427" s="295" t="s">
        <v>251</v>
      </c>
      <c r="H427" s="71"/>
      <c r="I427" s="71"/>
      <c r="J427" s="73">
        <f t="shared" si="530"/>
        <v>0</v>
      </c>
      <c r="K427" s="73">
        <f t="shared" si="530"/>
        <v>0</v>
      </c>
      <c r="L427" s="71"/>
      <c r="M427" s="71"/>
      <c r="N427" s="71"/>
      <c r="O427" s="69">
        <f t="shared" si="531"/>
        <v>0</v>
      </c>
      <c r="P427" s="69"/>
      <c r="Q427" s="198"/>
      <c r="R427" s="12"/>
      <c r="S427" s="9">
        <f t="shared" si="473"/>
        <v>0</v>
      </c>
      <c r="T427" s="30">
        <f t="shared" si="517"/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</row>
    <row r="428" spans="1:159" ht="15.75" x14ac:dyDescent="0.2">
      <c r="A428" s="290"/>
      <c r="B428" s="291"/>
      <c r="C428" s="291"/>
      <c r="D428" s="291"/>
      <c r="E428" s="291"/>
      <c r="F428" s="291"/>
      <c r="G428" s="295" t="s">
        <v>252</v>
      </c>
      <c r="H428" s="71"/>
      <c r="I428" s="71"/>
      <c r="J428" s="73">
        <f t="shared" si="530"/>
        <v>0</v>
      </c>
      <c r="K428" s="73">
        <f t="shared" si="530"/>
        <v>0</v>
      </c>
      <c r="L428" s="71"/>
      <c r="M428" s="71"/>
      <c r="N428" s="71"/>
      <c r="O428" s="69">
        <f t="shared" si="531"/>
        <v>0</v>
      </c>
      <c r="P428" s="69"/>
      <c r="Q428" s="198"/>
      <c r="R428" s="12"/>
      <c r="S428" s="9">
        <f t="shared" si="473"/>
        <v>0</v>
      </c>
      <c r="T428" s="30">
        <f t="shared" si="517"/>
        <v>0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</row>
    <row r="429" spans="1:159" ht="30" x14ac:dyDescent="0.2">
      <c r="A429" s="284"/>
      <c r="B429" s="285"/>
      <c r="C429" s="285"/>
      <c r="D429" s="285"/>
      <c r="E429" s="285"/>
      <c r="F429" s="285"/>
      <c r="G429" s="293" t="s">
        <v>360</v>
      </c>
      <c r="H429" s="73">
        <f>H430</f>
        <v>90000</v>
      </c>
      <c r="I429" s="73">
        <f>I430</f>
        <v>84114</v>
      </c>
      <c r="J429" s="73">
        <f>H429-I429</f>
        <v>5886</v>
      </c>
      <c r="K429" s="165">
        <f t="shared" si="486"/>
        <v>93.46</v>
      </c>
      <c r="L429" s="73">
        <f>L430</f>
        <v>84000</v>
      </c>
      <c r="M429" s="73">
        <f>M430</f>
        <v>60864</v>
      </c>
      <c r="N429" s="73">
        <f>N430</f>
        <v>23250</v>
      </c>
      <c r="O429" s="70">
        <f>+M429+N429</f>
        <v>84114</v>
      </c>
      <c r="P429" s="69"/>
      <c r="Q429" s="198"/>
      <c r="R429" s="12"/>
      <c r="S429" s="9">
        <f t="shared" si="473"/>
        <v>-60864</v>
      </c>
      <c r="T429" s="30">
        <f t="shared" si="517"/>
        <v>-60864</v>
      </c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</row>
    <row r="430" spans="1:159" ht="18" x14ac:dyDescent="0.2">
      <c r="A430" s="290"/>
      <c r="B430" s="291"/>
      <c r="C430" s="291"/>
      <c r="D430" s="291"/>
      <c r="E430" s="291"/>
      <c r="F430" s="291"/>
      <c r="G430" s="332" t="s">
        <v>253</v>
      </c>
      <c r="H430" s="71">
        <v>90000</v>
      </c>
      <c r="I430" s="71">
        <f>O430</f>
        <v>84114</v>
      </c>
      <c r="J430" s="73">
        <f t="shared" ref="J430:J442" si="533">H430-I430</f>
        <v>5886</v>
      </c>
      <c r="K430" s="165">
        <f t="shared" si="486"/>
        <v>93.46</v>
      </c>
      <c r="L430" s="71">
        <v>84000</v>
      </c>
      <c r="M430" s="71">
        <v>60864</v>
      </c>
      <c r="N430" s="71">
        <v>23250</v>
      </c>
      <c r="O430" s="69">
        <f t="shared" si="531"/>
        <v>84114</v>
      </c>
      <c r="P430" s="69"/>
      <c r="Q430" s="198"/>
      <c r="R430" s="12"/>
      <c r="S430" s="9">
        <f t="shared" si="473"/>
        <v>-60864</v>
      </c>
      <c r="T430" s="30">
        <f>+R430+S430</f>
        <v>-60864</v>
      </c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</row>
    <row r="431" spans="1:159" ht="45" x14ac:dyDescent="0.2">
      <c r="A431" s="284"/>
      <c r="B431" s="285"/>
      <c r="C431" s="285"/>
      <c r="D431" s="285"/>
      <c r="E431" s="285"/>
      <c r="F431" s="285"/>
      <c r="G431" s="293" t="s">
        <v>361</v>
      </c>
      <c r="H431" s="73">
        <f>H432</f>
        <v>5000000</v>
      </c>
      <c r="I431" s="73">
        <f>O431</f>
        <v>4995248</v>
      </c>
      <c r="J431" s="73">
        <f>H431-I431</f>
        <v>4752</v>
      </c>
      <c r="K431" s="165">
        <f t="shared" si="486"/>
        <v>99.9</v>
      </c>
      <c r="L431" s="73">
        <f>L432</f>
        <v>1683000</v>
      </c>
      <c r="M431" s="73">
        <f>M432</f>
        <v>4056038</v>
      </c>
      <c r="N431" s="73">
        <f>N432+M433</f>
        <v>941460</v>
      </c>
      <c r="O431" s="70">
        <f>O432</f>
        <v>4995248</v>
      </c>
      <c r="P431" s="69"/>
      <c r="Q431" s="198"/>
      <c r="R431" s="12"/>
      <c r="S431" s="9">
        <f t="shared" si="473"/>
        <v>-4056038</v>
      </c>
      <c r="T431" s="44">
        <f t="shared" si="517"/>
        <v>-4056038</v>
      </c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</row>
    <row r="432" spans="1:159" ht="18" x14ac:dyDescent="0.2">
      <c r="A432" s="290"/>
      <c r="B432" s="291"/>
      <c r="C432" s="291"/>
      <c r="D432" s="291"/>
      <c r="E432" s="291"/>
      <c r="F432" s="291"/>
      <c r="G432" s="332" t="s">
        <v>254</v>
      </c>
      <c r="H432" s="71">
        <v>5000000</v>
      </c>
      <c r="I432" s="71">
        <f>O432</f>
        <v>4995248</v>
      </c>
      <c r="J432" s="73">
        <f t="shared" si="533"/>
        <v>4752</v>
      </c>
      <c r="K432" s="165">
        <f t="shared" si="486"/>
        <v>99.9</v>
      </c>
      <c r="L432" s="71">
        <v>1683000</v>
      </c>
      <c r="M432" s="71">
        <v>4056038</v>
      </c>
      <c r="N432" s="71">
        <v>939210</v>
      </c>
      <c r="O432" s="69">
        <f>+M432+N432</f>
        <v>4995248</v>
      </c>
      <c r="P432" s="69"/>
      <c r="Q432" s="198"/>
      <c r="R432" s="220"/>
      <c r="S432" s="221" t="s">
        <v>423</v>
      </c>
      <c r="T432" s="30" t="e">
        <f t="shared" si="517"/>
        <v>#VALUE!</v>
      </c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</row>
    <row r="433" spans="1:159" ht="18" x14ac:dyDescent="0.2">
      <c r="A433" s="290"/>
      <c r="B433" s="291"/>
      <c r="C433" s="291"/>
      <c r="D433" s="291"/>
      <c r="E433" s="291"/>
      <c r="F433" s="291"/>
      <c r="G433" s="293" t="s">
        <v>255</v>
      </c>
      <c r="H433" s="73">
        <f>+H434+H435</f>
        <v>3000</v>
      </c>
      <c r="I433" s="73">
        <f>I434+I435</f>
        <v>2250</v>
      </c>
      <c r="J433" s="73">
        <f>H433-I433</f>
        <v>750</v>
      </c>
      <c r="K433" s="165">
        <f t="shared" si="486"/>
        <v>75</v>
      </c>
      <c r="L433" s="73">
        <f>+L434+L435</f>
        <v>8000</v>
      </c>
      <c r="M433" s="73">
        <f>+M434+M435</f>
        <v>2250</v>
      </c>
      <c r="N433" s="73">
        <f t="shared" ref="N433" si="534">+N434+N435</f>
        <v>0</v>
      </c>
      <c r="O433" s="73">
        <f t="shared" si="531"/>
        <v>2250</v>
      </c>
      <c r="P433" s="71"/>
      <c r="Q433" s="198"/>
      <c r="R433" s="12"/>
      <c r="S433" s="9">
        <f t="shared" ref="S433:S441" si="535">R433-M433</f>
        <v>-2250</v>
      </c>
      <c r="T433" s="44">
        <f t="shared" si="517"/>
        <v>-2250</v>
      </c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</row>
    <row r="434" spans="1:159" ht="18" x14ac:dyDescent="0.2">
      <c r="A434" s="290"/>
      <c r="B434" s="291"/>
      <c r="C434" s="291"/>
      <c r="D434" s="291"/>
      <c r="E434" s="291"/>
      <c r="F434" s="291"/>
      <c r="G434" s="295" t="s">
        <v>256</v>
      </c>
      <c r="H434" s="71">
        <f>D434</f>
        <v>0</v>
      </c>
      <c r="I434" s="71">
        <f>O434</f>
        <v>0</v>
      </c>
      <c r="J434" s="73">
        <f t="shared" si="533"/>
        <v>0</v>
      </c>
      <c r="K434" s="165"/>
      <c r="L434" s="71">
        <f>H434</f>
        <v>0</v>
      </c>
      <c r="M434" s="71"/>
      <c r="N434" s="71"/>
      <c r="O434" s="69">
        <f t="shared" si="531"/>
        <v>0</v>
      </c>
      <c r="P434" s="69"/>
      <c r="Q434" s="198"/>
      <c r="R434" s="12"/>
      <c r="S434" s="9">
        <f t="shared" si="535"/>
        <v>0</v>
      </c>
      <c r="T434" s="33">
        <f t="shared" si="517"/>
        <v>0</v>
      </c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</row>
    <row r="435" spans="1:159" ht="18" x14ac:dyDescent="0.2">
      <c r="A435" s="290"/>
      <c r="B435" s="291"/>
      <c r="C435" s="291"/>
      <c r="D435" s="291"/>
      <c r="E435" s="291"/>
      <c r="F435" s="291"/>
      <c r="G435" s="295" t="s">
        <v>257</v>
      </c>
      <c r="H435" s="71">
        <v>3000</v>
      </c>
      <c r="I435" s="71">
        <f>O435</f>
        <v>2250</v>
      </c>
      <c r="J435" s="73">
        <f t="shared" si="533"/>
        <v>750</v>
      </c>
      <c r="K435" s="165">
        <f t="shared" si="486"/>
        <v>75</v>
      </c>
      <c r="L435" s="71">
        <v>8000</v>
      </c>
      <c r="M435" s="71">
        <v>2250</v>
      </c>
      <c r="N435" s="71"/>
      <c r="O435" s="69">
        <f t="shared" si="531"/>
        <v>2250</v>
      </c>
      <c r="P435" s="69"/>
      <c r="Q435" s="198"/>
      <c r="R435" s="12"/>
      <c r="S435" s="9">
        <f t="shared" si="535"/>
        <v>-2250</v>
      </c>
      <c r="T435" s="44">
        <f>+R435+S435</f>
        <v>-2250</v>
      </c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</row>
    <row r="436" spans="1:159" s="1" customFormat="1" ht="18" x14ac:dyDescent="0.25">
      <c r="A436" s="284"/>
      <c r="B436" s="285"/>
      <c r="C436" s="285"/>
      <c r="D436" s="285"/>
      <c r="E436" s="285"/>
      <c r="F436" s="285"/>
      <c r="G436" s="293" t="s">
        <v>258</v>
      </c>
      <c r="H436" s="73">
        <v>0</v>
      </c>
      <c r="I436" s="73" t="s">
        <v>434</v>
      </c>
      <c r="J436" s="73"/>
      <c r="K436" s="165"/>
      <c r="L436" s="73">
        <v>0</v>
      </c>
      <c r="M436" s="71"/>
      <c r="N436" s="73"/>
      <c r="O436" s="70">
        <f t="shared" si="531"/>
        <v>0</v>
      </c>
      <c r="P436" s="70"/>
      <c r="Q436" s="198"/>
      <c r="R436" s="13"/>
      <c r="S436" s="9">
        <f t="shared" si="535"/>
        <v>0</v>
      </c>
      <c r="T436" s="44">
        <f>+R436+S436</f>
        <v>0</v>
      </c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/>
      <c r="DW436" s="11"/>
      <c r="DX436" s="11"/>
      <c r="DY436" s="11"/>
      <c r="DZ436" s="11"/>
      <c r="EA436" s="11"/>
      <c r="EB436" s="11"/>
      <c r="EC436" s="11"/>
      <c r="ED436" s="11"/>
      <c r="EE436" s="11"/>
      <c r="EF436" s="11"/>
      <c r="EG436" s="11"/>
      <c r="EH436" s="11"/>
      <c r="EI436" s="11"/>
      <c r="EJ436" s="11"/>
      <c r="EK436" s="11"/>
      <c r="EL436" s="11"/>
      <c r="EM436" s="11"/>
      <c r="EN436" s="11"/>
      <c r="EO436" s="11"/>
      <c r="EP436" s="11"/>
      <c r="EQ436" s="11"/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</row>
    <row r="437" spans="1:159" s="1" customFormat="1" ht="30" x14ac:dyDescent="0.25">
      <c r="A437" s="284"/>
      <c r="B437" s="285"/>
      <c r="C437" s="285"/>
      <c r="D437" s="285"/>
      <c r="E437" s="285"/>
      <c r="F437" s="285"/>
      <c r="G437" s="293" t="s">
        <v>259</v>
      </c>
      <c r="H437" s="73"/>
      <c r="I437" s="73"/>
      <c r="J437" s="73"/>
      <c r="K437" s="165"/>
      <c r="L437" s="73"/>
      <c r="M437" s="71"/>
      <c r="N437" s="73"/>
      <c r="O437" s="70">
        <f t="shared" si="531"/>
        <v>0</v>
      </c>
      <c r="P437" s="70"/>
      <c r="Q437" s="198"/>
      <c r="R437" s="13"/>
      <c r="S437" s="9">
        <f t="shared" si="535"/>
        <v>0</v>
      </c>
      <c r="T437" s="33">
        <f t="shared" ref="T437" si="536">T438</f>
        <v>-192147</v>
      </c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/>
      <c r="DW437" s="11"/>
      <c r="DX437" s="11"/>
      <c r="DY437" s="11"/>
      <c r="DZ437" s="11"/>
      <c r="EA437" s="11"/>
      <c r="EB437" s="11"/>
      <c r="EC437" s="11"/>
      <c r="ED437" s="11"/>
      <c r="EE437" s="11"/>
      <c r="EF437" s="11"/>
      <c r="EG437" s="11"/>
      <c r="EH437" s="11"/>
      <c r="EI437" s="11"/>
      <c r="EJ437" s="11"/>
      <c r="EK437" s="11"/>
      <c r="EL437" s="11"/>
      <c r="EM437" s="11"/>
      <c r="EN437" s="11"/>
      <c r="EO437" s="11"/>
      <c r="EP437" s="11"/>
      <c r="EQ437" s="11"/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</row>
    <row r="438" spans="1:159" s="1" customFormat="1" ht="18" x14ac:dyDescent="0.25">
      <c r="A438" s="284"/>
      <c r="B438" s="285"/>
      <c r="C438" s="285"/>
      <c r="D438" s="285"/>
      <c r="E438" s="285"/>
      <c r="F438" s="285"/>
      <c r="G438" s="293" t="s">
        <v>260</v>
      </c>
      <c r="H438" s="73">
        <v>3000</v>
      </c>
      <c r="I438" s="73">
        <f>O438</f>
        <v>3000</v>
      </c>
      <c r="J438" s="73">
        <f t="shared" si="533"/>
        <v>0</v>
      </c>
      <c r="K438" s="165">
        <f t="shared" si="486"/>
        <v>100</v>
      </c>
      <c r="L438" s="73">
        <v>12000</v>
      </c>
      <c r="M438" s="71">
        <v>3000</v>
      </c>
      <c r="N438" s="71">
        <v>0</v>
      </c>
      <c r="O438" s="70">
        <f t="shared" si="531"/>
        <v>3000</v>
      </c>
      <c r="P438" s="70"/>
      <c r="Q438" s="198"/>
      <c r="R438" s="13"/>
      <c r="S438" s="9">
        <f t="shared" si="535"/>
        <v>-3000</v>
      </c>
      <c r="T438" s="33">
        <f t="shared" ref="T438" si="537">T439+T440</f>
        <v>-192147</v>
      </c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/>
      <c r="DW438" s="11"/>
      <c r="DX438" s="11"/>
      <c r="DY438" s="11"/>
      <c r="DZ438" s="11"/>
      <c r="EA438" s="11"/>
      <c r="EB438" s="11"/>
      <c r="EC438" s="11"/>
      <c r="ED438" s="11"/>
      <c r="EE438" s="11"/>
      <c r="EF438" s="11"/>
      <c r="EG438" s="11"/>
      <c r="EH438" s="11"/>
      <c r="EI438" s="11"/>
      <c r="EJ438" s="11"/>
      <c r="EK438" s="11"/>
      <c r="EL438" s="11"/>
      <c r="EM438" s="11"/>
      <c r="EN438" s="11"/>
      <c r="EO438" s="11"/>
      <c r="EP438" s="11"/>
      <c r="EQ438" s="11"/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</row>
    <row r="439" spans="1:159" s="1" customFormat="1" ht="18" x14ac:dyDescent="0.25">
      <c r="A439" s="284"/>
      <c r="B439" s="285"/>
      <c r="C439" s="285"/>
      <c r="D439" s="285"/>
      <c r="E439" s="285"/>
      <c r="F439" s="285"/>
      <c r="G439" s="293" t="s">
        <v>261</v>
      </c>
      <c r="H439" s="73">
        <v>70000</v>
      </c>
      <c r="I439" s="73">
        <f t="shared" ref="I439:I440" si="538">O439</f>
        <v>69733</v>
      </c>
      <c r="J439" s="73">
        <f t="shared" si="533"/>
        <v>267</v>
      </c>
      <c r="K439" s="165">
        <f t="shared" si="486"/>
        <v>99.62</v>
      </c>
      <c r="L439" s="73">
        <v>50000</v>
      </c>
      <c r="M439" s="71">
        <v>60284</v>
      </c>
      <c r="N439" s="71">
        <v>9449</v>
      </c>
      <c r="O439" s="70">
        <f t="shared" si="531"/>
        <v>69733</v>
      </c>
      <c r="P439" s="70"/>
      <c r="Q439" s="198"/>
      <c r="R439" s="13"/>
      <c r="S439" s="9">
        <f t="shared" si="535"/>
        <v>-60284</v>
      </c>
      <c r="T439" s="31">
        <f>R439+S439</f>
        <v>-60284</v>
      </c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/>
      <c r="DW439" s="11"/>
      <c r="DX439" s="11"/>
      <c r="DY439" s="11"/>
      <c r="DZ439" s="11"/>
      <c r="EA439" s="11"/>
      <c r="EB439" s="11"/>
      <c r="EC439" s="11"/>
      <c r="ED439" s="11"/>
      <c r="EE439" s="11"/>
      <c r="EF439" s="11"/>
      <c r="EG439" s="11"/>
      <c r="EH439" s="11"/>
      <c r="EI439" s="11"/>
      <c r="EJ439" s="11"/>
      <c r="EK439" s="11"/>
      <c r="EL439" s="11"/>
      <c r="EM439" s="11"/>
      <c r="EN439" s="11"/>
      <c r="EO439" s="11"/>
      <c r="EP439" s="11"/>
      <c r="EQ439" s="11"/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</row>
    <row r="440" spans="1:159" s="1" customFormat="1" ht="45" x14ac:dyDescent="0.25">
      <c r="A440" s="284"/>
      <c r="B440" s="285"/>
      <c r="C440" s="285"/>
      <c r="D440" s="285"/>
      <c r="E440" s="285"/>
      <c r="F440" s="285"/>
      <c r="G440" s="293" t="s">
        <v>412</v>
      </c>
      <c r="H440" s="73">
        <v>153000</v>
      </c>
      <c r="I440" s="73">
        <f t="shared" si="538"/>
        <v>152396</v>
      </c>
      <c r="J440" s="73">
        <f t="shared" si="533"/>
        <v>604</v>
      </c>
      <c r="K440" s="165">
        <f t="shared" si="486"/>
        <v>99.61</v>
      </c>
      <c r="L440" s="73">
        <v>63000</v>
      </c>
      <c r="M440" s="71">
        <v>131863</v>
      </c>
      <c r="N440" s="71">
        <v>20533</v>
      </c>
      <c r="O440" s="70">
        <f>+M440+N440</f>
        <v>152396</v>
      </c>
      <c r="P440" s="70"/>
      <c r="Q440" s="198"/>
      <c r="R440" s="13"/>
      <c r="S440" s="9">
        <f t="shared" si="535"/>
        <v>-131863</v>
      </c>
      <c r="T440" s="31">
        <f>R440+S440</f>
        <v>-131863</v>
      </c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/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11"/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</row>
    <row r="441" spans="1:159" ht="18" x14ac:dyDescent="0.2">
      <c r="A441" s="290"/>
      <c r="B441" s="291"/>
      <c r="C441" s="291"/>
      <c r="D441" s="291"/>
      <c r="E441" s="291"/>
      <c r="F441" s="291"/>
      <c r="G441" s="295" t="s">
        <v>262</v>
      </c>
      <c r="H441" s="71"/>
      <c r="I441" s="71"/>
      <c r="J441" s="73"/>
      <c r="K441" s="165"/>
      <c r="L441" s="71"/>
      <c r="M441" s="71"/>
      <c r="N441" s="71"/>
      <c r="O441" s="69">
        <f t="shared" si="531"/>
        <v>0</v>
      </c>
      <c r="P441" s="69">
        <f t="shared" ref="P441" si="539">L441-O441</f>
        <v>0</v>
      </c>
      <c r="Q441" s="198"/>
      <c r="R441" s="12"/>
      <c r="S441" s="9">
        <f t="shared" si="535"/>
        <v>0</v>
      </c>
      <c r="T441" s="93">
        <f>R441+S441</f>
        <v>0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</row>
    <row r="442" spans="1:159" ht="45" x14ac:dyDescent="0.2">
      <c r="A442" s="290"/>
      <c r="B442" s="291"/>
      <c r="C442" s="291"/>
      <c r="D442" s="291"/>
      <c r="E442" s="285" t="s">
        <v>127</v>
      </c>
      <c r="F442" s="291"/>
      <c r="G442" s="293" t="s">
        <v>422</v>
      </c>
      <c r="H442" s="73">
        <f>H443</f>
        <v>600000</v>
      </c>
      <c r="I442" s="73">
        <f>I443</f>
        <v>418876</v>
      </c>
      <c r="J442" s="73">
        <f t="shared" si="533"/>
        <v>181124</v>
      </c>
      <c r="K442" s="165">
        <f t="shared" si="486"/>
        <v>69.81</v>
      </c>
      <c r="L442" s="73">
        <f>L443</f>
        <v>600000</v>
      </c>
      <c r="M442" s="73">
        <f>M443</f>
        <v>345092</v>
      </c>
      <c r="N442" s="73">
        <f>N443</f>
        <v>73784</v>
      </c>
      <c r="O442" s="70">
        <f t="shared" si="531"/>
        <v>418876</v>
      </c>
      <c r="P442" s="70"/>
      <c r="Q442" s="198"/>
      <c r="R442" s="12"/>
      <c r="S442" s="9"/>
      <c r="T442" s="31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</row>
    <row r="443" spans="1:159" ht="30" x14ac:dyDescent="0.2">
      <c r="A443" s="290"/>
      <c r="B443" s="291"/>
      <c r="C443" s="291"/>
      <c r="D443" s="291"/>
      <c r="E443" s="285"/>
      <c r="F443" s="291"/>
      <c r="G443" s="293" t="s">
        <v>425</v>
      </c>
      <c r="H443" s="71">
        <v>600000</v>
      </c>
      <c r="I443" s="71">
        <f>O443</f>
        <v>418876</v>
      </c>
      <c r="J443" s="71"/>
      <c r="K443" s="191"/>
      <c r="L443" s="71">
        <v>600000</v>
      </c>
      <c r="M443" s="71">
        <v>345092</v>
      </c>
      <c r="N443" s="71">
        <v>73784</v>
      </c>
      <c r="O443" s="69">
        <f t="shared" si="531"/>
        <v>418876</v>
      </c>
      <c r="P443" s="70"/>
      <c r="Q443" s="198"/>
      <c r="R443" s="12"/>
      <c r="S443" s="9"/>
      <c r="T443" s="55" t="e">
        <f t="shared" ref="T443" si="540">SUM(T444:T446)</f>
        <v>#VALUE!</v>
      </c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</row>
    <row r="444" spans="1:159" ht="60" x14ac:dyDescent="0.2">
      <c r="A444" s="290"/>
      <c r="B444" s="291"/>
      <c r="C444" s="291"/>
      <c r="D444" s="285">
        <v>58</v>
      </c>
      <c r="E444" s="291"/>
      <c r="F444" s="291"/>
      <c r="G444" s="293" t="s">
        <v>366</v>
      </c>
      <c r="H444" s="73">
        <f t="shared" ref="H444:J444" si="541">+H445+H446</f>
        <v>11929000</v>
      </c>
      <c r="I444" s="73">
        <f t="shared" si="541"/>
        <v>5987296.7999999998</v>
      </c>
      <c r="J444" s="73">
        <f t="shared" si="541"/>
        <v>5941703.2000000002</v>
      </c>
      <c r="K444" s="165">
        <f t="shared" si="486"/>
        <v>50.19</v>
      </c>
      <c r="L444" s="73">
        <f>+L445+L446</f>
        <v>8824000</v>
      </c>
      <c r="M444" s="73">
        <f>+M445+M446</f>
        <v>5087050.67</v>
      </c>
      <c r="N444" s="73">
        <f>N445+N446</f>
        <v>900246.13</v>
      </c>
      <c r="O444" s="73">
        <f t="shared" si="531"/>
        <v>5987296.7999999998</v>
      </c>
      <c r="P444" s="73">
        <f>+P445+P446</f>
        <v>2836703.2</v>
      </c>
      <c r="Q444" s="198">
        <f t="shared" si="529"/>
        <v>67.849999999999994</v>
      </c>
      <c r="R444" s="12"/>
      <c r="S444" s="9">
        <f t="shared" ref="S444:S450" si="542">R444-M444</f>
        <v>-5087050.67</v>
      </c>
      <c r="T444" s="55">
        <f>T384+T390</f>
        <v>-10646308.67</v>
      </c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</row>
    <row r="445" spans="1:159" ht="18" x14ac:dyDescent="0.2">
      <c r="A445" s="290"/>
      <c r="B445" s="291"/>
      <c r="C445" s="291"/>
      <c r="D445" s="291"/>
      <c r="E445" s="296" t="s">
        <v>56</v>
      </c>
      <c r="F445" s="291"/>
      <c r="G445" s="295" t="s">
        <v>377</v>
      </c>
      <c r="H445" s="71">
        <v>1817000</v>
      </c>
      <c r="I445" s="71">
        <f>O445</f>
        <v>922625.17</v>
      </c>
      <c r="J445" s="71">
        <f t="shared" ref="J445:J446" si="543">H445-I445</f>
        <v>894374.83</v>
      </c>
      <c r="K445" s="165">
        <f t="shared" si="486"/>
        <v>50.78</v>
      </c>
      <c r="L445" s="71">
        <v>1361000</v>
      </c>
      <c r="M445" s="71">
        <v>783442</v>
      </c>
      <c r="N445" s="71">
        <v>139183.17000000001</v>
      </c>
      <c r="O445" s="69">
        <f>+M445+N445</f>
        <v>922625.17</v>
      </c>
      <c r="P445" s="69">
        <f t="shared" ref="P445:P446" si="544">L445-O445</f>
        <v>438374.82999999996</v>
      </c>
      <c r="Q445" s="198">
        <f t="shared" si="529"/>
        <v>67.790000000000006</v>
      </c>
      <c r="R445" s="12">
        <v>1568908.87</v>
      </c>
      <c r="S445" s="9">
        <f>R445-M445</f>
        <v>785466.87000000011</v>
      </c>
      <c r="T445" s="55" t="e">
        <f>T387+T406</f>
        <v>#VALUE!</v>
      </c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</row>
    <row r="446" spans="1:159" ht="18" x14ac:dyDescent="0.2">
      <c r="A446" s="290"/>
      <c r="B446" s="291"/>
      <c r="C446" s="291"/>
      <c r="D446" s="291"/>
      <c r="E446" s="296" t="s">
        <v>58</v>
      </c>
      <c r="F446" s="291"/>
      <c r="G446" s="295" t="s">
        <v>378</v>
      </c>
      <c r="H446" s="71">
        <v>10112000</v>
      </c>
      <c r="I446" s="71">
        <f>O446</f>
        <v>5064671.63</v>
      </c>
      <c r="J446" s="71">
        <f t="shared" si="543"/>
        <v>5047328.37</v>
      </c>
      <c r="K446" s="165">
        <f t="shared" si="486"/>
        <v>50.09</v>
      </c>
      <c r="L446" s="71">
        <v>7463000</v>
      </c>
      <c r="M446" s="71">
        <v>4303608.67</v>
      </c>
      <c r="N446" s="71">
        <v>761062.96</v>
      </c>
      <c r="O446" s="69">
        <f>+M446+N446</f>
        <v>5064671.63</v>
      </c>
      <c r="P446" s="69">
        <f t="shared" si="544"/>
        <v>2398328.37</v>
      </c>
      <c r="Q446" s="198">
        <f t="shared" si="529"/>
        <v>67.86</v>
      </c>
      <c r="R446" s="12">
        <v>8727616.6199999992</v>
      </c>
      <c r="S446" s="9">
        <f t="shared" si="542"/>
        <v>4424007.9499999993</v>
      </c>
      <c r="T446" s="55" t="e">
        <f>T382-T444-T445</f>
        <v>#VALUE!</v>
      </c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</row>
    <row r="447" spans="1:159" ht="15.75" x14ac:dyDescent="0.2">
      <c r="A447" s="284"/>
      <c r="B447" s="285"/>
      <c r="C447" s="285"/>
      <c r="D447" s="285">
        <v>79</v>
      </c>
      <c r="E447" s="285"/>
      <c r="F447" s="285"/>
      <c r="G447" s="309" t="s">
        <v>263</v>
      </c>
      <c r="H447" s="73">
        <f t="shared" ref="H447:J447" si="545">H448</f>
        <v>0</v>
      </c>
      <c r="I447" s="73">
        <f t="shared" si="545"/>
        <v>0</v>
      </c>
      <c r="J447" s="73">
        <f t="shared" si="545"/>
        <v>0</v>
      </c>
      <c r="K447" s="73">
        <v>0</v>
      </c>
      <c r="L447" s="73">
        <f t="shared" ref="L447:P447" si="546">L448</f>
        <v>0</v>
      </c>
      <c r="M447" s="73">
        <f t="shared" si="546"/>
        <v>0</v>
      </c>
      <c r="N447" s="73">
        <f>N448</f>
        <v>0</v>
      </c>
      <c r="O447" s="73">
        <f t="shared" si="546"/>
        <v>0</v>
      </c>
      <c r="P447" s="73">
        <f t="shared" si="546"/>
        <v>0</v>
      </c>
      <c r="Q447" s="198"/>
      <c r="R447" s="6"/>
      <c r="S447" s="9">
        <f t="shared" si="542"/>
        <v>0</v>
      </c>
      <c r="T447" s="55" t="e">
        <f>+T147+T382</f>
        <v>#VALUE!</v>
      </c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</row>
    <row r="448" spans="1:159" ht="15.75" x14ac:dyDescent="0.2">
      <c r="A448" s="284"/>
      <c r="B448" s="285"/>
      <c r="C448" s="285"/>
      <c r="D448" s="285">
        <v>80</v>
      </c>
      <c r="E448" s="285"/>
      <c r="F448" s="285"/>
      <c r="G448" s="309" t="s">
        <v>264</v>
      </c>
      <c r="H448" s="73">
        <f t="shared" ref="H448:J448" si="547">H449+H450</f>
        <v>0</v>
      </c>
      <c r="I448" s="73">
        <f t="shared" si="547"/>
        <v>0</v>
      </c>
      <c r="J448" s="73">
        <f t="shared" si="547"/>
        <v>0</v>
      </c>
      <c r="K448" s="73">
        <v>0</v>
      </c>
      <c r="L448" s="73">
        <f t="shared" ref="L448:P448" si="548">L449+L450</f>
        <v>0</v>
      </c>
      <c r="M448" s="73">
        <f t="shared" si="548"/>
        <v>0</v>
      </c>
      <c r="N448" s="73">
        <f>N449+N450</f>
        <v>0</v>
      </c>
      <c r="O448" s="73">
        <f t="shared" si="548"/>
        <v>0</v>
      </c>
      <c r="P448" s="73">
        <f t="shared" si="548"/>
        <v>0</v>
      </c>
      <c r="Q448" s="198"/>
      <c r="R448" s="6"/>
      <c r="S448" s="9">
        <f t="shared" si="542"/>
        <v>0</v>
      </c>
      <c r="T448" s="55">
        <f>+T88</f>
        <v>-1590931.87</v>
      </c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</row>
    <row r="449" spans="1:159" ht="28.5" x14ac:dyDescent="0.2">
      <c r="A449" s="290"/>
      <c r="B449" s="291"/>
      <c r="C449" s="291"/>
      <c r="D449" s="291"/>
      <c r="E449" s="291" t="s">
        <v>7</v>
      </c>
      <c r="F449" s="291"/>
      <c r="G449" s="295" t="s">
        <v>265</v>
      </c>
      <c r="H449" s="71"/>
      <c r="I449" s="71"/>
      <c r="J449" s="71"/>
      <c r="K449" s="73">
        <v>0</v>
      </c>
      <c r="L449" s="71"/>
      <c r="M449" s="71"/>
      <c r="N449" s="71"/>
      <c r="O449" s="71">
        <f>M449+N449</f>
        <v>0</v>
      </c>
      <c r="P449" s="71"/>
      <c r="Q449" s="207"/>
      <c r="R449" s="6"/>
      <c r="S449" s="9">
        <f t="shared" si="542"/>
        <v>0</v>
      </c>
      <c r="T449" s="130" t="e">
        <f>#REF!-T45</f>
        <v>#REF!</v>
      </c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</row>
    <row r="450" spans="1:159" ht="42.75" x14ac:dyDescent="0.2">
      <c r="A450" s="290"/>
      <c r="B450" s="291"/>
      <c r="C450" s="291"/>
      <c r="D450" s="291"/>
      <c r="E450" s="291" t="s">
        <v>111</v>
      </c>
      <c r="F450" s="291"/>
      <c r="G450" s="295" t="s">
        <v>266</v>
      </c>
      <c r="H450" s="71"/>
      <c r="I450" s="71"/>
      <c r="J450" s="71"/>
      <c r="K450" s="73">
        <v>0</v>
      </c>
      <c r="L450" s="71"/>
      <c r="M450" s="71"/>
      <c r="N450" s="71"/>
      <c r="O450" s="71">
        <f>M450+N450</f>
        <v>0</v>
      </c>
      <c r="P450" s="71"/>
      <c r="Q450" s="207"/>
      <c r="R450" s="6"/>
      <c r="S450" s="9">
        <f t="shared" si="542"/>
        <v>0</v>
      </c>
      <c r="T450" s="130" t="e">
        <f t="shared" ref="T450:T451" si="549">+T38-T447</f>
        <v>#VALUE!</v>
      </c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</row>
    <row r="451" spans="1:159" ht="18" x14ac:dyDescent="0.2">
      <c r="A451" s="316"/>
      <c r="B451" s="317"/>
      <c r="C451" s="317"/>
      <c r="D451" s="317">
        <v>85</v>
      </c>
      <c r="E451" s="317"/>
      <c r="F451" s="317"/>
      <c r="G451" s="318" t="s">
        <v>87</v>
      </c>
      <c r="H451" s="71"/>
      <c r="I451" s="71"/>
      <c r="J451" s="71"/>
      <c r="K451" s="165"/>
      <c r="L451" s="71"/>
      <c r="M451" s="71">
        <v>-6954</v>
      </c>
      <c r="N451" s="71"/>
      <c r="O451" s="71">
        <f>M451+N451</f>
        <v>-6954</v>
      </c>
      <c r="P451" s="71"/>
      <c r="Q451" s="211"/>
      <c r="R451" s="6"/>
      <c r="S451" s="9"/>
      <c r="T451" s="130">
        <f t="shared" si="549"/>
        <v>1584590.87</v>
      </c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</row>
    <row r="452" spans="1:159" ht="18" x14ac:dyDescent="0.2">
      <c r="A452" s="290"/>
      <c r="B452" s="291"/>
      <c r="C452" s="291"/>
      <c r="D452" s="291"/>
      <c r="E452" s="291"/>
      <c r="F452" s="291"/>
      <c r="G452" s="295" t="s">
        <v>149</v>
      </c>
      <c r="H452" s="71"/>
      <c r="I452" s="71"/>
      <c r="J452" s="71"/>
      <c r="K452" s="165"/>
      <c r="L452" s="71"/>
      <c r="M452" s="71"/>
      <c r="N452" s="71"/>
      <c r="O452" s="71"/>
      <c r="P452" s="71"/>
      <c r="Q452" s="207"/>
      <c r="R452" s="6"/>
      <c r="S452" s="9">
        <f t="shared" ref="S452:S502" si="550">R452-M452</f>
        <v>0</v>
      </c>
      <c r="T452" s="33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</row>
    <row r="453" spans="1:159" ht="18" x14ac:dyDescent="0.2">
      <c r="A453" s="378" t="s">
        <v>226</v>
      </c>
      <c r="B453" s="379" t="s">
        <v>18</v>
      </c>
      <c r="C453" s="379"/>
      <c r="D453" s="379"/>
      <c r="E453" s="379"/>
      <c r="F453" s="379"/>
      <c r="G453" s="299" t="s">
        <v>362</v>
      </c>
      <c r="H453" s="73">
        <f t="shared" ref="H453" si="551">SUM(H454:H456)</f>
        <v>17848000</v>
      </c>
      <c r="I453" s="73">
        <f>O453</f>
        <v>11705959.800000001</v>
      </c>
      <c r="J453" s="71">
        <f t="shared" ref="J453:K458" si="552">H453-I453</f>
        <v>6142040.1999999993</v>
      </c>
      <c r="K453" s="165">
        <f t="shared" ref="K453:K482" si="553">ROUND(I453/H453*100,2)</f>
        <v>65.59</v>
      </c>
      <c r="L453" s="73">
        <f t="shared" ref="L453" si="554">SUM(L454:L456)</f>
        <v>14743000</v>
      </c>
      <c r="M453" s="73">
        <f t="shared" ref="M453:O453" si="555">SUM(M454:M456)</f>
        <v>9739487.6699999999</v>
      </c>
      <c r="N453" s="73">
        <f t="shared" si="555"/>
        <v>1968722.13</v>
      </c>
      <c r="O453" s="73">
        <f t="shared" si="555"/>
        <v>11705959.800000001</v>
      </c>
      <c r="P453" s="73">
        <f t="shared" ref="P453:Q458" si="556">L453-O453</f>
        <v>3037040.1999999993</v>
      </c>
      <c r="Q453" s="200">
        <f t="shared" ref="Q453:Q458" si="557">ROUND(O453/L453*100,2)</f>
        <v>79.400000000000006</v>
      </c>
      <c r="R453" s="6"/>
      <c r="S453" s="9">
        <f t="shared" si="550"/>
        <v>-9739487.6699999999</v>
      </c>
      <c r="T453" s="33">
        <f t="shared" ref="T453" si="558">+T454+T457</f>
        <v>0</v>
      </c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</row>
    <row r="454" spans="1:159" ht="15.75" x14ac:dyDescent="0.2">
      <c r="A454" s="378"/>
      <c r="B454" s="379"/>
      <c r="C454" s="379" t="s">
        <v>7</v>
      </c>
      <c r="D454" s="379"/>
      <c r="E454" s="379"/>
      <c r="F454" s="379"/>
      <c r="G454" s="299" t="s">
        <v>363</v>
      </c>
      <c r="H454" s="73">
        <f>H394+H400</f>
        <v>0</v>
      </c>
      <c r="I454" s="73">
        <f t="shared" ref="I454:I456" si="559">O454</f>
        <v>0</v>
      </c>
      <c r="J454" s="71">
        <f t="shared" si="552"/>
        <v>0</v>
      </c>
      <c r="K454" s="71">
        <f t="shared" si="552"/>
        <v>0</v>
      </c>
      <c r="L454" s="73">
        <f>L394+L400</f>
        <v>0</v>
      </c>
      <c r="M454" s="73">
        <f>M394+M400</f>
        <v>0</v>
      </c>
      <c r="N454" s="73">
        <f>N394+N400</f>
        <v>0</v>
      </c>
      <c r="O454" s="73">
        <f>O394+O400</f>
        <v>0</v>
      </c>
      <c r="P454" s="73">
        <f t="shared" si="556"/>
        <v>0</v>
      </c>
      <c r="Q454" s="73">
        <f t="shared" si="556"/>
        <v>0</v>
      </c>
      <c r="R454" s="6"/>
      <c r="S454" s="9">
        <f t="shared" si="550"/>
        <v>0</v>
      </c>
      <c r="T454" s="33">
        <f t="shared" ref="T454" si="560">+T455+T456</f>
        <v>0</v>
      </c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</row>
    <row r="455" spans="1:159" ht="18" x14ac:dyDescent="0.2">
      <c r="A455" s="378"/>
      <c r="B455" s="379"/>
      <c r="C455" s="379" t="s">
        <v>136</v>
      </c>
      <c r="D455" s="379"/>
      <c r="E455" s="379"/>
      <c r="F455" s="379"/>
      <c r="G455" s="299" t="s">
        <v>364</v>
      </c>
      <c r="H455" s="73">
        <f>H397+H416</f>
        <v>5919000</v>
      </c>
      <c r="I455" s="73">
        <f t="shared" si="559"/>
        <v>5725617</v>
      </c>
      <c r="J455" s="71">
        <f t="shared" si="552"/>
        <v>193383</v>
      </c>
      <c r="K455" s="165">
        <f t="shared" si="553"/>
        <v>96.73</v>
      </c>
      <c r="L455" s="73">
        <f>L397+L416</f>
        <v>5919000</v>
      </c>
      <c r="M455" s="73">
        <f>M397+M416</f>
        <v>4659391</v>
      </c>
      <c r="N455" s="73">
        <f>N397+N416</f>
        <v>1068476</v>
      </c>
      <c r="O455" s="73">
        <f>O397+O416</f>
        <v>5725617</v>
      </c>
      <c r="P455" s="73">
        <f t="shared" si="556"/>
        <v>193383</v>
      </c>
      <c r="Q455" s="200">
        <f t="shared" si="557"/>
        <v>96.73</v>
      </c>
      <c r="R455" s="6"/>
      <c r="S455" s="9">
        <f t="shared" si="550"/>
        <v>-4659391</v>
      </c>
      <c r="T455" s="33">
        <f t="shared" ref="T455" si="561">+T460</f>
        <v>0</v>
      </c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</row>
    <row r="456" spans="1:159" ht="18" x14ac:dyDescent="0.2">
      <c r="A456" s="378"/>
      <c r="B456" s="379"/>
      <c r="C456" s="379" t="s">
        <v>91</v>
      </c>
      <c r="D456" s="379"/>
      <c r="E456" s="379"/>
      <c r="F456" s="379"/>
      <c r="G456" s="299" t="s">
        <v>365</v>
      </c>
      <c r="H456" s="73">
        <f>H392-H454-H455</f>
        <v>11929000</v>
      </c>
      <c r="I456" s="73">
        <f t="shared" si="559"/>
        <v>5980342.8000000007</v>
      </c>
      <c r="J456" s="71">
        <f t="shared" si="552"/>
        <v>5948657.1999999993</v>
      </c>
      <c r="K456" s="165">
        <f t="shared" si="553"/>
        <v>50.13</v>
      </c>
      <c r="L456" s="73">
        <f>L392-L454-L455</f>
        <v>8824000</v>
      </c>
      <c r="M456" s="73">
        <f>M392-M454-M455</f>
        <v>5080096.67</v>
      </c>
      <c r="N456" s="73">
        <f>N392-N454-N455</f>
        <v>900246.12999999989</v>
      </c>
      <c r="O456" s="73">
        <f>O392-O454-O455</f>
        <v>5980342.8000000007</v>
      </c>
      <c r="P456" s="73">
        <f t="shared" si="556"/>
        <v>2843657.1999999993</v>
      </c>
      <c r="Q456" s="200">
        <f t="shared" si="557"/>
        <v>67.77</v>
      </c>
      <c r="R456" s="6"/>
      <c r="S456" s="9">
        <f t="shared" si="550"/>
        <v>-5080096.67</v>
      </c>
      <c r="T456" s="33">
        <f t="shared" ref="T456" si="562">+T464</f>
        <v>0</v>
      </c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</row>
    <row r="457" spans="1:159" ht="18" x14ac:dyDescent="0.2">
      <c r="A457" s="378">
        <v>8904</v>
      </c>
      <c r="B457" s="379" t="s">
        <v>20</v>
      </c>
      <c r="C457" s="379"/>
      <c r="D457" s="379"/>
      <c r="E457" s="379"/>
      <c r="F457" s="379"/>
      <c r="G457" s="299" t="s">
        <v>267</v>
      </c>
      <c r="H457" s="73">
        <f>+H157+H392</f>
        <v>35470600</v>
      </c>
      <c r="I457" s="73">
        <f>+I157+I392</f>
        <v>24006771.980000004</v>
      </c>
      <c r="J457" s="71">
        <f t="shared" si="552"/>
        <v>11463828.019999996</v>
      </c>
      <c r="K457" s="165">
        <f t="shared" si="553"/>
        <v>67.680000000000007</v>
      </c>
      <c r="L457" s="73">
        <f>+L157+L392</f>
        <v>23390257</v>
      </c>
      <c r="M457" s="73">
        <f>+M157+M392</f>
        <v>20729325.969999999</v>
      </c>
      <c r="N457" s="73">
        <f>+N157+N392</f>
        <v>3279696.01</v>
      </c>
      <c r="O457" s="73">
        <f>+O157+O392</f>
        <v>24006771.980000004</v>
      </c>
      <c r="P457" s="73">
        <f t="shared" si="556"/>
        <v>-616514.98000000417</v>
      </c>
      <c r="Q457" s="200">
        <f t="shared" si="557"/>
        <v>102.64</v>
      </c>
      <c r="R457" s="6"/>
      <c r="S457" s="9">
        <f t="shared" si="550"/>
        <v>-20729325.969999999</v>
      </c>
      <c r="T457" s="33">
        <f t="shared" ref="T457" si="563">+T469</f>
        <v>0</v>
      </c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</row>
    <row r="458" spans="1:159" ht="18" x14ac:dyDescent="0.2">
      <c r="A458" s="378"/>
      <c r="B458" s="379" t="s">
        <v>18</v>
      </c>
      <c r="C458" s="379"/>
      <c r="D458" s="379"/>
      <c r="E458" s="379"/>
      <c r="F458" s="379"/>
      <c r="G458" s="299" t="s">
        <v>268</v>
      </c>
      <c r="H458" s="73">
        <f>+H98</f>
        <v>1420000</v>
      </c>
      <c r="I458" s="73">
        <f>+I98</f>
        <v>827418.67999999993</v>
      </c>
      <c r="J458" s="71">
        <f t="shared" si="552"/>
        <v>592581.32000000007</v>
      </c>
      <c r="K458" s="165">
        <f t="shared" si="553"/>
        <v>58.27</v>
      </c>
      <c r="L458" s="73">
        <f>+L98</f>
        <v>1115000</v>
      </c>
      <c r="M458" s="73">
        <f>+M98</f>
        <v>836081</v>
      </c>
      <c r="N458" s="73">
        <f>+N98</f>
        <v>-8662.32</v>
      </c>
      <c r="O458" s="73">
        <f>+O98</f>
        <v>827418.67999999993</v>
      </c>
      <c r="P458" s="73">
        <f t="shared" si="556"/>
        <v>287581.32000000007</v>
      </c>
      <c r="Q458" s="200">
        <f t="shared" si="557"/>
        <v>74.209999999999994</v>
      </c>
      <c r="R458" s="6"/>
      <c r="S458" s="9">
        <f t="shared" si="550"/>
        <v>-836081</v>
      </c>
      <c r="T458" s="33">
        <f t="shared" ref="T458" si="564">+T459+T469</f>
        <v>0</v>
      </c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</row>
    <row r="459" spans="1:159" ht="18" x14ac:dyDescent="0.2">
      <c r="A459" s="430" t="s">
        <v>269</v>
      </c>
      <c r="B459" s="431"/>
      <c r="C459" s="431"/>
      <c r="D459" s="431"/>
      <c r="E459" s="431"/>
      <c r="F459" s="431"/>
      <c r="G459" s="333" t="s">
        <v>270</v>
      </c>
      <c r="H459" s="73"/>
      <c r="I459" s="73"/>
      <c r="J459" s="73"/>
      <c r="K459" s="165"/>
      <c r="L459" s="73">
        <f>L9-L55</f>
        <v>-17340200</v>
      </c>
      <c r="M459" s="73">
        <f>M9-M55</f>
        <v>-14285159.970000003</v>
      </c>
      <c r="N459" s="73">
        <f>N9-N55</f>
        <v>-2032535.96</v>
      </c>
      <c r="O459" s="73">
        <f>O9-O55</f>
        <v>-16315445.930000002</v>
      </c>
      <c r="P459" s="73"/>
      <c r="Q459" s="212"/>
      <c r="R459" s="6"/>
      <c r="S459" s="9">
        <f t="shared" si="550"/>
        <v>14285159.970000003</v>
      </c>
      <c r="T459" s="33">
        <f t="shared" ref="T459" si="565">+T460+T464</f>
        <v>0</v>
      </c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</row>
    <row r="460" spans="1:159" ht="18" x14ac:dyDescent="0.2">
      <c r="A460" s="380"/>
      <c r="B460" s="381" t="s">
        <v>89</v>
      </c>
      <c r="C460" s="381"/>
      <c r="D460" s="381"/>
      <c r="E460" s="381"/>
      <c r="F460" s="381"/>
      <c r="G460" s="333" t="s">
        <v>271</v>
      </c>
      <c r="H460" s="73"/>
      <c r="I460" s="73"/>
      <c r="J460" s="73"/>
      <c r="K460" s="165"/>
      <c r="L460" s="73">
        <f t="shared" ref="L460:O461" si="566">+L48-L457</f>
        <v>-23337057</v>
      </c>
      <c r="M460" s="73">
        <f t="shared" si="566"/>
        <v>-20694297.969999999</v>
      </c>
      <c r="N460" s="73">
        <f t="shared" si="566"/>
        <v>-3275720.6799999997</v>
      </c>
      <c r="O460" s="73">
        <f t="shared" si="566"/>
        <v>-23967768.650000006</v>
      </c>
      <c r="P460" s="73"/>
      <c r="Q460" s="212"/>
      <c r="R460" s="6"/>
      <c r="S460" s="9">
        <f t="shared" si="550"/>
        <v>20694297.969999999</v>
      </c>
      <c r="T460" s="33">
        <f t="shared" ref="T460" si="567">+T461</f>
        <v>0</v>
      </c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</row>
    <row r="461" spans="1:159" ht="18" x14ac:dyDescent="0.2">
      <c r="A461" s="380"/>
      <c r="B461" s="381">
        <v>11</v>
      </c>
      <c r="C461" s="381"/>
      <c r="D461" s="381"/>
      <c r="E461" s="381"/>
      <c r="F461" s="381"/>
      <c r="G461" s="333" t="s">
        <v>272</v>
      </c>
      <c r="H461" s="73"/>
      <c r="I461" s="73"/>
      <c r="J461" s="73"/>
      <c r="K461" s="165"/>
      <c r="L461" s="73">
        <f t="shared" si="566"/>
        <v>-1100100</v>
      </c>
      <c r="M461" s="73">
        <f t="shared" si="566"/>
        <v>-821699</v>
      </c>
      <c r="N461" s="73">
        <f t="shared" si="566"/>
        <v>8900.32</v>
      </c>
      <c r="O461" s="73">
        <f t="shared" si="566"/>
        <v>-812798.67999999993</v>
      </c>
      <c r="P461" s="73"/>
      <c r="Q461" s="212"/>
      <c r="R461" s="6"/>
      <c r="S461" s="9">
        <f t="shared" si="550"/>
        <v>821699</v>
      </c>
      <c r="T461" s="33">
        <f t="shared" ref="T461" si="568">+T462+T463</f>
        <v>0</v>
      </c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</row>
    <row r="462" spans="1:159" ht="0.75" customHeight="1" x14ac:dyDescent="0.2">
      <c r="A462" s="284"/>
      <c r="B462" s="285"/>
      <c r="C462" s="285"/>
      <c r="D462" s="285"/>
      <c r="E462" s="285"/>
      <c r="F462" s="285"/>
      <c r="G462" s="293"/>
      <c r="H462" s="73"/>
      <c r="I462" s="73"/>
      <c r="J462" s="73"/>
      <c r="K462" s="165"/>
      <c r="L462" s="73"/>
      <c r="M462" s="73"/>
      <c r="N462" s="73"/>
      <c r="O462" s="73"/>
      <c r="P462" s="73"/>
      <c r="Q462" s="209"/>
      <c r="R462" s="6"/>
      <c r="S462" s="9">
        <f t="shared" si="550"/>
        <v>0</v>
      </c>
      <c r="T462" s="33">
        <f>+R462+S462</f>
        <v>0</v>
      </c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</row>
    <row r="463" spans="1:159" ht="18" hidden="1" x14ac:dyDescent="0.2">
      <c r="A463" s="284">
        <v>5008</v>
      </c>
      <c r="B463" s="285"/>
      <c r="C463" s="285"/>
      <c r="D463" s="285"/>
      <c r="E463" s="285"/>
      <c r="F463" s="285"/>
      <c r="G463" s="293" t="s">
        <v>64</v>
      </c>
      <c r="H463" s="73">
        <f t="shared" ref="H463:J463" si="569">+H464+H467</f>
        <v>0</v>
      </c>
      <c r="I463" s="73">
        <f t="shared" si="569"/>
        <v>0</v>
      </c>
      <c r="J463" s="73">
        <f t="shared" si="569"/>
        <v>0</v>
      </c>
      <c r="K463" s="165" t="e">
        <f t="shared" si="553"/>
        <v>#DIV/0!</v>
      </c>
      <c r="L463" s="73">
        <f>+L464+L467</f>
        <v>0</v>
      </c>
      <c r="M463" s="73">
        <f>+M464+M467</f>
        <v>0</v>
      </c>
      <c r="N463" s="73">
        <f t="shared" ref="N463:O463" si="570">+N464+N467</f>
        <v>0</v>
      </c>
      <c r="O463" s="73">
        <f t="shared" si="570"/>
        <v>0</v>
      </c>
      <c r="P463" s="73">
        <f>+P464+P467</f>
        <v>0</v>
      </c>
      <c r="Q463" s="209">
        <f>+Q464+Q467</f>
        <v>0</v>
      </c>
      <c r="R463" s="6"/>
      <c r="S463" s="9">
        <f t="shared" si="550"/>
        <v>0</v>
      </c>
      <c r="T463" s="33">
        <f>+R463+S463</f>
        <v>0</v>
      </c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</row>
    <row r="464" spans="1:159" ht="18" hidden="1" x14ac:dyDescent="0.2">
      <c r="A464" s="284"/>
      <c r="B464" s="285"/>
      <c r="C464" s="285"/>
      <c r="D464" s="296" t="s">
        <v>56</v>
      </c>
      <c r="E464" s="291"/>
      <c r="F464" s="291"/>
      <c r="G464" s="309" t="s">
        <v>153</v>
      </c>
      <c r="H464" s="73">
        <f t="shared" ref="H464:J464" si="571">+H465+H466</f>
        <v>0</v>
      </c>
      <c r="I464" s="73">
        <f t="shared" si="571"/>
        <v>0</v>
      </c>
      <c r="J464" s="73">
        <f t="shared" si="571"/>
        <v>0</v>
      </c>
      <c r="K464" s="165" t="e">
        <f t="shared" si="553"/>
        <v>#DIV/0!</v>
      </c>
      <c r="L464" s="73">
        <f>+L465+L466</f>
        <v>0</v>
      </c>
      <c r="M464" s="73">
        <f>+M465+M466</f>
        <v>0</v>
      </c>
      <c r="N464" s="73">
        <f t="shared" ref="N464:O464" si="572">+N465+N466</f>
        <v>0</v>
      </c>
      <c r="O464" s="73">
        <f t="shared" si="572"/>
        <v>0</v>
      </c>
      <c r="P464" s="73">
        <f>+P465+P466</f>
        <v>0</v>
      </c>
      <c r="Q464" s="209">
        <f>+Q465+Q466</f>
        <v>0</v>
      </c>
      <c r="R464" s="6"/>
      <c r="S464" s="9">
        <f t="shared" si="550"/>
        <v>0</v>
      </c>
      <c r="T464" s="33">
        <f t="shared" ref="T464" si="573">+T465+T467</f>
        <v>0</v>
      </c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</row>
    <row r="465" spans="1:159" ht="18" hidden="1" x14ac:dyDescent="0.2">
      <c r="A465" s="284"/>
      <c r="B465" s="285"/>
      <c r="C465" s="285"/>
      <c r="D465" s="296" t="s">
        <v>69</v>
      </c>
      <c r="E465" s="291"/>
      <c r="F465" s="291"/>
      <c r="G465" s="309" t="s">
        <v>273</v>
      </c>
      <c r="H465" s="73">
        <f t="shared" ref="H465:J465" si="574">+H470</f>
        <v>0</v>
      </c>
      <c r="I465" s="73">
        <f t="shared" si="574"/>
        <v>0</v>
      </c>
      <c r="J465" s="73">
        <f t="shared" si="574"/>
        <v>0</v>
      </c>
      <c r="K465" s="165" t="e">
        <f t="shared" si="553"/>
        <v>#DIV/0!</v>
      </c>
      <c r="L465" s="73">
        <f>+L470</f>
        <v>0</v>
      </c>
      <c r="M465" s="73">
        <f>+M470</f>
        <v>0</v>
      </c>
      <c r="N465" s="73">
        <f t="shared" ref="N465:O465" si="575">+N470</f>
        <v>0</v>
      </c>
      <c r="O465" s="73">
        <f t="shared" si="575"/>
        <v>0</v>
      </c>
      <c r="P465" s="73">
        <f>+P470</f>
        <v>0</v>
      </c>
      <c r="Q465" s="209">
        <f>+Q470</f>
        <v>0</v>
      </c>
      <c r="R465" s="6"/>
      <c r="S465" s="9">
        <f t="shared" si="550"/>
        <v>0</v>
      </c>
      <c r="T465" s="33">
        <f t="shared" ref="T465" si="576">+T466</f>
        <v>0</v>
      </c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</row>
    <row r="466" spans="1:159" ht="18" hidden="1" x14ac:dyDescent="0.2">
      <c r="A466" s="284"/>
      <c r="B466" s="285"/>
      <c r="C466" s="285"/>
      <c r="D466" s="296" t="s">
        <v>71</v>
      </c>
      <c r="E466" s="291"/>
      <c r="F466" s="291"/>
      <c r="G466" s="309" t="s">
        <v>274</v>
      </c>
      <c r="H466" s="73">
        <f t="shared" ref="H466:J466" si="577">+H474</f>
        <v>0</v>
      </c>
      <c r="I466" s="73">
        <f t="shared" si="577"/>
        <v>0</v>
      </c>
      <c r="J466" s="73">
        <f t="shared" si="577"/>
        <v>0</v>
      </c>
      <c r="K466" s="165" t="e">
        <f t="shared" si="553"/>
        <v>#DIV/0!</v>
      </c>
      <c r="L466" s="73">
        <f>+L474</f>
        <v>0</v>
      </c>
      <c r="M466" s="73">
        <f>+M474</f>
        <v>0</v>
      </c>
      <c r="N466" s="73">
        <f t="shared" ref="N466:O466" si="578">+N474</f>
        <v>0</v>
      </c>
      <c r="O466" s="73">
        <f t="shared" si="578"/>
        <v>0</v>
      </c>
      <c r="P466" s="73">
        <f>+P474</f>
        <v>0</v>
      </c>
      <c r="Q466" s="209">
        <f>+Q474</f>
        <v>0</v>
      </c>
      <c r="R466" s="6"/>
      <c r="S466" s="9">
        <f t="shared" si="550"/>
        <v>0</v>
      </c>
      <c r="T466" s="33">
        <f>+R466+S466</f>
        <v>0</v>
      </c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</row>
    <row r="467" spans="1:159" ht="18" hidden="1" x14ac:dyDescent="0.2">
      <c r="A467" s="284"/>
      <c r="B467" s="285"/>
      <c r="C467" s="285"/>
      <c r="D467" s="296" t="s">
        <v>85</v>
      </c>
      <c r="E467" s="291"/>
      <c r="F467" s="291"/>
      <c r="G467" s="309" t="s">
        <v>162</v>
      </c>
      <c r="H467" s="73">
        <f t="shared" ref="H467:J467" si="579">+H479</f>
        <v>0</v>
      </c>
      <c r="I467" s="73">
        <f t="shared" si="579"/>
        <v>0</v>
      </c>
      <c r="J467" s="73">
        <f t="shared" si="579"/>
        <v>0</v>
      </c>
      <c r="K467" s="165" t="e">
        <f t="shared" si="553"/>
        <v>#DIV/0!</v>
      </c>
      <c r="L467" s="73">
        <f>+L479</f>
        <v>0</v>
      </c>
      <c r="M467" s="73">
        <f>+M479</f>
        <v>0</v>
      </c>
      <c r="N467" s="73">
        <f t="shared" ref="N467:O467" si="580">+N479</f>
        <v>0</v>
      </c>
      <c r="O467" s="73">
        <f t="shared" si="580"/>
        <v>0</v>
      </c>
      <c r="P467" s="73">
        <f>+P479</f>
        <v>0</v>
      </c>
      <c r="Q467" s="209">
        <f>+Q479</f>
        <v>0</v>
      </c>
      <c r="R467" s="6"/>
      <c r="S467" s="9">
        <f t="shared" si="550"/>
        <v>0</v>
      </c>
      <c r="T467" s="33">
        <f t="shared" ref="T467" si="581">+T468</f>
        <v>0</v>
      </c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</row>
    <row r="468" spans="1:159" ht="16.5" hidden="1" customHeight="1" x14ac:dyDescent="0.2">
      <c r="A468" s="284">
        <v>8008</v>
      </c>
      <c r="B468" s="285"/>
      <c r="C468" s="285"/>
      <c r="D468" s="285"/>
      <c r="E468" s="285"/>
      <c r="F468" s="285"/>
      <c r="G468" s="293" t="s">
        <v>227</v>
      </c>
      <c r="H468" s="73">
        <f t="shared" ref="H468:J468" si="582">+H469+H479</f>
        <v>0</v>
      </c>
      <c r="I468" s="73">
        <f t="shared" si="582"/>
        <v>0</v>
      </c>
      <c r="J468" s="73">
        <f t="shared" si="582"/>
        <v>0</v>
      </c>
      <c r="K468" s="165" t="e">
        <f t="shared" si="553"/>
        <v>#DIV/0!</v>
      </c>
      <c r="L468" s="73">
        <f>+L469+L479</f>
        <v>0</v>
      </c>
      <c r="M468" s="73">
        <f>+M469+M479</f>
        <v>0</v>
      </c>
      <c r="N468" s="73">
        <f t="shared" ref="N468:O468" si="583">+N469+N479</f>
        <v>0</v>
      </c>
      <c r="O468" s="73">
        <f t="shared" si="583"/>
        <v>0</v>
      </c>
      <c r="P468" s="73">
        <f>+P469+P479</f>
        <v>0</v>
      </c>
      <c r="Q468" s="209">
        <f>+Q469+Q479</f>
        <v>0</v>
      </c>
      <c r="R468" s="6"/>
      <c r="S468" s="9">
        <f t="shared" si="550"/>
        <v>0</v>
      </c>
      <c r="T468" s="33">
        <f>+R468+S468</f>
        <v>0</v>
      </c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</row>
    <row r="469" spans="1:159" ht="18" hidden="1" x14ac:dyDescent="0.2">
      <c r="A469" s="284"/>
      <c r="B469" s="285"/>
      <c r="C469" s="285"/>
      <c r="D469" s="296" t="s">
        <v>56</v>
      </c>
      <c r="E469" s="296"/>
      <c r="F469" s="296"/>
      <c r="G469" s="309" t="s">
        <v>153</v>
      </c>
      <c r="H469" s="73">
        <f t="shared" ref="H469:J469" si="584">+H470+H474</f>
        <v>0</v>
      </c>
      <c r="I469" s="73">
        <f t="shared" si="584"/>
        <v>0</v>
      </c>
      <c r="J469" s="73">
        <f t="shared" si="584"/>
        <v>0</v>
      </c>
      <c r="K469" s="165" t="e">
        <f t="shared" si="553"/>
        <v>#DIV/0!</v>
      </c>
      <c r="L469" s="73">
        <f>+L470+L474</f>
        <v>0</v>
      </c>
      <c r="M469" s="73">
        <f>+M470+M474</f>
        <v>0</v>
      </c>
      <c r="N469" s="73">
        <f t="shared" ref="N469:O469" si="585">+N470+N474</f>
        <v>0</v>
      </c>
      <c r="O469" s="73">
        <f t="shared" si="585"/>
        <v>0</v>
      </c>
      <c r="P469" s="73">
        <f>+P470+P474</f>
        <v>0</v>
      </c>
      <c r="Q469" s="209">
        <f>+Q470+Q474</f>
        <v>0</v>
      </c>
      <c r="R469" s="6"/>
      <c r="S469" s="9">
        <f t="shared" si="550"/>
        <v>0</v>
      </c>
      <c r="T469" s="33">
        <f t="shared" ref="T469:T471" si="586">+T470</f>
        <v>0</v>
      </c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</row>
    <row r="470" spans="1:159" ht="18" hidden="1" x14ac:dyDescent="0.2">
      <c r="A470" s="284"/>
      <c r="B470" s="285"/>
      <c r="C470" s="285"/>
      <c r="D470" s="296" t="s">
        <v>69</v>
      </c>
      <c r="E470" s="296"/>
      <c r="F470" s="296"/>
      <c r="G470" s="309" t="s">
        <v>273</v>
      </c>
      <c r="H470" s="73">
        <f t="shared" ref="H470:J470" si="587">+H471</f>
        <v>0</v>
      </c>
      <c r="I470" s="73">
        <f t="shared" si="587"/>
        <v>0</v>
      </c>
      <c r="J470" s="73">
        <f t="shared" si="587"/>
        <v>0</v>
      </c>
      <c r="K470" s="165" t="e">
        <f t="shared" si="553"/>
        <v>#DIV/0!</v>
      </c>
      <c r="L470" s="73">
        <f>+L471</f>
        <v>0</v>
      </c>
      <c r="M470" s="73">
        <f>+M471</f>
        <v>0</v>
      </c>
      <c r="N470" s="73">
        <f t="shared" ref="N470:O470" si="588">+N471</f>
        <v>0</v>
      </c>
      <c r="O470" s="73">
        <f t="shared" si="588"/>
        <v>0</v>
      </c>
      <c r="P470" s="73">
        <f>+P471</f>
        <v>0</v>
      </c>
      <c r="Q470" s="209">
        <f>+Q471</f>
        <v>0</v>
      </c>
      <c r="R470" s="6"/>
      <c r="S470" s="9">
        <f t="shared" si="550"/>
        <v>0</v>
      </c>
      <c r="T470" s="33">
        <f t="shared" si="586"/>
        <v>0</v>
      </c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</row>
    <row r="471" spans="1:159" ht="18" hidden="1" x14ac:dyDescent="0.2">
      <c r="A471" s="284"/>
      <c r="B471" s="285"/>
      <c r="C471" s="285"/>
      <c r="D471" s="296"/>
      <c r="E471" s="296" t="s">
        <v>56</v>
      </c>
      <c r="F471" s="296"/>
      <c r="G471" s="293" t="s">
        <v>294</v>
      </c>
      <c r="H471" s="73">
        <f t="shared" ref="H471:J471" si="589">+H472+H473</f>
        <v>0</v>
      </c>
      <c r="I471" s="73">
        <f t="shared" si="589"/>
        <v>0</v>
      </c>
      <c r="J471" s="73">
        <f t="shared" si="589"/>
        <v>0</v>
      </c>
      <c r="K471" s="165" t="e">
        <f t="shared" si="553"/>
        <v>#DIV/0!</v>
      </c>
      <c r="L471" s="73">
        <f>+L472+L473</f>
        <v>0</v>
      </c>
      <c r="M471" s="73">
        <f>+M472+M473</f>
        <v>0</v>
      </c>
      <c r="N471" s="73">
        <f t="shared" ref="N471:O471" si="590">+N472+N473</f>
        <v>0</v>
      </c>
      <c r="O471" s="73">
        <f t="shared" si="590"/>
        <v>0</v>
      </c>
      <c r="P471" s="73">
        <f>+P472+P473</f>
        <v>0</v>
      </c>
      <c r="Q471" s="209">
        <f>+Q472+Q473</f>
        <v>0</v>
      </c>
      <c r="R471" s="6"/>
      <c r="S471" s="9">
        <f t="shared" si="550"/>
        <v>0</v>
      </c>
      <c r="T471" s="33">
        <f t="shared" si="586"/>
        <v>0</v>
      </c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</row>
    <row r="472" spans="1:159" ht="18" hidden="1" x14ac:dyDescent="0.2">
      <c r="A472" s="284"/>
      <c r="B472" s="285"/>
      <c r="C472" s="285"/>
      <c r="D472" s="296"/>
      <c r="E472" s="296"/>
      <c r="F472" s="296" t="s">
        <v>56</v>
      </c>
      <c r="G472" s="295" t="s">
        <v>295</v>
      </c>
      <c r="H472" s="73"/>
      <c r="I472" s="73"/>
      <c r="J472" s="73"/>
      <c r="K472" s="165" t="e">
        <f t="shared" si="553"/>
        <v>#DIV/0!</v>
      </c>
      <c r="L472" s="73"/>
      <c r="M472" s="73"/>
      <c r="N472" s="73"/>
      <c r="O472" s="73">
        <f>+M472+N472</f>
        <v>0</v>
      </c>
      <c r="P472" s="73"/>
      <c r="Q472" s="209"/>
      <c r="R472" s="6"/>
      <c r="S472" s="9">
        <f t="shared" si="550"/>
        <v>0</v>
      </c>
      <c r="T472" s="33">
        <f>+R472+S472</f>
        <v>0</v>
      </c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</row>
    <row r="473" spans="1:159" ht="18" hidden="1" x14ac:dyDescent="0.2">
      <c r="A473" s="284"/>
      <c r="B473" s="285"/>
      <c r="C473" s="285"/>
      <c r="D473" s="296"/>
      <c r="E473" s="296"/>
      <c r="F473" s="296" t="s">
        <v>275</v>
      </c>
      <c r="G473" s="295" t="s">
        <v>326</v>
      </c>
      <c r="H473" s="73"/>
      <c r="I473" s="73"/>
      <c r="J473" s="73"/>
      <c r="K473" s="165" t="e">
        <f t="shared" si="553"/>
        <v>#DIV/0!</v>
      </c>
      <c r="L473" s="73"/>
      <c r="M473" s="73"/>
      <c r="N473" s="73"/>
      <c r="O473" s="73">
        <f>+M473+N473</f>
        <v>0</v>
      </c>
      <c r="P473" s="73"/>
      <c r="Q473" s="209"/>
      <c r="R473" s="6"/>
      <c r="S473" s="9">
        <f t="shared" si="550"/>
        <v>0</v>
      </c>
      <c r="T473" s="33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</row>
    <row r="474" spans="1:159" ht="18" hidden="1" x14ac:dyDescent="0.2">
      <c r="A474" s="284"/>
      <c r="B474" s="285"/>
      <c r="C474" s="285"/>
      <c r="D474" s="296" t="s">
        <v>71</v>
      </c>
      <c r="E474" s="296"/>
      <c r="F474" s="296"/>
      <c r="G474" s="309" t="s">
        <v>274</v>
      </c>
      <c r="H474" s="73">
        <f t="shared" ref="H474:J474" si="591">+H475+H477</f>
        <v>0</v>
      </c>
      <c r="I474" s="73">
        <f t="shared" si="591"/>
        <v>0</v>
      </c>
      <c r="J474" s="73">
        <f t="shared" si="591"/>
        <v>0</v>
      </c>
      <c r="K474" s="165" t="e">
        <f t="shared" si="553"/>
        <v>#DIV/0!</v>
      </c>
      <c r="L474" s="73">
        <f>+L475+L477</f>
        <v>0</v>
      </c>
      <c r="M474" s="73">
        <f>+M475+M477</f>
        <v>0</v>
      </c>
      <c r="N474" s="73">
        <f t="shared" ref="N474:O474" si="592">+N475+N477</f>
        <v>0</v>
      </c>
      <c r="O474" s="73">
        <f t="shared" si="592"/>
        <v>0</v>
      </c>
      <c r="P474" s="73">
        <f>+P475+P477</f>
        <v>0</v>
      </c>
      <c r="Q474" s="209">
        <f>+Q475+Q477</f>
        <v>0</v>
      </c>
      <c r="R474" s="6"/>
      <c r="S474" s="9">
        <f t="shared" si="550"/>
        <v>0</v>
      </c>
      <c r="T474" s="31">
        <f t="shared" ref="T474" si="593">+T475+T479+T483</f>
        <v>0</v>
      </c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</row>
    <row r="475" spans="1:159" ht="18" hidden="1" x14ac:dyDescent="0.2">
      <c r="A475" s="284"/>
      <c r="B475" s="285"/>
      <c r="C475" s="285"/>
      <c r="D475" s="296"/>
      <c r="E475" s="296" t="s">
        <v>56</v>
      </c>
      <c r="F475" s="296"/>
      <c r="G475" s="293" t="s">
        <v>306</v>
      </c>
      <c r="H475" s="73">
        <f t="shared" ref="H475:J475" si="594">+H476</f>
        <v>0</v>
      </c>
      <c r="I475" s="73">
        <f t="shared" si="594"/>
        <v>0</v>
      </c>
      <c r="J475" s="73">
        <f t="shared" si="594"/>
        <v>0</v>
      </c>
      <c r="K475" s="165" t="e">
        <f t="shared" si="553"/>
        <v>#DIV/0!</v>
      </c>
      <c r="L475" s="73">
        <f>+L476</f>
        <v>0</v>
      </c>
      <c r="M475" s="73">
        <f>+M476</f>
        <v>0</v>
      </c>
      <c r="N475" s="73">
        <f t="shared" ref="N475:O475" si="595">+N476</f>
        <v>0</v>
      </c>
      <c r="O475" s="73">
        <f t="shared" si="595"/>
        <v>0</v>
      </c>
      <c r="P475" s="73">
        <f>+P476</f>
        <v>0</v>
      </c>
      <c r="Q475" s="209">
        <f>+Q476</f>
        <v>0</v>
      </c>
      <c r="R475" s="6"/>
      <c r="S475" s="9">
        <f t="shared" si="550"/>
        <v>0</v>
      </c>
      <c r="T475" s="31">
        <f t="shared" ref="T475" si="596">+T476+T477+T478</f>
        <v>0</v>
      </c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</row>
    <row r="476" spans="1:159" ht="28.5" hidden="1" x14ac:dyDescent="0.2">
      <c r="A476" s="284"/>
      <c r="B476" s="285"/>
      <c r="C476" s="285"/>
      <c r="D476" s="296"/>
      <c r="E476" s="296"/>
      <c r="F476" s="296" t="s">
        <v>73</v>
      </c>
      <c r="G476" s="295" t="s">
        <v>400</v>
      </c>
      <c r="H476" s="73"/>
      <c r="I476" s="73"/>
      <c r="J476" s="73"/>
      <c r="K476" s="165" t="e">
        <f t="shared" si="553"/>
        <v>#DIV/0!</v>
      </c>
      <c r="L476" s="73"/>
      <c r="M476" s="73"/>
      <c r="N476" s="73"/>
      <c r="O476" s="73">
        <f>+M476+N476</f>
        <v>0</v>
      </c>
      <c r="P476" s="73"/>
      <c r="Q476" s="209"/>
      <c r="R476" s="6"/>
      <c r="S476" s="9">
        <f t="shared" si="550"/>
        <v>0</v>
      </c>
      <c r="T476" s="31">
        <f>+R476+S476</f>
        <v>0</v>
      </c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</row>
    <row r="477" spans="1:159" ht="18" hidden="1" x14ac:dyDescent="0.2">
      <c r="A477" s="284"/>
      <c r="B477" s="285"/>
      <c r="C477" s="285"/>
      <c r="D477" s="296"/>
      <c r="E477" s="296" t="s">
        <v>73</v>
      </c>
      <c r="F477" s="296"/>
      <c r="G477" s="309" t="s">
        <v>340</v>
      </c>
      <c r="H477" s="73">
        <f t="shared" ref="H477:J477" si="597">+H478</f>
        <v>0</v>
      </c>
      <c r="I477" s="73">
        <f t="shared" si="597"/>
        <v>0</v>
      </c>
      <c r="J477" s="73">
        <f t="shared" si="597"/>
        <v>0</v>
      </c>
      <c r="K477" s="165" t="e">
        <f t="shared" si="553"/>
        <v>#DIV/0!</v>
      </c>
      <c r="L477" s="73">
        <f>+L478</f>
        <v>0</v>
      </c>
      <c r="M477" s="73">
        <f>+M478</f>
        <v>0</v>
      </c>
      <c r="N477" s="73">
        <f t="shared" ref="N477:O477" si="598">+N478</f>
        <v>0</v>
      </c>
      <c r="O477" s="73">
        <f t="shared" si="598"/>
        <v>0</v>
      </c>
      <c r="P477" s="73">
        <f>+P478</f>
        <v>0</v>
      </c>
      <c r="Q477" s="209">
        <f>+Q478</f>
        <v>0</v>
      </c>
      <c r="R477" s="6"/>
      <c r="S477" s="9">
        <f t="shared" si="550"/>
        <v>0</v>
      </c>
      <c r="T477" s="31">
        <f t="shared" ref="T477:T478" si="599">+R477+S477</f>
        <v>0</v>
      </c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</row>
    <row r="478" spans="1:159" ht="18" hidden="1" x14ac:dyDescent="0.2">
      <c r="A478" s="284"/>
      <c r="B478" s="285"/>
      <c r="C478" s="285"/>
      <c r="D478" s="296"/>
      <c r="E478" s="296"/>
      <c r="F478" s="296" t="s">
        <v>56</v>
      </c>
      <c r="G478" s="295" t="s">
        <v>314</v>
      </c>
      <c r="H478" s="73"/>
      <c r="I478" s="73"/>
      <c r="J478" s="73"/>
      <c r="K478" s="165" t="e">
        <f t="shared" si="553"/>
        <v>#DIV/0!</v>
      </c>
      <c r="L478" s="73"/>
      <c r="M478" s="73"/>
      <c r="N478" s="73"/>
      <c r="O478" s="73">
        <f>+M478+N478</f>
        <v>0</v>
      </c>
      <c r="P478" s="73"/>
      <c r="Q478" s="209"/>
      <c r="R478" s="6"/>
      <c r="S478" s="9">
        <f t="shared" si="550"/>
        <v>0</v>
      </c>
      <c r="T478" s="31">
        <f t="shared" si="599"/>
        <v>0</v>
      </c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</row>
    <row r="479" spans="1:159" ht="18" hidden="1" x14ac:dyDescent="0.2">
      <c r="A479" s="284"/>
      <c r="B479" s="285"/>
      <c r="C479" s="285"/>
      <c r="D479" s="291">
        <v>70</v>
      </c>
      <c r="E479" s="291"/>
      <c r="F479" s="291"/>
      <c r="G479" s="309" t="s">
        <v>162</v>
      </c>
      <c r="H479" s="73">
        <f t="shared" ref="H479:J481" si="600">+H480</f>
        <v>0</v>
      </c>
      <c r="I479" s="73">
        <f t="shared" si="600"/>
        <v>0</v>
      </c>
      <c r="J479" s="73">
        <f t="shared" si="600"/>
        <v>0</v>
      </c>
      <c r="K479" s="165" t="e">
        <f t="shared" si="553"/>
        <v>#DIV/0!</v>
      </c>
      <c r="L479" s="73">
        <f t="shared" ref="L479:Q481" si="601">+L480</f>
        <v>0</v>
      </c>
      <c r="M479" s="73">
        <f t="shared" si="601"/>
        <v>0</v>
      </c>
      <c r="N479" s="73">
        <f t="shared" si="601"/>
        <v>0</v>
      </c>
      <c r="O479" s="73">
        <f t="shared" si="601"/>
        <v>0</v>
      </c>
      <c r="P479" s="73">
        <f t="shared" si="601"/>
        <v>0</v>
      </c>
      <c r="Q479" s="209">
        <f t="shared" si="601"/>
        <v>0</v>
      </c>
      <c r="R479" s="6"/>
      <c r="S479" s="9">
        <f t="shared" si="550"/>
        <v>0</v>
      </c>
      <c r="T479" s="31">
        <f t="shared" ref="T479" si="602">+T480+T481+T482</f>
        <v>0</v>
      </c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</row>
    <row r="480" spans="1:159" ht="18" hidden="1" x14ac:dyDescent="0.2">
      <c r="A480" s="284"/>
      <c r="B480" s="285"/>
      <c r="C480" s="285"/>
      <c r="D480" s="291">
        <v>71</v>
      </c>
      <c r="E480" s="291"/>
      <c r="F480" s="291"/>
      <c r="G480" s="309" t="s">
        <v>319</v>
      </c>
      <c r="H480" s="73">
        <f t="shared" si="600"/>
        <v>0</v>
      </c>
      <c r="I480" s="73">
        <f t="shared" si="600"/>
        <v>0</v>
      </c>
      <c r="J480" s="73">
        <f t="shared" si="600"/>
        <v>0</v>
      </c>
      <c r="K480" s="165" t="e">
        <f t="shared" si="553"/>
        <v>#DIV/0!</v>
      </c>
      <c r="L480" s="73">
        <f t="shared" si="601"/>
        <v>0</v>
      </c>
      <c r="M480" s="73">
        <f t="shared" si="601"/>
        <v>0</v>
      </c>
      <c r="N480" s="73">
        <f t="shared" si="601"/>
        <v>0</v>
      </c>
      <c r="O480" s="73">
        <f t="shared" si="601"/>
        <v>0</v>
      </c>
      <c r="P480" s="73">
        <f t="shared" si="601"/>
        <v>0</v>
      </c>
      <c r="Q480" s="209">
        <f t="shared" si="601"/>
        <v>0</v>
      </c>
      <c r="R480" s="6"/>
      <c r="S480" s="9">
        <f t="shared" si="550"/>
        <v>0</v>
      </c>
      <c r="T480" s="31">
        <f>+R480+S480</f>
        <v>0</v>
      </c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</row>
    <row r="481" spans="1:159" ht="18" hidden="1" x14ac:dyDescent="0.2">
      <c r="A481" s="284"/>
      <c r="B481" s="285"/>
      <c r="C481" s="285"/>
      <c r="D481" s="291"/>
      <c r="E481" s="296" t="s">
        <v>56</v>
      </c>
      <c r="F481" s="296"/>
      <c r="G481" s="293" t="s">
        <v>320</v>
      </c>
      <c r="H481" s="73">
        <f t="shared" si="600"/>
        <v>0</v>
      </c>
      <c r="I481" s="73">
        <f t="shared" si="600"/>
        <v>0</v>
      </c>
      <c r="J481" s="73">
        <f t="shared" si="600"/>
        <v>0</v>
      </c>
      <c r="K481" s="165" t="e">
        <f t="shared" si="553"/>
        <v>#DIV/0!</v>
      </c>
      <c r="L481" s="73">
        <f t="shared" si="601"/>
        <v>0</v>
      </c>
      <c r="M481" s="73">
        <f t="shared" si="601"/>
        <v>0</v>
      </c>
      <c r="N481" s="73">
        <f t="shared" si="601"/>
        <v>0</v>
      </c>
      <c r="O481" s="73">
        <f t="shared" si="601"/>
        <v>0</v>
      </c>
      <c r="P481" s="73">
        <f t="shared" si="601"/>
        <v>0</v>
      </c>
      <c r="Q481" s="209">
        <f t="shared" si="601"/>
        <v>0</v>
      </c>
      <c r="R481" s="6"/>
      <c r="S481" s="9">
        <f t="shared" si="550"/>
        <v>0</v>
      </c>
      <c r="T481" s="31">
        <f t="shared" ref="T481:T482" si="603">+R481+S481</f>
        <v>0</v>
      </c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</row>
    <row r="482" spans="1:159" ht="18" hidden="1" x14ac:dyDescent="0.2">
      <c r="A482" s="284"/>
      <c r="B482" s="285"/>
      <c r="C482" s="285"/>
      <c r="D482" s="291"/>
      <c r="E482" s="296"/>
      <c r="F482" s="296" t="s">
        <v>58</v>
      </c>
      <c r="G482" s="295" t="s">
        <v>373</v>
      </c>
      <c r="H482" s="73"/>
      <c r="I482" s="73"/>
      <c r="J482" s="73"/>
      <c r="K482" s="165" t="e">
        <f t="shared" si="553"/>
        <v>#DIV/0!</v>
      </c>
      <c r="L482" s="73"/>
      <c r="M482" s="73"/>
      <c r="N482" s="73"/>
      <c r="O482" s="73">
        <f>+M482+N482</f>
        <v>0</v>
      </c>
      <c r="P482" s="73"/>
      <c r="Q482" s="209"/>
      <c r="R482" s="6"/>
      <c r="S482" s="9">
        <f t="shared" si="550"/>
        <v>0</v>
      </c>
      <c r="T482" s="31">
        <f t="shared" si="603"/>
        <v>0</v>
      </c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</row>
    <row r="483" spans="1:159" ht="15.75" x14ac:dyDescent="0.2">
      <c r="A483" s="284"/>
      <c r="B483" s="285"/>
      <c r="C483" s="285"/>
      <c r="D483" s="285"/>
      <c r="E483" s="285"/>
      <c r="F483" s="285"/>
      <c r="G483" s="293"/>
      <c r="H483" s="336"/>
      <c r="I483" s="336"/>
      <c r="J483" s="336"/>
      <c r="K483" s="337"/>
      <c r="L483" s="264"/>
      <c r="M483" s="73"/>
      <c r="N483" s="73"/>
      <c r="O483" s="73"/>
      <c r="P483" s="69"/>
      <c r="Q483" s="213"/>
      <c r="R483" s="6"/>
      <c r="S483" s="9">
        <f t="shared" si="550"/>
        <v>0</v>
      </c>
      <c r="T483" s="31">
        <f t="shared" ref="T483" si="604">+T484+T485+T486</f>
        <v>0</v>
      </c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</row>
    <row r="484" spans="1:159" ht="60" x14ac:dyDescent="0.2">
      <c r="A484" s="290"/>
      <c r="B484" s="291"/>
      <c r="C484" s="291"/>
      <c r="D484" s="288" t="s">
        <v>82</v>
      </c>
      <c r="E484" s="288"/>
      <c r="F484" s="288"/>
      <c r="G484" s="293" t="s">
        <v>279</v>
      </c>
      <c r="H484" s="338"/>
      <c r="I484" s="338"/>
      <c r="J484" s="73">
        <f t="shared" ref="J484:J496" si="605">+J485</f>
        <v>0</v>
      </c>
      <c r="K484" s="73">
        <v>0</v>
      </c>
      <c r="L484" s="264"/>
      <c r="M484" s="71">
        <f t="shared" ref="M484:O484" si="606">+M485+M489+M493</f>
        <v>0</v>
      </c>
      <c r="N484" s="71">
        <f t="shared" si="606"/>
        <v>0</v>
      </c>
      <c r="O484" s="71">
        <f t="shared" si="606"/>
        <v>0</v>
      </c>
      <c r="P484" s="73">
        <f t="shared" ref="P484:Q496" si="607">L484-O484</f>
        <v>0</v>
      </c>
      <c r="Q484" s="73">
        <f t="shared" si="607"/>
        <v>0</v>
      </c>
      <c r="R484" s="6"/>
      <c r="S484" s="9">
        <f t="shared" si="550"/>
        <v>0</v>
      </c>
      <c r="T484" s="31">
        <f>+R484+S484</f>
        <v>0</v>
      </c>
      <c r="U484" s="6"/>
      <c r="V484" s="6"/>
      <c r="W484" s="6"/>
      <c r="X484" s="6"/>
      <c r="Y484" s="6"/>
      <c r="Z484" s="6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</row>
    <row r="485" spans="1:159" ht="15.75" x14ac:dyDescent="0.2">
      <c r="A485" s="290"/>
      <c r="B485" s="291"/>
      <c r="C485" s="291"/>
      <c r="D485" s="288"/>
      <c r="E485" s="288" t="s">
        <v>58</v>
      </c>
      <c r="F485" s="288"/>
      <c r="G485" s="293" t="s">
        <v>402</v>
      </c>
      <c r="H485" s="338"/>
      <c r="I485" s="338"/>
      <c r="J485" s="73">
        <f t="shared" si="605"/>
        <v>0</v>
      </c>
      <c r="K485" s="73">
        <v>0</v>
      </c>
      <c r="L485" s="264"/>
      <c r="M485" s="71">
        <f>+M486+M487+M488</f>
        <v>0</v>
      </c>
      <c r="N485" s="71">
        <f t="shared" ref="N485:O485" si="608">+N486+N487+N488</f>
        <v>0</v>
      </c>
      <c r="O485" s="71">
        <f t="shared" si="608"/>
        <v>0</v>
      </c>
      <c r="P485" s="73">
        <f t="shared" si="607"/>
        <v>0</v>
      </c>
      <c r="Q485" s="73">
        <f t="shared" si="607"/>
        <v>0</v>
      </c>
      <c r="R485" s="6"/>
      <c r="S485" s="9">
        <f t="shared" si="550"/>
        <v>0</v>
      </c>
      <c r="T485" s="31">
        <f t="shared" ref="T485:T486" si="609">+R485+S485</f>
        <v>0</v>
      </c>
      <c r="U485" s="6"/>
      <c r="V485" s="6"/>
      <c r="W485" s="6"/>
      <c r="X485" s="6"/>
      <c r="Y485" s="6"/>
      <c r="Z485" s="6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</row>
    <row r="486" spans="1:159" s="17" customFormat="1" thickBot="1" x14ac:dyDescent="0.25">
      <c r="A486" s="290"/>
      <c r="B486" s="291"/>
      <c r="C486" s="291"/>
      <c r="D486" s="296"/>
      <c r="E486" s="296"/>
      <c r="F486" s="296" t="s">
        <v>56</v>
      </c>
      <c r="G486" s="295" t="s">
        <v>276</v>
      </c>
      <c r="H486" s="321"/>
      <c r="I486" s="321"/>
      <c r="J486" s="71">
        <f t="shared" si="605"/>
        <v>0</v>
      </c>
      <c r="K486" s="73">
        <v>0</v>
      </c>
      <c r="L486" s="266"/>
      <c r="M486" s="71"/>
      <c r="N486" s="71"/>
      <c r="O486" s="71">
        <f>+M486+N486</f>
        <v>0</v>
      </c>
      <c r="P486" s="73">
        <f t="shared" si="607"/>
        <v>0</v>
      </c>
      <c r="Q486" s="73">
        <f t="shared" si="607"/>
        <v>0</v>
      </c>
      <c r="R486" s="14"/>
      <c r="S486" s="9">
        <f t="shared" si="550"/>
        <v>0</v>
      </c>
      <c r="T486" s="53">
        <f t="shared" si="609"/>
        <v>0</v>
      </c>
      <c r="U486" s="14"/>
      <c r="V486" s="14"/>
      <c r="W486" s="14"/>
      <c r="X486" s="14"/>
      <c r="Y486" s="14"/>
      <c r="Z486" s="14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16"/>
      <c r="DI486" s="16"/>
      <c r="DJ486" s="16"/>
      <c r="DK486" s="16"/>
      <c r="DL486" s="16"/>
      <c r="DM486" s="16"/>
      <c r="DN486" s="16"/>
      <c r="DO486" s="16"/>
      <c r="DP486" s="16"/>
      <c r="DQ486" s="16"/>
      <c r="DR486" s="16"/>
      <c r="DS486" s="16"/>
      <c r="DT486" s="16"/>
      <c r="DU486" s="16"/>
      <c r="DV486" s="16"/>
      <c r="DW486" s="16"/>
      <c r="DX486" s="16"/>
      <c r="DY486" s="16"/>
      <c r="DZ486" s="16"/>
      <c r="EA486" s="16"/>
      <c r="EB486" s="16"/>
      <c r="EC486" s="16"/>
      <c r="ED486" s="16"/>
      <c r="EE486" s="16"/>
      <c r="EF486" s="16"/>
      <c r="EG486" s="16"/>
      <c r="EH486" s="16"/>
      <c r="EI486" s="16"/>
      <c r="EJ486" s="16"/>
      <c r="EK486" s="16"/>
      <c r="EL486" s="16"/>
      <c r="EM486" s="16"/>
      <c r="EN486" s="16"/>
      <c r="EO486" s="16"/>
      <c r="EP486" s="16"/>
      <c r="EQ486" s="16"/>
      <c r="ER486" s="16"/>
      <c r="ES486" s="16"/>
      <c r="ET486" s="16"/>
      <c r="EU486" s="16"/>
      <c r="EV486" s="16"/>
      <c r="EW486" s="16"/>
      <c r="EX486" s="16"/>
      <c r="EY486" s="16"/>
      <c r="EZ486" s="16"/>
      <c r="FA486" s="16"/>
      <c r="FB486" s="16"/>
      <c r="FC486" s="16"/>
    </row>
    <row r="487" spans="1:159" s="17" customFormat="1" ht="15.75" x14ac:dyDescent="0.2">
      <c r="A487" s="290"/>
      <c r="B487" s="291"/>
      <c r="C487" s="291"/>
      <c r="D487" s="296"/>
      <c r="E487" s="296"/>
      <c r="F487" s="296" t="s">
        <v>58</v>
      </c>
      <c r="G487" s="295" t="s">
        <v>277</v>
      </c>
      <c r="H487" s="321"/>
      <c r="I487" s="321"/>
      <c r="J487" s="71">
        <f t="shared" si="605"/>
        <v>0</v>
      </c>
      <c r="K487" s="73">
        <v>0</v>
      </c>
      <c r="L487" s="266"/>
      <c r="M487" s="71"/>
      <c r="N487" s="71"/>
      <c r="O487" s="71">
        <f t="shared" ref="O487:O488" si="610">+M487+N487</f>
        <v>0</v>
      </c>
      <c r="P487" s="73">
        <f t="shared" si="607"/>
        <v>0</v>
      </c>
      <c r="Q487" s="73">
        <f t="shared" si="607"/>
        <v>0</v>
      </c>
      <c r="R487" s="14"/>
      <c r="S487" s="9">
        <f t="shared" si="550"/>
        <v>0</v>
      </c>
      <c r="T487" s="14"/>
      <c r="U487" s="14"/>
      <c r="V487" s="14"/>
      <c r="W487" s="14"/>
      <c r="X487" s="14"/>
      <c r="Y487" s="14"/>
      <c r="Z487" s="14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</row>
    <row r="488" spans="1:159" s="22" customFormat="1" ht="15.75" x14ac:dyDescent="0.2">
      <c r="A488" s="339"/>
      <c r="B488" s="340"/>
      <c r="C488" s="340"/>
      <c r="D488" s="341"/>
      <c r="E488" s="341"/>
      <c r="F488" s="341" t="s">
        <v>12</v>
      </c>
      <c r="G488" s="295" t="s">
        <v>278</v>
      </c>
      <c r="H488" s="321"/>
      <c r="I488" s="321"/>
      <c r="J488" s="71">
        <f t="shared" si="605"/>
        <v>0</v>
      </c>
      <c r="K488" s="73">
        <v>0</v>
      </c>
      <c r="L488" s="266"/>
      <c r="M488" s="71"/>
      <c r="N488" s="71"/>
      <c r="O488" s="71">
        <f t="shared" si="610"/>
        <v>0</v>
      </c>
      <c r="P488" s="73">
        <f t="shared" si="607"/>
        <v>0</v>
      </c>
      <c r="Q488" s="73">
        <f t="shared" si="607"/>
        <v>0</v>
      </c>
      <c r="R488" s="18"/>
      <c r="S488" s="9">
        <f t="shared" si="550"/>
        <v>0</v>
      </c>
      <c r="T488" s="18"/>
      <c r="U488" s="18"/>
      <c r="V488" s="18"/>
      <c r="W488" s="18"/>
      <c r="X488" s="18"/>
      <c r="Y488" s="18"/>
      <c r="Z488" s="18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1"/>
      <c r="DI488" s="21"/>
      <c r="DJ488" s="21"/>
      <c r="DK488" s="21"/>
      <c r="DL488" s="21"/>
      <c r="DM488" s="21"/>
      <c r="DN488" s="21"/>
      <c r="DO488" s="21"/>
      <c r="DP488" s="21"/>
      <c r="DQ488" s="21"/>
      <c r="DR488" s="21"/>
      <c r="DS488" s="21"/>
      <c r="DT488" s="21"/>
      <c r="DU488" s="21"/>
      <c r="DV488" s="21"/>
      <c r="DW488" s="21"/>
      <c r="DX488" s="21"/>
      <c r="DY488" s="21"/>
      <c r="DZ488" s="21"/>
      <c r="EA488" s="21"/>
      <c r="EB488" s="21"/>
      <c r="EC488" s="21"/>
      <c r="ED488" s="21"/>
      <c r="EE488" s="21"/>
      <c r="EF488" s="21"/>
      <c r="EG488" s="21"/>
      <c r="EH488" s="21"/>
      <c r="EI488" s="21"/>
      <c r="EJ488" s="21"/>
      <c r="EK488" s="21"/>
      <c r="EL488" s="21"/>
      <c r="EM488" s="21"/>
      <c r="EN488" s="21"/>
      <c r="EO488" s="21"/>
      <c r="EP488" s="21"/>
      <c r="EQ488" s="21"/>
      <c r="ER488" s="21"/>
      <c r="ES488" s="21"/>
      <c r="ET488" s="21"/>
      <c r="EU488" s="21"/>
      <c r="EV488" s="21"/>
      <c r="EW488" s="21"/>
      <c r="EX488" s="21"/>
      <c r="EY488" s="21"/>
      <c r="EZ488" s="21"/>
      <c r="FA488" s="21"/>
      <c r="FB488" s="21"/>
      <c r="FC488" s="21"/>
    </row>
    <row r="489" spans="1:159" s="17" customFormat="1" ht="15.75" x14ac:dyDescent="0.2">
      <c r="A489" s="290"/>
      <c r="B489" s="291"/>
      <c r="C489" s="291"/>
      <c r="D489" s="296"/>
      <c r="E489" s="288"/>
      <c r="F489" s="288"/>
      <c r="G489" s="293" t="s">
        <v>401</v>
      </c>
      <c r="H489" s="338"/>
      <c r="I489" s="338"/>
      <c r="J489" s="73">
        <f t="shared" si="605"/>
        <v>0</v>
      </c>
      <c r="K489" s="73">
        <v>0</v>
      </c>
      <c r="L489" s="264"/>
      <c r="M489" s="71">
        <f>+M490+M491+M492</f>
        <v>0</v>
      </c>
      <c r="N489" s="71">
        <f t="shared" ref="N489:O489" si="611">+N490+N491+N492</f>
        <v>0</v>
      </c>
      <c r="O489" s="71">
        <f t="shared" si="611"/>
        <v>0</v>
      </c>
      <c r="P489" s="73">
        <f t="shared" si="607"/>
        <v>0</v>
      </c>
      <c r="Q489" s="73">
        <f t="shared" si="607"/>
        <v>0</v>
      </c>
      <c r="R489" s="14"/>
      <c r="S489" s="9">
        <f t="shared" si="550"/>
        <v>0</v>
      </c>
      <c r="T489" s="14"/>
      <c r="U489" s="14"/>
      <c r="V489" s="14"/>
      <c r="W489" s="14"/>
      <c r="X489" s="14"/>
      <c r="Y489" s="14"/>
      <c r="Z489" s="14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16"/>
      <c r="DI489" s="16"/>
      <c r="DJ489" s="16"/>
      <c r="DK489" s="16"/>
      <c r="DL489" s="16"/>
      <c r="DM489" s="16"/>
      <c r="DN489" s="16"/>
      <c r="DO489" s="16"/>
      <c r="DP489" s="16"/>
      <c r="DQ489" s="16"/>
      <c r="DR489" s="16"/>
      <c r="DS489" s="16"/>
      <c r="DT489" s="16"/>
      <c r="DU489" s="16"/>
      <c r="DV489" s="16"/>
      <c r="DW489" s="16"/>
      <c r="DX489" s="16"/>
      <c r="DY489" s="16"/>
      <c r="DZ489" s="16"/>
      <c r="EA489" s="16"/>
      <c r="EB489" s="16"/>
      <c r="EC489" s="16"/>
      <c r="ED489" s="16"/>
      <c r="EE489" s="16"/>
      <c r="EF489" s="16"/>
      <c r="EG489" s="16"/>
      <c r="EH489" s="16"/>
      <c r="EI489" s="16"/>
      <c r="EJ489" s="16"/>
      <c r="EK489" s="16"/>
      <c r="EL489" s="16"/>
      <c r="EM489" s="16"/>
      <c r="EN489" s="16"/>
      <c r="EO489" s="16"/>
      <c r="EP489" s="16"/>
      <c r="EQ489" s="16"/>
      <c r="ER489" s="16"/>
      <c r="ES489" s="16"/>
      <c r="ET489" s="16"/>
      <c r="EU489" s="16"/>
      <c r="EV489" s="16"/>
      <c r="EW489" s="16"/>
      <c r="EX489" s="16"/>
      <c r="EY489" s="16"/>
      <c r="EZ489" s="16"/>
      <c r="FA489" s="16"/>
      <c r="FB489" s="16"/>
      <c r="FC489" s="16"/>
    </row>
    <row r="490" spans="1:159" s="17" customFormat="1" ht="15.75" x14ac:dyDescent="0.2">
      <c r="A490" s="290"/>
      <c r="B490" s="291"/>
      <c r="C490" s="291"/>
      <c r="D490" s="296"/>
      <c r="E490" s="296"/>
      <c r="F490" s="296" t="s">
        <v>56</v>
      </c>
      <c r="G490" s="295" t="s">
        <v>276</v>
      </c>
      <c r="H490" s="321"/>
      <c r="I490" s="321"/>
      <c r="J490" s="71">
        <f t="shared" si="605"/>
        <v>0</v>
      </c>
      <c r="K490" s="73">
        <v>0</v>
      </c>
      <c r="L490" s="266"/>
      <c r="M490" s="71"/>
      <c r="N490" s="71"/>
      <c r="O490" s="71">
        <f>+M490+N490</f>
        <v>0</v>
      </c>
      <c r="P490" s="73">
        <f t="shared" si="607"/>
        <v>0</v>
      </c>
      <c r="Q490" s="73">
        <f t="shared" si="607"/>
        <v>0</v>
      </c>
      <c r="R490" s="14"/>
      <c r="S490" s="9">
        <f t="shared" si="550"/>
        <v>0</v>
      </c>
      <c r="T490" s="14"/>
      <c r="U490" s="14"/>
      <c r="V490" s="14"/>
      <c r="W490" s="14"/>
      <c r="X490" s="14"/>
      <c r="Y490" s="14"/>
      <c r="Z490" s="14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16"/>
      <c r="DI490" s="16"/>
      <c r="DJ490" s="16"/>
      <c r="DK490" s="16"/>
      <c r="DL490" s="16"/>
      <c r="DM490" s="16"/>
      <c r="DN490" s="16"/>
      <c r="DO490" s="16"/>
      <c r="DP490" s="16"/>
      <c r="DQ490" s="16"/>
      <c r="DR490" s="16"/>
      <c r="DS490" s="16"/>
      <c r="DT490" s="16"/>
      <c r="DU490" s="16"/>
      <c r="DV490" s="16"/>
      <c r="DW490" s="16"/>
      <c r="DX490" s="16"/>
      <c r="DY490" s="16"/>
      <c r="DZ490" s="16"/>
      <c r="EA490" s="16"/>
      <c r="EB490" s="16"/>
      <c r="EC490" s="16"/>
      <c r="ED490" s="16"/>
      <c r="EE490" s="16"/>
      <c r="EF490" s="16"/>
      <c r="EG490" s="16"/>
      <c r="EH490" s="16"/>
      <c r="EI490" s="16"/>
      <c r="EJ490" s="16"/>
      <c r="EK490" s="16"/>
      <c r="EL490" s="16"/>
      <c r="EM490" s="16"/>
      <c r="EN490" s="16"/>
      <c r="EO490" s="16"/>
      <c r="EP490" s="16"/>
      <c r="EQ490" s="16"/>
      <c r="ER490" s="16"/>
      <c r="ES490" s="16"/>
      <c r="ET490" s="16"/>
      <c r="EU490" s="16"/>
      <c r="EV490" s="16"/>
      <c r="EW490" s="16"/>
      <c r="EX490" s="16"/>
      <c r="EY490" s="16"/>
      <c r="EZ490" s="16"/>
      <c r="FA490" s="16"/>
      <c r="FB490" s="16"/>
      <c r="FC490" s="16"/>
    </row>
    <row r="491" spans="1:159" s="17" customFormat="1" ht="15.75" x14ac:dyDescent="0.2">
      <c r="A491" s="290"/>
      <c r="B491" s="291"/>
      <c r="C491" s="291"/>
      <c r="D491" s="296"/>
      <c r="E491" s="296"/>
      <c r="F491" s="296" t="s">
        <v>58</v>
      </c>
      <c r="G491" s="295" t="s">
        <v>277</v>
      </c>
      <c r="H491" s="321"/>
      <c r="I491" s="321"/>
      <c r="J491" s="71">
        <f t="shared" si="605"/>
        <v>0</v>
      </c>
      <c r="K491" s="73">
        <v>0</v>
      </c>
      <c r="L491" s="266"/>
      <c r="M491" s="71"/>
      <c r="N491" s="71"/>
      <c r="O491" s="71">
        <f t="shared" ref="O491:O492" si="612">+M491+N491</f>
        <v>0</v>
      </c>
      <c r="P491" s="73">
        <f t="shared" si="607"/>
        <v>0</v>
      </c>
      <c r="Q491" s="73">
        <f t="shared" si="607"/>
        <v>0</v>
      </c>
      <c r="R491" s="14"/>
      <c r="S491" s="9">
        <f t="shared" si="550"/>
        <v>0</v>
      </c>
      <c r="T491" s="14"/>
      <c r="U491" s="14"/>
      <c r="V491" s="14"/>
      <c r="W491" s="14"/>
      <c r="X491" s="14"/>
      <c r="Y491" s="14"/>
      <c r="Z491" s="14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16"/>
      <c r="DI491" s="16"/>
      <c r="DJ491" s="16"/>
      <c r="DK491" s="16"/>
      <c r="DL491" s="16"/>
      <c r="DM491" s="16"/>
      <c r="DN491" s="16"/>
      <c r="DO491" s="16"/>
      <c r="DP491" s="16"/>
      <c r="DQ491" s="16"/>
      <c r="DR491" s="16"/>
      <c r="DS491" s="16"/>
      <c r="DT491" s="16"/>
      <c r="DU491" s="16"/>
      <c r="DV491" s="16"/>
      <c r="DW491" s="16"/>
      <c r="DX491" s="16"/>
      <c r="DY491" s="16"/>
      <c r="DZ491" s="16"/>
      <c r="EA491" s="16"/>
      <c r="EB491" s="16"/>
      <c r="EC491" s="16"/>
      <c r="ED491" s="16"/>
      <c r="EE491" s="16"/>
      <c r="EF491" s="16"/>
      <c r="EG491" s="16"/>
      <c r="EH491" s="16"/>
      <c r="EI491" s="16"/>
      <c r="EJ491" s="16"/>
      <c r="EK491" s="16"/>
      <c r="EL491" s="16"/>
      <c r="EM491" s="16"/>
      <c r="EN491" s="16"/>
      <c r="EO491" s="16"/>
      <c r="EP491" s="16"/>
      <c r="EQ491" s="16"/>
      <c r="ER491" s="16"/>
      <c r="ES491" s="16"/>
      <c r="ET491" s="16"/>
      <c r="EU491" s="16"/>
      <c r="EV491" s="16"/>
      <c r="EW491" s="16"/>
      <c r="EX491" s="16"/>
      <c r="EY491" s="16"/>
      <c r="EZ491" s="16"/>
      <c r="FA491" s="16"/>
      <c r="FB491" s="16"/>
      <c r="FC491" s="16"/>
    </row>
    <row r="492" spans="1:159" s="22" customFormat="1" ht="15.75" x14ac:dyDescent="0.2">
      <c r="A492" s="339"/>
      <c r="B492" s="340"/>
      <c r="C492" s="340"/>
      <c r="D492" s="341"/>
      <c r="E492" s="341"/>
      <c r="F492" s="341" t="s">
        <v>12</v>
      </c>
      <c r="G492" s="295" t="s">
        <v>278</v>
      </c>
      <c r="H492" s="321"/>
      <c r="I492" s="321"/>
      <c r="J492" s="71">
        <f t="shared" si="605"/>
        <v>0</v>
      </c>
      <c r="K492" s="73">
        <v>0</v>
      </c>
      <c r="L492" s="266"/>
      <c r="M492" s="71"/>
      <c r="N492" s="71"/>
      <c r="O492" s="71">
        <f t="shared" si="612"/>
        <v>0</v>
      </c>
      <c r="P492" s="73">
        <f t="shared" si="607"/>
        <v>0</v>
      </c>
      <c r="Q492" s="73">
        <f t="shared" si="607"/>
        <v>0</v>
      </c>
      <c r="R492" s="18"/>
      <c r="S492" s="9">
        <f t="shared" si="550"/>
        <v>0</v>
      </c>
      <c r="T492" s="18"/>
      <c r="U492" s="18"/>
      <c r="V492" s="18"/>
      <c r="W492" s="18"/>
      <c r="X492" s="18"/>
      <c r="Y492" s="18"/>
      <c r="Z492" s="18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1"/>
      <c r="DI492" s="21"/>
      <c r="DJ492" s="21"/>
      <c r="DK492" s="21"/>
      <c r="DL492" s="21"/>
      <c r="DM492" s="21"/>
      <c r="DN492" s="21"/>
      <c r="DO492" s="21"/>
      <c r="DP492" s="21"/>
      <c r="DQ492" s="21"/>
      <c r="DR492" s="21"/>
      <c r="DS492" s="21"/>
      <c r="DT492" s="21"/>
      <c r="DU492" s="21"/>
      <c r="DV492" s="21"/>
      <c r="DW492" s="21"/>
      <c r="DX492" s="21"/>
      <c r="DY492" s="21"/>
      <c r="DZ492" s="21"/>
      <c r="EA492" s="21"/>
      <c r="EB492" s="21"/>
      <c r="EC492" s="21"/>
      <c r="ED492" s="21"/>
      <c r="EE492" s="21"/>
      <c r="EF492" s="21"/>
      <c r="EG492" s="21"/>
      <c r="EH492" s="21"/>
      <c r="EI492" s="21"/>
      <c r="EJ492" s="21"/>
      <c r="EK492" s="21"/>
      <c r="EL492" s="21"/>
      <c r="EM492" s="21"/>
      <c r="EN492" s="21"/>
      <c r="EO492" s="21"/>
      <c r="EP492" s="21"/>
      <c r="EQ492" s="21"/>
      <c r="ER492" s="21"/>
      <c r="ES492" s="21"/>
      <c r="ET492" s="21"/>
      <c r="EU492" s="21"/>
      <c r="EV492" s="21"/>
      <c r="EW492" s="21"/>
      <c r="EX492" s="21"/>
      <c r="EY492" s="21"/>
      <c r="EZ492" s="21"/>
      <c r="FA492" s="21"/>
      <c r="FB492" s="21"/>
      <c r="FC492" s="21"/>
    </row>
    <row r="493" spans="1:159" s="17" customFormat="1" ht="15.75" x14ac:dyDescent="0.2">
      <c r="A493" s="290"/>
      <c r="B493" s="291"/>
      <c r="C493" s="291"/>
      <c r="D493" s="296"/>
      <c r="E493" s="288"/>
      <c r="F493" s="288"/>
      <c r="G493" s="293" t="s">
        <v>401</v>
      </c>
      <c r="H493" s="338"/>
      <c r="I493" s="338"/>
      <c r="J493" s="73">
        <f t="shared" si="605"/>
        <v>0</v>
      </c>
      <c r="K493" s="73">
        <v>0</v>
      </c>
      <c r="L493" s="264"/>
      <c r="M493" s="71">
        <f>+M494+M495+M496</f>
        <v>0</v>
      </c>
      <c r="N493" s="71">
        <f t="shared" ref="N493:O493" si="613">+N494+N495+N496</f>
        <v>0</v>
      </c>
      <c r="O493" s="71">
        <f t="shared" si="613"/>
        <v>0</v>
      </c>
      <c r="P493" s="73">
        <f t="shared" si="607"/>
        <v>0</v>
      </c>
      <c r="Q493" s="73">
        <f t="shared" si="607"/>
        <v>0</v>
      </c>
      <c r="R493" s="14"/>
      <c r="S493" s="9">
        <f t="shared" si="550"/>
        <v>0</v>
      </c>
      <c r="T493" s="14"/>
      <c r="U493" s="14"/>
      <c r="V493" s="14"/>
      <c r="W493" s="14"/>
      <c r="X493" s="14"/>
      <c r="Y493" s="14"/>
      <c r="Z493" s="14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16"/>
      <c r="DI493" s="16"/>
      <c r="DJ493" s="16"/>
      <c r="DK493" s="16"/>
      <c r="DL493" s="16"/>
      <c r="DM493" s="16"/>
      <c r="DN493" s="16"/>
      <c r="DO493" s="16"/>
      <c r="DP493" s="16"/>
      <c r="DQ493" s="16"/>
      <c r="DR493" s="16"/>
      <c r="DS493" s="16"/>
      <c r="DT493" s="16"/>
      <c r="DU493" s="16"/>
      <c r="DV493" s="16"/>
      <c r="DW493" s="16"/>
      <c r="DX493" s="16"/>
      <c r="DY493" s="16"/>
      <c r="DZ493" s="16"/>
      <c r="EA493" s="16"/>
      <c r="EB493" s="16"/>
      <c r="EC493" s="16"/>
      <c r="ED493" s="16"/>
      <c r="EE493" s="16"/>
      <c r="EF493" s="16"/>
      <c r="EG493" s="16"/>
      <c r="EH493" s="16"/>
      <c r="EI493" s="16"/>
      <c r="EJ493" s="16"/>
      <c r="EK493" s="16"/>
      <c r="EL493" s="16"/>
      <c r="EM493" s="16"/>
      <c r="EN493" s="16"/>
      <c r="EO493" s="16"/>
      <c r="EP493" s="16"/>
      <c r="EQ493" s="16"/>
      <c r="ER493" s="16"/>
      <c r="ES493" s="16"/>
      <c r="ET493" s="16"/>
      <c r="EU493" s="16"/>
      <c r="EV493" s="16"/>
      <c r="EW493" s="16"/>
      <c r="EX493" s="16"/>
      <c r="EY493" s="16"/>
      <c r="EZ493" s="16"/>
      <c r="FA493" s="16"/>
      <c r="FB493" s="16"/>
      <c r="FC493" s="16"/>
    </row>
    <row r="494" spans="1:159" s="17" customFormat="1" ht="15.75" x14ac:dyDescent="0.2">
      <c r="A494" s="290"/>
      <c r="B494" s="291"/>
      <c r="C494" s="291"/>
      <c r="D494" s="296"/>
      <c r="E494" s="296"/>
      <c r="F494" s="296" t="s">
        <v>56</v>
      </c>
      <c r="G494" s="295" t="s">
        <v>276</v>
      </c>
      <c r="H494" s="321"/>
      <c r="I494" s="321"/>
      <c r="J494" s="71">
        <f t="shared" si="605"/>
        <v>0</v>
      </c>
      <c r="K494" s="73">
        <v>0</v>
      </c>
      <c r="L494" s="266"/>
      <c r="M494" s="71"/>
      <c r="N494" s="71"/>
      <c r="O494" s="71">
        <f>+M494+N494</f>
        <v>0</v>
      </c>
      <c r="P494" s="73">
        <f t="shared" si="607"/>
        <v>0</v>
      </c>
      <c r="Q494" s="73">
        <f t="shared" si="607"/>
        <v>0</v>
      </c>
      <c r="R494" s="14"/>
      <c r="S494" s="9">
        <f t="shared" si="550"/>
        <v>0</v>
      </c>
      <c r="T494" s="14"/>
      <c r="U494" s="14"/>
      <c r="V494" s="14"/>
      <c r="W494" s="14"/>
      <c r="X494" s="14"/>
      <c r="Y494" s="14"/>
      <c r="Z494" s="14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16"/>
      <c r="DI494" s="16"/>
      <c r="DJ494" s="16"/>
      <c r="DK494" s="16"/>
      <c r="DL494" s="16"/>
      <c r="DM494" s="16"/>
      <c r="DN494" s="16"/>
      <c r="DO494" s="16"/>
      <c r="DP494" s="16"/>
      <c r="DQ494" s="16"/>
      <c r="DR494" s="16"/>
      <c r="DS494" s="16"/>
      <c r="DT494" s="16"/>
      <c r="DU494" s="16"/>
      <c r="DV494" s="16"/>
      <c r="DW494" s="16"/>
      <c r="DX494" s="16"/>
      <c r="DY494" s="16"/>
      <c r="DZ494" s="16"/>
      <c r="EA494" s="16"/>
      <c r="EB494" s="16"/>
      <c r="EC494" s="16"/>
      <c r="ED494" s="16"/>
      <c r="EE494" s="16"/>
      <c r="EF494" s="16"/>
      <c r="EG494" s="16"/>
      <c r="EH494" s="16"/>
      <c r="EI494" s="16"/>
      <c r="EJ494" s="16"/>
      <c r="EK494" s="16"/>
      <c r="EL494" s="16"/>
      <c r="EM494" s="16"/>
      <c r="EN494" s="16"/>
      <c r="EO494" s="16"/>
      <c r="EP494" s="16"/>
      <c r="EQ494" s="16"/>
      <c r="ER494" s="16"/>
      <c r="ES494" s="16"/>
      <c r="ET494" s="16"/>
      <c r="EU494" s="16"/>
      <c r="EV494" s="16"/>
      <c r="EW494" s="16"/>
      <c r="EX494" s="16"/>
      <c r="EY494" s="16"/>
      <c r="EZ494" s="16"/>
      <c r="FA494" s="16"/>
      <c r="FB494" s="16"/>
      <c r="FC494" s="16"/>
    </row>
    <row r="495" spans="1:159" s="17" customFormat="1" ht="15.75" x14ac:dyDescent="0.2">
      <c r="A495" s="290"/>
      <c r="B495" s="291"/>
      <c r="C495" s="291"/>
      <c r="D495" s="296"/>
      <c r="E495" s="296"/>
      <c r="F495" s="296" t="s">
        <v>58</v>
      </c>
      <c r="G495" s="295" t="s">
        <v>277</v>
      </c>
      <c r="H495" s="321"/>
      <c r="I495" s="321"/>
      <c r="J495" s="71">
        <f t="shared" si="605"/>
        <v>0</v>
      </c>
      <c r="K495" s="73">
        <v>0</v>
      </c>
      <c r="L495" s="266"/>
      <c r="M495" s="71"/>
      <c r="N495" s="71"/>
      <c r="O495" s="71">
        <f t="shared" ref="O495:O496" si="614">+M495+N495</f>
        <v>0</v>
      </c>
      <c r="P495" s="73">
        <f t="shared" si="607"/>
        <v>0</v>
      </c>
      <c r="Q495" s="73">
        <f t="shared" si="607"/>
        <v>0</v>
      </c>
      <c r="R495" s="14"/>
      <c r="S495" s="9">
        <f t="shared" si="550"/>
        <v>0</v>
      </c>
      <c r="T495" s="14"/>
      <c r="U495" s="14"/>
      <c r="V495" s="14"/>
      <c r="W495" s="14"/>
      <c r="X495" s="14"/>
      <c r="Y495" s="14"/>
      <c r="Z495" s="14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16"/>
      <c r="DI495" s="16"/>
      <c r="DJ495" s="16"/>
      <c r="DK495" s="16"/>
      <c r="DL495" s="16"/>
      <c r="DM495" s="16"/>
      <c r="DN495" s="16"/>
      <c r="DO495" s="16"/>
      <c r="DP495" s="16"/>
      <c r="DQ495" s="16"/>
      <c r="DR495" s="16"/>
      <c r="DS495" s="16"/>
      <c r="DT495" s="16"/>
      <c r="DU495" s="16"/>
      <c r="DV495" s="16"/>
      <c r="DW495" s="16"/>
      <c r="DX495" s="16"/>
      <c r="DY495" s="16"/>
      <c r="DZ495" s="16"/>
      <c r="EA495" s="16"/>
      <c r="EB495" s="16"/>
      <c r="EC495" s="16"/>
      <c r="ED495" s="16"/>
      <c r="EE495" s="16"/>
      <c r="EF495" s="16"/>
      <c r="EG495" s="16"/>
      <c r="EH495" s="16"/>
      <c r="EI495" s="16"/>
      <c r="EJ495" s="16"/>
      <c r="EK495" s="16"/>
      <c r="EL495" s="16"/>
      <c r="EM495" s="16"/>
      <c r="EN495" s="16"/>
      <c r="EO495" s="16"/>
      <c r="EP495" s="16"/>
      <c r="EQ495" s="16"/>
      <c r="ER495" s="16"/>
      <c r="ES495" s="16"/>
      <c r="ET495" s="16"/>
      <c r="EU495" s="16"/>
      <c r="EV495" s="16"/>
      <c r="EW495" s="16"/>
      <c r="EX495" s="16"/>
      <c r="EY495" s="16"/>
      <c r="EZ495" s="16"/>
      <c r="FA495" s="16"/>
      <c r="FB495" s="16"/>
      <c r="FC495" s="16"/>
    </row>
    <row r="496" spans="1:159" thickBot="1" x14ac:dyDescent="0.25">
      <c r="A496" s="342"/>
      <c r="B496" s="343"/>
      <c r="C496" s="343"/>
      <c r="D496" s="344"/>
      <c r="E496" s="344"/>
      <c r="F496" s="344" t="s">
        <v>12</v>
      </c>
      <c r="G496" s="345" t="s">
        <v>278</v>
      </c>
      <c r="H496" s="346"/>
      <c r="I496" s="346"/>
      <c r="J496" s="218">
        <f t="shared" si="605"/>
        <v>0</v>
      </c>
      <c r="K496" s="73">
        <v>0</v>
      </c>
      <c r="L496" s="268"/>
      <c r="M496" s="218"/>
      <c r="N496" s="218"/>
      <c r="O496" s="218">
        <f t="shared" si="614"/>
        <v>0</v>
      </c>
      <c r="P496" s="73">
        <f t="shared" si="607"/>
        <v>0</v>
      </c>
      <c r="Q496" s="73">
        <f t="shared" si="607"/>
        <v>0</v>
      </c>
      <c r="R496" s="6"/>
      <c r="S496" s="9">
        <f t="shared" si="550"/>
        <v>0</v>
      </c>
      <c r="T496" s="6"/>
      <c r="U496" s="6"/>
      <c r="V496" s="6"/>
      <c r="W496" s="6"/>
      <c r="X496" s="6"/>
      <c r="Y496" s="6"/>
      <c r="Z496" s="6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</row>
    <row r="497" spans="1:159" ht="15" x14ac:dyDescent="0.2">
      <c r="A497" s="347"/>
      <c r="B497" s="347"/>
      <c r="C497" s="347"/>
      <c r="D497" s="347"/>
      <c r="E497" s="347"/>
      <c r="F497" s="347"/>
      <c r="G497" s="348"/>
      <c r="H497" s="348"/>
      <c r="I497" s="348"/>
      <c r="J497" s="348"/>
      <c r="K497" s="349"/>
      <c r="M497" s="74"/>
      <c r="N497" s="43"/>
      <c r="O497" s="358"/>
      <c r="P497" s="74"/>
      <c r="R497" s="12"/>
      <c r="S497" s="9">
        <f t="shared" si="550"/>
        <v>0</v>
      </c>
      <c r="T497" s="12"/>
      <c r="U497" s="12"/>
      <c r="V497" s="12"/>
      <c r="W497" s="12"/>
      <c r="X497" s="12"/>
      <c r="Y497" s="12"/>
      <c r="Z497" s="1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</row>
    <row r="498" spans="1:159" ht="18" hidden="1" customHeight="1" x14ac:dyDescent="0.2">
      <c r="A498" s="347"/>
      <c r="B498" s="347"/>
      <c r="C498" s="347"/>
      <c r="D498" s="347"/>
      <c r="E498" s="347"/>
      <c r="F498" s="347"/>
      <c r="G498" s="348"/>
      <c r="H498" s="348"/>
      <c r="I498" s="348"/>
      <c r="J498" s="348"/>
      <c r="K498" s="349"/>
      <c r="M498" s="74"/>
      <c r="N498" s="43"/>
      <c r="O498" s="358"/>
      <c r="P498" s="74"/>
      <c r="R498" s="12"/>
      <c r="S498" s="9">
        <f t="shared" si="550"/>
        <v>0</v>
      </c>
      <c r="T498" s="12"/>
      <c r="U498" s="12"/>
      <c r="V498" s="12"/>
      <c r="W498" s="12"/>
      <c r="X498" s="12"/>
      <c r="Y498" s="12"/>
      <c r="Z498" s="1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</row>
    <row r="499" spans="1:159" ht="15.75" hidden="1" x14ac:dyDescent="0.2">
      <c r="A499" s="347"/>
      <c r="B499" s="347"/>
      <c r="C499" s="347"/>
      <c r="D499" s="347"/>
      <c r="E499" s="347"/>
      <c r="F499" s="347"/>
      <c r="G499" s="348"/>
      <c r="H499" s="348"/>
      <c r="I499" s="348"/>
      <c r="J499" s="392" t="s">
        <v>389</v>
      </c>
      <c r="K499" s="432"/>
      <c r="L499" s="353" t="s">
        <v>280</v>
      </c>
      <c r="M499" s="69"/>
      <c r="N499" s="32"/>
      <c r="O499" s="71">
        <f>+M499+N499</f>
        <v>0</v>
      </c>
      <c r="P499" s="74"/>
      <c r="R499" s="12"/>
      <c r="S499" s="9">
        <f t="shared" si="550"/>
        <v>0</v>
      </c>
      <c r="T499" s="12"/>
      <c r="U499" s="12"/>
      <c r="V499" s="12"/>
      <c r="W499" s="12"/>
      <c r="X499" s="12"/>
      <c r="Y499" s="12"/>
      <c r="Z499" s="1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</row>
    <row r="500" spans="1:159" ht="15" hidden="1" x14ac:dyDescent="0.2">
      <c r="A500" s="347"/>
      <c r="B500" s="347"/>
      <c r="C500" s="347"/>
      <c r="D500" s="347"/>
      <c r="E500" s="347"/>
      <c r="F500" s="347"/>
      <c r="G500" s="348"/>
      <c r="H500" s="348"/>
      <c r="I500" s="348"/>
      <c r="J500" s="348"/>
      <c r="K500" s="349"/>
      <c r="L500" s="353" t="s">
        <v>281</v>
      </c>
      <c r="M500" s="69"/>
      <c r="N500" s="69"/>
      <c r="O500" s="71">
        <f>+M500+N500</f>
        <v>0</v>
      </c>
      <c r="P500" s="74"/>
      <c r="R500" s="12"/>
      <c r="S500" s="9">
        <f t="shared" si="550"/>
        <v>0</v>
      </c>
      <c r="T500" s="12"/>
      <c r="U500" s="12"/>
      <c r="V500" s="12"/>
      <c r="W500" s="12"/>
      <c r="X500" s="12"/>
      <c r="Y500" s="12"/>
      <c r="Z500" s="1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</row>
    <row r="501" spans="1:159" s="1" customFormat="1" ht="15.75" hidden="1" x14ac:dyDescent="0.25">
      <c r="A501" s="350"/>
      <c r="B501" s="350"/>
      <c r="C501" s="350"/>
      <c r="D501" s="350"/>
      <c r="E501" s="350"/>
      <c r="F501" s="350"/>
      <c r="G501" s="68"/>
      <c r="H501" s="68"/>
      <c r="I501" s="68"/>
      <c r="J501" s="68"/>
      <c r="K501" s="110"/>
      <c r="L501" s="353" t="s">
        <v>282</v>
      </c>
      <c r="M501" s="69"/>
      <c r="N501" s="69"/>
      <c r="O501" s="71">
        <f>+M501+N501</f>
        <v>0</v>
      </c>
      <c r="P501" s="75"/>
      <c r="Q501" s="52"/>
      <c r="R501" s="13"/>
      <c r="S501" s="9">
        <f t="shared" si="550"/>
        <v>0</v>
      </c>
      <c r="T501" s="13"/>
      <c r="U501" s="13"/>
      <c r="V501" s="13"/>
      <c r="W501" s="13"/>
      <c r="X501" s="13"/>
      <c r="Y501" s="13"/>
      <c r="Z501" s="13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  <c r="DM501" s="11"/>
      <c r="DN501" s="11"/>
      <c r="DO501" s="11"/>
      <c r="DP501" s="11"/>
      <c r="DQ501" s="11"/>
      <c r="DR501" s="11"/>
      <c r="DS501" s="11"/>
      <c r="DT501" s="11"/>
      <c r="DU501" s="11"/>
      <c r="DV501" s="11"/>
      <c r="DW501" s="11"/>
      <c r="DX501" s="11"/>
      <c r="DY501" s="11"/>
      <c r="DZ501" s="11"/>
      <c r="EA501" s="11"/>
      <c r="EB501" s="11"/>
      <c r="EC501" s="11"/>
      <c r="ED501" s="11"/>
      <c r="EE501" s="11"/>
      <c r="EF501" s="11"/>
      <c r="EG501" s="11"/>
      <c r="EH501" s="11"/>
      <c r="EI501" s="11"/>
      <c r="EJ501" s="11"/>
      <c r="EK501" s="11"/>
      <c r="EL501" s="11"/>
      <c r="EM501" s="11"/>
      <c r="EN501" s="11"/>
      <c r="EO501" s="11"/>
      <c r="EP501" s="11"/>
      <c r="EQ501" s="11"/>
      <c r="ER501" s="11"/>
      <c r="ES501" s="11"/>
      <c r="ET501" s="11"/>
      <c r="EU501" s="11"/>
      <c r="EV501" s="11"/>
      <c r="EW501" s="11"/>
      <c r="EX501" s="11"/>
      <c r="EY501" s="11"/>
      <c r="EZ501" s="11"/>
      <c r="FA501" s="11"/>
      <c r="FB501" s="11"/>
      <c r="FC501" s="11"/>
    </row>
    <row r="502" spans="1:159" s="1" customFormat="1" ht="15.75" hidden="1" x14ac:dyDescent="0.25">
      <c r="A502" s="350"/>
      <c r="B502" s="350"/>
      <c r="C502" s="350"/>
      <c r="D502" s="350"/>
      <c r="E502" s="350"/>
      <c r="F502" s="350"/>
      <c r="G502" s="68"/>
      <c r="H502" s="68"/>
      <c r="I502" s="68"/>
      <c r="J502" s="68"/>
      <c r="K502" s="110"/>
      <c r="L502" s="353" t="s">
        <v>283</v>
      </c>
      <c r="M502" s="69"/>
      <c r="N502" s="32"/>
      <c r="O502" s="71">
        <f t="shared" ref="O502:O504" si="615">+M502+N502</f>
        <v>0</v>
      </c>
      <c r="P502" s="75"/>
      <c r="Q502" s="52"/>
      <c r="R502" s="13"/>
      <c r="S502" s="9">
        <f t="shared" si="550"/>
        <v>0</v>
      </c>
      <c r="T502" s="13"/>
      <c r="U502" s="13"/>
      <c r="V502" s="13"/>
      <c r="W502" s="13"/>
      <c r="X502" s="13"/>
      <c r="Y502" s="13"/>
      <c r="Z502" s="13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</row>
    <row r="503" spans="1:159" s="1" customFormat="1" ht="15.75" hidden="1" x14ac:dyDescent="0.25">
      <c r="A503" s="350"/>
      <c r="B503" s="350"/>
      <c r="C503" s="350"/>
      <c r="D503" s="350"/>
      <c r="E503" s="350"/>
      <c r="F503" s="350"/>
      <c r="G503" s="68"/>
      <c r="H503" s="68"/>
      <c r="I503" s="68"/>
      <c r="J503" s="68"/>
      <c r="K503" s="110"/>
      <c r="L503" s="353" t="s">
        <v>284</v>
      </c>
      <c r="M503" s="69"/>
      <c r="N503" s="32"/>
      <c r="O503" s="71">
        <f t="shared" si="615"/>
        <v>0</v>
      </c>
      <c r="P503" s="75"/>
      <c r="Q503" s="52"/>
      <c r="R503" s="13"/>
      <c r="S503" s="6"/>
      <c r="T503" s="13"/>
      <c r="U503" s="13"/>
      <c r="V503" s="13"/>
      <c r="W503" s="13"/>
      <c r="X503" s="13"/>
      <c r="Y503" s="13"/>
      <c r="Z503" s="13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</row>
    <row r="504" spans="1:159" s="1" customFormat="1" ht="15.75" hidden="1" x14ac:dyDescent="0.25">
      <c r="A504" s="350"/>
      <c r="B504" s="350"/>
      <c r="C504" s="350"/>
      <c r="D504" s="350"/>
      <c r="E504" s="350"/>
      <c r="F504" s="350"/>
      <c r="G504" s="68"/>
      <c r="H504" s="68"/>
      <c r="I504" s="68"/>
      <c r="J504" s="68"/>
      <c r="K504" s="110"/>
      <c r="L504" s="353" t="s">
        <v>285</v>
      </c>
      <c r="M504" s="69"/>
      <c r="N504" s="32"/>
      <c r="O504" s="71">
        <f t="shared" si="615"/>
        <v>0</v>
      </c>
      <c r="P504" s="75"/>
      <c r="Q504" s="52"/>
      <c r="R504" s="13"/>
      <c r="S504" s="6"/>
      <c r="T504" s="13"/>
      <c r="U504" s="13"/>
      <c r="V504" s="13"/>
      <c r="W504" s="13"/>
      <c r="X504" s="13"/>
      <c r="Y504" s="13"/>
      <c r="Z504" s="13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</row>
    <row r="505" spans="1:159" s="1" customFormat="1" ht="15.75" hidden="1" x14ac:dyDescent="0.25">
      <c r="A505" s="350"/>
      <c r="B505" s="350"/>
      <c r="C505" s="350"/>
      <c r="D505" s="350"/>
      <c r="E505" s="350"/>
      <c r="F505" s="350"/>
      <c r="G505" s="68"/>
      <c r="H505" s="68"/>
      <c r="I505" s="68"/>
      <c r="J505" s="68"/>
      <c r="K505" s="110"/>
      <c r="L505" s="385" t="s">
        <v>286</v>
      </c>
      <c r="M505" s="70">
        <f>+M499+M500+M501+M502+M503+M504</f>
        <v>0</v>
      </c>
      <c r="N505" s="54">
        <f t="shared" ref="N505" si="616">+N499+N500+N501+N502+N503+N504</f>
        <v>0</v>
      </c>
      <c r="O505" s="70">
        <f>+O499+O500+O501+O502+O503+O504</f>
        <v>0</v>
      </c>
      <c r="P505" s="75"/>
      <c r="Q505" s="52"/>
      <c r="R505" s="13"/>
      <c r="S505" s="6"/>
      <c r="T505" s="13"/>
      <c r="U505" s="13"/>
      <c r="V505" s="13"/>
      <c r="W505" s="13"/>
      <c r="X505" s="13"/>
      <c r="Y505" s="13"/>
      <c r="Z505" s="13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</row>
    <row r="506" spans="1:159" s="1" customFormat="1" hidden="1" x14ac:dyDescent="0.25">
      <c r="A506" s="28"/>
      <c r="B506" s="23"/>
      <c r="C506" s="23"/>
      <c r="D506" s="23"/>
      <c r="E506" s="28"/>
      <c r="F506" s="23"/>
      <c r="G506" s="57"/>
      <c r="H506" s="57"/>
      <c r="I506" s="57"/>
      <c r="J506" s="57"/>
      <c r="K506" s="111"/>
      <c r="L506" s="354"/>
      <c r="M506" s="75"/>
      <c r="N506" s="42"/>
      <c r="O506" s="358"/>
      <c r="P506" s="75"/>
      <c r="Q506" s="52"/>
      <c r="R506" s="13"/>
      <c r="S506" s="6"/>
      <c r="T506" s="13"/>
      <c r="U506" s="13"/>
      <c r="V506" s="13"/>
      <c r="W506" s="13"/>
      <c r="X506" s="13"/>
      <c r="Y506" s="13"/>
      <c r="Z506" s="13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</row>
    <row r="507" spans="1:159" s="1" customFormat="1" x14ac:dyDescent="0.25">
      <c r="A507" s="23"/>
      <c r="B507" s="23"/>
      <c r="C507" s="23"/>
      <c r="D507" s="23"/>
      <c r="E507" s="28"/>
      <c r="F507" s="27"/>
      <c r="G507" s="57"/>
      <c r="H507" s="57"/>
      <c r="I507" s="57"/>
      <c r="J507" s="57"/>
      <c r="K507" s="111"/>
      <c r="L507" s="354"/>
      <c r="M507" s="75"/>
      <c r="N507" s="42"/>
      <c r="O507" s="358"/>
      <c r="P507" s="75"/>
      <c r="Q507" s="52"/>
      <c r="R507" s="13"/>
      <c r="S507" s="6"/>
      <c r="T507" s="13"/>
      <c r="U507" s="13"/>
      <c r="V507" s="13"/>
      <c r="W507" s="13"/>
      <c r="X507" s="13"/>
      <c r="Y507" s="13"/>
      <c r="Z507" s="13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</row>
    <row r="508" spans="1:159" s="1" customFormat="1" x14ac:dyDescent="0.25">
      <c r="A508" s="23"/>
      <c r="B508" s="23"/>
      <c r="C508" s="23"/>
      <c r="D508" s="23"/>
      <c r="E508" s="28"/>
      <c r="F508" s="28"/>
      <c r="G508" s="57"/>
      <c r="H508" s="57"/>
      <c r="I508" s="57"/>
      <c r="J508" s="57"/>
      <c r="K508" s="111"/>
      <c r="L508" s="354"/>
      <c r="M508" s="75"/>
      <c r="N508" s="42"/>
      <c r="O508" s="358"/>
      <c r="P508" s="75"/>
      <c r="Q508" s="52"/>
      <c r="R508" s="13"/>
      <c r="S508" s="6"/>
      <c r="T508" s="13"/>
      <c r="U508" s="13"/>
      <c r="V508" s="13"/>
      <c r="W508" s="13"/>
      <c r="X508" s="13"/>
      <c r="Y508" s="13"/>
      <c r="Z508" s="13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</row>
    <row r="509" spans="1:159" s="66" customFormat="1" ht="15.75" x14ac:dyDescent="0.2">
      <c r="A509" s="392" t="s">
        <v>406</v>
      </c>
      <c r="B509" s="392"/>
      <c r="C509" s="392"/>
      <c r="D509" s="392"/>
      <c r="E509" s="392"/>
      <c r="F509" s="392"/>
      <c r="G509" s="231" t="s">
        <v>407</v>
      </c>
      <c r="H509" s="232"/>
      <c r="I509" s="393" t="s">
        <v>429</v>
      </c>
      <c r="J509" s="393"/>
      <c r="K509" s="393"/>
      <c r="L509" s="393"/>
      <c r="M509" s="393"/>
      <c r="N509" s="62"/>
      <c r="O509" s="359"/>
      <c r="P509" s="76"/>
      <c r="Q509" s="63"/>
      <c r="R509" s="64"/>
      <c r="S509" s="6"/>
      <c r="T509" s="64"/>
      <c r="U509" s="64"/>
      <c r="V509" s="64"/>
      <c r="W509" s="64"/>
      <c r="X509" s="64"/>
      <c r="Y509" s="64"/>
      <c r="Z509" s="64"/>
      <c r="AA509" s="65"/>
      <c r="AB509" s="65"/>
      <c r="AC509" s="65"/>
      <c r="AD509" s="65"/>
      <c r="AE509" s="65"/>
      <c r="AF509" s="65"/>
      <c r="AG509" s="65"/>
      <c r="AH509" s="65"/>
      <c r="AI509" s="65"/>
      <c r="AJ509" s="65"/>
      <c r="AK509" s="65"/>
      <c r="AL509" s="65"/>
      <c r="AM509" s="65"/>
      <c r="AN509" s="65"/>
      <c r="AO509" s="65"/>
      <c r="AP509" s="65"/>
      <c r="AQ509" s="65"/>
      <c r="AR509" s="65"/>
      <c r="AS509" s="65"/>
      <c r="AT509" s="65"/>
      <c r="AU509" s="65"/>
      <c r="AV509" s="65"/>
      <c r="AW509" s="65"/>
      <c r="AX509" s="65"/>
      <c r="AY509" s="65"/>
      <c r="AZ509" s="65"/>
      <c r="BA509" s="65"/>
      <c r="BB509" s="65"/>
      <c r="BC509" s="65"/>
      <c r="BD509" s="65"/>
      <c r="BE509" s="65"/>
      <c r="BF509" s="65"/>
      <c r="BG509" s="65"/>
      <c r="BH509" s="65"/>
      <c r="BI509" s="65"/>
      <c r="BJ509" s="65"/>
      <c r="BK509" s="65"/>
      <c r="BL509" s="65"/>
      <c r="BM509" s="65"/>
      <c r="BN509" s="65"/>
      <c r="BO509" s="65"/>
      <c r="BP509" s="65"/>
      <c r="BQ509" s="65"/>
      <c r="BR509" s="65"/>
      <c r="BS509" s="65"/>
      <c r="BT509" s="65"/>
      <c r="BU509" s="65"/>
      <c r="BV509" s="65"/>
      <c r="BW509" s="65"/>
      <c r="BX509" s="65"/>
      <c r="BY509" s="65"/>
      <c r="BZ509" s="65"/>
      <c r="CA509" s="65"/>
      <c r="CB509" s="65"/>
      <c r="CC509" s="65"/>
      <c r="CD509" s="65"/>
      <c r="CE509" s="65"/>
      <c r="CF509" s="65"/>
      <c r="CG509" s="65"/>
      <c r="CH509" s="65"/>
      <c r="CI509" s="65"/>
      <c r="CJ509" s="65"/>
      <c r="CK509" s="65"/>
      <c r="CL509" s="65"/>
      <c r="CM509" s="65"/>
      <c r="CN509" s="65"/>
      <c r="CO509" s="65"/>
      <c r="CP509" s="65"/>
      <c r="CQ509" s="65"/>
      <c r="CR509" s="65"/>
      <c r="CS509" s="65"/>
      <c r="CT509" s="65"/>
      <c r="CU509" s="65"/>
      <c r="CV509" s="65"/>
      <c r="CW509" s="65"/>
      <c r="CX509" s="65"/>
      <c r="CY509" s="65"/>
      <c r="CZ509" s="65"/>
      <c r="DA509" s="65"/>
      <c r="DB509" s="65"/>
      <c r="DC509" s="65"/>
      <c r="DD509" s="65"/>
      <c r="DE509" s="65"/>
      <c r="DF509" s="65"/>
      <c r="DG509" s="65"/>
      <c r="DH509" s="65"/>
      <c r="DI509" s="65"/>
      <c r="DJ509" s="65"/>
      <c r="DK509" s="65"/>
      <c r="DL509" s="65"/>
      <c r="DM509" s="65"/>
      <c r="DN509" s="65"/>
      <c r="DO509" s="65"/>
      <c r="DP509" s="65"/>
      <c r="DQ509" s="65"/>
      <c r="DR509" s="65"/>
      <c r="DS509" s="65"/>
      <c r="DT509" s="65"/>
      <c r="DU509" s="65"/>
      <c r="DV509" s="65"/>
      <c r="DW509" s="65"/>
      <c r="DX509" s="65"/>
      <c r="DY509" s="65"/>
      <c r="DZ509" s="65"/>
      <c r="EA509" s="65"/>
      <c r="EB509" s="65"/>
      <c r="EC509" s="65"/>
      <c r="ED509" s="65"/>
      <c r="EE509" s="65"/>
      <c r="EF509" s="65"/>
      <c r="EG509" s="65"/>
      <c r="EH509" s="65"/>
      <c r="EI509" s="65"/>
      <c r="EJ509" s="65"/>
      <c r="EK509" s="65"/>
      <c r="EL509" s="65"/>
      <c r="EM509" s="65"/>
      <c r="EN509" s="65"/>
      <c r="EO509" s="65"/>
      <c r="EP509" s="65"/>
      <c r="EQ509" s="65"/>
      <c r="ER509" s="65"/>
      <c r="ES509" s="65"/>
      <c r="ET509" s="65"/>
      <c r="EU509" s="65"/>
      <c r="EV509" s="65"/>
      <c r="EW509" s="65"/>
      <c r="EX509" s="65"/>
      <c r="EY509" s="65"/>
      <c r="EZ509" s="65"/>
      <c r="FA509" s="65"/>
      <c r="FB509" s="65"/>
      <c r="FC509" s="65"/>
    </row>
    <row r="510" spans="1:159" s="66" customFormat="1" ht="15" customHeight="1" x14ac:dyDescent="0.2">
      <c r="A510" s="411" t="s">
        <v>408</v>
      </c>
      <c r="B510" s="411"/>
      <c r="C510" s="411"/>
      <c r="D510" s="411"/>
      <c r="E510" s="411"/>
      <c r="F510" s="411"/>
      <c r="G510" s="377" t="s">
        <v>410</v>
      </c>
      <c r="H510" s="61"/>
      <c r="I510" s="402" t="s">
        <v>431</v>
      </c>
      <c r="J510" s="402"/>
      <c r="K510" s="402"/>
      <c r="L510" s="402"/>
      <c r="M510" s="402"/>
      <c r="N510" s="62"/>
      <c r="O510" s="359"/>
      <c r="P510" s="76"/>
      <c r="Q510" s="63"/>
      <c r="R510" s="64"/>
      <c r="S510" s="6"/>
      <c r="T510" s="64"/>
      <c r="U510" s="64"/>
      <c r="V510" s="64"/>
      <c r="W510" s="64"/>
      <c r="X510" s="64"/>
      <c r="Y510" s="64"/>
      <c r="Z510" s="64"/>
      <c r="AA510" s="65"/>
      <c r="AB510" s="65"/>
      <c r="AC510" s="65"/>
      <c r="AD510" s="65"/>
      <c r="AE510" s="65"/>
      <c r="AF510" s="65"/>
      <c r="AG510" s="65"/>
      <c r="AH510" s="65"/>
      <c r="AI510" s="65"/>
      <c r="AJ510" s="65"/>
      <c r="AK510" s="65"/>
      <c r="AL510" s="65"/>
      <c r="AM510" s="65"/>
      <c r="AN510" s="65"/>
      <c r="AO510" s="65"/>
      <c r="AP510" s="65"/>
      <c r="AQ510" s="65"/>
      <c r="AR510" s="65"/>
      <c r="AS510" s="65"/>
      <c r="AT510" s="65"/>
      <c r="AU510" s="65"/>
      <c r="AV510" s="65"/>
      <c r="AW510" s="65"/>
      <c r="AX510" s="65"/>
      <c r="AY510" s="65"/>
      <c r="AZ510" s="65"/>
      <c r="BA510" s="65"/>
      <c r="BB510" s="65"/>
      <c r="BC510" s="65"/>
      <c r="BD510" s="65"/>
      <c r="BE510" s="65"/>
      <c r="BF510" s="65"/>
      <c r="BG510" s="65"/>
      <c r="BH510" s="65"/>
      <c r="BI510" s="65"/>
      <c r="BJ510" s="65"/>
      <c r="BK510" s="65"/>
      <c r="BL510" s="65"/>
      <c r="BM510" s="65"/>
      <c r="BN510" s="65"/>
      <c r="BO510" s="65"/>
      <c r="BP510" s="65"/>
      <c r="BQ510" s="65"/>
      <c r="BR510" s="65"/>
      <c r="BS510" s="65"/>
      <c r="BT510" s="65"/>
      <c r="BU510" s="65"/>
      <c r="BV510" s="65"/>
      <c r="BW510" s="65"/>
      <c r="BX510" s="65"/>
      <c r="BY510" s="65"/>
      <c r="BZ510" s="65"/>
      <c r="CA510" s="65"/>
      <c r="CB510" s="65"/>
      <c r="CC510" s="65"/>
      <c r="CD510" s="65"/>
      <c r="CE510" s="65"/>
      <c r="CF510" s="65"/>
      <c r="CG510" s="65"/>
      <c r="CH510" s="65"/>
      <c r="CI510" s="65"/>
      <c r="CJ510" s="65"/>
      <c r="CK510" s="65"/>
      <c r="CL510" s="65"/>
      <c r="CM510" s="65"/>
      <c r="CN510" s="65"/>
      <c r="CO510" s="65"/>
      <c r="CP510" s="65"/>
      <c r="CQ510" s="65"/>
      <c r="CR510" s="65"/>
      <c r="CS510" s="65"/>
      <c r="CT510" s="65"/>
      <c r="CU510" s="65"/>
      <c r="CV510" s="65"/>
      <c r="CW510" s="65"/>
      <c r="CX510" s="65"/>
      <c r="CY510" s="65"/>
      <c r="CZ510" s="65"/>
      <c r="DA510" s="65"/>
      <c r="DB510" s="65"/>
      <c r="DC510" s="65"/>
      <c r="DD510" s="65"/>
      <c r="DE510" s="65"/>
      <c r="DF510" s="65"/>
      <c r="DG510" s="65"/>
      <c r="DH510" s="65"/>
      <c r="DI510" s="65"/>
      <c r="DJ510" s="65"/>
      <c r="DK510" s="65"/>
      <c r="DL510" s="65"/>
      <c r="DM510" s="65"/>
      <c r="DN510" s="65"/>
      <c r="DO510" s="65"/>
      <c r="DP510" s="65"/>
      <c r="DQ510" s="65"/>
      <c r="DR510" s="65"/>
      <c r="DS510" s="65"/>
      <c r="DT510" s="65"/>
      <c r="DU510" s="65"/>
      <c r="DV510" s="65"/>
      <c r="DW510" s="65"/>
      <c r="DX510" s="65"/>
      <c r="DY510" s="65"/>
      <c r="DZ510" s="65"/>
      <c r="EA510" s="65"/>
      <c r="EB510" s="65"/>
      <c r="EC510" s="65"/>
      <c r="ED510" s="65"/>
      <c r="EE510" s="65"/>
      <c r="EF510" s="65"/>
      <c r="EG510" s="65"/>
      <c r="EH510" s="65"/>
      <c r="EI510" s="65"/>
      <c r="EJ510" s="65"/>
      <c r="EK510" s="65"/>
      <c r="EL510" s="65"/>
      <c r="EM510" s="65"/>
      <c r="EN510" s="65"/>
      <c r="EO510" s="65"/>
      <c r="EP510" s="65"/>
      <c r="EQ510" s="65"/>
      <c r="ER510" s="65"/>
      <c r="ES510" s="65"/>
      <c r="ET510" s="65"/>
      <c r="EU510" s="65"/>
      <c r="EV510" s="65"/>
      <c r="EW510" s="65"/>
      <c r="EX510" s="65"/>
      <c r="EY510" s="65"/>
      <c r="EZ510" s="65"/>
      <c r="FA510" s="65"/>
      <c r="FB510" s="65"/>
      <c r="FC510" s="65"/>
    </row>
    <row r="511" spans="1:159" s="1" customFormat="1" x14ac:dyDescent="0.25">
      <c r="A511" s="23"/>
      <c r="B511" s="23"/>
      <c r="C511" s="23"/>
      <c r="D511" s="23"/>
      <c r="E511" s="23"/>
      <c r="F511" s="26"/>
      <c r="G511" s="36"/>
      <c r="H511" s="36"/>
      <c r="I511" s="36"/>
      <c r="J511" s="36"/>
      <c r="K511" s="112"/>
      <c r="L511" s="355"/>
      <c r="M511" s="75"/>
      <c r="N511" s="42"/>
      <c r="O511" s="358"/>
      <c r="P511" s="75"/>
      <c r="Q511" s="52"/>
      <c r="R511" s="13"/>
      <c r="S511" s="6"/>
      <c r="T511" s="13"/>
      <c r="U511" s="13"/>
      <c r="V511" s="13"/>
      <c r="W511" s="13"/>
      <c r="X511" s="13"/>
      <c r="Y511" s="13"/>
      <c r="Z511" s="13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</row>
    <row r="512" spans="1:159" s="1" customFormat="1" x14ac:dyDescent="0.25">
      <c r="A512" s="23"/>
      <c r="B512" s="23"/>
      <c r="C512" s="23"/>
      <c r="D512" s="23"/>
      <c r="E512" s="23"/>
      <c r="F512" s="26"/>
      <c r="G512" s="36"/>
      <c r="H512" s="36"/>
      <c r="I512" s="36"/>
      <c r="J512" s="36"/>
      <c r="K512" s="112"/>
      <c r="L512" s="355"/>
      <c r="M512" s="75"/>
      <c r="N512" s="42"/>
      <c r="O512" s="358"/>
      <c r="P512" s="75"/>
      <c r="Q512" s="52"/>
      <c r="R512" s="13"/>
      <c r="S512" s="6"/>
      <c r="T512" s="13"/>
      <c r="U512" s="13"/>
      <c r="V512" s="13"/>
      <c r="W512" s="13"/>
      <c r="X512" s="13"/>
      <c r="Y512" s="13"/>
      <c r="Z512" s="13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</row>
    <row r="513" spans="1:159" s="1" customFormat="1" x14ac:dyDescent="0.25">
      <c r="A513" s="23"/>
      <c r="B513" s="23"/>
      <c r="C513" s="23"/>
      <c r="D513" s="23"/>
      <c r="E513" s="23"/>
      <c r="F513" s="26"/>
      <c r="G513" s="36"/>
      <c r="H513" s="36"/>
      <c r="I513" s="36"/>
      <c r="J513" s="36"/>
      <c r="K513" s="112"/>
      <c r="L513" s="355"/>
      <c r="M513" s="75"/>
      <c r="N513" s="42"/>
      <c r="O513" s="358"/>
      <c r="P513" s="75"/>
      <c r="Q513" s="52"/>
      <c r="R513" s="13"/>
      <c r="S513" s="6"/>
      <c r="T513" s="13"/>
      <c r="U513" s="13"/>
      <c r="V513" s="13"/>
      <c r="W513" s="13"/>
      <c r="X513" s="13"/>
      <c r="Y513" s="13"/>
      <c r="Z513" s="13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  <c r="DM513" s="11"/>
      <c r="DN513" s="11"/>
      <c r="DO513" s="11"/>
      <c r="DP513" s="11"/>
      <c r="DQ513" s="11"/>
      <c r="DR513" s="11"/>
      <c r="DS513" s="11"/>
      <c r="DT513" s="11"/>
      <c r="DU513" s="11"/>
      <c r="DV513" s="11"/>
      <c r="DW513" s="11"/>
      <c r="DX513" s="11"/>
      <c r="DY513" s="11"/>
      <c r="DZ513" s="11"/>
      <c r="EA513" s="11"/>
      <c r="EB513" s="11"/>
      <c r="EC513" s="11"/>
      <c r="ED513" s="11"/>
      <c r="EE513" s="11"/>
      <c r="EF513" s="11"/>
      <c r="EG513" s="11"/>
      <c r="EH513" s="11"/>
      <c r="EI513" s="11"/>
      <c r="EJ513" s="11"/>
      <c r="EK513" s="11"/>
      <c r="EL513" s="11"/>
      <c r="EM513" s="11"/>
      <c r="EN513" s="11"/>
      <c r="EO513" s="11"/>
      <c r="EP513" s="11"/>
      <c r="EQ513" s="11"/>
      <c r="ER513" s="11"/>
      <c r="ES513" s="11"/>
      <c r="ET513" s="11"/>
      <c r="EU513" s="11"/>
      <c r="EV513" s="11"/>
      <c r="EW513" s="11"/>
      <c r="EX513" s="11"/>
      <c r="EY513" s="11"/>
      <c r="EZ513" s="11"/>
      <c r="FA513" s="11"/>
      <c r="FB513" s="11"/>
      <c r="FC513" s="11"/>
    </row>
    <row r="514" spans="1:159" s="1" customFormat="1" x14ac:dyDescent="0.25">
      <c r="A514" s="23"/>
      <c r="B514" s="23"/>
      <c r="C514" s="23"/>
      <c r="D514" s="23"/>
      <c r="E514" s="23"/>
      <c r="F514" s="23"/>
      <c r="G514" s="56"/>
      <c r="H514" s="56"/>
      <c r="I514" s="56"/>
      <c r="J514" s="56"/>
      <c r="K514" s="107"/>
      <c r="L514" s="72"/>
      <c r="M514" s="75"/>
      <c r="N514" s="42"/>
      <c r="O514" s="358"/>
      <c r="P514" s="75"/>
      <c r="Q514" s="52"/>
      <c r="R514" s="13"/>
      <c r="S514" s="6"/>
      <c r="T514" s="13"/>
      <c r="U514" s="13"/>
      <c r="V514" s="13"/>
      <c r="W514" s="13"/>
      <c r="X514" s="13"/>
      <c r="Y514" s="13"/>
      <c r="Z514" s="13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  <c r="DM514" s="11"/>
      <c r="DN514" s="11"/>
      <c r="DO514" s="11"/>
      <c r="DP514" s="11"/>
      <c r="DQ514" s="11"/>
      <c r="DR514" s="11"/>
      <c r="DS514" s="11"/>
      <c r="DT514" s="11"/>
      <c r="DU514" s="11"/>
      <c r="DV514" s="11"/>
      <c r="DW514" s="11"/>
      <c r="DX514" s="11"/>
      <c r="DY514" s="11"/>
      <c r="DZ514" s="11"/>
      <c r="EA514" s="11"/>
      <c r="EB514" s="11"/>
      <c r="EC514" s="11"/>
      <c r="ED514" s="11"/>
      <c r="EE514" s="11"/>
      <c r="EF514" s="11"/>
      <c r="EG514" s="11"/>
      <c r="EH514" s="11"/>
      <c r="EI514" s="11"/>
      <c r="EJ514" s="11"/>
      <c r="EK514" s="11"/>
      <c r="EL514" s="11"/>
      <c r="EM514" s="11"/>
      <c r="EN514" s="11"/>
      <c r="EO514" s="11"/>
      <c r="EP514" s="11"/>
      <c r="EQ514" s="11"/>
      <c r="ER514" s="11"/>
      <c r="ES514" s="11"/>
      <c r="ET514" s="11"/>
      <c r="EU514" s="11"/>
      <c r="EV514" s="11"/>
      <c r="EW514" s="11"/>
      <c r="EX514" s="11"/>
      <c r="EY514" s="11"/>
      <c r="EZ514" s="11"/>
      <c r="FA514" s="11"/>
      <c r="FB514" s="11"/>
      <c r="FC514" s="11"/>
    </row>
    <row r="515" spans="1:159" s="1" customFormat="1" x14ac:dyDescent="0.25">
      <c r="A515" s="23"/>
      <c r="B515" s="23"/>
      <c r="C515" s="23"/>
      <c r="D515" s="23"/>
      <c r="E515" s="23"/>
      <c r="F515" s="23"/>
      <c r="G515" s="40"/>
      <c r="H515" s="40"/>
      <c r="I515" s="40"/>
      <c r="J515" s="40"/>
      <c r="K515" s="113"/>
      <c r="L515" s="356"/>
      <c r="M515" s="75"/>
      <c r="N515" s="42"/>
      <c r="O515" s="358"/>
      <c r="P515" s="75"/>
      <c r="Q515" s="52"/>
      <c r="R515" s="13"/>
      <c r="S515" s="6"/>
      <c r="T515" s="13"/>
      <c r="U515" s="13"/>
      <c r="V515" s="13"/>
      <c r="W515" s="13"/>
      <c r="X515" s="13"/>
      <c r="Y515" s="13"/>
      <c r="Z515" s="13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  <c r="DM515" s="11"/>
      <c r="DN515" s="11"/>
      <c r="DO515" s="11"/>
      <c r="DP515" s="11"/>
      <c r="DQ515" s="11"/>
      <c r="DR515" s="11"/>
      <c r="DS515" s="11"/>
      <c r="DT515" s="11"/>
      <c r="DU515" s="11"/>
      <c r="DV515" s="11"/>
      <c r="DW515" s="11"/>
      <c r="DX515" s="11"/>
      <c r="DY515" s="11"/>
      <c r="DZ515" s="11"/>
      <c r="EA515" s="11"/>
      <c r="EB515" s="11"/>
      <c r="EC515" s="11"/>
      <c r="ED515" s="11"/>
      <c r="EE515" s="11"/>
      <c r="EF515" s="11"/>
      <c r="EG515" s="11"/>
      <c r="EH515" s="11"/>
      <c r="EI515" s="11"/>
      <c r="EJ515" s="11"/>
      <c r="EK515" s="11"/>
      <c r="EL515" s="11"/>
      <c r="EM515" s="11"/>
      <c r="EN515" s="11"/>
      <c r="EO515" s="11"/>
      <c r="EP515" s="11"/>
      <c r="EQ515" s="11"/>
      <c r="ER515" s="11"/>
      <c r="ES515" s="11"/>
      <c r="ET515" s="11"/>
      <c r="EU515" s="11"/>
      <c r="EV515" s="11"/>
      <c r="EW515" s="11"/>
      <c r="EX515" s="11"/>
      <c r="EY515" s="11"/>
      <c r="EZ515" s="11"/>
      <c r="FA515" s="11"/>
      <c r="FB515" s="11"/>
      <c r="FC515" s="11"/>
    </row>
    <row r="516" spans="1:159" s="1" customFormat="1" x14ac:dyDescent="0.25">
      <c r="A516" s="28"/>
      <c r="B516" s="23"/>
      <c r="C516" s="23"/>
      <c r="D516" s="23"/>
      <c r="E516" s="28"/>
      <c r="F516" s="23"/>
      <c r="G516" s="57"/>
      <c r="H516" s="57"/>
      <c r="I516" s="57"/>
      <c r="J516" s="57"/>
      <c r="K516" s="111"/>
      <c r="L516" s="354"/>
      <c r="M516" s="75"/>
      <c r="N516" s="42"/>
      <c r="O516" s="358"/>
      <c r="P516" s="75"/>
      <c r="Q516" s="52"/>
      <c r="R516" s="13"/>
      <c r="S516" s="6"/>
      <c r="T516" s="13"/>
      <c r="U516" s="13"/>
      <c r="V516" s="13"/>
      <c r="W516" s="13"/>
      <c r="X516" s="13"/>
      <c r="Y516" s="13"/>
      <c r="Z516" s="13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  <c r="DM516" s="11"/>
      <c r="DN516" s="11"/>
      <c r="DO516" s="11"/>
      <c r="DP516" s="11"/>
      <c r="DQ516" s="11"/>
      <c r="DR516" s="11"/>
      <c r="DS516" s="11"/>
      <c r="DT516" s="11"/>
      <c r="DU516" s="11"/>
      <c r="DV516" s="11"/>
      <c r="DW516" s="11"/>
      <c r="DX516" s="11"/>
      <c r="DY516" s="11"/>
      <c r="DZ516" s="11"/>
      <c r="EA516" s="11"/>
      <c r="EB516" s="11"/>
      <c r="EC516" s="11"/>
      <c r="ED516" s="11"/>
      <c r="EE516" s="11"/>
      <c r="EF516" s="11"/>
      <c r="EG516" s="11"/>
      <c r="EH516" s="11"/>
      <c r="EI516" s="11"/>
      <c r="EJ516" s="11"/>
      <c r="EK516" s="11"/>
      <c r="EL516" s="11"/>
      <c r="EM516" s="11"/>
      <c r="EN516" s="11"/>
      <c r="EO516" s="11"/>
      <c r="EP516" s="11"/>
      <c r="EQ516" s="11"/>
      <c r="ER516" s="11"/>
      <c r="ES516" s="11"/>
      <c r="ET516" s="11"/>
      <c r="EU516" s="11"/>
      <c r="EV516" s="11"/>
      <c r="EW516" s="11"/>
      <c r="EX516" s="11"/>
      <c r="EY516" s="11"/>
      <c r="EZ516" s="11"/>
      <c r="FA516" s="11"/>
      <c r="FB516" s="11"/>
      <c r="FC516" s="11"/>
    </row>
    <row r="517" spans="1:159" s="1" customFormat="1" x14ac:dyDescent="0.25">
      <c r="A517" s="23"/>
      <c r="B517" s="23"/>
      <c r="C517" s="23"/>
      <c r="D517" s="23"/>
      <c r="E517" s="28"/>
      <c r="F517" s="27"/>
      <c r="G517" s="57"/>
      <c r="H517" s="57"/>
      <c r="I517" s="57"/>
      <c r="J517" s="57"/>
      <c r="K517" s="111"/>
      <c r="L517" s="354"/>
      <c r="M517" s="75"/>
      <c r="N517" s="42"/>
      <c r="O517" s="358"/>
      <c r="P517" s="75"/>
      <c r="Q517" s="52"/>
      <c r="R517" s="13"/>
      <c r="S517" s="6"/>
      <c r="T517" s="13"/>
      <c r="U517" s="13"/>
      <c r="V517" s="13"/>
      <c r="W517" s="13"/>
      <c r="X517" s="13"/>
      <c r="Y517" s="13"/>
      <c r="Z517" s="13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  <c r="DM517" s="11"/>
      <c r="DN517" s="11"/>
      <c r="DO517" s="11"/>
      <c r="DP517" s="11"/>
      <c r="DQ517" s="11"/>
      <c r="DR517" s="11"/>
      <c r="DS517" s="11"/>
      <c r="DT517" s="11"/>
      <c r="DU517" s="11"/>
      <c r="DV517" s="11"/>
      <c r="DW517" s="11"/>
      <c r="DX517" s="11"/>
      <c r="DY517" s="11"/>
      <c r="DZ517" s="11"/>
      <c r="EA517" s="11"/>
      <c r="EB517" s="11"/>
      <c r="EC517" s="11"/>
      <c r="ED517" s="11"/>
      <c r="EE517" s="11"/>
      <c r="EF517" s="11"/>
      <c r="EG517" s="11"/>
      <c r="EH517" s="11"/>
      <c r="EI517" s="11"/>
      <c r="EJ517" s="11"/>
      <c r="EK517" s="11"/>
      <c r="EL517" s="11"/>
      <c r="EM517" s="11"/>
      <c r="EN517" s="11"/>
      <c r="EO517" s="11"/>
      <c r="EP517" s="11"/>
      <c r="EQ517" s="11"/>
      <c r="ER517" s="11"/>
      <c r="ES517" s="11"/>
      <c r="ET517" s="11"/>
      <c r="EU517" s="11"/>
      <c r="EV517" s="11"/>
      <c r="EW517" s="11"/>
      <c r="EX517" s="11"/>
      <c r="EY517" s="11"/>
      <c r="EZ517" s="11"/>
      <c r="FA517" s="11"/>
      <c r="FB517" s="11"/>
      <c r="FC517" s="11"/>
    </row>
    <row r="518" spans="1:159" s="1" customFormat="1" x14ac:dyDescent="0.25">
      <c r="A518" s="23"/>
      <c r="B518" s="23"/>
      <c r="C518" s="23"/>
      <c r="D518" s="23"/>
      <c r="E518" s="28"/>
      <c r="F518" s="28"/>
      <c r="G518" s="57"/>
      <c r="H518" s="57"/>
      <c r="I518" s="57"/>
      <c r="J518" s="57"/>
      <c r="K518" s="111"/>
      <c r="L518" s="354"/>
      <c r="M518" s="75"/>
      <c r="N518" s="42"/>
      <c r="O518" s="358"/>
      <c r="P518" s="75"/>
      <c r="Q518" s="52"/>
      <c r="R518" s="13"/>
      <c r="S518" s="6"/>
      <c r="T518" s="13"/>
      <c r="U518" s="13"/>
      <c r="V518" s="13"/>
      <c r="W518" s="13"/>
      <c r="X518" s="13"/>
      <c r="Y518" s="13"/>
      <c r="Z518" s="13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  <c r="DM518" s="11"/>
      <c r="DN518" s="11"/>
      <c r="DO518" s="11"/>
      <c r="DP518" s="11"/>
      <c r="DQ518" s="11"/>
      <c r="DR518" s="11"/>
      <c r="DS518" s="11"/>
      <c r="DT518" s="11"/>
      <c r="DU518" s="11"/>
      <c r="DV518" s="11"/>
      <c r="DW518" s="11"/>
      <c r="DX518" s="11"/>
      <c r="DY518" s="11"/>
      <c r="DZ518" s="11"/>
      <c r="EA518" s="11"/>
      <c r="EB518" s="11"/>
      <c r="EC518" s="11"/>
      <c r="ED518" s="11"/>
      <c r="EE518" s="11"/>
      <c r="EF518" s="11"/>
      <c r="EG518" s="11"/>
      <c r="EH518" s="11"/>
      <c r="EI518" s="11"/>
      <c r="EJ518" s="11"/>
      <c r="EK518" s="11"/>
      <c r="EL518" s="11"/>
      <c r="EM518" s="11"/>
      <c r="EN518" s="11"/>
      <c r="EO518" s="11"/>
      <c r="EP518" s="11"/>
      <c r="EQ518" s="11"/>
      <c r="ER518" s="11"/>
      <c r="ES518" s="11"/>
      <c r="ET518" s="11"/>
      <c r="EU518" s="11"/>
      <c r="EV518" s="11"/>
      <c r="EW518" s="11"/>
      <c r="EX518" s="11"/>
      <c r="EY518" s="11"/>
      <c r="EZ518" s="11"/>
      <c r="FA518" s="11"/>
      <c r="FB518" s="11"/>
      <c r="FC518" s="11"/>
    </row>
    <row r="519" spans="1:159" s="1" customFormat="1" x14ac:dyDescent="0.25">
      <c r="A519" s="23"/>
      <c r="B519" s="23"/>
      <c r="C519" s="23"/>
      <c r="D519" s="23"/>
      <c r="E519" s="23"/>
      <c r="F519" s="26"/>
      <c r="G519" s="36"/>
      <c r="H519" s="36"/>
      <c r="I519" s="36"/>
      <c r="J519" s="36"/>
      <c r="K519" s="112"/>
      <c r="L519" s="355"/>
      <c r="M519" s="75"/>
      <c r="N519" s="42"/>
      <c r="O519" s="358"/>
      <c r="P519" s="75"/>
      <c r="Q519" s="52"/>
      <c r="R519" s="13"/>
      <c r="S519" s="6"/>
      <c r="T519" s="13"/>
      <c r="U519" s="13"/>
      <c r="V519" s="13"/>
      <c r="W519" s="13"/>
      <c r="X519" s="13"/>
      <c r="Y519" s="13"/>
      <c r="Z519" s="13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  <c r="DM519" s="11"/>
      <c r="DN519" s="11"/>
      <c r="DO519" s="11"/>
      <c r="DP519" s="11"/>
      <c r="DQ519" s="11"/>
      <c r="DR519" s="11"/>
      <c r="DS519" s="11"/>
      <c r="DT519" s="11"/>
      <c r="DU519" s="11"/>
      <c r="DV519" s="11"/>
      <c r="DW519" s="11"/>
      <c r="DX519" s="11"/>
      <c r="DY519" s="11"/>
      <c r="DZ519" s="11"/>
      <c r="EA519" s="11"/>
      <c r="EB519" s="11"/>
      <c r="EC519" s="11"/>
      <c r="ED519" s="11"/>
      <c r="EE519" s="11"/>
      <c r="EF519" s="11"/>
      <c r="EG519" s="11"/>
      <c r="EH519" s="11"/>
      <c r="EI519" s="11"/>
      <c r="EJ519" s="11"/>
      <c r="EK519" s="11"/>
      <c r="EL519" s="11"/>
      <c r="EM519" s="11"/>
      <c r="EN519" s="11"/>
      <c r="EO519" s="11"/>
      <c r="EP519" s="11"/>
      <c r="EQ519" s="11"/>
      <c r="ER519" s="11"/>
      <c r="ES519" s="11"/>
      <c r="ET519" s="11"/>
      <c r="EU519" s="11"/>
      <c r="EV519" s="11"/>
      <c r="EW519" s="11"/>
      <c r="EX519" s="11"/>
      <c r="EY519" s="11"/>
      <c r="EZ519" s="11"/>
      <c r="FA519" s="11"/>
      <c r="FB519" s="11"/>
      <c r="FC519" s="11"/>
    </row>
    <row r="520" spans="1:159" s="1" customFormat="1" x14ac:dyDescent="0.25">
      <c r="A520" s="23"/>
      <c r="B520" s="23"/>
      <c r="C520" s="23"/>
      <c r="D520" s="23"/>
      <c r="E520" s="23"/>
      <c r="F520" s="26"/>
      <c r="G520" s="36"/>
      <c r="H520" s="36"/>
      <c r="I520" s="36"/>
      <c r="J520" s="36"/>
      <c r="K520" s="112"/>
      <c r="L520" s="355"/>
      <c r="M520" s="75"/>
      <c r="N520" s="42"/>
      <c r="O520" s="358"/>
      <c r="P520" s="75"/>
      <c r="Q520" s="52"/>
      <c r="R520" s="13"/>
      <c r="S520" s="6"/>
      <c r="T520" s="13"/>
      <c r="U520" s="13"/>
      <c r="V520" s="13"/>
      <c r="W520" s="13"/>
      <c r="X520" s="13"/>
      <c r="Y520" s="13"/>
      <c r="Z520" s="13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  <c r="DM520" s="11"/>
      <c r="DN520" s="11"/>
      <c r="DO520" s="11"/>
      <c r="DP520" s="11"/>
      <c r="DQ520" s="11"/>
      <c r="DR520" s="11"/>
      <c r="DS520" s="11"/>
      <c r="DT520" s="11"/>
      <c r="DU520" s="11"/>
      <c r="DV520" s="11"/>
      <c r="DW520" s="11"/>
      <c r="DX520" s="11"/>
      <c r="DY520" s="11"/>
      <c r="DZ520" s="11"/>
      <c r="EA520" s="11"/>
      <c r="EB520" s="11"/>
      <c r="EC520" s="11"/>
      <c r="ED520" s="11"/>
      <c r="EE520" s="11"/>
      <c r="EF520" s="11"/>
      <c r="EG520" s="11"/>
      <c r="EH520" s="11"/>
      <c r="EI520" s="11"/>
      <c r="EJ520" s="11"/>
      <c r="EK520" s="11"/>
      <c r="EL520" s="11"/>
      <c r="EM520" s="11"/>
      <c r="EN520" s="11"/>
      <c r="EO520" s="11"/>
      <c r="EP520" s="11"/>
      <c r="EQ520" s="11"/>
      <c r="ER520" s="11"/>
      <c r="ES520" s="11"/>
      <c r="ET520" s="11"/>
      <c r="EU520" s="11"/>
      <c r="EV520" s="11"/>
      <c r="EW520" s="11"/>
      <c r="EX520" s="11"/>
      <c r="EY520" s="11"/>
      <c r="EZ520" s="11"/>
      <c r="FA520" s="11"/>
      <c r="FB520" s="11"/>
      <c r="FC520" s="11"/>
    </row>
    <row r="521" spans="1:159" s="1" customFormat="1" x14ac:dyDescent="0.25">
      <c r="A521" s="23"/>
      <c r="B521" s="23"/>
      <c r="C521" s="23"/>
      <c r="D521" s="23"/>
      <c r="E521" s="23"/>
      <c r="F521" s="26"/>
      <c r="G521" s="36"/>
      <c r="H521" s="36"/>
      <c r="I521" s="36"/>
      <c r="J521" s="36"/>
      <c r="K521" s="112"/>
      <c r="L521" s="355"/>
      <c r="M521" s="75"/>
      <c r="N521" s="42"/>
      <c r="O521" s="358"/>
      <c r="P521" s="75"/>
      <c r="Q521" s="52"/>
      <c r="R521" s="13"/>
      <c r="S521" s="6"/>
      <c r="T521" s="13"/>
      <c r="U521" s="13"/>
      <c r="V521" s="13"/>
      <c r="W521" s="13"/>
      <c r="X521" s="13"/>
      <c r="Y521" s="13"/>
      <c r="Z521" s="13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</row>
    <row r="522" spans="1:159" s="1" customFormat="1" x14ac:dyDescent="0.25">
      <c r="A522" s="23"/>
      <c r="B522" s="23"/>
      <c r="C522" s="23"/>
      <c r="D522" s="23"/>
      <c r="E522" s="23"/>
      <c r="F522" s="26"/>
      <c r="G522" s="36"/>
      <c r="H522" s="36"/>
      <c r="I522" s="36"/>
      <c r="J522" s="36"/>
      <c r="K522" s="112"/>
      <c r="L522" s="355"/>
      <c r="M522" s="75"/>
      <c r="N522" s="42"/>
      <c r="O522" s="358"/>
      <c r="P522" s="75"/>
      <c r="Q522" s="52"/>
      <c r="R522" s="13"/>
      <c r="S522" s="6"/>
      <c r="T522" s="13"/>
      <c r="U522" s="13"/>
      <c r="V522" s="13"/>
      <c r="W522" s="13"/>
      <c r="X522" s="13"/>
      <c r="Y522" s="13"/>
      <c r="Z522" s="13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  <c r="DM522" s="11"/>
      <c r="DN522" s="11"/>
      <c r="DO522" s="11"/>
      <c r="DP522" s="11"/>
      <c r="DQ522" s="11"/>
      <c r="DR522" s="11"/>
      <c r="DS522" s="11"/>
      <c r="DT522" s="11"/>
      <c r="DU522" s="11"/>
      <c r="DV522" s="11"/>
      <c r="DW522" s="11"/>
      <c r="DX522" s="11"/>
      <c r="DY522" s="11"/>
      <c r="DZ522" s="11"/>
      <c r="EA522" s="11"/>
      <c r="EB522" s="11"/>
      <c r="EC522" s="11"/>
      <c r="ED522" s="11"/>
      <c r="EE522" s="11"/>
      <c r="EF522" s="11"/>
      <c r="EG522" s="11"/>
      <c r="EH522" s="11"/>
      <c r="EI522" s="11"/>
      <c r="EJ522" s="11"/>
      <c r="EK522" s="11"/>
      <c r="EL522" s="11"/>
      <c r="EM522" s="11"/>
      <c r="EN522" s="11"/>
      <c r="EO522" s="11"/>
      <c r="EP522" s="11"/>
      <c r="EQ522" s="11"/>
      <c r="ER522" s="11"/>
      <c r="ES522" s="11"/>
      <c r="ET522" s="11"/>
      <c r="EU522" s="11"/>
      <c r="EV522" s="11"/>
      <c r="EW522" s="11"/>
      <c r="EX522" s="11"/>
      <c r="EY522" s="11"/>
      <c r="EZ522" s="11"/>
      <c r="FA522" s="11"/>
      <c r="FB522" s="11"/>
      <c r="FC522" s="11"/>
    </row>
    <row r="523" spans="1:159" s="1" customFormat="1" x14ac:dyDescent="0.25">
      <c r="A523" s="23"/>
      <c r="B523" s="23"/>
      <c r="C523" s="23"/>
      <c r="D523" s="23"/>
      <c r="E523" s="23"/>
      <c r="F523" s="26"/>
      <c r="G523" s="36"/>
      <c r="H523" s="36"/>
      <c r="I523" s="36"/>
      <c r="J523" s="36"/>
      <c r="K523" s="112"/>
      <c r="L523" s="355"/>
      <c r="M523" s="75"/>
      <c r="N523" s="42"/>
      <c r="O523" s="358"/>
      <c r="P523" s="75"/>
      <c r="Q523" s="52"/>
      <c r="R523" s="13"/>
      <c r="S523" s="6"/>
      <c r="T523" s="13"/>
      <c r="U523" s="13"/>
      <c r="V523" s="13"/>
      <c r="W523" s="13"/>
      <c r="X523" s="13"/>
      <c r="Y523" s="13"/>
      <c r="Z523" s="13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  <c r="DM523" s="11"/>
      <c r="DN523" s="11"/>
      <c r="DO523" s="11"/>
      <c r="DP523" s="11"/>
      <c r="DQ523" s="11"/>
      <c r="DR523" s="11"/>
      <c r="DS523" s="11"/>
      <c r="DT523" s="11"/>
      <c r="DU523" s="11"/>
      <c r="DV523" s="11"/>
      <c r="DW523" s="11"/>
      <c r="DX523" s="11"/>
      <c r="DY523" s="11"/>
      <c r="DZ523" s="11"/>
      <c r="EA523" s="11"/>
      <c r="EB523" s="11"/>
      <c r="EC523" s="11"/>
      <c r="ED523" s="11"/>
      <c r="EE523" s="11"/>
      <c r="EF523" s="11"/>
      <c r="EG523" s="11"/>
      <c r="EH523" s="11"/>
      <c r="EI523" s="11"/>
      <c r="EJ523" s="11"/>
      <c r="EK523" s="11"/>
      <c r="EL523" s="11"/>
      <c r="EM523" s="11"/>
      <c r="EN523" s="11"/>
      <c r="EO523" s="11"/>
      <c r="EP523" s="11"/>
      <c r="EQ523" s="11"/>
      <c r="ER523" s="11"/>
      <c r="ES523" s="11"/>
      <c r="ET523" s="11"/>
      <c r="EU523" s="11"/>
      <c r="EV523" s="11"/>
      <c r="EW523" s="11"/>
      <c r="EX523" s="11"/>
      <c r="EY523" s="11"/>
      <c r="EZ523" s="11"/>
      <c r="FA523" s="11"/>
      <c r="FB523" s="11"/>
      <c r="FC523" s="11"/>
    </row>
    <row r="524" spans="1:159" s="1" customFormat="1" x14ac:dyDescent="0.25">
      <c r="A524" s="23"/>
      <c r="B524" s="23"/>
      <c r="C524" s="23"/>
      <c r="D524" s="23"/>
      <c r="E524" s="23"/>
      <c r="F524" s="26"/>
      <c r="G524" s="36"/>
      <c r="H524" s="36"/>
      <c r="I524" s="36"/>
      <c r="J524" s="36"/>
      <c r="K524" s="112"/>
      <c r="L524" s="355"/>
      <c r="M524" s="75"/>
      <c r="N524" s="42"/>
      <c r="O524" s="358"/>
      <c r="P524" s="75"/>
      <c r="Q524" s="52"/>
      <c r="R524" s="13"/>
      <c r="S524" s="6"/>
      <c r="T524" s="13"/>
      <c r="U524" s="13"/>
      <c r="V524" s="13"/>
      <c r="W524" s="13"/>
      <c r="X524" s="13"/>
      <c r="Y524" s="13"/>
      <c r="Z524" s="13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  <c r="DM524" s="11"/>
      <c r="DN524" s="11"/>
      <c r="DO524" s="11"/>
      <c r="DP524" s="11"/>
      <c r="DQ524" s="11"/>
      <c r="DR524" s="11"/>
      <c r="DS524" s="11"/>
      <c r="DT524" s="11"/>
      <c r="DU524" s="11"/>
      <c r="DV524" s="11"/>
      <c r="DW524" s="11"/>
      <c r="DX524" s="11"/>
      <c r="DY524" s="11"/>
      <c r="DZ524" s="11"/>
      <c r="EA524" s="11"/>
      <c r="EB524" s="11"/>
      <c r="EC524" s="11"/>
      <c r="ED524" s="11"/>
      <c r="EE524" s="11"/>
      <c r="EF524" s="11"/>
      <c r="EG524" s="11"/>
      <c r="EH524" s="11"/>
      <c r="EI524" s="11"/>
      <c r="EJ524" s="11"/>
      <c r="EK524" s="11"/>
      <c r="EL524" s="11"/>
      <c r="EM524" s="11"/>
      <c r="EN524" s="11"/>
      <c r="EO524" s="11"/>
      <c r="EP524" s="11"/>
      <c r="EQ524" s="11"/>
      <c r="ER524" s="11"/>
      <c r="ES524" s="11"/>
      <c r="ET524" s="11"/>
      <c r="EU524" s="11"/>
      <c r="EV524" s="11"/>
      <c r="EW524" s="11"/>
      <c r="EX524" s="11"/>
      <c r="EY524" s="11"/>
      <c r="EZ524" s="11"/>
      <c r="FA524" s="11"/>
      <c r="FB524" s="11"/>
      <c r="FC524" s="11"/>
    </row>
    <row r="525" spans="1:159" s="1" customFormat="1" x14ac:dyDescent="0.25">
      <c r="A525" s="23"/>
      <c r="B525" s="23"/>
      <c r="C525" s="23"/>
      <c r="D525" s="23"/>
      <c r="E525" s="23"/>
      <c r="F525" s="26"/>
      <c r="G525" s="36"/>
      <c r="H525" s="36"/>
      <c r="I525" s="36"/>
      <c r="J525" s="36"/>
      <c r="K525" s="112"/>
      <c r="L525" s="355"/>
      <c r="M525" s="75"/>
      <c r="N525" s="42"/>
      <c r="O525" s="358"/>
      <c r="P525" s="75"/>
      <c r="Q525" s="52"/>
      <c r="R525" s="13"/>
      <c r="S525" s="6"/>
      <c r="T525" s="13"/>
      <c r="U525" s="13"/>
      <c r="V525" s="13"/>
      <c r="W525" s="13"/>
      <c r="X525" s="13"/>
      <c r="Y525" s="13"/>
      <c r="Z525" s="13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  <c r="DM525" s="11"/>
      <c r="DN525" s="11"/>
      <c r="DO525" s="11"/>
      <c r="DP525" s="11"/>
      <c r="DQ525" s="11"/>
      <c r="DR525" s="11"/>
      <c r="DS525" s="11"/>
      <c r="DT525" s="11"/>
      <c r="DU525" s="11"/>
      <c r="DV525" s="11"/>
      <c r="DW525" s="11"/>
      <c r="DX525" s="11"/>
      <c r="DY525" s="11"/>
      <c r="DZ525" s="11"/>
      <c r="EA525" s="11"/>
      <c r="EB525" s="11"/>
      <c r="EC525" s="11"/>
      <c r="ED525" s="11"/>
      <c r="EE525" s="11"/>
      <c r="EF525" s="11"/>
      <c r="EG525" s="11"/>
      <c r="EH525" s="11"/>
      <c r="EI525" s="11"/>
      <c r="EJ525" s="11"/>
      <c r="EK525" s="11"/>
      <c r="EL525" s="11"/>
      <c r="EM525" s="11"/>
      <c r="EN525" s="11"/>
      <c r="EO525" s="11"/>
      <c r="EP525" s="11"/>
      <c r="EQ525" s="11"/>
      <c r="ER525" s="11"/>
      <c r="ES525" s="11"/>
      <c r="ET525" s="11"/>
      <c r="EU525" s="11"/>
      <c r="EV525" s="11"/>
      <c r="EW525" s="11"/>
      <c r="EX525" s="11"/>
      <c r="EY525" s="11"/>
      <c r="EZ525" s="11"/>
      <c r="FA525" s="11"/>
      <c r="FB525" s="11"/>
      <c r="FC525" s="11"/>
    </row>
    <row r="526" spans="1:159" x14ac:dyDescent="0.2">
      <c r="M526" s="74"/>
      <c r="N526" s="43"/>
      <c r="O526" s="74"/>
      <c r="P526" s="74"/>
      <c r="R526" s="6"/>
      <c r="S526" s="6"/>
      <c r="T526" s="6"/>
      <c r="U526" s="6"/>
      <c r="V526" s="6"/>
      <c r="W526" s="6"/>
      <c r="X526" s="6"/>
      <c r="Y526" s="6"/>
      <c r="Z526" s="6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</row>
    <row r="527" spans="1:159" x14ac:dyDescent="0.2">
      <c r="M527" s="74"/>
      <c r="N527" s="43"/>
      <c r="O527" s="74"/>
      <c r="P527" s="74"/>
      <c r="R527" s="6"/>
      <c r="S527" s="6"/>
      <c r="T527" s="6"/>
      <c r="U527" s="6"/>
      <c r="V527" s="6"/>
      <c r="W527" s="6"/>
      <c r="X527" s="6"/>
      <c r="Y527" s="6"/>
      <c r="Z527" s="6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</row>
    <row r="528" spans="1:159" x14ac:dyDescent="0.2">
      <c r="M528" s="74"/>
      <c r="N528" s="43"/>
      <c r="O528" s="74"/>
      <c r="P528" s="74"/>
      <c r="R528" s="6"/>
      <c r="S528" s="6"/>
      <c r="T528" s="6"/>
      <c r="U528" s="6"/>
      <c r="V528" s="6"/>
      <c r="W528" s="6"/>
      <c r="X528" s="6"/>
      <c r="Y528" s="6"/>
      <c r="Z528" s="6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</row>
    <row r="529" spans="13:159" x14ac:dyDescent="0.2">
      <c r="M529" s="74"/>
      <c r="N529" s="43"/>
      <c r="O529" s="74"/>
      <c r="P529" s="74"/>
      <c r="R529" s="6"/>
      <c r="S529" s="6"/>
      <c r="T529" s="6"/>
      <c r="U529" s="6"/>
      <c r="V529" s="6"/>
      <c r="W529" s="6"/>
      <c r="X529" s="6"/>
      <c r="Y529" s="6"/>
      <c r="Z529" s="6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</row>
    <row r="530" spans="13:159" x14ac:dyDescent="0.2">
      <c r="M530" s="74"/>
      <c r="N530" s="43"/>
      <c r="O530" s="74"/>
      <c r="P530" s="74"/>
      <c r="R530" s="6"/>
      <c r="S530" s="6"/>
      <c r="T530" s="6"/>
      <c r="U530" s="6"/>
      <c r="V530" s="6"/>
      <c r="W530" s="6"/>
      <c r="X530" s="6"/>
      <c r="Y530" s="6"/>
      <c r="Z530" s="6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</row>
    <row r="531" spans="13:159" x14ac:dyDescent="0.2">
      <c r="M531" s="74"/>
      <c r="N531" s="43"/>
      <c r="O531" s="74"/>
      <c r="P531" s="74"/>
      <c r="R531" s="6"/>
      <c r="S531" s="6"/>
      <c r="T531" s="6"/>
      <c r="U531" s="6"/>
      <c r="V531" s="6"/>
      <c r="W531" s="6"/>
      <c r="X531" s="6"/>
      <c r="Y531" s="6"/>
      <c r="Z531" s="6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</row>
    <row r="532" spans="13:159" x14ac:dyDescent="0.2">
      <c r="M532" s="74"/>
      <c r="N532" s="43"/>
      <c r="O532" s="74"/>
      <c r="P532" s="74"/>
      <c r="R532" s="6"/>
      <c r="S532" s="6"/>
      <c r="T532" s="6"/>
      <c r="U532" s="6"/>
      <c r="V532" s="6"/>
      <c r="W532" s="6"/>
      <c r="X532" s="6"/>
      <c r="Y532" s="6"/>
      <c r="Z532" s="6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</row>
    <row r="533" spans="13:159" x14ac:dyDescent="0.2">
      <c r="M533" s="74"/>
      <c r="N533" s="43"/>
      <c r="O533" s="74"/>
      <c r="P533" s="74"/>
      <c r="R533" s="6"/>
      <c r="S533" s="6"/>
      <c r="T533" s="6"/>
      <c r="U533" s="6"/>
      <c r="V533" s="6"/>
      <c r="W533" s="6"/>
      <c r="X533" s="6"/>
      <c r="Y533" s="6"/>
      <c r="Z533" s="6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</row>
    <row r="534" spans="13:159" x14ac:dyDescent="0.2">
      <c r="M534" s="74"/>
      <c r="N534" s="43"/>
      <c r="O534" s="74"/>
      <c r="P534" s="74"/>
      <c r="R534" s="6"/>
      <c r="S534" s="6"/>
      <c r="T534" s="6"/>
      <c r="U534" s="6"/>
      <c r="V534" s="6"/>
      <c r="W534" s="6"/>
      <c r="X534" s="6"/>
      <c r="Y534" s="6"/>
      <c r="Z534" s="6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</row>
    <row r="535" spans="13:159" x14ac:dyDescent="0.2">
      <c r="M535" s="74"/>
      <c r="N535" s="43"/>
      <c r="O535" s="74"/>
      <c r="P535" s="74"/>
      <c r="R535" s="6"/>
      <c r="S535" s="6"/>
      <c r="T535" s="6"/>
      <c r="U535" s="6"/>
      <c r="V535" s="6"/>
      <c r="W535" s="6"/>
      <c r="X535" s="6"/>
      <c r="Y535" s="6"/>
      <c r="Z535" s="6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</row>
    <row r="536" spans="13:159" x14ac:dyDescent="0.2">
      <c r="M536" s="74"/>
      <c r="N536" s="43"/>
      <c r="O536" s="74"/>
      <c r="P536" s="74"/>
      <c r="R536" s="6"/>
      <c r="S536" s="6"/>
      <c r="T536" s="6"/>
      <c r="U536" s="6"/>
      <c r="V536" s="6"/>
      <c r="W536" s="6"/>
      <c r="X536" s="6"/>
      <c r="Y536" s="6"/>
      <c r="Z536" s="6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</row>
    <row r="537" spans="13:159" x14ac:dyDescent="0.2">
      <c r="M537" s="74"/>
      <c r="N537" s="43"/>
      <c r="O537" s="74"/>
      <c r="P537" s="74"/>
      <c r="R537" s="6"/>
      <c r="S537" s="6"/>
      <c r="T537" s="6"/>
      <c r="U537" s="6"/>
      <c r="V537" s="6"/>
      <c r="W537" s="6"/>
      <c r="X537" s="6"/>
      <c r="Y537" s="6"/>
      <c r="Z537" s="6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</row>
    <row r="538" spans="13:159" x14ac:dyDescent="0.2">
      <c r="M538" s="74"/>
      <c r="N538" s="43"/>
      <c r="O538" s="74"/>
      <c r="P538" s="74"/>
      <c r="R538" s="6"/>
      <c r="S538" s="6"/>
      <c r="T538" s="6"/>
      <c r="U538" s="6"/>
      <c r="V538" s="6"/>
      <c r="W538" s="6"/>
      <c r="X538" s="6"/>
      <c r="Y538" s="6"/>
      <c r="Z538" s="6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</row>
    <row r="539" spans="13:159" x14ac:dyDescent="0.2">
      <c r="M539" s="74"/>
      <c r="N539" s="43"/>
      <c r="O539" s="74"/>
      <c r="P539" s="74"/>
      <c r="R539" s="6"/>
      <c r="S539" s="6"/>
      <c r="T539" s="6"/>
      <c r="U539" s="6"/>
      <c r="V539" s="6"/>
      <c r="W539" s="6"/>
      <c r="X539" s="6"/>
      <c r="Y539" s="6"/>
      <c r="Z539" s="6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</row>
    <row r="540" spans="13:159" x14ac:dyDescent="0.2">
      <c r="M540" s="74"/>
      <c r="N540" s="43"/>
      <c r="O540" s="74"/>
      <c r="P540" s="74"/>
      <c r="R540" s="6"/>
      <c r="S540" s="6"/>
      <c r="T540" s="6"/>
      <c r="U540" s="6"/>
      <c r="V540" s="6"/>
      <c r="W540" s="6"/>
      <c r="X540" s="6"/>
      <c r="Y540" s="6"/>
      <c r="Z540" s="6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</row>
    <row r="541" spans="13:159" x14ac:dyDescent="0.2">
      <c r="M541" s="74"/>
      <c r="N541" s="43"/>
      <c r="O541" s="74"/>
      <c r="P541" s="74"/>
      <c r="R541" s="7"/>
      <c r="S541" s="6"/>
      <c r="T541" s="7"/>
      <c r="U541" s="7"/>
      <c r="V541" s="7"/>
      <c r="W541" s="7"/>
      <c r="X541" s="7"/>
      <c r="Y541" s="7"/>
      <c r="Z541" s="7"/>
    </row>
    <row r="542" spans="13:159" x14ac:dyDescent="0.2">
      <c r="M542" s="74"/>
      <c r="N542" s="43"/>
      <c r="O542" s="74"/>
      <c r="P542" s="74"/>
      <c r="R542" s="7"/>
      <c r="S542" s="6"/>
      <c r="T542" s="7"/>
      <c r="U542" s="7"/>
      <c r="V542" s="7"/>
      <c r="W542" s="7"/>
      <c r="X542" s="7"/>
      <c r="Y542" s="7"/>
      <c r="Z542" s="7"/>
    </row>
    <row r="543" spans="13:159" x14ac:dyDescent="0.2">
      <c r="M543" s="74"/>
      <c r="N543" s="43"/>
      <c r="O543" s="74"/>
      <c r="P543" s="74"/>
      <c r="R543" s="7"/>
      <c r="S543" s="6"/>
      <c r="T543" s="7"/>
      <c r="U543" s="7"/>
      <c r="V543" s="7"/>
      <c r="W543" s="7"/>
      <c r="X543" s="7"/>
      <c r="Y543" s="7"/>
      <c r="Z543" s="7"/>
    </row>
    <row r="544" spans="13:159" x14ac:dyDescent="0.2">
      <c r="M544" s="74"/>
      <c r="N544" s="43"/>
      <c r="O544" s="74"/>
      <c r="P544" s="74"/>
      <c r="R544" s="7"/>
      <c r="S544" s="6"/>
      <c r="T544" s="7"/>
      <c r="U544" s="7"/>
      <c r="V544" s="7"/>
      <c r="W544" s="7"/>
      <c r="X544" s="7"/>
      <c r="Y544" s="7"/>
      <c r="Z544" s="7"/>
    </row>
    <row r="545" spans="13:26" x14ac:dyDescent="0.2">
      <c r="M545" s="74"/>
      <c r="N545" s="43"/>
      <c r="O545" s="74"/>
      <c r="P545" s="74"/>
      <c r="R545" s="7"/>
      <c r="S545" s="6"/>
      <c r="T545" s="7"/>
      <c r="U545" s="7"/>
      <c r="V545" s="7"/>
      <c r="W545" s="7"/>
      <c r="X545" s="7"/>
      <c r="Y545" s="7"/>
      <c r="Z545" s="7"/>
    </row>
    <row r="546" spans="13:26" x14ac:dyDescent="0.2">
      <c r="M546" s="74"/>
      <c r="N546" s="43"/>
      <c r="O546" s="74"/>
      <c r="P546" s="74"/>
      <c r="R546" s="7"/>
      <c r="S546" s="6"/>
      <c r="T546" s="7"/>
      <c r="U546" s="7"/>
      <c r="V546" s="7"/>
      <c r="W546" s="7"/>
      <c r="X546" s="7"/>
      <c r="Y546" s="7"/>
      <c r="Z546" s="7"/>
    </row>
    <row r="547" spans="13:26" x14ac:dyDescent="0.2">
      <c r="M547" s="74"/>
      <c r="N547" s="43"/>
      <c r="O547" s="74"/>
      <c r="P547" s="74"/>
      <c r="R547" s="7"/>
      <c r="S547" s="6"/>
      <c r="T547" s="7"/>
      <c r="U547" s="7"/>
      <c r="V547" s="7"/>
      <c r="W547" s="7"/>
      <c r="X547" s="7"/>
      <c r="Y547" s="7"/>
      <c r="Z547" s="7"/>
    </row>
    <row r="548" spans="13:26" x14ac:dyDescent="0.2">
      <c r="M548" s="74"/>
      <c r="N548" s="43"/>
      <c r="O548" s="74"/>
      <c r="P548" s="74"/>
      <c r="R548" s="7"/>
      <c r="S548" s="6"/>
      <c r="T548" s="7"/>
      <c r="U548" s="7"/>
      <c r="V548" s="7"/>
      <c r="W548" s="7"/>
      <c r="X548" s="7"/>
      <c r="Y548" s="7"/>
      <c r="Z548" s="7"/>
    </row>
    <row r="549" spans="13:26" x14ac:dyDescent="0.2">
      <c r="M549" s="74"/>
      <c r="N549" s="43"/>
      <c r="O549" s="74"/>
      <c r="P549" s="74"/>
      <c r="R549" s="7"/>
      <c r="S549" s="6"/>
      <c r="T549" s="7"/>
      <c r="U549" s="7"/>
      <c r="V549" s="7"/>
      <c r="W549" s="7"/>
      <c r="X549" s="7"/>
      <c r="Y549" s="7"/>
      <c r="Z549" s="7"/>
    </row>
    <row r="550" spans="13:26" x14ac:dyDescent="0.2">
      <c r="M550" s="74"/>
      <c r="N550" s="43"/>
      <c r="O550" s="74"/>
      <c r="P550" s="74"/>
      <c r="R550" s="7"/>
      <c r="S550" s="6"/>
      <c r="T550" s="7"/>
      <c r="U550" s="7"/>
      <c r="V550" s="7"/>
      <c r="W550" s="7"/>
      <c r="X550" s="7"/>
      <c r="Y550" s="7"/>
      <c r="Z550" s="7"/>
    </row>
    <row r="551" spans="13:26" x14ac:dyDescent="0.2">
      <c r="M551" s="74"/>
      <c r="N551" s="43"/>
      <c r="O551" s="74"/>
      <c r="P551" s="74"/>
      <c r="R551" s="7"/>
      <c r="S551" s="6"/>
      <c r="T551" s="7"/>
      <c r="U551" s="7"/>
      <c r="V551" s="7"/>
      <c r="W551" s="7"/>
      <c r="X551" s="7"/>
      <c r="Y551" s="7"/>
      <c r="Z551" s="7"/>
    </row>
    <row r="552" spans="13:26" x14ac:dyDescent="0.2">
      <c r="M552" s="74"/>
      <c r="N552" s="43"/>
      <c r="O552" s="74"/>
      <c r="P552" s="74"/>
      <c r="R552" s="7"/>
      <c r="S552" s="6"/>
      <c r="T552" s="7"/>
      <c r="U552" s="7"/>
      <c r="V552" s="7"/>
      <c r="W552" s="7"/>
      <c r="X552" s="7"/>
      <c r="Y552" s="7"/>
      <c r="Z552" s="7"/>
    </row>
    <row r="553" spans="13:26" x14ac:dyDescent="0.2">
      <c r="M553" s="74"/>
      <c r="N553" s="43"/>
      <c r="O553" s="74"/>
      <c r="P553" s="74"/>
      <c r="R553" s="7"/>
      <c r="S553" s="6"/>
      <c r="T553" s="7"/>
      <c r="U553" s="7"/>
      <c r="V553" s="7"/>
      <c r="W553" s="7"/>
      <c r="X553" s="7"/>
      <c r="Y553" s="7"/>
      <c r="Z553" s="7"/>
    </row>
    <row r="554" spans="13:26" x14ac:dyDescent="0.2">
      <c r="M554" s="74"/>
      <c r="N554" s="43"/>
      <c r="O554" s="74"/>
      <c r="P554" s="74"/>
      <c r="R554" s="7"/>
      <c r="S554" s="6"/>
      <c r="T554" s="7"/>
      <c r="U554" s="7"/>
      <c r="V554" s="7"/>
      <c r="W554" s="7"/>
      <c r="X554" s="7"/>
      <c r="Y554" s="7"/>
      <c r="Z554" s="7"/>
    </row>
    <row r="555" spans="13:26" x14ac:dyDescent="0.2">
      <c r="M555" s="74"/>
      <c r="N555" s="43"/>
      <c r="O555" s="74"/>
      <c r="P555" s="74"/>
      <c r="R555" s="7"/>
      <c r="S555" s="6"/>
      <c r="T555" s="7"/>
      <c r="U555" s="7"/>
      <c r="V555" s="7"/>
      <c r="W555" s="7"/>
      <c r="X555" s="7"/>
      <c r="Y555" s="7"/>
      <c r="Z555" s="7"/>
    </row>
    <row r="556" spans="13:26" x14ac:dyDescent="0.2">
      <c r="M556" s="74"/>
      <c r="N556" s="43"/>
      <c r="O556" s="74"/>
      <c r="P556" s="74"/>
      <c r="R556" s="7"/>
      <c r="S556" s="6"/>
      <c r="T556" s="7"/>
      <c r="U556" s="7"/>
      <c r="V556" s="7"/>
      <c r="W556" s="7"/>
      <c r="X556" s="7"/>
      <c r="Y556" s="7"/>
      <c r="Z556" s="7"/>
    </row>
    <row r="557" spans="13:26" x14ac:dyDescent="0.2">
      <c r="M557" s="74"/>
      <c r="N557" s="43"/>
      <c r="O557" s="74"/>
      <c r="P557" s="74"/>
      <c r="R557" s="7"/>
      <c r="S557" s="6"/>
      <c r="T557" s="7"/>
      <c r="U557" s="7"/>
      <c r="V557" s="7"/>
      <c r="W557" s="7"/>
      <c r="X557" s="7"/>
      <c r="Y557" s="7"/>
      <c r="Z557" s="7"/>
    </row>
    <row r="558" spans="13:26" x14ac:dyDescent="0.2">
      <c r="M558" s="74"/>
      <c r="N558" s="43"/>
      <c r="O558" s="74"/>
      <c r="P558" s="74"/>
      <c r="R558" s="7"/>
      <c r="S558" s="6"/>
      <c r="T558" s="7"/>
      <c r="U558" s="7"/>
      <c r="V558" s="7"/>
      <c r="W558" s="7"/>
      <c r="X558" s="7"/>
      <c r="Y558" s="7"/>
      <c r="Z558" s="7"/>
    </row>
    <row r="559" spans="13:26" x14ac:dyDescent="0.2">
      <c r="M559" s="74"/>
      <c r="N559" s="43"/>
      <c r="O559" s="74"/>
      <c r="P559" s="74"/>
      <c r="R559" s="7"/>
      <c r="S559" s="6"/>
      <c r="T559" s="7"/>
      <c r="U559" s="7"/>
      <c r="V559" s="7"/>
      <c r="W559" s="7"/>
      <c r="X559" s="7"/>
      <c r="Y559" s="7"/>
      <c r="Z559" s="7"/>
    </row>
    <row r="560" spans="13:26" x14ac:dyDescent="0.2">
      <c r="M560" s="74"/>
      <c r="N560" s="43"/>
      <c r="O560" s="74"/>
      <c r="P560" s="74"/>
      <c r="R560" s="7"/>
      <c r="S560" s="6"/>
      <c r="T560" s="7"/>
      <c r="U560" s="7"/>
      <c r="V560" s="7"/>
      <c r="W560" s="7"/>
      <c r="X560" s="7"/>
      <c r="Y560" s="7"/>
      <c r="Z560" s="7"/>
    </row>
    <row r="561" spans="13:26" x14ac:dyDescent="0.2">
      <c r="M561" s="74"/>
      <c r="N561" s="43"/>
      <c r="O561" s="74"/>
      <c r="P561" s="74"/>
      <c r="R561" s="7"/>
      <c r="S561" s="6"/>
      <c r="T561" s="7"/>
      <c r="U561" s="7"/>
      <c r="V561" s="7"/>
      <c r="W561" s="7"/>
      <c r="X561" s="7"/>
      <c r="Y561" s="7"/>
      <c r="Z561" s="7"/>
    </row>
    <row r="562" spans="13:26" x14ac:dyDescent="0.2">
      <c r="M562" s="74"/>
      <c r="N562" s="43"/>
      <c r="O562" s="74"/>
      <c r="P562" s="74"/>
      <c r="R562" s="7"/>
      <c r="S562" s="6"/>
      <c r="T562" s="7"/>
      <c r="U562" s="7"/>
      <c r="V562" s="7"/>
      <c r="W562" s="7"/>
      <c r="X562" s="7"/>
      <c r="Y562" s="7"/>
      <c r="Z562" s="7"/>
    </row>
    <row r="563" spans="13:26" x14ac:dyDescent="0.2">
      <c r="M563" s="74"/>
      <c r="N563" s="43"/>
      <c r="O563" s="74"/>
      <c r="P563" s="74"/>
      <c r="R563" s="7"/>
      <c r="S563" s="6"/>
      <c r="T563" s="7"/>
      <c r="U563" s="7"/>
      <c r="V563" s="7"/>
      <c r="W563" s="7"/>
      <c r="X563" s="7"/>
      <c r="Y563" s="7"/>
      <c r="Z563" s="7"/>
    </row>
    <row r="564" spans="13:26" x14ac:dyDescent="0.2">
      <c r="M564" s="74"/>
      <c r="N564" s="43"/>
      <c r="O564" s="74"/>
      <c r="P564" s="74"/>
      <c r="R564" s="7"/>
      <c r="S564" s="6"/>
      <c r="T564" s="7"/>
      <c r="U564" s="7"/>
      <c r="V564" s="7"/>
      <c r="W564" s="7"/>
      <c r="X564" s="7"/>
      <c r="Y564" s="7"/>
      <c r="Z564" s="7"/>
    </row>
    <row r="565" spans="13:26" x14ac:dyDescent="0.2">
      <c r="M565" s="74"/>
      <c r="N565" s="43"/>
      <c r="O565" s="74"/>
      <c r="P565" s="74"/>
      <c r="R565" s="7"/>
      <c r="S565" s="6"/>
      <c r="T565" s="7"/>
      <c r="U565" s="7"/>
      <c r="V565" s="7"/>
      <c r="W565" s="7"/>
      <c r="X565" s="7"/>
      <c r="Y565" s="7"/>
      <c r="Z565" s="7"/>
    </row>
    <row r="566" spans="13:26" x14ac:dyDescent="0.2">
      <c r="M566" s="74"/>
      <c r="N566" s="43"/>
      <c r="O566" s="74"/>
      <c r="P566" s="74"/>
      <c r="R566" s="7"/>
      <c r="S566" s="6"/>
      <c r="T566" s="7"/>
      <c r="U566" s="7"/>
      <c r="V566" s="7"/>
      <c r="W566" s="7"/>
      <c r="X566" s="7"/>
      <c r="Y566" s="7"/>
      <c r="Z566" s="7"/>
    </row>
    <row r="567" spans="13:26" x14ac:dyDescent="0.2">
      <c r="M567" s="74"/>
      <c r="N567" s="43"/>
      <c r="O567" s="74"/>
      <c r="P567" s="74"/>
      <c r="R567" s="7"/>
      <c r="S567" s="6"/>
      <c r="T567" s="7"/>
      <c r="U567" s="7"/>
      <c r="V567" s="7"/>
      <c r="W567" s="7"/>
      <c r="X567" s="7"/>
      <c r="Y567" s="7"/>
      <c r="Z567" s="7"/>
    </row>
    <row r="568" spans="13:26" x14ac:dyDescent="0.2">
      <c r="M568" s="74"/>
      <c r="N568" s="43"/>
      <c r="O568" s="74"/>
      <c r="P568" s="74"/>
      <c r="R568" s="7"/>
      <c r="S568" s="6"/>
      <c r="T568" s="7"/>
      <c r="U568" s="7"/>
      <c r="V568" s="7"/>
      <c r="W568" s="7"/>
      <c r="X568" s="7"/>
      <c r="Y568" s="7"/>
      <c r="Z568" s="7"/>
    </row>
    <row r="569" spans="13:26" x14ac:dyDescent="0.2">
      <c r="M569" s="74"/>
      <c r="N569" s="43"/>
      <c r="O569" s="74"/>
      <c r="P569" s="74"/>
      <c r="R569" s="7"/>
      <c r="S569" s="6"/>
      <c r="T569" s="7"/>
      <c r="U569" s="7"/>
      <c r="V569" s="7"/>
      <c r="W569" s="7"/>
      <c r="X569" s="7"/>
      <c r="Y569" s="7"/>
      <c r="Z569" s="7"/>
    </row>
    <row r="570" spans="13:26" x14ac:dyDescent="0.2">
      <c r="M570" s="74"/>
      <c r="N570" s="43"/>
      <c r="O570" s="74"/>
      <c r="P570" s="74"/>
      <c r="R570" s="7"/>
      <c r="S570" s="6"/>
      <c r="T570" s="7"/>
      <c r="U570" s="7"/>
      <c r="V570" s="7"/>
      <c r="W570" s="7"/>
      <c r="X570" s="7"/>
      <c r="Y570" s="7"/>
      <c r="Z570" s="7"/>
    </row>
    <row r="571" spans="13:26" x14ac:dyDescent="0.2">
      <c r="M571" s="74"/>
      <c r="N571" s="43"/>
      <c r="O571" s="74"/>
      <c r="P571" s="74"/>
      <c r="R571" s="7"/>
      <c r="S571" s="6"/>
      <c r="T571" s="7"/>
      <c r="U571" s="7"/>
      <c r="V571" s="7"/>
      <c r="W571" s="7"/>
      <c r="X571" s="7"/>
      <c r="Y571" s="7"/>
      <c r="Z571" s="7"/>
    </row>
    <row r="572" spans="13:26" x14ac:dyDescent="0.2">
      <c r="M572" s="74"/>
      <c r="N572" s="43"/>
      <c r="O572" s="74"/>
      <c r="P572" s="74"/>
      <c r="R572" s="7"/>
      <c r="S572" s="7"/>
      <c r="T572" s="7"/>
      <c r="U572" s="7"/>
      <c r="V572" s="7"/>
      <c r="W572" s="7"/>
      <c r="X572" s="7"/>
      <c r="Y572" s="7"/>
      <c r="Z572" s="7"/>
    </row>
    <row r="573" spans="13:26" x14ac:dyDescent="0.2">
      <c r="M573" s="74"/>
      <c r="N573" s="43"/>
      <c r="O573" s="74"/>
      <c r="P573" s="74"/>
      <c r="R573" s="7"/>
      <c r="S573" s="7"/>
      <c r="T573" s="7"/>
      <c r="U573" s="7"/>
      <c r="V573" s="7"/>
      <c r="W573" s="7"/>
      <c r="X573" s="7"/>
      <c r="Y573" s="7"/>
      <c r="Z573" s="7"/>
    </row>
    <row r="574" spans="13:26" x14ac:dyDescent="0.2">
      <c r="M574" s="74"/>
      <c r="N574" s="43"/>
      <c r="O574" s="74"/>
      <c r="P574" s="74"/>
      <c r="R574" s="7"/>
      <c r="S574" s="7"/>
      <c r="T574" s="7"/>
      <c r="U574" s="7"/>
      <c r="V574" s="7"/>
      <c r="W574" s="7"/>
      <c r="X574" s="7"/>
      <c r="Y574" s="7"/>
      <c r="Z574" s="7"/>
    </row>
    <row r="575" spans="13:26" x14ac:dyDescent="0.2">
      <c r="M575" s="74"/>
      <c r="N575" s="43"/>
      <c r="O575" s="74"/>
      <c r="P575" s="74"/>
      <c r="R575" s="7"/>
      <c r="S575" s="7"/>
      <c r="T575" s="7"/>
      <c r="U575" s="7"/>
      <c r="V575" s="7"/>
      <c r="W575" s="7"/>
      <c r="X575" s="7"/>
      <c r="Y575" s="7"/>
      <c r="Z575" s="7"/>
    </row>
    <row r="576" spans="13:26" x14ac:dyDescent="0.2">
      <c r="M576" s="74"/>
      <c r="N576" s="43"/>
      <c r="O576" s="74"/>
      <c r="P576" s="74"/>
      <c r="R576" s="7"/>
      <c r="S576" s="7"/>
      <c r="T576" s="7"/>
      <c r="U576" s="7"/>
      <c r="V576" s="7"/>
      <c r="W576" s="7"/>
      <c r="X576" s="7"/>
      <c r="Y576" s="7"/>
      <c r="Z576" s="7"/>
    </row>
    <row r="577" spans="13:26" x14ac:dyDescent="0.2">
      <c r="M577" s="74"/>
      <c r="N577" s="43"/>
      <c r="O577" s="74"/>
      <c r="P577" s="74"/>
      <c r="R577" s="7"/>
      <c r="S577" s="7"/>
      <c r="T577" s="7"/>
      <c r="U577" s="7"/>
      <c r="V577" s="7"/>
      <c r="W577" s="7"/>
      <c r="X577" s="7"/>
      <c r="Y577" s="7"/>
      <c r="Z577" s="7"/>
    </row>
    <row r="578" spans="13:26" x14ac:dyDescent="0.2">
      <c r="M578" s="74"/>
      <c r="N578" s="43"/>
      <c r="O578" s="74"/>
      <c r="P578" s="74"/>
      <c r="R578" s="7"/>
      <c r="S578" s="7"/>
      <c r="T578" s="7"/>
      <c r="U578" s="7"/>
      <c r="V578" s="7"/>
      <c r="W578" s="7"/>
      <c r="X578" s="7"/>
      <c r="Y578" s="7"/>
      <c r="Z578" s="7"/>
    </row>
    <row r="579" spans="13:26" x14ac:dyDescent="0.2">
      <c r="M579" s="74"/>
      <c r="N579" s="43"/>
      <c r="O579" s="74"/>
      <c r="P579" s="74"/>
      <c r="R579" s="7"/>
      <c r="S579" s="7"/>
      <c r="T579" s="7"/>
      <c r="U579" s="7"/>
      <c r="V579" s="7"/>
      <c r="W579" s="7"/>
      <c r="X579" s="7"/>
      <c r="Y579" s="7"/>
      <c r="Z579" s="7"/>
    </row>
    <row r="580" spans="13:26" x14ac:dyDescent="0.2">
      <c r="M580" s="74"/>
      <c r="N580" s="43"/>
      <c r="O580" s="74"/>
      <c r="P580" s="74"/>
      <c r="R580" s="7"/>
      <c r="S580" s="7"/>
      <c r="T580" s="7"/>
      <c r="U580" s="7"/>
      <c r="V580" s="7"/>
      <c r="W580" s="7"/>
      <c r="X580" s="7"/>
      <c r="Y580" s="7"/>
      <c r="Z580" s="7"/>
    </row>
    <row r="581" spans="13:26" x14ac:dyDescent="0.2">
      <c r="M581" s="74"/>
      <c r="N581" s="43"/>
      <c r="O581" s="74"/>
      <c r="P581" s="74"/>
      <c r="R581" s="7"/>
      <c r="S581" s="7"/>
      <c r="T581" s="7"/>
      <c r="U581" s="7"/>
      <c r="V581" s="7"/>
      <c r="W581" s="7"/>
      <c r="X581" s="7"/>
      <c r="Y581" s="7"/>
      <c r="Z581" s="7"/>
    </row>
    <row r="582" spans="13:26" x14ac:dyDescent="0.2">
      <c r="M582" s="74"/>
      <c r="N582" s="43"/>
      <c r="O582" s="74"/>
      <c r="P582" s="74"/>
      <c r="R582" s="7"/>
      <c r="S582" s="7"/>
      <c r="T582" s="7"/>
      <c r="U582" s="7"/>
      <c r="V582" s="7"/>
      <c r="W582" s="7"/>
      <c r="X582" s="7"/>
      <c r="Y582" s="7"/>
      <c r="Z582" s="7"/>
    </row>
    <row r="583" spans="13:26" x14ac:dyDescent="0.2">
      <c r="M583" s="74"/>
      <c r="N583" s="43"/>
      <c r="O583" s="74"/>
      <c r="P583" s="74"/>
      <c r="R583" s="7"/>
      <c r="S583" s="7"/>
      <c r="T583" s="7"/>
      <c r="U583" s="7"/>
      <c r="V583" s="7"/>
      <c r="W583" s="7"/>
      <c r="X583" s="7"/>
      <c r="Y583" s="7"/>
      <c r="Z583" s="7"/>
    </row>
    <row r="584" spans="13:26" x14ac:dyDescent="0.2">
      <c r="M584" s="74"/>
      <c r="N584" s="43"/>
      <c r="O584" s="74"/>
      <c r="P584" s="74"/>
      <c r="R584" s="7"/>
      <c r="S584" s="7"/>
      <c r="T584" s="7"/>
      <c r="U584" s="7"/>
      <c r="V584" s="7"/>
      <c r="W584" s="7"/>
      <c r="X584" s="7"/>
      <c r="Y584" s="7"/>
      <c r="Z584" s="7"/>
    </row>
    <row r="585" spans="13:26" x14ac:dyDescent="0.2">
      <c r="M585" s="74"/>
      <c r="N585" s="43"/>
      <c r="O585" s="74"/>
      <c r="P585" s="74"/>
      <c r="R585" s="7"/>
      <c r="S585" s="7"/>
      <c r="T585" s="7"/>
      <c r="U585" s="7"/>
      <c r="V585" s="7"/>
      <c r="W585" s="7"/>
      <c r="X585" s="7"/>
      <c r="Y585" s="7"/>
      <c r="Z585" s="7"/>
    </row>
    <row r="586" spans="13:26" x14ac:dyDescent="0.2">
      <c r="M586" s="74"/>
      <c r="N586" s="43"/>
      <c r="O586" s="74"/>
      <c r="P586" s="74"/>
      <c r="R586" s="7"/>
      <c r="S586" s="7"/>
      <c r="T586" s="7"/>
      <c r="U586" s="7"/>
      <c r="V586" s="7"/>
      <c r="W586" s="7"/>
      <c r="X586" s="7"/>
      <c r="Y586" s="7"/>
      <c r="Z586" s="7"/>
    </row>
    <row r="587" spans="13:26" x14ac:dyDescent="0.2">
      <c r="M587" s="74"/>
      <c r="N587" s="43"/>
      <c r="O587" s="74"/>
      <c r="P587" s="74"/>
      <c r="R587" s="7"/>
      <c r="S587" s="7"/>
      <c r="T587" s="7"/>
      <c r="U587" s="7"/>
      <c r="V587" s="7"/>
      <c r="W587" s="7"/>
      <c r="X587" s="7"/>
      <c r="Y587" s="7"/>
      <c r="Z587" s="7"/>
    </row>
    <row r="588" spans="13:26" x14ac:dyDescent="0.2">
      <c r="M588" s="74"/>
      <c r="N588" s="43"/>
      <c r="O588" s="74"/>
      <c r="P588" s="74"/>
      <c r="R588" s="7"/>
      <c r="S588" s="7"/>
      <c r="T588" s="7"/>
      <c r="U588" s="7"/>
      <c r="V588" s="7"/>
      <c r="W588" s="7"/>
      <c r="X588" s="7"/>
      <c r="Y588" s="7"/>
      <c r="Z588" s="7"/>
    </row>
    <row r="589" spans="13:26" x14ac:dyDescent="0.2">
      <c r="M589" s="74"/>
      <c r="N589" s="43"/>
      <c r="O589" s="74"/>
      <c r="P589" s="74"/>
      <c r="R589" s="7"/>
      <c r="S589" s="7"/>
      <c r="T589" s="7"/>
      <c r="U589" s="7"/>
      <c r="V589" s="7"/>
      <c r="W589" s="7"/>
      <c r="X589" s="7"/>
      <c r="Y589" s="7"/>
      <c r="Z589" s="7"/>
    </row>
    <row r="590" spans="13:26" x14ac:dyDescent="0.2">
      <c r="M590" s="74"/>
      <c r="N590" s="43"/>
      <c r="O590" s="74"/>
      <c r="P590" s="74"/>
      <c r="R590" s="7"/>
      <c r="S590" s="7"/>
      <c r="T590" s="7"/>
      <c r="U590" s="7"/>
      <c r="V590" s="7"/>
      <c r="W590" s="7"/>
      <c r="X590" s="7"/>
      <c r="Y590" s="7"/>
      <c r="Z590" s="7"/>
    </row>
    <row r="591" spans="13:26" x14ac:dyDescent="0.2">
      <c r="M591" s="74"/>
      <c r="N591" s="43"/>
      <c r="O591" s="74"/>
      <c r="P591" s="74"/>
      <c r="R591" s="7"/>
      <c r="S591" s="7"/>
      <c r="T591" s="7"/>
      <c r="U591" s="7"/>
      <c r="V591" s="7"/>
      <c r="W591" s="7"/>
      <c r="X591" s="7"/>
      <c r="Y591" s="7"/>
      <c r="Z591" s="7"/>
    </row>
    <row r="592" spans="13:26" x14ac:dyDescent="0.2">
      <c r="M592" s="74"/>
      <c r="N592" s="43"/>
      <c r="O592" s="74"/>
      <c r="P592" s="74"/>
      <c r="R592" s="7"/>
      <c r="S592" s="7"/>
      <c r="T592" s="7"/>
      <c r="U592" s="7"/>
      <c r="V592" s="7"/>
      <c r="W592" s="7"/>
      <c r="X592" s="7"/>
      <c r="Y592" s="7"/>
      <c r="Z592" s="7"/>
    </row>
    <row r="593" spans="13:26" x14ac:dyDescent="0.2">
      <c r="M593" s="74"/>
      <c r="N593" s="43"/>
      <c r="O593" s="74"/>
      <c r="P593" s="74"/>
      <c r="R593" s="7"/>
      <c r="S593" s="7"/>
      <c r="T593" s="7"/>
      <c r="U593" s="7"/>
      <c r="V593" s="7"/>
      <c r="W593" s="7"/>
      <c r="X593" s="7"/>
      <c r="Y593" s="7"/>
      <c r="Z593" s="7"/>
    </row>
    <row r="594" spans="13:26" x14ac:dyDescent="0.2">
      <c r="M594" s="74"/>
      <c r="N594" s="43"/>
      <c r="O594" s="74"/>
      <c r="P594" s="74"/>
      <c r="R594" s="7"/>
      <c r="S594" s="7"/>
      <c r="T594" s="7"/>
      <c r="U594" s="7"/>
      <c r="V594" s="7"/>
      <c r="W594" s="7"/>
      <c r="X594" s="7"/>
      <c r="Y594" s="7"/>
      <c r="Z594" s="7"/>
    </row>
    <row r="595" spans="13:26" x14ac:dyDescent="0.2">
      <c r="M595" s="74"/>
      <c r="N595" s="43"/>
      <c r="O595" s="74"/>
      <c r="P595" s="74"/>
      <c r="R595" s="7"/>
      <c r="S595" s="7"/>
      <c r="T595" s="7"/>
      <c r="U595" s="7"/>
      <c r="V595" s="7"/>
      <c r="W595" s="7"/>
      <c r="X595" s="7"/>
      <c r="Y595" s="7"/>
      <c r="Z595" s="7"/>
    </row>
    <row r="596" spans="13:26" x14ac:dyDescent="0.2">
      <c r="M596" s="74"/>
      <c r="N596" s="43"/>
      <c r="O596" s="74"/>
      <c r="P596" s="74"/>
      <c r="R596" s="7"/>
      <c r="S596" s="7"/>
      <c r="T596" s="7"/>
      <c r="U596" s="7"/>
      <c r="V596" s="7"/>
      <c r="W596" s="7"/>
      <c r="X596" s="7"/>
      <c r="Y596" s="7"/>
      <c r="Z596" s="7"/>
    </row>
    <row r="597" spans="13:26" x14ac:dyDescent="0.2">
      <c r="M597" s="74"/>
      <c r="N597" s="43"/>
      <c r="O597" s="74"/>
      <c r="P597" s="74"/>
      <c r="R597" s="7"/>
      <c r="S597" s="7"/>
      <c r="T597" s="7"/>
      <c r="U597" s="7"/>
      <c r="V597" s="7"/>
      <c r="W597" s="7"/>
      <c r="X597" s="7"/>
      <c r="Y597" s="7"/>
      <c r="Z597" s="7"/>
    </row>
    <row r="598" spans="13:26" x14ac:dyDescent="0.2">
      <c r="M598" s="74"/>
      <c r="N598" s="43"/>
      <c r="O598" s="74"/>
      <c r="P598" s="74"/>
      <c r="R598" s="7"/>
      <c r="S598" s="7"/>
      <c r="T598" s="7"/>
      <c r="U598" s="7"/>
      <c r="V598" s="7"/>
      <c r="W598" s="7"/>
      <c r="X598" s="7"/>
      <c r="Y598" s="7"/>
      <c r="Z598" s="7"/>
    </row>
    <row r="599" spans="13:26" x14ac:dyDescent="0.2">
      <c r="M599" s="74"/>
      <c r="N599" s="43"/>
      <c r="O599" s="74"/>
      <c r="P599" s="74"/>
      <c r="R599" s="7"/>
      <c r="S599" s="7"/>
      <c r="T599" s="7"/>
      <c r="U599" s="7"/>
      <c r="V599" s="7"/>
      <c r="W599" s="7"/>
      <c r="X599" s="7"/>
      <c r="Y599" s="7"/>
      <c r="Z599" s="7"/>
    </row>
    <row r="600" spans="13:26" x14ac:dyDescent="0.2">
      <c r="M600" s="74"/>
      <c r="N600" s="43"/>
      <c r="O600" s="74"/>
      <c r="P600" s="74"/>
      <c r="R600" s="7"/>
      <c r="S600" s="7"/>
      <c r="T600" s="7"/>
      <c r="U600" s="7"/>
      <c r="V600" s="7"/>
      <c r="W600" s="7"/>
      <c r="X600" s="7"/>
      <c r="Y600" s="7"/>
      <c r="Z600" s="7"/>
    </row>
    <row r="601" spans="13:26" x14ac:dyDescent="0.2">
      <c r="M601" s="74"/>
      <c r="N601" s="43"/>
      <c r="O601" s="74"/>
      <c r="P601" s="74"/>
      <c r="R601" s="7"/>
      <c r="S601" s="7"/>
      <c r="T601" s="7"/>
      <c r="U601" s="7"/>
      <c r="V601" s="7"/>
      <c r="W601" s="7"/>
      <c r="X601" s="7"/>
      <c r="Y601" s="7"/>
      <c r="Z601" s="7"/>
    </row>
    <row r="602" spans="13:26" x14ac:dyDescent="0.2">
      <c r="M602" s="74"/>
      <c r="N602" s="43"/>
      <c r="O602" s="74"/>
      <c r="P602" s="74"/>
      <c r="R602" s="7"/>
      <c r="S602" s="7"/>
      <c r="T602" s="7"/>
      <c r="U602" s="7"/>
      <c r="V602" s="7"/>
      <c r="W602" s="7"/>
      <c r="X602" s="7"/>
      <c r="Y602" s="7"/>
      <c r="Z602" s="7"/>
    </row>
    <row r="603" spans="13:26" x14ac:dyDescent="0.2">
      <c r="M603" s="74"/>
      <c r="N603" s="43"/>
      <c r="O603" s="74"/>
      <c r="P603" s="74"/>
      <c r="R603" s="7"/>
      <c r="S603" s="7"/>
      <c r="T603" s="7"/>
      <c r="U603" s="7"/>
      <c r="V603" s="7"/>
      <c r="W603" s="7"/>
      <c r="X603" s="7"/>
      <c r="Y603" s="7"/>
      <c r="Z603" s="7"/>
    </row>
    <row r="604" spans="13:26" x14ac:dyDescent="0.2">
      <c r="M604" s="74"/>
      <c r="N604" s="43"/>
      <c r="O604" s="74"/>
      <c r="P604" s="74"/>
      <c r="R604" s="7"/>
      <c r="S604" s="7"/>
      <c r="T604" s="7"/>
      <c r="U604" s="7"/>
      <c r="V604" s="7"/>
      <c r="W604" s="7"/>
      <c r="X604" s="7"/>
      <c r="Y604" s="7"/>
      <c r="Z604" s="7"/>
    </row>
    <row r="605" spans="13:26" x14ac:dyDescent="0.2">
      <c r="M605" s="74"/>
      <c r="N605" s="43"/>
      <c r="O605" s="74"/>
      <c r="P605" s="74"/>
      <c r="R605" s="7"/>
      <c r="S605" s="7"/>
      <c r="T605" s="7"/>
      <c r="U605" s="7"/>
      <c r="V605" s="7"/>
      <c r="W605" s="7"/>
      <c r="X605" s="7"/>
      <c r="Y605" s="7"/>
      <c r="Z605" s="7"/>
    </row>
    <row r="606" spans="13:26" x14ac:dyDescent="0.2">
      <c r="M606" s="74"/>
      <c r="N606" s="43"/>
      <c r="O606" s="74"/>
      <c r="P606" s="74"/>
      <c r="R606" s="7"/>
      <c r="S606" s="7"/>
      <c r="T606" s="7"/>
      <c r="U606" s="7"/>
      <c r="V606" s="7"/>
      <c r="W606" s="7"/>
      <c r="X606" s="7"/>
      <c r="Y606" s="7"/>
      <c r="Z606" s="7"/>
    </row>
    <row r="607" spans="13:26" x14ac:dyDescent="0.2">
      <c r="M607" s="74"/>
      <c r="N607" s="43"/>
      <c r="O607" s="74"/>
      <c r="P607" s="74"/>
      <c r="R607" s="7"/>
      <c r="S607" s="7"/>
      <c r="T607" s="7"/>
      <c r="U607" s="7"/>
      <c r="V607" s="7"/>
      <c r="W607" s="7"/>
      <c r="X607" s="7"/>
      <c r="Y607" s="7"/>
      <c r="Z607" s="7"/>
    </row>
    <row r="608" spans="13:26" x14ac:dyDescent="0.2">
      <c r="M608" s="74"/>
      <c r="N608" s="43"/>
      <c r="O608" s="74"/>
      <c r="P608" s="74"/>
      <c r="R608" s="7"/>
      <c r="S608" s="7"/>
      <c r="T608" s="7"/>
      <c r="U608" s="7"/>
      <c r="V608" s="7"/>
      <c r="W608" s="7"/>
      <c r="X608" s="7"/>
      <c r="Y608" s="7"/>
      <c r="Z608" s="7"/>
    </row>
    <row r="609" spans="13:26" x14ac:dyDescent="0.2">
      <c r="M609" s="74"/>
      <c r="N609" s="43"/>
      <c r="O609" s="74"/>
      <c r="P609" s="74"/>
      <c r="R609" s="7"/>
      <c r="S609" s="7"/>
      <c r="T609" s="7"/>
      <c r="U609" s="7"/>
      <c r="V609" s="7"/>
      <c r="W609" s="7"/>
      <c r="X609" s="7"/>
      <c r="Y609" s="7"/>
      <c r="Z609" s="7"/>
    </row>
    <row r="610" spans="13:26" x14ac:dyDescent="0.2">
      <c r="M610" s="74"/>
      <c r="N610" s="43"/>
      <c r="O610" s="74"/>
      <c r="P610" s="74"/>
      <c r="R610" s="7"/>
      <c r="S610" s="7"/>
      <c r="T610" s="7"/>
      <c r="U610" s="7"/>
      <c r="V610" s="7"/>
      <c r="W610" s="7"/>
      <c r="X610" s="7"/>
      <c r="Y610" s="7"/>
      <c r="Z610" s="7"/>
    </row>
    <row r="611" spans="13:26" x14ac:dyDescent="0.2">
      <c r="M611" s="74"/>
      <c r="N611" s="43"/>
      <c r="O611" s="74"/>
      <c r="P611" s="74"/>
      <c r="R611" s="7"/>
      <c r="S611" s="7"/>
      <c r="T611" s="7"/>
      <c r="U611" s="7"/>
      <c r="V611" s="7"/>
      <c r="W611" s="7"/>
      <c r="X611" s="7"/>
      <c r="Y611" s="7"/>
      <c r="Z611" s="7"/>
    </row>
    <row r="612" spans="13:26" x14ac:dyDescent="0.2">
      <c r="M612" s="74"/>
      <c r="N612" s="43"/>
      <c r="O612" s="74"/>
      <c r="P612" s="74"/>
      <c r="R612" s="7"/>
      <c r="S612" s="7"/>
      <c r="T612" s="7"/>
      <c r="U612" s="7"/>
      <c r="V612" s="7"/>
      <c r="W612" s="7"/>
      <c r="X612" s="7"/>
      <c r="Y612" s="7"/>
      <c r="Z612" s="7"/>
    </row>
    <row r="613" spans="13:26" x14ac:dyDescent="0.2">
      <c r="M613" s="74"/>
      <c r="N613" s="43"/>
      <c r="O613" s="74"/>
      <c r="P613" s="74"/>
      <c r="R613" s="7"/>
      <c r="S613" s="7"/>
      <c r="T613" s="7"/>
      <c r="U613" s="7"/>
      <c r="V613" s="7"/>
      <c r="W613" s="7"/>
      <c r="X613" s="7"/>
      <c r="Y613" s="7"/>
      <c r="Z613" s="7"/>
    </row>
    <row r="614" spans="13:26" x14ac:dyDescent="0.2">
      <c r="M614" s="74"/>
      <c r="N614" s="43"/>
      <c r="O614" s="74"/>
      <c r="P614" s="74"/>
      <c r="R614" s="7"/>
      <c r="S614" s="7"/>
      <c r="T614" s="7"/>
      <c r="U614" s="7"/>
      <c r="V614" s="7"/>
      <c r="W614" s="7"/>
      <c r="X614" s="7"/>
      <c r="Y614" s="7"/>
      <c r="Z614" s="7"/>
    </row>
    <row r="615" spans="13:26" x14ac:dyDescent="0.2">
      <c r="M615" s="74"/>
      <c r="N615" s="43"/>
      <c r="O615" s="74"/>
      <c r="P615" s="74"/>
      <c r="R615" s="7"/>
      <c r="S615" s="7"/>
      <c r="T615" s="7"/>
      <c r="U615" s="7"/>
      <c r="V615" s="7"/>
      <c r="W615" s="7"/>
      <c r="X615" s="7"/>
      <c r="Y615" s="7"/>
      <c r="Z615" s="7"/>
    </row>
    <row r="616" spans="13:26" x14ac:dyDescent="0.2">
      <c r="M616" s="74"/>
      <c r="N616" s="43"/>
      <c r="O616" s="74"/>
      <c r="P616" s="74"/>
      <c r="R616" s="7"/>
      <c r="S616" s="7"/>
      <c r="T616" s="7"/>
      <c r="U616" s="7"/>
      <c r="V616" s="7"/>
      <c r="W616" s="7"/>
      <c r="X616" s="7"/>
      <c r="Y616" s="7"/>
      <c r="Z616" s="7"/>
    </row>
    <row r="617" spans="13:26" x14ac:dyDescent="0.2">
      <c r="M617" s="74"/>
      <c r="N617" s="43"/>
      <c r="O617" s="74"/>
      <c r="P617" s="74"/>
      <c r="R617" s="7"/>
      <c r="S617" s="7"/>
      <c r="T617" s="7"/>
      <c r="U617" s="7"/>
      <c r="V617" s="7"/>
      <c r="W617" s="7"/>
      <c r="X617" s="7"/>
      <c r="Y617" s="7"/>
      <c r="Z617" s="7"/>
    </row>
    <row r="618" spans="13:26" x14ac:dyDescent="0.2">
      <c r="M618" s="74"/>
      <c r="N618" s="43"/>
      <c r="O618" s="74"/>
      <c r="P618" s="74"/>
      <c r="R618" s="7"/>
      <c r="S618" s="7"/>
      <c r="T618" s="7"/>
      <c r="U618" s="7"/>
      <c r="V618" s="7"/>
      <c r="W618" s="7"/>
      <c r="X618" s="7"/>
      <c r="Y618" s="7"/>
      <c r="Z618" s="7"/>
    </row>
    <row r="619" spans="13:26" x14ac:dyDescent="0.2">
      <c r="M619" s="74"/>
      <c r="N619" s="43"/>
      <c r="O619" s="74"/>
      <c r="P619" s="74"/>
      <c r="R619" s="7"/>
      <c r="S619" s="7"/>
      <c r="T619" s="7"/>
      <c r="U619" s="7"/>
      <c r="V619" s="7"/>
      <c r="W619" s="7"/>
      <c r="X619" s="7"/>
      <c r="Y619" s="7"/>
      <c r="Z619" s="7"/>
    </row>
    <row r="620" spans="13:26" x14ac:dyDescent="0.2">
      <c r="M620" s="74"/>
      <c r="N620" s="43"/>
      <c r="O620" s="74"/>
      <c r="P620" s="74"/>
      <c r="R620" s="7"/>
      <c r="S620" s="7"/>
      <c r="T620" s="7"/>
      <c r="U620" s="7"/>
      <c r="V620" s="7"/>
      <c r="W620" s="7"/>
      <c r="X620" s="7"/>
      <c r="Y620" s="7"/>
      <c r="Z620" s="7"/>
    </row>
    <row r="621" spans="13:26" x14ac:dyDescent="0.2">
      <c r="M621" s="74"/>
      <c r="N621" s="43"/>
      <c r="O621" s="74"/>
      <c r="P621" s="74"/>
      <c r="R621" s="7"/>
      <c r="S621" s="7"/>
      <c r="T621" s="7"/>
      <c r="U621" s="7"/>
      <c r="V621" s="7"/>
      <c r="W621" s="7"/>
      <c r="X621" s="7"/>
      <c r="Y621" s="7"/>
      <c r="Z621" s="7"/>
    </row>
    <row r="622" spans="13:26" x14ac:dyDescent="0.2">
      <c r="M622" s="74"/>
      <c r="N622" s="43"/>
      <c r="O622" s="74"/>
      <c r="P622" s="74"/>
      <c r="R622" s="7"/>
      <c r="S622" s="7"/>
      <c r="T622" s="7"/>
      <c r="U622" s="7"/>
      <c r="V622" s="7"/>
      <c r="W622" s="7"/>
      <c r="X622" s="7"/>
      <c r="Y622" s="7"/>
      <c r="Z622" s="7"/>
    </row>
    <row r="623" spans="13:26" x14ac:dyDescent="0.2">
      <c r="M623" s="74"/>
      <c r="N623" s="43"/>
      <c r="O623" s="74"/>
      <c r="P623" s="74"/>
      <c r="R623" s="7"/>
      <c r="S623" s="7"/>
      <c r="T623" s="7"/>
      <c r="U623" s="7"/>
      <c r="V623" s="7"/>
      <c r="W623" s="7"/>
      <c r="X623" s="7"/>
      <c r="Y623" s="7"/>
      <c r="Z623" s="7"/>
    </row>
    <row r="624" spans="13:26" x14ac:dyDescent="0.2">
      <c r="M624" s="74"/>
      <c r="N624" s="43"/>
      <c r="O624" s="74"/>
      <c r="P624" s="74"/>
      <c r="R624" s="7"/>
      <c r="S624" s="7"/>
      <c r="T624" s="7"/>
      <c r="U624" s="7"/>
      <c r="V624" s="7"/>
      <c r="W624" s="7"/>
      <c r="X624" s="7"/>
      <c r="Y624" s="7"/>
      <c r="Z624" s="7"/>
    </row>
    <row r="625" spans="13:26" x14ac:dyDescent="0.2">
      <c r="M625" s="74"/>
      <c r="N625" s="43"/>
      <c r="O625" s="74"/>
      <c r="P625" s="74"/>
      <c r="R625" s="7"/>
      <c r="S625" s="7"/>
      <c r="T625" s="7"/>
      <c r="U625" s="7"/>
      <c r="V625" s="7"/>
      <c r="W625" s="7"/>
      <c r="X625" s="7"/>
      <c r="Y625" s="7"/>
      <c r="Z625" s="7"/>
    </row>
    <row r="626" spans="13:26" x14ac:dyDescent="0.2">
      <c r="M626" s="74"/>
      <c r="N626" s="43"/>
      <c r="O626" s="74"/>
      <c r="P626" s="74"/>
      <c r="R626" s="7"/>
      <c r="S626" s="7"/>
      <c r="T626" s="7"/>
      <c r="U626" s="7"/>
      <c r="V626" s="7"/>
      <c r="W626" s="7"/>
      <c r="X626" s="7"/>
      <c r="Y626" s="7"/>
      <c r="Z626" s="7"/>
    </row>
    <row r="627" spans="13:26" x14ac:dyDescent="0.2">
      <c r="M627" s="74"/>
      <c r="N627" s="43"/>
      <c r="O627" s="74"/>
      <c r="P627" s="74"/>
      <c r="R627" s="7"/>
      <c r="S627" s="7"/>
      <c r="T627" s="7"/>
      <c r="U627" s="7"/>
      <c r="V627" s="7"/>
      <c r="W627" s="7"/>
      <c r="X627" s="7"/>
      <c r="Y627" s="7"/>
      <c r="Z627" s="7"/>
    </row>
    <row r="628" spans="13:26" x14ac:dyDescent="0.2">
      <c r="M628" s="74"/>
      <c r="N628" s="43"/>
      <c r="O628" s="74"/>
      <c r="P628" s="74"/>
      <c r="R628" s="7"/>
      <c r="S628" s="7"/>
      <c r="T628" s="7"/>
      <c r="U628" s="7"/>
      <c r="V628" s="7"/>
      <c r="W628" s="7"/>
      <c r="X628" s="7"/>
      <c r="Y628" s="7"/>
      <c r="Z628" s="7"/>
    </row>
    <row r="629" spans="13:26" x14ac:dyDescent="0.2">
      <c r="M629" s="74"/>
      <c r="N629" s="43"/>
      <c r="O629" s="74"/>
      <c r="P629" s="74"/>
      <c r="R629" s="7"/>
      <c r="S629" s="7"/>
      <c r="T629" s="7"/>
      <c r="U629" s="7"/>
      <c r="V629" s="7"/>
      <c r="W629" s="7"/>
      <c r="X629" s="7"/>
      <c r="Y629" s="7"/>
      <c r="Z629" s="7"/>
    </row>
    <row r="630" spans="13:26" x14ac:dyDescent="0.2">
      <c r="M630" s="74"/>
      <c r="N630" s="43"/>
      <c r="O630" s="74"/>
      <c r="P630" s="74"/>
      <c r="R630" s="7"/>
      <c r="S630" s="7"/>
      <c r="T630" s="7"/>
      <c r="U630" s="7"/>
      <c r="V630" s="7"/>
      <c r="W630" s="7"/>
      <c r="X630" s="7"/>
      <c r="Y630" s="7"/>
      <c r="Z630" s="7"/>
    </row>
    <row r="631" spans="13:26" x14ac:dyDescent="0.2">
      <c r="M631" s="74"/>
      <c r="N631" s="43"/>
      <c r="O631" s="74"/>
      <c r="P631" s="74"/>
      <c r="R631" s="7"/>
      <c r="S631" s="7"/>
      <c r="T631" s="7"/>
      <c r="U631" s="7"/>
      <c r="V631" s="7"/>
      <c r="W631" s="7"/>
      <c r="X631" s="7"/>
      <c r="Y631" s="7"/>
      <c r="Z631" s="7"/>
    </row>
    <row r="632" spans="13:26" x14ac:dyDescent="0.2">
      <c r="M632" s="74"/>
      <c r="N632" s="43"/>
      <c r="O632" s="74"/>
      <c r="P632" s="74"/>
      <c r="R632" s="7"/>
      <c r="S632" s="7"/>
      <c r="T632" s="7"/>
      <c r="U632" s="7"/>
      <c r="V632" s="7"/>
      <c r="W632" s="7"/>
      <c r="X632" s="7"/>
      <c r="Y632" s="7"/>
      <c r="Z632" s="7"/>
    </row>
    <row r="633" spans="13:26" x14ac:dyDescent="0.2">
      <c r="M633" s="74"/>
      <c r="N633" s="43"/>
      <c r="O633" s="74"/>
      <c r="P633" s="74"/>
      <c r="R633" s="7"/>
      <c r="S633" s="7"/>
      <c r="T633" s="7"/>
      <c r="U633" s="7"/>
      <c r="V633" s="7"/>
      <c r="W633" s="7"/>
      <c r="X633" s="7"/>
      <c r="Y633" s="7"/>
      <c r="Z633" s="7"/>
    </row>
    <row r="634" spans="13:26" x14ac:dyDescent="0.2">
      <c r="M634" s="74"/>
      <c r="N634" s="43"/>
      <c r="O634" s="74"/>
      <c r="P634" s="74"/>
      <c r="R634" s="7"/>
      <c r="S634" s="7"/>
      <c r="T634" s="7"/>
      <c r="U634" s="7"/>
      <c r="V634" s="7"/>
      <c r="W634" s="7"/>
      <c r="X634" s="7"/>
      <c r="Y634" s="7"/>
      <c r="Z634" s="7"/>
    </row>
    <row r="635" spans="13:26" x14ac:dyDescent="0.2">
      <c r="M635" s="74"/>
      <c r="N635" s="43"/>
      <c r="O635" s="74"/>
      <c r="P635" s="74"/>
      <c r="R635" s="7"/>
      <c r="S635" s="7"/>
      <c r="T635" s="7"/>
      <c r="U635" s="7"/>
      <c r="V635" s="7"/>
      <c r="W635" s="7"/>
      <c r="X635" s="7"/>
      <c r="Y635" s="7"/>
      <c r="Z635" s="7"/>
    </row>
    <row r="636" spans="13:26" x14ac:dyDescent="0.2">
      <c r="M636" s="74"/>
      <c r="N636" s="43"/>
      <c r="O636" s="74"/>
      <c r="P636" s="74"/>
      <c r="R636" s="7"/>
      <c r="S636" s="7"/>
      <c r="T636" s="7"/>
      <c r="U636" s="7"/>
      <c r="V636" s="7"/>
      <c r="W636" s="7"/>
      <c r="X636" s="7"/>
      <c r="Y636" s="7"/>
      <c r="Z636" s="7"/>
    </row>
    <row r="637" spans="13:26" x14ac:dyDescent="0.2">
      <c r="M637" s="74"/>
      <c r="N637" s="43"/>
      <c r="O637" s="74"/>
      <c r="P637" s="74"/>
      <c r="R637" s="7"/>
      <c r="S637" s="7"/>
      <c r="T637" s="7"/>
      <c r="U637" s="7"/>
      <c r="V637" s="7"/>
      <c r="W637" s="7"/>
      <c r="X637" s="7"/>
      <c r="Y637" s="7"/>
      <c r="Z637" s="7"/>
    </row>
    <row r="638" spans="13:26" x14ac:dyDescent="0.2">
      <c r="M638" s="74"/>
      <c r="N638" s="43"/>
      <c r="O638" s="74"/>
      <c r="P638" s="74"/>
      <c r="R638" s="7"/>
      <c r="S638" s="7"/>
      <c r="T638" s="7"/>
      <c r="U638" s="7"/>
      <c r="V638" s="7"/>
      <c r="W638" s="7"/>
      <c r="X638" s="7"/>
      <c r="Y638" s="7"/>
      <c r="Z638" s="7"/>
    </row>
    <row r="639" spans="13:26" x14ac:dyDescent="0.2">
      <c r="M639" s="74"/>
      <c r="N639" s="43"/>
      <c r="O639" s="74"/>
      <c r="P639" s="74"/>
      <c r="R639" s="7"/>
      <c r="S639" s="7"/>
      <c r="T639" s="7"/>
      <c r="U639" s="7"/>
      <c r="V639" s="7"/>
      <c r="W639" s="7"/>
      <c r="X639" s="7"/>
      <c r="Y639" s="7"/>
      <c r="Z639" s="7"/>
    </row>
    <row r="640" spans="13:26" x14ac:dyDescent="0.2">
      <c r="M640" s="74"/>
      <c r="N640" s="43"/>
      <c r="O640" s="74"/>
      <c r="P640" s="74"/>
      <c r="R640" s="7"/>
      <c r="S640" s="7"/>
      <c r="T640" s="7"/>
      <c r="U640" s="7"/>
      <c r="V640" s="7"/>
      <c r="W640" s="7"/>
      <c r="X640" s="7"/>
      <c r="Y640" s="7"/>
      <c r="Z640" s="7"/>
    </row>
    <row r="641" spans="13:26" x14ac:dyDescent="0.2">
      <c r="M641" s="74"/>
      <c r="N641" s="43"/>
      <c r="O641" s="74"/>
      <c r="P641" s="74"/>
      <c r="R641" s="7"/>
      <c r="S641" s="7"/>
      <c r="T641" s="7"/>
      <c r="U641" s="7"/>
      <c r="V641" s="7"/>
      <c r="W641" s="7"/>
      <c r="X641" s="7"/>
      <c r="Y641" s="7"/>
      <c r="Z641" s="7"/>
    </row>
    <row r="642" spans="13:26" x14ac:dyDescent="0.2">
      <c r="M642" s="74"/>
      <c r="N642" s="43"/>
      <c r="O642" s="74"/>
      <c r="P642" s="74"/>
      <c r="R642" s="7"/>
      <c r="S642" s="7"/>
      <c r="T642" s="7"/>
      <c r="U642" s="7"/>
      <c r="V642" s="7"/>
      <c r="W642" s="7"/>
      <c r="X642" s="7"/>
      <c r="Y642" s="7"/>
      <c r="Z642" s="7"/>
    </row>
    <row r="643" spans="13:26" x14ac:dyDescent="0.2">
      <c r="M643" s="74"/>
      <c r="N643" s="43"/>
      <c r="O643" s="74"/>
      <c r="P643" s="74"/>
      <c r="R643" s="7"/>
      <c r="S643" s="7"/>
      <c r="T643" s="7"/>
      <c r="U643" s="7"/>
      <c r="V643" s="7"/>
      <c r="W643" s="7"/>
      <c r="X643" s="7"/>
      <c r="Y643" s="7"/>
      <c r="Z643" s="7"/>
    </row>
    <row r="644" spans="13:26" x14ac:dyDescent="0.2">
      <c r="M644" s="74"/>
      <c r="N644" s="43"/>
      <c r="O644" s="74"/>
      <c r="P644" s="74"/>
      <c r="R644" s="7"/>
      <c r="S644" s="7"/>
      <c r="T644" s="7"/>
      <c r="U644" s="7"/>
      <c r="V644" s="7"/>
      <c r="W644" s="7"/>
      <c r="X644" s="7"/>
      <c r="Y644" s="7"/>
      <c r="Z644" s="7"/>
    </row>
    <row r="645" spans="13:26" x14ac:dyDescent="0.2">
      <c r="M645" s="74"/>
      <c r="N645" s="43"/>
      <c r="O645" s="74"/>
      <c r="P645" s="74"/>
      <c r="R645" s="7"/>
      <c r="S645" s="7"/>
      <c r="T645" s="7"/>
      <c r="U645" s="7"/>
      <c r="V645" s="7"/>
      <c r="W645" s="7"/>
      <c r="X645" s="7"/>
      <c r="Y645" s="7"/>
      <c r="Z645" s="7"/>
    </row>
    <row r="646" spans="13:26" x14ac:dyDescent="0.2">
      <c r="M646" s="74"/>
      <c r="N646" s="43"/>
      <c r="O646" s="74"/>
      <c r="P646" s="74"/>
      <c r="R646" s="7"/>
      <c r="S646" s="7"/>
      <c r="T646" s="7"/>
      <c r="U646" s="7"/>
      <c r="V646" s="7"/>
      <c r="W646" s="7"/>
      <c r="X646" s="7"/>
      <c r="Y646" s="7"/>
      <c r="Z646" s="7"/>
    </row>
    <row r="647" spans="13:26" x14ac:dyDescent="0.2">
      <c r="M647" s="74"/>
      <c r="N647" s="43"/>
      <c r="O647" s="74"/>
      <c r="P647" s="74"/>
      <c r="R647" s="7"/>
      <c r="S647" s="7"/>
      <c r="T647" s="7"/>
      <c r="U647" s="7"/>
      <c r="V647" s="7"/>
      <c r="W647" s="7"/>
      <c r="X647" s="7"/>
      <c r="Y647" s="7"/>
      <c r="Z647" s="7"/>
    </row>
    <row r="648" spans="13:26" x14ac:dyDescent="0.2">
      <c r="M648" s="74"/>
      <c r="N648" s="43"/>
      <c r="O648" s="74"/>
      <c r="P648" s="74"/>
      <c r="R648" s="7"/>
      <c r="S648" s="7"/>
      <c r="T648" s="7"/>
      <c r="U648" s="7"/>
      <c r="V648" s="7"/>
      <c r="W648" s="7"/>
      <c r="X648" s="7"/>
      <c r="Y648" s="7"/>
      <c r="Z648" s="7"/>
    </row>
    <row r="649" spans="13:26" x14ac:dyDescent="0.2">
      <c r="M649" s="74"/>
      <c r="N649" s="43"/>
      <c r="O649" s="74"/>
      <c r="P649" s="74"/>
      <c r="R649" s="7"/>
      <c r="S649" s="7"/>
      <c r="T649" s="7"/>
      <c r="U649" s="7"/>
      <c r="V649" s="7"/>
      <c r="W649" s="7"/>
      <c r="X649" s="7"/>
      <c r="Y649" s="7"/>
      <c r="Z649" s="7"/>
    </row>
    <row r="650" spans="13:26" x14ac:dyDescent="0.2">
      <c r="M650" s="74"/>
      <c r="N650" s="43"/>
      <c r="O650" s="74"/>
      <c r="P650" s="74"/>
      <c r="R650" s="7"/>
      <c r="S650" s="7"/>
      <c r="T650" s="7"/>
      <c r="U650" s="7"/>
      <c r="V650" s="7"/>
      <c r="W650" s="7"/>
      <c r="X650" s="7"/>
      <c r="Y650" s="7"/>
      <c r="Z650" s="7"/>
    </row>
    <row r="651" spans="13:26" x14ac:dyDescent="0.2">
      <c r="M651" s="74"/>
      <c r="N651" s="43"/>
      <c r="O651" s="74"/>
      <c r="P651" s="74"/>
      <c r="R651" s="7"/>
      <c r="S651" s="7"/>
      <c r="T651" s="7"/>
      <c r="U651" s="7"/>
      <c r="V651" s="7"/>
      <c r="W651" s="7"/>
      <c r="X651" s="7"/>
      <c r="Y651" s="7"/>
      <c r="Z651" s="7"/>
    </row>
    <row r="652" spans="13:26" x14ac:dyDescent="0.2">
      <c r="M652" s="74"/>
      <c r="N652" s="43"/>
      <c r="O652" s="74"/>
      <c r="P652" s="74"/>
      <c r="R652" s="7"/>
      <c r="S652" s="7"/>
      <c r="T652" s="7"/>
      <c r="U652" s="7"/>
      <c r="V652" s="7"/>
      <c r="W652" s="7"/>
      <c r="X652" s="7"/>
      <c r="Y652" s="7"/>
      <c r="Z652" s="7"/>
    </row>
    <row r="653" spans="13:26" x14ac:dyDescent="0.2">
      <c r="M653" s="74"/>
      <c r="N653" s="43"/>
      <c r="O653" s="74"/>
      <c r="P653" s="74"/>
      <c r="R653" s="7"/>
      <c r="S653" s="7"/>
      <c r="T653" s="7"/>
      <c r="U653" s="7"/>
      <c r="V653" s="7"/>
      <c r="W653" s="7"/>
      <c r="X653" s="7"/>
      <c r="Y653" s="7"/>
      <c r="Z653" s="7"/>
    </row>
    <row r="654" spans="13:26" x14ac:dyDescent="0.2">
      <c r="M654" s="74"/>
      <c r="N654" s="43"/>
      <c r="O654" s="74"/>
      <c r="P654" s="74"/>
      <c r="R654" s="7"/>
      <c r="S654" s="7"/>
      <c r="T654" s="7"/>
      <c r="U654" s="7"/>
      <c r="V654" s="7"/>
      <c r="W654" s="7"/>
      <c r="X654" s="7"/>
      <c r="Y654" s="7"/>
      <c r="Z654" s="7"/>
    </row>
    <row r="655" spans="13:26" x14ac:dyDescent="0.2">
      <c r="M655" s="74"/>
      <c r="N655" s="43"/>
      <c r="O655" s="74"/>
      <c r="P655" s="74"/>
      <c r="R655" s="7"/>
      <c r="S655" s="7"/>
      <c r="T655" s="7"/>
      <c r="U655" s="7"/>
      <c r="V655" s="7"/>
      <c r="W655" s="7"/>
      <c r="X655" s="7"/>
      <c r="Y655" s="7"/>
      <c r="Z655" s="7"/>
    </row>
    <row r="656" spans="13:26" x14ac:dyDescent="0.2">
      <c r="M656" s="74"/>
      <c r="N656" s="43"/>
      <c r="O656" s="74"/>
      <c r="P656" s="74"/>
      <c r="R656" s="7"/>
      <c r="S656" s="7"/>
      <c r="T656" s="7"/>
      <c r="U656" s="7"/>
      <c r="V656" s="7"/>
      <c r="W656" s="7"/>
      <c r="X656" s="7"/>
      <c r="Y656" s="7"/>
      <c r="Z656" s="7"/>
    </row>
    <row r="657" spans="13:26" x14ac:dyDescent="0.2">
      <c r="M657" s="74"/>
      <c r="N657" s="43"/>
      <c r="O657" s="74"/>
      <c r="P657" s="74"/>
      <c r="R657" s="7"/>
      <c r="S657" s="7"/>
      <c r="T657" s="7"/>
      <c r="U657" s="7"/>
      <c r="V657" s="7"/>
      <c r="W657" s="7"/>
      <c r="X657" s="7"/>
      <c r="Y657" s="7"/>
      <c r="Z657" s="7"/>
    </row>
    <row r="658" spans="13:26" x14ac:dyDescent="0.2">
      <c r="M658" s="74"/>
      <c r="N658" s="43"/>
      <c r="O658" s="74"/>
      <c r="P658" s="74"/>
      <c r="R658" s="7"/>
      <c r="S658" s="7"/>
      <c r="T658" s="7"/>
      <c r="U658" s="7"/>
      <c r="V658" s="7"/>
      <c r="W658" s="7"/>
      <c r="X658" s="7"/>
      <c r="Y658" s="7"/>
      <c r="Z658" s="7"/>
    </row>
    <row r="659" spans="13:26" x14ac:dyDescent="0.2">
      <c r="M659" s="74"/>
      <c r="N659" s="43"/>
      <c r="O659" s="74"/>
      <c r="P659" s="74"/>
      <c r="R659" s="7"/>
      <c r="S659" s="7"/>
      <c r="T659" s="7"/>
      <c r="U659" s="7"/>
      <c r="V659" s="7"/>
      <c r="W659" s="7"/>
      <c r="X659" s="7"/>
      <c r="Y659" s="7"/>
      <c r="Z659" s="7"/>
    </row>
    <row r="660" spans="13:26" x14ac:dyDescent="0.2">
      <c r="M660" s="74"/>
      <c r="N660" s="43"/>
      <c r="O660" s="74"/>
      <c r="P660" s="74"/>
      <c r="R660" s="7"/>
      <c r="S660" s="7"/>
      <c r="T660" s="7"/>
      <c r="U660" s="7"/>
      <c r="V660" s="7"/>
      <c r="W660" s="7"/>
      <c r="X660" s="7"/>
      <c r="Y660" s="7"/>
      <c r="Z660" s="7"/>
    </row>
    <row r="661" spans="13:26" x14ac:dyDescent="0.2">
      <c r="M661" s="74"/>
      <c r="N661" s="43"/>
      <c r="O661" s="74"/>
      <c r="P661" s="74"/>
      <c r="R661" s="7"/>
      <c r="S661" s="7"/>
      <c r="T661" s="7"/>
      <c r="U661" s="7"/>
      <c r="V661" s="7"/>
      <c r="W661" s="7"/>
      <c r="X661" s="7"/>
      <c r="Y661" s="7"/>
      <c r="Z661" s="7"/>
    </row>
    <row r="662" spans="13:26" x14ac:dyDescent="0.2">
      <c r="M662" s="74"/>
      <c r="N662" s="43"/>
      <c r="O662" s="74"/>
      <c r="P662" s="74"/>
      <c r="R662" s="7"/>
      <c r="S662" s="7"/>
      <c r="T662" s="7"/>
      <c r="U662" s="7"/>
      <c r="V662" s="7"/>
      <c r="W662" s="7"/>
      <c r="X662" s="7"/>
      <c r="Y662" s="7"/>
      <c r="Z662" s="7"/>
    </row>
    <row r="663" spans="13:26" x14ac:dyDescent="0.2">
      <c r="M663" s="74"/>
      <c r="N663" s="43"/>
      <c r="O663" s="74"/>
      <c r="P663" s="74"/>
      <c r="R663" s="7"/>
      <c r="S663" s="7"/>
      <c r="T663" s="7"/>
      <c r="U663" s="7"/>
      <c r="V663" s="7"/>
      <c r="W663" s="7"/>
      <c r="X663" s="7"/>
      <c r="Y663" s="7"/>
      <c r="Z663" s="7"/>
    </row>
    <row r="664" spans="13:26" x14ac:dyDescent="0.2">
      <c r="M664" s="74"/>
      <c r="N664" s="43"/>
      <c r="O664" s="74"/>
      <c r="P664" s="74"/>
      <c r="R664" s="7"/>
      <c r="S664" s="7"/>
      <c r="T664" s="7"/>
      <c r="U664" s="7"/>
      <c r="V664" s="7"/>
      <c r="W664" s="7"/>
      <c r="X664" s="7"/>
      <c r="Y664" s="7"/>
      <c r="Z664" s="7"/>
    </row>
    <row r="665" spans="13:26" x14ac:dyDescent="0.2">
      <c r="M665" s="74"/>
      <c r="N665" s="43"/>
      <c r="O665" s="74"/>
      <c r="P665" s="74"/>
      <c r="R665" s="7"/>
      <c r="S665" s="7"/>
      <c r="T665" s="7"/>
      <c r="U665" s="7"/>
      <c r="V665" s="7"/>
      <c r="W665" s="7"/>
      <c r="X665" s="7"/>
      <c r="Y665" s="7"/>
      <c r="Z665" s="7"/>
    </row>
    <row r="666" spans="13:26" x14ac:dyDescent="0.2">
      <c r="M666" s="74"/>
      <c r="N666" s="43"/>
      <c r="O666" s="74"/>
      <c r="P666" s="74"/>
      <c r="R666" s="7"/>
      <c r="S666" s="7"/>
      <c r="T666" s="7"/>
      <c r="U666" s="7"/>
      <c r="V666" s="7"/>
      <c r="W666" s="7"/>
      <c r="X666" s="7"/>
      <c r="Y666" s="7"/>
      <c r="Z666" s="7"/>
    </row>
    <row r="667" spans="13:26" x14ac:dyDescent="0.2">
      <c r="M667" s="74"/>
      <c r="N667" s="43"/>
      <c r="O667" s="74"/>
      <c r="P667" s="74"/>
      <c r="R667" s="7"/>
      <c r="S667" s="7"/>
      <c r="T667" s="7"/>
      <c r="U667" s="7"/>
      <c r="V667" s="7"/>
      <c r="W667" s="7"/>
      <c r="X667" s="7"/>
      <c r="Y667" s="7"/>
      <c r="Z667" s="7"/>
    </row>
    <row r="668" spans="13:26" x14ac:dyDescent="0.2">
      <c r="M668" s="74"/>
      <c r="N668" s="43"/>
      <c r="O668" s="74"/>
      <c r="P668" s="74"/>
      <c r="R668" s="7"/>
      <c r="S668" s="7"/>
      <c r="T668" s="7"/>
      <c r="U668" s="7"/>
      <c r="V668" s="7"/>
      <c r="W668" s="7"/>
      <c r="X668" s="7"/>
      <c r="Y668" s="7"/>
      <c r="Z668" s="7"/>
    </row>
    <row r="669" spans="13:26" x14ac:dyDescent="0.2">
      <c r="M669" s="74"/>
      <c r="N669" s="43"/>
      <c r="O669" s="74"/>
      <c r="P669" s="74"/>
      <c r="R669" s="7"/>
      <c r="S669" s="7"/>
      <c r="T669" s="7"/>
      <c r="U669" s="7"/>
      <c r="V669" s="7"/>
      <c r="W669" s="7"/>
      <c r="X669" s="7"/>
      <c r="Y669" s="7"/>
      <c r="Z669" s="7"/>
    </row>
    <row r="670" spans="13:26" x14ac:dyDescent="0.2">
      <c r="M670" s="74"/>
      <c r="N670" s="43"/>
      <c r="O670" s="74"/>
      <c r="P670" s="74"/>
      <c r="R670" s="7"/>
      <c r="S670" s="7"/>
      <c r="T670" s="7"/>
      <c r="U670" s="7"/>
      <c r="V670" s="7"/>
      <c r="W670" s="7"/>
      <c r="X670" s="7"/>
      <c r="Y670" s="7"/>
      <c r="Z670" s="7"/>
    </row>
    <row r="671" spans="13:26" x14ac:dyDescent="0.2">
      <c r="M671" s="74"/>
      <c r="N671" s="43"/>
      <c r="O671" s="74"/>
      <c r="P671" s="74"/>
      <c r="R671" s="7"/>
      <c r="S671" s="7"/>
      <c r="T671" s="7"/>
      <c r="U671" s="7"/>
      <c r="V671" s="7"/>
      <c r="W671" s="7"/>
      <c r="X671" s="7"/>
      <c r="Y671" s="7"/>
      <c r="Z671" s="7"/>
    </row>
    <row r="672" spans="13:26" x14ac:dyDescent="0.2">
      <c r="M672" s="74"/>
      <c r="N672" s="43"/>
      <c r="O672" s="74"/>
      <c r="P672" s="74"/>
      <c r="R672" s="7"/>
      <c r="S672" s="7"/>
      <c r="T672" s="7"/>
      <c r="U672" s="7"/>
      <c r="V672" s="7"/>
      <c r="W672" s="7"/>
      <c r="X672" s="7"/>
      <c r="Y672" s="7"/>
      <c r="Z672" s="7"/>
    </row>
    <row r="673" spans="13:26" x14ac:dyDescent="0.2">
      <c r="M673" s="74"/>
      <c r="N673" s="43"/>
      <c r="O673" s="74"/>
      <c r="P673" s="74"/>
      <c r="R673" s="7"/>
      <c r="S673" s="7"/>
      <c r="T673" s="7"/>
      <c r="U673" s="7"/>
      <c r="V673" s="7"/>
      <c r="W673" s="7"/>
      <c r="X673" s="7"/>
      <c r="Y673" s="7"/>
      <c r="Z673" s="7"/>
    </row>
    <row r="674" spans="13:26" x14ac:dyDescent="0.2">
      <c r="M674" s="74"/>
      <c r="N674" s="43"/>
      <c r="O674" s="74"/>
      <c r="P674" s="74"/>
      <c r="R674" s="7"/>
      <c r="S674" s="7"/>
      <c r="T674" s="7"/>
      <c r="U674" s="7"/>
      <c r="V674" s="7"/>
      <c r="W674" s="7"/>
      <c r="X674" s="7"/>
      <c r="Y674" s="7"/>
      <c r="Z674" s="7"/>
    </row>
    <row r="675" spans="13:26" x14ac:dyDescent="0.2">
      <c r="M675" s="74"/>
      <c r="N675" s="43"/>
      <c r="O675" s="74"/>
      <c r="P675" s="74"/>
      <c r="R675" s="7"/>
      <c r="S675" s="7"/>
      <c r="T675" s="7"/>
      <c r="U675" s="7"/>
      <c r="V675" s="7"/>
      <c r="W675" s="7"/>
      <c r="X675" s="7"/>
      <c r="Y675" s="7"/>
      <c r="Z675" s="7"/>
    </row>
    <row r="676" spans="13:26" x14ac:dyDescent="0.2">
      <c r="M676" s="74"/>
      <c r="N676" s="43"/>
      <c r="O676" s="74"/>
      <c r="P676" s="74"/>
      <c r="R676" s="7"/>
      <c r="S676" s="7"/>
      <c r="T676" s="7"/>
      <c r="U676" s="7"/>
      <c r="V676" s="7"/>
      <c r="W676" s="7"/>
      <c r="X676" s="7"/>
      <c r="Y676" s="7"/>
      <c r="Z676" s="7"/>
    </row>
    <row r="677" spans="13:26" x14ac:dyDescent="0.2">
      <c r="M677" s="74"/>
      <c r="N677" s="43"/>
      <c r="O677" s="74"/>
      <c r="P677" s="74"/>
      <c r="R677" s="7"/>
      <c r="S677" s="7"/>
      <c r="T677" s="7"/>
      <c r="U677" s="7"/>
      <c r="V677" s="7"/>
      <c r="W677" s="7"/>
      <c r="X677" s="7"/>
      <c r="Y677" s="7"/>
      <c r="Z677" s="7"/>
    </row>
    <row r="678" spans="13:26" x14ac:dyDescent="0.2">
      <c r="M678" s="74"/>
      <c r="N678" s="43"/>
      <c r="O678" s="74"/>
      <c r="P678" s="74"/>
      <c r="R678" s="7"/>
      <c r="S678" s="7"/>
      <c r="T678" s="7"/>
      <c r="U678" s="7"/>
      <c r="V678" s="7"/>
      <c r="W678" s="7"/>
      <c r="X678" s="7"/>
      <c r="Y678" s="7"/>
      <c r="Z678" s="7"/>
    </row>
    <row r="679" spans="13:26" x14ac:dyDescent="0.2">
      <c r="M679" s="74"/>
      <c r="N679" s="43"/>
      <c r="O679" s="74"/>
      <c r="P679" s="74"/>
      <c r="R679" s="7"/>
      <c r="S679" s="7"/>
      <c r="T679" s="7"/>
      <c r="U679" s="7"/>
      <c r="V679" s="7"/>
      <c r="W679" s="7"/>
      <c r="X679" s="7"/>
      <c r="Y679" s="7"/>
      <c r="Z679" s="7"/>
    </row>
    <row r="680" spans="13:26" x14ac:dyDescent="0.2">
      <c r="M680" s="74"/>
      <c r="N680" s="43"/>
      <c r="O680" s="74"/>
      <c r="P680" s="74"/>
      <c r="R680" s="7"/>
      <c r="S680" s="7"/>
      <c r="T680" s="7"/>
      <c r="U680" s="7"/>
      <c r="V680" s="7"/>
      <c r="W680" s="7"/>
      <c r="X680" s="7"/>
      <c r="Y680" s="7"/>
      <c r="Z680" s="7"/>
    </row>
    <row r="681" spans="13:26" x14ac:dyDescent="0.2">
      <c r="M681" s="74"/>
      <c r="N681" s="43"/>
      <c r="O681" s="74"/>
      <c r="P681" s="74"/>
      <c r="R681" s="7"/>
      <c r="S681" s="7"/>
      <c r="T681" s="7"/>
      <c r="U681" s="7"/>
      <c r="V681" s="7"/>
      <c r="W681" s="7"/>
      <c r="X681" s="7"/>
      <c r="Y681" s="7"/>
      <c r="Z681" s="7"/>
    </row>
    <row r="682" spans="13:26" x14ac:dyDescent="0.2">
      <c r="M682" s="74"/>
      <c r="N682" s="43"/>
      <c r="O682" s="74"/>
      <c r="P682" s="74"/>
      <c r="R682" s="7"/>
      <c r="S682" s="7"/>
      <c r="T682" s="7"/>
      <c r="U682" s="7"/>
      <c r="V682" s="7"/>
      <c r="W682" s="7"/>
      <c r="X682" s="7"/>
      <c r="Y682" s="7"/>
      <c r="Z682" s="7"/>
    </row>
    <row r="683" spans="13:26" x14ac:dyDescent="0.2">
      <c r="M683" s="74"/>
      <c r="N683" s="43"/>
      <c r="O683" s="74"/>
      <c r="P683" s="74"/>
      <c r="R683" s="7"/>
      <c r="S683" s="7"/>
      <c r="T683" s="7"/>
      <c r="U683" s="7"/>
      <c r="V683" s="7"/>
      <c r="W683" s="7"/>
      <c r="X683" s="7"/>
      <c r="Y683" s="7"/>
      <c r="Z683" s="7"/>
    </row>
    <row r="684" spans="13:26" x14ac:dyDescent="0.2">
      <c r="M684" s="74"/>
      <c r="N684" s="43"/>
      <c r="O684" s="74"/>
      <c r="P684" s="74"/>
      <c r="R684" s="7"/>
      <c r="S684" s="7"/>
      <c r="T684" s="7"/>
      <c r="U684" s="7"/>
      <c r="V684" s="7"/>
      <c r="W684" s="7"/>
      <c r="X684" s="7"/>
      <c r="Y684" s="7"/>
      <c r="Z684" s="7"/>
    </row>
    <row r="685" spans="13:26" x14ac:dyDescent="0.2">
      <c r="M685" s="74"/>
      <c r="N685" s="43"/>
      <c r="O685" s="74"/>
      <c r="P685" s="74"/>
      <c r="R685" s="7"/>
      <c r="S685" s="7"/>
      <c r="T685" s="7"/>
      <c r="U685" s="7"/>
      <c r="V685" s="7"/>
      <c r="W685" s="7"/>
      <c r="X685" s="7"/>
      <c r="Y685" s="7"/>
      <c r="Z685" s="7"/>
    </row>
    <row r="686" spans="13:26" x14ac:dyDescent="0.2">
      <c r="M686" s="74"/>
      <c r="N686" s="43"/>
      <c r="O686" s="74"/>
      <c r="P686" s="74"/>
      <c r="R686" s="7"/>
      <c r="S686" s="7"/>
      <c r="T686" s="7"/>
      <c r="U686" s="7"/>
      <c r="V686" s="7"/>
      <c r="W686" s="7"/>
      <c r="X686" s="7"/>
      <c r="Y686" s="7"/>
      <c r="Z686" s="7"/>
    </row>
    <row r="687" spans="13:26" x14ac:dyDescent="0.2">
      <c r="M687" s="74"/>
      <c r="N687" s="43"/>
      <c r="O687" s="74"/>
      <c r="P687" s="74"/>
      <c r="R687" s="7"/>
      <c r="S687" s="7"/>
      <c r="T687" s="7"/>
      <c r="U687" s="7"/>
      <c r="V687" s="7"/>
      <c r="W687" s="7"/>
      <c r="X687" s="7"/>
      <c r="Y687" s="7"/>
      <c r="Z687" s="7"/>
    </row>
    <row r="688" spans="13:26" x14ac:dyDescent="0.2">
      <c r="M688" s="74"/>
      <c r="N688" s="43"/>
      <c r="O688" s="74"/>
      <c r="P688" s="74"/>
      <c r="R688" s="7"/>
      <c r="S688" s="7"/>
      <c r="T688" s="7"/>
      <c r="U688" s="7"/>
      <c r="V688" s="7"/>
      <c r="W688" s="7"/>
      <c r="X688" s="7"/>
      <c r="Y688" s="7"/>
      <c r="Z688" s="7"/>
    </row>
    <row r="689" spans="13:26" x14ac:dyDescent="0.2">
      <c r="M689" s="74"/>
      <c r="N689" s="43"/>
      <c r="O689" s="74"/>
      <c r="P689" s="74"/>
      <c r="R689" s="7"/>
      <c r="S689" s="7"/>
      <c r="T689" s="7"/>
      <c r="U689" s="7"/>
      <c r="V689" s="7"/>
      <c r="W689" s="7"/>
      <c r="X689" s="7"/>
      <c r="Y689" s="7"/>
      <c r="Z689" s="7"/>
    </row>
    <row r="690" spans="13:26" x14ac:dyDescent="0.2">
      <c r="M690" s="74"/>
      <c r="N690" s="43"/>
      <c r="O690" s="74"/>
      <c r="P690" s="74"/>
      <c r="R690" s="7"/>
      <c r="S690" s="7"/>
      <c r="T690" s="7"/>
      <c r="U690" s="7"/>
      <c r="V690" s="7"/>
      <c r="W690" s="7"/>
      <c r="X690" s="7"/>
      <c r="Y690" s="7"/>
      <c r="Z690" s="7"/>
    </row>
    <row r="691" spans="13:26" x14ac:dyDescent="0.2">
      <c r="M691" s="74"/>
      <c r="N691" s="43"/>
      <c r="O691" s="74"/>
      <c r="P691" s="74"/>
      <c r="R691" s="7"/>
      <c r="S691" s="7"/>
      <c r="T691" s="7"/>
      <c r="U691" s="7"/>
      <c r="V691" s="7"/>
      <c r="W691" s="7"/>
      <c r="X691" s="7"/>
      <c r="Y691" s="7"/>
      <c r="Z691" s="7"/>
    </row>
    <row r="692" spans="13:26" x14ac:dyDescent="0.2">
      <c r="M692" s="74"/>
      <c r="N692" s="43"/>
      <c r="O692" s="74"/>
      <c r="P692" s="74"/>
      <c r="R692" s="7"/>
      <c r="S692" s="7"/>
      <c r="T692" s="7"/>
      <c r="U692" s="7"/>
      <c r="V692" s="7"/>
      <c r="W692" s="7"/>
      <c r="X692" s="7"/>
      <c r="Y692" s="7"/>
      <c r="Z692" s="7"/>
    </row>
    <row r="693" spans="13:26" x14ac:dyDescent="0.2">
      <c r="M693" s="74"/>
      <c r="N693" s="43"/>
      <c r="O693" s="74"/>
      <c r="P693" s="74"/>
      <c r="R693" s="7"/>
      <c r="S693" s="7"/>
      <c r="T693" s="7"/>
      <c r="U693" s="7"/>
      <c r="V693" s="7"/>
      <c r="W693" s="7"/>
      <c r="X693" s="7"/>
      <c r="Y693" s="7"/>
      <c r="Z693" s="7"/>
    </row>
    <row r="694" spans="13:26" x14ac:dyDescent="0.2">
      <c r="M694" s="74"/>
      <c r="N694" s="43"/>
      <c r="O694" s="74"/>
      <c r="P694" s="74"/>
      <c r="R694" s="7"/>
      <c r="S694" s="7"/>
      <c r="T694" s="7"/>
      <c r="U694" s="7"/>
      <c r="V694" s="7"/>
      <c r="W694" s="7"/>
      <c r="X694" s="7"/>
      <c r="Y694" s="7"/>
      <c r="Z694" s="7"/>
    </row>
    <row r="695" spans="13:26" x14ac:dyDescent="0.2">
      <c r="M695" s="74"/>
      <c r="N695" s="43"/>
      <c r="O695" s="74"/>
      <c r="P695" s="74"/>
      <c r="R695" s="7"/>
      <c r="S695" s="7"/>
      <c r="T695" s="7"/>
      <c r="U695" s="7"/>
      <c r="V695" s="7"/>
      <c r="W695" s="7"/>
      <c r="X695" s="7"/>
      <c r="Y695" s="7"/>
      <c r="Z695" s="7"/>
    </row>
    <row r="696" spans="13:26" x14ac:dyDescent="0.2">
      <c r="M696" s="74"/>
      <c r="N696" s="43"/>
      <c r="O696" s="74"/>
      <c r="P696" s="74"/>
      <c r="R696" s="7"/>
      <c r="S696" s="7"/>
      <c r="T696" s="7"/>
      <c r="U696" s="7"/>
      <c r="V696" s="7"/>
      <c r="W696" s="7"/>
      <c r="X696" s="7"/>
      <c r="Y696" s="7"/>
      <c r="Z696" s="7"/>
    </row>
    <row r="697" spans="13:26" x14ac:dyDescent="0.2">
      <c r="M697" s="74"/>
      <c r="N697" s="43"/>
      <c r="O697" s="74"/>
      <c r="P697" s="74"/>
      <c r="R697" s="7"/>
      <c r="S697" s="7"/>
      <c r="T697" s="7"/>
      <c r="U697" s="7"/>
      <c r="V697" s="7"/>
      <c r="W697" s="7"/>
      <c r="X697" s="7"/>
      <c r="Y697" s="7"/>
      <c r="Z697" s="7"/>
    </row>
    <row r="698" spans="13:26" x14ac:dyDescent="0.2">
      <c r="M698" s="74"/>
      <c r="N698" s="43"/>
      <c r="O698" s="74"/>
      <c r="P698" s="74"/>
      <c r="R698" s="7"/>
      <c r="S698" s="7"/>
      <c r="T698" s="7"/>
      <c r="U698" s="7"/>
      <c r="V698" s="7"/>
      <c r="W698" s="7"/>
      <c r="X698" s="7"/>
      <c r="Y698" s="7"/>
      <c r="Z698" s="7"/>
    </row>
    <row r="699" spans="13:26" x14ac:dyDescent="0.2">
      <c r="M699" s="74"/>
      <c r="N699" s="43"/>
      <c r="O699" s="74"/>
      <c r="P699" s="74"/>
      <c r="R699" s="7"/>
      <c r="S699" s="7"/>
      <c r="T699" s="7"/>
      <c r="U699" s="7"/>
      <c r="V699" s="7"/>
      <c r="W699" s="7"/>
      <c r="X699" s="7"/>
      <c r="Y699" s="7"/>
      <c r="Z699" s="7"/>
    </row>
    <row r="700" spans="13:26" x14ac:dyDescent="0.2">
      <c r="M700" s="74"/>
      <c r="N700" s="43"/>
      <c r="O700" s="74"/>
      <c r="P700" s="74"/>
      <c r="R700" s="7"/>
      <c r="S700" s="7"/>
      <c r="T700" s="7"/>
      <c r="U700" s="7"/>
      <c r="V700" s="7"/>
      <c r="W700" s="7"/>
      <c r="X700" s="7"/>
      <c r="Y700" s="7"/>
      <c r="Z700" s="7"/>
    </row>
    <row r="701" spans="13:26" x14ac:dyDescent="0.2">
      <c r="M701" s="74"/>
      <c r="N701" s="43"/>
      <c r="O701" s="74"/>
      <c r="P701" s="74"/>
      <c r="R701" s="7"/>
      <c r="S701" s="7"/>
      <c r="T701" s="7"/>
      <c r="U701" s="7"/>
      <c r="V701" s="7"/>
      <c r="W701" s="7"/>
      <c r="X701" s="7"/>
      <c r="Y701" s="7"/>
      <c r="Z701" s="7"/>
    </row>
    <row r="702" spans="13:26" x14ac:dyDescent="0.2">
      <c r="M702" s="74"/>
      <c r="N702" s="43"/>
      <c r="O702" s="74"/>
      <c r="P702" s="74"/>
      <c r="R702" s="7"/>
      <c r="S702" s="7"/>
      <c r="T702" s="7"/>
      <c r="U702" s="7"/>
      <c r="V702" s="7"/>
      <c r="W702" s="7"/>
      <c r="X702" s="7"/>
      <c r="Y702" s="7"/>
      <c r="Z702" s="7"/>
    </row>
    <row r="703" spans="13:26" x14ac:dyDescent="0.2">
      <c r="M703" s="74"/>
      <c r="N703" s="43"/>
      <c r="O703" s="74"/>
      <c r="P703" s="74"/>
      <c r="R703" s="7"/>
      <c r="S703" s="7"/>
      <c r="T703" s="7"/>
      <c r="U703" s="7"/>
      <c r="V703" s="7"/>
      <c r="W703" s="7"/>
      <c r="X703" s="7"/>
      <c r="Y703" s="7"/>
      <c r="Z703" s="7"/>
    </row>
    <row r="704" spans="13:26" x14ac:dyDescent="0.2">
      <c r="M704" s="74"/>
      <c r="N704" s="43"/>
      <c r="O704" s="74"/>
      <c r="P704" s="74"/>
      <c r="R704" s="7"/>
      <c r="S704" s="7"/>
      <c r="T704" s="7"/>
      <c r="U704" s="7"/>
      <c r="V704" s="7"/>
      <c r="W704" s="7"/>
      <c r="X704" s="7"/>
      <c r="Y704" s="7"/>
      <c r="Z704" s="7"/>
    </row>
    <row r="705" spans="13:26" x14ac:dyDescent="0.2">
      <c r="M705" s="74"/>
      <c r="N705" s="43"/>
      <c r="O705" s="74"/>
      <c r="P705" s="74"/>
      <c r="R705" s="7"/>
      <c r="S705" s="7"/>
      <c r="T705" s="7"/>
      <c r="U705" s="7"/>
      <c r="V705" s="7"/>
      <c r="W705" s="7"/>
      <c r="X705" s="7"/>
      <c r="Y705" s="7"/>
      <c r="Z705" s="7"/>
    </row>
    <row r="706" spans="13:26" x14ac:dyDescent="0.2">
      <c r="M706" s="74"/>
      <c r="N706" s="43"/>
      <c r="O706" s="74"/>
      <c r="P706" s="74"/>
      <c r="R706" s="7"/>
      <c r="S706" s="7"/>
      <c r="T706" s="7"/>
      <c r="U706" s="7"/>
      <c r="V706" s="7"/>
      <c r="W706" s="7"/>
      <c r="X706" s="7"/>
      <c r="Y706" s="7"/>
      <c r="Z706" s="7"/>
    </row>
    <row r="707" spans="13:26" x14ac:dyDescent="0.2">
      <c r="M707" s="74"/>
      <c r="N707" s="43"/>
      <c r="O707" s="74"/>
      <c r="P707" s="74"/>
      <c r="R707" s="7"/>
      <c r="S707" s="7"/>
      <c r="T707" s="7"/>
      <c r="U707" s="7"/>
      <c r="V707" s="7"/>
      <c r="W707" s="7"/>
      <c r="X707" s="7"/>
      <c r="Y707" s="7"/>
      <c r="Z707" s="7"/>
    </row>
    <row r="708" spans="13:26" x14ac:dyDescent="0.2">
      <c r="M708" s="74"/>
      <c r="N708" s="43"/>
      <c r="O708" s="74"/>
      <c r="P708" s="74"/>
      <c r="R708" s="7"/>
      <c r="S708" s="7"/>
      <c r="T708" s="7"/>
      <c r="U708" s="7"/>
      <c r="V708" s="7"/>
      <c r="W708" s="7"/>
      <c r="X708" s="7"/>
      <c r="Y708" s="7"/>
      <c r="Z708" s="7"/>
    </row>
    <row r="709" spans="13:26" x14ac:dyDescent="0.2">
      <c r="M709" s="74"/>
      <c r="N709" s="43"/>
      <c r="O709" s="74"/>
      <c r="P709" s="74"/>
      <c r="R709" s="7"/>
      <c r="S709" s="7"/>
      <c r="T709" s="7"/>
      <c r="U709" s="7"/>
      <c r="V709" s="7"/>
      <c r="W709" s="7"/>
      <c r="X709" s="7"/>
      <c r="Y709" s="7"/>
      <c r="Z709" s="7"/>
    </row>
    <row r="710" spans="13:26" x14ac:dyDescent="0.2">
      <c r="M710" s="74"/>
      <c r="N710" s="43"/>
      <c r="O710" s="74"/>
      <c r="P710" s="74"/>
      <c r="R710" s="7"/>
      <c r="S710" s="7"/>
      <c r="T710" s="7"/>
      <c r="U710" s="7"/>
      <c r="V710" s="7"/>
      <c r="W710" s="7"/>
      <c r="X710" s="7"/>
      <c r="Y710" s="7"/>
      <c r="Z710" s="7"/>
    </row>
    <row r="711" spans="13:26" x14ac:dyDescent="0.2">
      <c r="M711" s="74"/>
      <c r="N711" s="43"/>
      <c r="O711" s="74"/>
      <c r="P711" s="74"/>
      <c r="R711" s="7"/>
      <c r="S711" s="7"/>
      <c r="T711" s="7"/>
      <c r="U711" s="7"/>
      <c r="V711" s="7"/>
      <c r="W711" s="7"/>
      <c r="X711" s="7"/>
      <c r="Y711" s="7"/>
      <c r="Z711" s="7"/>
    </row>
    <row r="712" spans="13:26" x14ac:dyDescent="0.2">
      <c r="M712" s="74"/>
      <c r="N712" s="43"/>
      <c r="O712" s="74"/>
      <c r="P712" s="74"/>
      <c r="R712" s="7"/>
      <c r="S712" s="7"/>
      <c r="T712" s="7"/>
      <c r="U712" s="7"/>
      <c r="V712" s="7"/>
      <c r="W712" s="7"/>
      <c r="X712" s="7"/>
      <c r="Y712" s="7"/>
      <c r="Z712" s="7"/>
    </row>
    <row r="713" spans="13:26" x14ac:dyDescent="0.2">
      <c r="M713" s="74"/>
      <c r="N713" s="43"/>
      <c r="O713" s="74"/>
      <c r="P713" s="74"/>
      <c r="R713" s="7"/>
      <c r="S713" s="7"/>
      <c r="T713" s="7"/>
      <c r="U713" s="7"/>
      <c r="V713" s="7"/>
      <c r="W713" s="7"/>
      <c r="X713" s="7"/>
      <c r="Y713" s="7"/>
      <c r="Z713" s="7"/>
    </row>
    <row r="714" spans="13:26" x14ac:dyDescent="0.2">
      <c r="M714" s="74"/>
      <c r="N714" s="43"/>
      <c r="O714" s="74"/>
      <c r="P714" s="74"/>
      <c r="R714" s="7"/>
      <c r="S714" s="7"/>
      <c r="T714" s="7"/>
      <c r="U714" s="7"/>
      <c r="V714" s="7"/>
      <c r="W714" s="7"/>
      <c r="X714" s="7"/>
      <c r="Y714" s="7"/>
      <c r="Z714" s="7"/>
    </row>
    <row r="715" spans="13:26" x14ac:dyDescent="0.2">
      <c r="M715" s="74"/>
      <c r="N715" s="43"/>
      <c r="O715" s="74"/>
      <c r="P715" s="74"/>
      <c r="R715" s="7"/>
      <c r="S715" s="7"/>
      <c r="T715" s="7"/>
      <c r="U715" s="7"/>
      <c r="V715" s="7"/>
      <c r="W715" s="7"/>
      <c r="X715" s="7"/>
      <c r="Y715" s="7"/>
      <c r="Z715" s="7"/>
    </row>
    <row r="716" spans="13:26" x14ac:dyDescent="0.2">
      <c r="M716" s="74"/>
      <c r="N716" s="43"/>
      <c r="O716" s="74"/>
      <c r="P716" s="74"/>
      <c r="R716" s="7"/>
      <c r="S716" s="7"/>
      <c r="T716" s="7"/>
      <c r="U716" s="7"/>
      <c r="V716" s="7"/>
      <c r="W716" s="7"/>
      <c r="X716" s="7"/>
      <c r="Y716" s="7"/>
      <c r="Z716" s="7"/>
    </row>
    <row r="717" spans="13:26" x14ac:dyDescent="0.2">
      <c r="M717" s="74"/>
      <c r="N717" s="43"/>
      <c r="O717" s="74"/>
      <c r="P717" s="74"/>
      <c r="R717" s="7"/>
      <c r="S717" s="7"/>
      <c r="T717" s="7"/>
      <c r="U717" s="7"/>
      <c r="V717" s="7"/>
      <c r="W717" s="7"/>
      <c r="X717" s="7"/>
      <c r="Y717" s="7"/>
      <c r="Z717" s="7"/>
    </row>
    <row r="718" spans="13:26" x14ac:dyDescent="0.2">
      <c r="M718" s="74"/>
      <c r="N718" s="43"/>
      <c r="O718" s="74"/>
      <c r="P718" s="74"/>
      <c r="R718" s="7"/>
      <c r="S718" s="7"/>
      <c r="T718" s="7"/>
      <c r="U718" s="7"/>
      <c r="V718" s="7"/>
      <c r="W718" s="7"/>
      <c r="X718" s="7"/>
      <c r="Y718" s="7"/>
      <c r="Z718" s="7"/>
    </row>
    <row r="719" spans="13:26" x14ac:dyDescent="0.2">
      <c r="M719" s="74"/>
      <c r="N719" s="43"/>
      <c r="O719" s="74"/>
      <c r="P719" s="74"/>
      <c r="R719" s="7"/>
      <c r="S719" s="7"/>
      <c r="T719" s="7"/>
      <c r="U719" s="7"/>
      <c r="V719" s="7"/>
      <c r="W719" s="7"/>
      <c r="X719" s="7"/>
      <c r="Y719" s="7"/>
      <c r="Z719" s="7"/>
    </row>
    <row r="720" spans="13:26" x14ac:dyDescent="0.2">
      <c r="M720" s="74"/>
      <c r="N720" s="43"/>
      <c r="O720" s="74"/>
      <c r="P720" s="74"/>
      <c r="R720" s="7"/>
      <c r="S720" s="7"/>
      <c r="T720" s="7"/>
      <c r="U720" s="7"/>
      <c r="V720" s="7"/>
      <c r="W720" s="7"/>
      <c r="X720" s="7"/>
      <c r="Y720" s="7"/>
      <c r="Z720" s="7"/>
    </row>
    <row r="721" spans="13:26" x14ac:dyDescent="0.2">
      <c r="M721" s="74"/>
      <c r="N721" s="43"/>
      <c r="O721" s="74"/>
      <c r="P721" s="74"/>
      <c r="R721" s="7"/>
      <c r="S721" s="7"/>
      <c r="T721" s="7"/>
      <c r="U721" s="7"/>
      <c r="V721" s="7"/>
      <c r="W721" s="7"/>
      <c r="X721" s="7"/>
      <c r="Y721" s="7"/>
      <c r="Z721" s="7"/>
    </row>
    <row r="722" spans="13:26" x14ac:dyDescent="0.2">
      <c r="M722" s="74"/>
      <c r="N722" s="43"/>
      <c r="O722" s="74"/>
      <c r="P722" s="74"/>
      <c r="R722" s="7"/>
      <c r="S722" s="7"/>
      <c r="T722" s="7"/>
      <c r="U722" s="7"/>
      <c r="V722" s="7"/>
      <c r="W722" s="7"/>
      <c r="X722" s="7"/>
      <c r="Y722" s="7"/>
      <c r="Z722" s="7"/>
    </row>
    <row r="723" spans="13:26" x14ac:dyDescent="0.2">
      <c r="M723" s="74"/>
      <c r="N723" s="43"/>
      <c r="O723" s="74"/>
      <c r="P723" s="74"/>
      <c r="R723" s="7"/>
      <c r="S723" s="7"/>
      <c r="T723" s="7"/>
      <c r="U723" s="7"/>
      <c r="V723" s="7"/>
      <c r="W723" s="7"/>
      <c r="X723" s="7"/>
      <c r="Y723" s="7"/>
      <c r="Z723" s="7"/>
    </row>
    <row r="724" spans="13:26" x14ac:dyDescent="0.2">
      <c r="M724" s="74"/>
      <c r="N724" s="43"/>
      <c r="O724" s="74"/>
      <c r="P724" s="74"/>
      <c r="R724" s="7"/>
      <c r="S724" s="7"/>
      <c r="T724" s="7"/>
      <c r="U724" s="7"/>
      <c r="V724" s="7"/>
      <c r="W724" s="7"/>
      <c r="X724" s="7"/>
      <c r="Y724" s="7"/>
      <c r="Z724" s="7"/>
    </row>
    <row r="725" spans="13:26" x14ac:dyDescent="0.2">
      <c r="M725" s="74"/>
      <c r="N725" s="43"/>
      <c r="O725" s="74"/>
      <c r="P725" s="74"/>
      <c r="R725" s="7"/>
      <c r="S725" s="7"/>
      <c r="T725" s="7"/>
      <c r="U725" s="7"/>
      <c r="V725" s="7"/>
      <c r="W725" s="7"/>
      <c r="X725" s="7"/>
      <c r="Y725" s="7"/>
      <c r="Z725" s="7"/>
    </row>
    <row r="726" spans="13:26" x14ac:dyDescent="0.2">
      <c r="M726" s="74"/>
      <c r="N726" s="43"/>
      <c r="O726" s="74"/>
      <c r="P726" s="74"/>
      <c r="R726" s="7"/>
      <c r="S726" s="7"/>
      <c r="T726" s="7"/>
      <c r="U726" s="7"/>
      <c r="V726" s="7"/>
      <c r="W726" s="7"/>
      <c r="X726" s="7"/>
      <c r="Y726" s="7"/>
      <c r="Z726" s="7"/>
    </row>
    <row r="727" spans="13:26" x14ac:dyDescent="0.2">
      <c r="M727" s="74"/>
      <c r="N727" s="43"/>
      <c r="O727" s="74"/>
      <c r="P727" s="74"/>
      <c r="R727" s="7"/>
      <c r="S727" s="7"/>
      <c r="T727" s="7"/>
      <c r="U727" s="7"/>
      <c r="V727" s="7"/>
      <c r="W727" s="7"/>
      <c r="X727" s="7"/>
      <c r="Y727" s="7"/>
      <c r="Z727" s="7"/>
    </row>
    <row r="728" spans="13:26" x14ac:dyDescent="0.2">
      <c r="M728" s="74"/>
      <c r="N728" s="43"/>
      <c r="O728" s="74"/>
      <c r="P728" s="74"/>
      <c r="R728" s="7"/>
      <c r="S728" s="7"/>
      <c r="T728" s="7"/>
      <c r="U728" s="7"/>
      <c r="V728" s="7"/>
      <c r="W728" s="7"/>
      <c r="X728" s="7"/>
      <c r="Y728" s="7"/>
      <c r="Z728" s="7"/>
    </row>
    <row r="729" spans="13:26" x14ac:dyDescent="0.2">
      <c r="M729" s="74"/>
      <c r="N729" s="43"/>
      <c r="O729" s="74"/>
      <c r="P729" s="74"/>
      <c r="R729" s="7"/>
      <c r="S729" s="7"/>
      <c r="T729" s="7"/>
      <c r="U729" s="7"/>
      <c r="V729" s="7"/>
      <c r="W729" s="7"/>
      <c r="X729" s="7"/>
      <c r="Y729" s="7"/>
      <c r="Z729" s="7"/>
    </row>
    <row r="730" spans="13:26" x14ac:dyDescent="0.2">
      <c r="M730" s="74"/>
      <c r="N730" s="43"/>
      <c r="O730" s="74"/>
      <c r="P730" s="74"/>
      <c r="R730" s="7"/>
      <c r="S730" s="7"/>
      <c r="T730" s="7"/>
      <c r="U730" s="7"/>
      <c r="V730" s="7"/>
      <c r="W730" s="7"/>
      <c r="X730" s="7"/>
      <c r="Y730" s="7"/>
      <c r="Z730" s="7"/>
    </row>
    <row r="731" spans="13:26" x14ac:dyDescent="0.2">
      <c r="M731" s="74"/>
      <c r="N731" s="43"/>
      <c r="O731" s="74"/>
      <c r="P731" s="74"/>
      <c r="R731" s="7"/>
      <c r="S731" s="7"/>
      <c r="T731" s="7"/>
      <c r="U731" s="7"/>
      <c r="V731" s="7"/>
      <c r="W731" s="7"/>
      <c r="X731" s="7"/>
      <c r="Y731" s="7"/>
      <c r="Z731" s="7"/>
    </row>
    <row r="732" spans="13:26" x14ac:dyDescent="0.2">
      <c r="M732" s="74"/>
      <c r="N732" s="43"/>
      <c r="O732" s="74"/>
      <c r="P732" s="74"/>
      <c r="R732" s="7"/>
      <c r="S732" s="7"/>
      <c r="T732" s="7"/>
      <c r="U732" s="7"/>
      <c r="V732" s="7"/>
      <c r="W732" s="7"/>
      <c r="X732" s="7"/>
      <c r="Y732" s="7"/>
      <c r="Z732" s="7"/>
    </row>
    <row r="733" spans="13:26" x14ac:dyDescent="0.2">
      <c r="M733" s="74"/>
      <c r="N733" s="43"/>
      <c r="O733" s="74"/>
      <c r="P733" s="74"/>
      <c r="R733" s="7"/>
      <c r="S733" s="7"/>
      <c r="T733" s="7"/>
      <c r="U733" s="7"/>
      <c r="V733" s="7"/>
      <c r="W733" s="7"/>
      <c r="X733" s="7"/>
      <c r="Y733" s="7"/>
      <c r="Z733" s="7"/>
    </row>
    <row r="734" spans="13:26" x14ac:dyDescent="0.2">
      <c r="M734" s="74"/>
      <c r="N734" s="43"/>
      <c r="O734" s="74"/>
      <c r="P734" s="74"/>
      <c r="R734" s="7"/>
      <c r="S734" s="7"/>
      <c r="T734" s="7"/>
      <c r="U734" s="7"/>
      <c r="V734" s="7"/>
      <c r="W734" s="7"/>
      <c r="X734" s="7"/>
      <c r="Y734" s="7"/>
      <c r="Z734" s="7"/>
    </row>
    <row r="735" spans="13:26" x14ac:dyDescent="0.2">
      <c r="M735" s="74"/>
      <c r="N735" s="43"/>
      <c r="O735" s="74"/>
      <c r="P735" s="74"/>
      <c r="R735" s="7"/>
      <c r="S735" s="7"/>
      <c r="T735" s="7"/>
      <c r="U735" s="7"/>
      <c r="V735" s="7"/>
      <c r="W735" s="7"/>
      <c r="X735" s="7"/>
      <c r="Y735" s="7"/>
      <c r="Z735" s="7"/>
    </row>
    <row r="736" spans="13:26" x14ac:dyDescent="0.2">
      <c r="M736" s="74"/>
      <c r="N736" s="43"/>
      <c r="O736" s="74"/>
      <c r="P736" s="74"/>
      <c r="R736" s="7"/>
      <c r="S736" s="7"/>
      <c r="T736" s="7"/>
      <c r="U736" s="7"/>
      <c r="V736" s="7"/>
      <c r="W736" s="7"/>
      <c r="X736" s="7"/>
      <c r="Y736" s="7"/>
      <c r="Z736" s="7"/>
    </row>
    <row r="737" spans="13:26" x14ac:dyDescent="0.2">
      <c r="M737" s="74"/>
      <c r="N737" s="43"/>
      <c r="O737" s="74"/>
      <c r="P737" s="74"/>
      <c r="R737" s="7"/>
      <c r="S737" s="7"/>
      <c r="T737" s="7"/>
      <c r="U737" s="7"/>
      <c r="V737" s="7"/>
      <c r="W737" s="7"/>
      <c r="X737" s="7"/>
      <c r="Y737" s="7"/>
      <c r="Z737" s="7"/>
    </row>
    <row r="738" spans="13:26" x14ac:dyDescent="0.2">
      <c r="M738" s="74"/>
      <c r="N738" s="43"/>
      <c r="O738" s="74"/>
      <c r="P738" s="74"/>
      <c r="R738" s="7"/>
      <c r="S738" s="7"/>
      <c r="T738" s="7"/>
      <c r="U738" s="7"/>
      <c r="V738" s="7"/>
      <c r="W738" s="7"/>
      <c r="X738" s="7"/>
      <c r="Y738" s="7"/>
      <c r="Z738" s="7"/>
    </row>
    <row r="739" spans="13:26" x14ac:dyDescent="0.2">
      <c r="M739" s="74"/>
      <c r="N739" s="43"/>
      <c r="O739" s="74"/>
      <c r="P739" s="74"/>
      <c r="R739" s="7"/>
      <c r="S739" s="7"/>
      <c r="T739" s="7"/>
      <c r="U739" s="7"/>
      <c r="V739" s="7"/>
      <c r="W739" s="7"/>
      <c r="X739" s="7"/>
      <c r="Y739" s="7"/>
      <c r="Z739" s="7"/>
    </row>
    <row r="740" spans="13:26" x14ac:dyDescent="0.2">
      <c r="M740" s="74"/>
      <c r="N740" s="43"/>
      <c r="O740" s="74"/>
      <c r="P740" s="74"/>
      <c r="R740" s="7"/>
      <c r="S740" s="7"/>
      <c r="T740" s="7"/>
      <c r="U740" s="7"/>
      <c r="V740" s="7"/>
      <c r="W740" s="7"/>
      <c r="X740" s="7"/>
      <c r="Y740" s="7"/>
      <c r="Z740" s="7"/>
    </row>
    <row r="741" spans="13:26" x14ac:dyDescent="0.2">
      <c r="M741" s="74"/>
      <c r="N741" s="43"/>
      <c r="O741" s="74"/>
      <c r="P741" s="74"/>
      <c r="R741" s="7"/>
      <c r="S741" s="7"/>
      <c r="T741" s="7"/>
      <c r="U741" s="7"/>
      <c r="V741" s="7"/>
      <c r="W741" s="7"/>
      <c r="X741" s="7"/>
      <c r="Y741" s="7"/>
      <c r="Z741" s="7"/>
    </row>
    <row r="742" spans="13:26" x14ac:dyDescent="0.2">
      <c r="M742" s="74"/>
      <c r="N742" s="43"/>
      <c r="O742" s="74"/>
      <c r="P742" s="74"/>
      <c r="R742" s="7"/>
      <c r="S742" s="7"/>
      <c r="T742" s="7"/>
      <c r="U742" s="7"/>
      <c r="V742" s="7"/>
      <c r="W742" s="7"/>
      <c r="X742" s="7"/>
      <c r="Y742" s="7"/>
      <c r="Z742" s="7"/>
    </row>
    <row r="743" spans="13:26" x14ac:dyDescent="0.2">
      <c r="M743" s="74"/>
      <c r="N743" s="43"/>
      <c r="O743" s="74"/>
      <c r="P743" s="74"/>
      <c r="R743" s="7"/>
      <c r="S743" s="7"/>
      <c r="T743" s="7"/>
      <c r="U743" s="7"/>
      <c r="V743" s="7"/>
      <c r="W743" s="7"/>
      <c r="X743" s="7"/>
      <c r="Y743" s="7"/>
      <c r="Z743" s="7"/>
    </row>
    <row r="744" spans="13:26" x14ac:dyDescent="0.2">
      <c r="M744" s="74"/>
      <c r="N744" s="43"/>
      <c r="O744" s="74"/>
      <c r="P744" s="74"/>
      <c r="R744" s="7"/>
      <c r="S744" s="7"/>
      <c r="T744" s="7"/>
      <c r="U744" s="7"/>
      <c r="V744" s="7"/>
      <c r="W744" s="7"/>
      <c r="X744" s="7"/>
      <c r="Y744" s="7"/>
      <c r="Z744" s="7"/>
    </row>
    <row r="745" spans="13:26" x14ac:dyDescent="0.2">
      <c r="M745" s="74"/>
      <c r="N745" s="43"/>
      <c r="O745" s="74"/>
      <c r="P745" s="74"/>
      <c r="R745" s="7"/>
      <c r="S745" s="7"/>
      <c r="T745" s="7"/>
      <c r="U745" s="7"/>
      <c r="V745" s="7"/>
      <c r="W745" s="7"/>
      <c r="X745" s="7"/>
      <c r="Y745" s="7"/>
      <c r="Z745" s="7"/>
    </row>
    <row r="746" spans="13:26" x14ac:dyDescent="0.2">
      <c r="M746" s="74"/>
      <c r="N746" s="43"/>
      <c r="O746" s="74"/>
      <c r="P746" s="74"/>
      <c r="R746" s="7"/>
      <c r="S746" s="7"/>
      <c r="T746" s="7"/>
      <c r="U746" s="7"/>
      <c r="V746" s="7"/>
      <c r="W746" s="7"/>
      <c r="X746" s="7"/>
      <c r="Y746" s="7"/>
      <c r="Z746" s="7"/>
    </row>
    <row r="747" spans="13:26" x14ac:dyDescent="0.2">
      <c r="M747" s="74"/>
      <c r="N747" s="43"/>
      <c r="O747" s="74"/>
      <c r="P747" s="74"/>
      <c r="R747" s="7"/>
      <c r="S747" s="7"/>
      <c r="T747" s="7"/>
      <c r="U747" s="7"/>
      <c r="V747" s="7"/>
      <c r="W747" s="7"/>
      <c r="X747" s="7"/>
      <c r="Y747" s="7"/>
      <c r="Z747" s="7"/>
    </row>
    <row r="748" spans="13:26" x14ac:dyDescent="0.2">
      <c r="M748" s="74"/>
      <c r="N748" s="43"/>
      <c r="O748" s="74"/>
      <c r="P748" s="74"/>
      <c r="R748" s="7"/>
      <c r="S748" s="7"/>
      <c r="T748" s="7"/>
      <c r="U748" s="7"/>
      <c r="V748" s="7"/>
      <c r="W748" s="7"/>
      <c r="X748" s="7"/>
      <c r="Y748" s="7"/>
      <c r="Z748" s="7"/>
    </row>
    <row r="749" spans="13:26" x14ac:dyDescent="0.2">
      <c r="M749" s="74"/>
      <c r="N749" s="43"/>
      <c r="O749" s="74"/>
      <c r="P749" s="74"/>
      <c r="R749" s="7"/>
      <c r="S749" s="7"/>
      <c r="T749" s="7"/>
      <c r="U749" s="7"/>
      <c r="V749" s="7"/>
      <c r="W749" s="7"/>
      <c r="X749" s="7"/>
      <c r="Y749" s="7"/>
      <c r="Z749" s="7"/>
    </row>
    <row r="750" spans="13:26" x14ac:dyDescent="0.2">
      <c r="M750" s="74"/>
      <c r="N750" s="43"/>
      <c r="O750" s="74"/>
      <c r="P750" s="74"/>
      <c r="R750" s="7"/>
      <c r="S750" s="7"/>
      <c r="T750" s="7"/>
      <c r="U750" s="7"/>
      <c r="V750" s="7"/>
      <c r="W750" s="7"/>
      <c r="X750" s="7"/>
      <c r="Y750" s="7"/>
      <c r="Z750" s="7"/>
    </row>
    <row r="751" spans="13:26" x14ac:dyDescent="0.2">
      <c r="M751" s="74"/>
      <c r="N751" s="43"/>
      <c r="O751" s="74"/>
      <c r="P751" s="74"/>
      <c r="R751" s="7"/>
      <c r="S751" s="7"/>
      <c r="T751" s="7"/>
      <c r="U751" s="7"/>
      <c r="V751" s="7"/>
      <c r="W751" s="7"/>
      <c r="X751" s="7"/>
      <c r="Y751" s="7"/>
      <c r="Z751" s="7"/>
    </row>
    <row r="752" spans="13:26" x14ac:dyDescent="0.2">
      <c r="M752" s="74"/>
      <c r="N752" s="43"/>
      <c r="O752" s="74"/>
      <c r="P752" s="74"/>
      <c r="R752" s="7"/>
      <c r="S752" s="7"/>
      <c r="T752" s="7"/>
      <c r="U752" s="7"/>
      <c r="V752" s="7"/>
      <c r="W752" s="7"/>
      <c r="X752" s="7"/>
      <c r="Y752" s="7"/>
      <c r="Z752" s="7"/>
    </row>
    <row r="753" spans="13:26" x14ac:dyDescent="0.2">
      <c r="M753" s="74"/>
      <c r="N753" s="43"/>
      <c r="O753" s="74"/>
      <c r="P753" s="74"/>
      <c r="R753" s="7"/>
      <c r="S753" s="7"/>
      <c r="T753" s="7"/>
      <c r="U753" s="7"/>
      <c r="V753" s="7"/>
      <c r="W753" s="7"/>
      <c r="X753" s="7"/>
      <c r="Y753" s="7"/>
      <c r="Z753" s="7"/>
    </row>
    <row r="754" spans="13:26" x14ac:dyDescent="0.2">
      <c r="M754" s="74"/>
      <c r="N754" s="43"/>
      <c r="O754" s="74"/>
      <c r="P754" s="74"/>
      <c r="R754" s="7"/>
      <c r="S754" s="7"/>
      <c r="T754" s="7"/>
      <c r="U754" s="7"/>
      <c r="V754" s="7"/>
      <c r="W754" s="7"/>
      <c r="X754" s="7"/>
      <c r="Y754" s="7"/>
      <c r="Z754" s="7"/>
    </row>
    <row r="755" spans="13:26" x14ac:dyDescent="0.2">
      <c r="M755" s="74"/>
      <c r="N755" s="43"/>
      <c r="O755" s="74"/>
      <c r="P755" s="74"/>
      <c r="R755" s="7"/>
      <c r="S755" s="7"/>
      <c r="T755" s="7"/>
      <c r="U755" s="7"/>
      <c r="V755" s="7"/>
      <c r="W755" s="7"/>
      <c r="X755" s="7"/>
      <c r="Y755" s="7"/>
      <c r="Z755" s="7"/>
    </row>
    <row r="756" spans="13:26" x14ac:dyDescent="0.2">
      <c r="M756" s="74"/>
      <c r="N756" s="43"/>
      <c r="O756" s="74"/>
      <c r="P756" s="74"/>
      <c r="R756" s="7"/>
      <c r="S756" s="7"/>
      <c r="T756" s="7"/>
      <c r="U756" s="7"/>
      <c r="V756" s="7"/>
      <c r="W756" s="7"/>
      <c r="X756" s="7"/>
      <c r="Y756" s="7"/>
      <c r="Z756" s="7"/>
    </row>
    <row r="757" spans="13:26" x14ac:dyDescent="0.2">
      <c r="M757" s="74"/>
      <c r="N757" s="43"/>
      <c r="O757" s="74"/>
      <c r="P757" s="74"/>
      <c r="R757" s="7"/>
      <c r="S757" s="7"/>
      <c r="T757" s="7"/>
      <c r="U757" s="7"/>
      <c r="V757" s="7"/>
      <c r="W757" s="7"/>
      <c r="X757" s="7"/>
      <c r="Y757" s="7"/>
      <c r="Z757" s="7"/>
    </row>
    <row r="758" spans="13:26" x14ac:dyDescent="0.2">
      <c r="M758" s="74"/>
      <c r="N758" s="43"/>
      <c r="O758" s="74"/>
      <c r="P758" s="74"/>
      <c r="R758" s="7"/>
      <c r="S758" s="7"/>
      <c r="T758" s="7"/>
      <c r="U758" s="7"/>
      <c r="V758" s="7"/>
      <c r="W758" s="7"/>
      <c r="X758" s="7"/>
      <c r="Y758" s="7"/>
      <c r="Z758" s="7"/>
    </row>
    <row r="759" spans="13:26" x14ac:dyDescent="0.2">
      <c r="M759" s="74"/>
      <c r="N759" s="43"/>
      <c r="O759" s="74"/>
      <c r="P759" s="74"/>
      <c r="R759" s="7"/>
      <c r="S759" s="7"/>
      <c r="T759" s="7"/>
      <c r="U759" s="7"/>
      <c r="V759" s="7"/>
      <c r="W759" s="7"/>
      <c r="X759" s="7"/>
      <c r="Y759" s="7"/>
      <c r="Z759" s="7"/>
    </row>
    <row r="760" spans="13:26" x14ac:dyDescent="0.2">
      <c r="M760" s="74"/>
      <c r="N760" s="43"/>
      <c r="O760" s="74"/>
      <c r="P760" s="74"/>
      <c r="R760" s="7"/>
      <c r="S760" s="7"/>
      <c r="T760" s="7"/>
      <c r="U760" s="7"/>
      <c r="V760" s="7"/>
      <c r="W760" s="7"/>
      <c r="X760" s="7"/>
      <c r="Y760" s="7"/>
      <c r="Z760" s="7"/>
    </row>
    <row r="761" spans="13:26" x14ac:dyDescent="0.2">
      <c r="M761" s="74"/>
      <c r="N761" s="43"/>
      <c r="O761" s="74"/>
      <c r="P761" s="74"/>
      <c r="R761" s="7"/>
      <c r="S761" s="7"/>
      <c r="T761" s="7"/>
      <c r="U761" s="7"/>
      <c r="V761" s="7"/>
      <c r="W761" s="7"/>
      <c r="X761" s="7"/>
      <c r="Y761" s="7"/>
      <c r="Z761" s="7"/>
    </row>
    <row r="762" spans="13:26" x14ac:dyDescent="0.2">
      <c r="M762" s="74"/>
      <c r="N762" s="43"/>
      <c r="O762" s="74"/>
      <c r="P762" s="74"/>
      <c r="R762" s="7"/>
      <c r="S762" s="7"/>
      <c r="T762" s="7"/>
      <c r="U762" s="7"/>
      <c r="V762" s="7"/>
      <c r="W762" s="7"/>
      <c r="X762" s="7"/>
      <c r="Y762" s="7"/>
      <c r="Z762" s="7"/>
    </row>
    <row r="763" spans="13:26" x14ac:dyDescent="0.2">
      <c r="M763" s="74"/>
      <c r="N763" s="43"/>
      <c r="O763" s="74"/>
      <c r="P763" s="74"/>
      <c r="R763" s="7"/>
      <c r="S763" s="7"/>
      <c r="T763" s="7"/>
      <c r="U763" s="7"/>
      <c r="V763" s="7"/>
      <c r="W763" s="7"/>
      <c r="X763" s="7"/>
      <c r="Y763" s="7"/>
      <c r="Z763" s="7"/>
    </row>
    <row r="764" spans="13:26" x14ac:dyDescent="0.2">
      <c r="M764" s="74"/>
      <c r="N764" s="43"/>
      <c r="O764" s="74"/>
      <c r="P764" s="74"/>
      <c r="R764" s="7"/>
      <c r="S764" s="7"/>
      <c r="T764" s="7"/>
      <c r="U764" s="7"/>
      <c r="V764" s="7"/>
      <c r="W764" s="7"/>
      <c r="X764" s="7"/>
      <c r="Y764" s="7"/>
      <c r="Z764" s="7"/>
    </row>
    <row r="765" spans="13:26" x14ac:dyDescent="0.2">
      <c r="M765" s="74"/>
      <c r="N765" s="43"/>
      <c r="O765" s="74"/>
      <c r="P765" s="74"/>
      <c r="R765" s="7"/>
      <c r="S765" s="7"/>
      <c r="T765" s="7"/>
      <c r="U765" s="7"/>
      <c r="V765" s="7"/>
      <c r="W765" s="7"/>
      <c r="X765" s="7"/>
      <c r="Y765" s="7"/>
      <c r="Z765" s="7"/>
    </row>
    <row r="766" spans="13:26" x14ac:dyDescent="0.2">
      <c r="M766" s="74"/>
      <c r="N766" s="43"/>
      <c r="O766" s="74"/>
      <c r="P766" s="74"/>
      <c r="R766" s="7"/>
      <c r="S766" s="7"/>
      <c r="T766" s="7"/>
      <c r="U766" s="7"/>
      <c r="V766" s="7"/>
      <c r="W766" s="7"/>
      <c r="X766" s="7"/>
      <c r="Y766" s="7"/>
      <c r="Z766" s="7"/>
    </row>
    <row r="767" spans="13:26" x14ac:dyDescent="0.2">
      <c r="M767" s="74"/>
      <c r="N767" s="43"/>
      <c r="O767" s="74"/>
      <c r="P767" s="74"/>
      <c r="R767" s="7"/>
      <c r="S767" s="7"/>
      <c r="T767" s="7"/>
      <c r="U767" s="7"/>
      <c r="V767" s="7"/>
      <c r="W767" s="7"/>
      <c r="X767" s="7"/>
      <c r="Y767" s="7"/>
      <c r="Z767" s="7"/>
    </row>
    <row r="768" spans="13:26" x14ac:dyDescent="0.2">
      <c r="M768" s="74"/>
      <c r="N768" s="43"/>
      <c r="O768" s="74"/>
      <c r="P768" s="74"/>
      <c r="R768" s="7"/>
      <c r="S768" s="7"/>
      <c r="T768" s="7"/>
      <c r="U768" s="7"/>
      <c r="V768" s="7"/>
      <c r="W768" s="7"/>
      <c r="X768" s="7"/>
      <c r="Y768" s="7"/>
      <c r="Z768" s="7"/>
    </row>
    <row r="769" spans="13:26" x14ac:dyDescent="0.2">
      <c r="M769" s="74"/>
      <c r="N769" s="43"/>
      <c r="O769" s="74"/>
      <c r="P769" s="74"/>
      <c r="R769" s="7"/>
      <c r="S769" s="7"/>
      <c r="T769" s="7"/>
      <c r="U769" s="7"/>
      <c r="V769" s="7"/>
      <c r="W769" s="7"/>
      <c r="X769" s="7"/>
      <c r="Y769" s="7"/>
      <c r="Z769" s="7"/>
    </row>
    <row r="770" spans="13:26" x14ac:dyDescent="0.2">
      <c r="M770" s="74"/>
      <c r="N770" s="43"/>
      <c r="O770" s="74"/>
      <c r="P770" s="74"/>
      <c r="R770" s="7"/>
      <c r="S770" s="7"/>
      <c r="T770" s="7"/>
      <c r="U770" s="7"/>
      <c r="V770" s="7"/>
      <c r="W770" s="7"/>
      <c r="X770" s="7"/>
      <c r="Y770" s="7"/>
      <c r="Z770" s="7"/>
    </row>
    <row r="771" spans="13:26" x14ac:dyDescent="0.2">
      <c r="M771" s="74"/>
      <c r="N771" s="43"/>
      <c r="O771" s="74"/>
      <c r="P771" s="74"/>
      <c r="R771" s="7"/>
      <c r="S771" s="7"/>
      <c r="T771" s="7"/>
      <c r="U771" s="7"/>
      <c r="V771" s="7"/>
      <c r="W771" s="7"/>
      <c r="X771" s="7"/>
      <c r="Y771" s="7"/>
      <c r="Z771" s="7"/>
    </row>
    <row r="772" spans="13:26" x14ac:dyDescent="0.2">
      <c r="M772" s="74"/>
      <c r="N772" s="43"/>
      <c r="O772" s="74"/>
      <c r="P772" s="74"/>
      <c r="R772" s="7"/>
      <c r="S772" s="7"/>
      <c r="T772" s="7"/>
      <c r="U772" s="7"/>
      <c r="V772" s="7"/>
      <c r="W772" s="7"/>
      <c r="X772" s="7"/>
      <c r="Y772" s="7"/>
      <c r="Z772" s="7"/>
    </row>
    <row r="773" spans="13:26" x14ac:dyDescent="0.2">
      <c r="M773" s="74"/>
      <c r="N773" s="43"/>
      <c r="O773" s="74"/>
      <c r="P773" s="74"/>
      <c r="R773" s="7"/>
      <c r="S773" s="7"/>
      <c r="T773" s="7"/>
      <c r="U773" s="7"/>
      <c r="V773" s="7"/>
      <c r="W773" s="7"/>
      <c r="X773" s="7"/>
      <c r="Y773" s="7"/>
      <c r="Z773" s="7"/>
    </row>
    <row r="774" spans="13:26" x14ac:dyDescent="0.2">
      <c r="M774" s="74"/>
      <c r="N774" s="43"/>
      <c r="O774" s="74"/>
      <c r="P774" s="74"/>
      <c r="R774" s="7"/>
      <c r="S774" s="7"/>
      <c r="T774" s="7"/>
      <c r="U774" s="7"/>
      <c r="V774" s="7"/>
      <c r="W774" s="7"/>
      <c r="X774" s="7"/>
      <c r="Y774" s="7"/>
      <c r="Z774" s="7"/>
    </row>
    <row r="775" spans="13:26" x14ac:dyDescent="0.2">
      <c r="M775" s="74"/>
      <c r="N775" s="43"/>
      <c r="O775" s="74"/>
      <c r="P775" s="74"/>
      <c r="R775" s="7"/>
      <c r="S775" s="7"/>
      <c r="T775" s="7"/>
      <c r="U775" s="7"/>
      <c r="V775" s="7"/>
      <c r="W775" s="7"/>
      <c r="X775" s="7"/>
      <c r="Y775" s="7"/>
      <c r="Z775" s="7"/>
    </row>
    <row r="776" spans="13:26" x14ac:dyDescent="0.2">
      <c r="M776" s="74"/>
      <c r="N776" s="43"/>
      <c r="O776" s="74"/>
      <c r="P776" s="74"/>
      <c r="R776" s="7"/>
      <c r="S776" s="7"/>
      <c r="T776" s="7"/>
      <c r="U776" s="7"/>
      <c r="V776" s="7"/>
      <c r="W776" s="7"/>
      <c r="X776" s="7"/>
      <c r="Y776" s="7"/>
      <c r="Z776" s="7"/>
    </row>
    <row r="777" spans="13:26" x14ac:dyDescent="0.2">
      <c r="M777" s="74"/>
      <c r="N777" s="43"/>
      <c r="O777" s="74"/>
      <c r="P777" s="74"/>
      <c r="R777" s="7"/>
      <c r="S777" s="7"/>
      <c r="T777" s="7"/>
      <c r="U777" s="7"/>
      <c r="V777" s="7"/>
      <c r="W777" s="7"/>
      <c r="X777" s="7"/>
      <c r="Y777" s="7"/>
      <c r="Z777" s="7"/>
    </row>
    <row r="778" spans="13:26" x14ac:dyDescent="0.2">
      <c r="M778" s="74"/>
      <c r="N778" s="43"/>
      <c r="O778" s="74"/>
      <c r="P778" s="74"/>
      <c r="R778" s="7"/>
      <c r="S778" s="7"/>
      <c r="T778" s="7"/>
      <c r="U778" s="7"/>
      <c r="V778" s="7"/>
      <c r="W778" s="7"/>
      <c r="X778" s="7"/>
      <c r="Y778" s="7"/>
      <c r="Z778" s="7"/>
    </row>
    <row r="779" spans="13:26" x14ac:dyDescent="0.2">
      <c r="M779" s="74"/>
      <c r="N779" s="43"/>
      <c r="O779" s="74"/>
      <c r="P779" s="74"/>
      <c r="R779" s="7"/>
      <c r="S779" s="7"/>
      <c r="T779" s="7"/>
      <c r="U779" s="7"/>
      <c r="V779" s="7"/>
      <c r="W779" s="7"/>
      <c r="X779" s="7"/>
      <c r="Y779" s="7"/>
      <c r="Z779" s="7"/>
    </row>
    <row r="780" spans="13:26" x14ac:dyDescent="0.2">
      <c r="M780" s="74"/>
      <c r="N780" s="43"/>
      <c r="O780" s="74"/>
      <c r="P780" s="74"/>
      <c r="R780" s="7"/>
      <c r="S780" s="7"/>
      <c r="T780" s="7"/>
      <c r="U780" s="7"/>
      <c r="V780" s="7"/>
      <c r="W780" s="7"/>
      <c r="X780" s="7"/>
      <c r="Y780" s="7"/>
      <c r="Z780" s="7"/>
    </row>
    <row r="781" spans="13:26" x14ac:dyDescent="0.2">
      <c r="M781" s="74"/>
      <c r="N781" s="43"/>
      <c r="O781" s="74"/>
      <c r="P781" s="74"/>
      <c r="R781" s="7"/>
      <c r="S781" s="7"/>
      <c r="T781" s="7"/>
      <c r="U781" s="7"/>
      <c r="V781" s="7"/>
      <c r="W781" s="7"/>
      <c r="X781" s="7"/>
      <c r="Y781" s="7"/>
      <c r="Z781" s="7"/>
    </row>
    <row r="782" spans="13:26" x14ac:dyDescent="0.2">
      <c r="M782" s="74"/>
      <c r="N782" s="43"/>
      <c r="O782" s="74"/>
      <c r="P782" s="74"/>
      <c r="R782" s="7"/>
      <c r="S782" s="7"/>
      <c r="T782" s="7"/>
      <c r="U782" s="7"/>
      <c r="V782" s="7"/>
      <c r="W782" s="7"/>
      <c r="X782" s="7"/>
      <c r="Y782" s="7"/>
      <c r="Z782" s="7"/>
    </row>
    <row r="783" spans="13:26" x14ac:dyDescent="0.2">
      <c r="M783" s="74"/>
      <c r="N783" s="43"/>
      <c r="O783" s="74"/>
      <c r="P783" s="74"/>
      <c r="R783" s="7"/>
      <c r="S783" s="7"/>
      <c r="T783" s="7"/>
      <c r="U783" s="7"/>
      <c r="V783" s="7"/>
      <c r="W783" s="7"/>
      <c r="X783" s="7"/>
      <c r="Y783" s="7"/>
      <c r="Z783" s="7"/>
    </row>
    <row r="784" spans="13:26" x14ac:dyDescent="0.2">
      <c r="M784" s="74"/>
      <c r="N784" s="43"/>
      <c r="O784" s="74"/>
      <c r="P784" s="74"/>
      <c r="R784" s="7"/>
      <c r="S784" s="7"/>
      <c r="T784" s="7"/>
      <c r="U784" s="7"/>
      <c r="V784" s="7"/>
      <c r="W784" s="7"/>
      <c r="X784" s="7"/>
      <c r="Y784" s="7"/>
      <c r="Z784" s="7"/>
    </row>
    <row r="785" spans="13:26" x14ac:dyDescent="0.2">
      <c r="M785" s="74"/>
      <c r="N785" s="43"/>
      <c r="O785" s="74"/>
      <c r="P785" s="74"/>
      <c r="R785" s="7"/>
      <c r="S785" s="7"/>
      <c r="T785" s="7"/>
      <c r="U785" s="7"/>
      <c r="V785" s="7"/>
      <c r="W785" s="7"/>
      <c r="X785" s="7"/>
      <c r="Y785" s="7"/>
      <c r="Z785" s="7"/>
    </row>
    <row r="786" spans="13:26" x14ac:dyDescent="0.2">
      <c r="M786" s="74"/>
      <c r="N786" s="43"/>
      <c r="O786" s="74"/>
      <c r="P786" s="74"/>
      <c r="R786" s="7"/>
      <c r="S786" s="7"/>
      <c r="T786" s="7"/>
      <c r="U786" s="7"/>
      <c r="V786" s="7"/>
      <c r="W786" s="7"/>
      <c r="X786" s="7"/>
      <c r="Y786" s="7"/>
      <c r="Z786" s="7"/>
    </row>
    <row r="787" spans="13:26" x14ac:dyDescent="0.2">
      <c r="M787" s="74"/>
      <c r="N787" s="43"/>
      <c r="O787" s="74"/>
      <c r="P787" s="74"/>
      <c r="R787" s="7"/>
      <c r="S787" s="7"/>
      <c r="T787" s="7"/>
      <c r="U787" s="7"/>
      <c r="V787" s="7"/>
      <c r="W787" s="7"/>
      <c r="X787" s="7"/>
      <c r="Y787" s="7"/>
      <c r="Z787" s="7"/>
    </row>
    <row r="788" spans="13:26" x14ac:dyDescent="0.2">
      <c r="M788" s="74"/>
      <c r="N788" s="43"/>
      <c r="O788" s="74"/>
      <c r="P788" s="74"/>
      <c r="R788" s="7"/>
      <c r="S788" s="7"/>
      <c r="T788" s="7"/>
      <c r="U788" s="7"/>
      <c r="V788" s="7"/>
      <c r="W788" s="7"/>
      <c r="X788" s="7"/>
      <c r="Y788" s="7"/>
      <c r="Z788" s="7"/>
    </row>
    <row r="789" spans="13:26" x14ac:dyDescent="0.2">
      <c r="M789" s="74"/>
      <c r="N789" s="43"/>
      <c r="O789" s="74"/>
      <c r="P789" s="74"/>
      <c r="R789" s="7"/>
      <c r="S789" s="7"/>
      <c r="T789" s="7"/>
      <c r="U789" s="7"/>
      <c r="V789" s="7"/>
      <c r="W789" s="7"/>
      <c r="X789" s="7"/>
      <c r="Y789" s="7"/>
      <c r="Z789" s="7"/>
    </row>
    <row r="790" spans="13:26" x14ac:dyDescent="0.2">
      <c r="M790" s="74"/>
      <c r="N790" s="43"/>
      <c r="O790" s="74"/>
      <c r="P790" s="74"/>
      <c r="R790" s="7"/>
      <c r="S790" s="7"/>
      <c r="T790" s="7"/>
      <c r="U790" s="7"/>
      <c r="V790" s="7"/>
      <c r="W790" s="7"/>
      <c r="X790" s="7"/>
      <c r="Y790" s="7"/>
      <c r="Z790" s="7"/>
    </row>
    <row r="791" spans="13:26" x14ac:dyDescent="0.2">
      <c r="M791" s="74"/>
      <c r="N791" s="43"/>
      <c r="O791" s="74"/>
      <c r="P791" s="74"/>
      <c r="R791" s="7"/>
      <c r="S791" s="7"/>
      <c r="T791" s="7"/>
      <c r="U791" s="7"/>
      <c r="V791" s="7"/>
      <c r="W791" s="7"/>
      <c r="X791" s="7"/>
      <c r="Y791" s="7"/>
      <c r="Z791" s="7"/>
    </row>
    <row r="792" spans="13:26" x14ac:dyDescent="0.2">
      <c r="M792" s="74"/>
      <c r="N792" s="43"/>
      <c r="O792" s="74"/>
      <c r="P792" s="74"/>
      <c r="R792" s="7"/>
      <c r="S792" s="7"/>
      <c r="T792" s="7"/>
      <c r="U792" s="7"/>
      <c r="V792" s="7"/>
      <c r="W792" s="7"/>
      <c r="X792" s="7"/>
      <c r="Y792" s="7"/>
      <c r="Z792" s="7"/>
    </row>
    <row r="793" spans="13:26" x14ac:dyDescent="0.2">
      <c r="M793" s="74"/>
      <c r="N793" s="43"/>
      <c r="O793" s="74"/>
      <c r="P793" s="74"/>
      <c r="R793" s="7"/>
      <c r="S793" s="7"/>
      <c r="T793" s="7"/>
      <c r="U793" s="7"/>
      <c r="V793" s="7"/>
      <c r="W793" s="7"/>
      <c r="X793" s="7"/>
      <c r="Y793" s="7"/>
      <c r="Z793" s="7"/>
    </row>
    <row r="794" spans="13:26" x14ac:dyDescent="0.2">
      <c r="M794" s="74"/>
      <c r="N794" s="43"/>
      <c r="O794" s="74"/>
      <c r="P794" s="74"/>
      <c r="R794" s="7"/>
      <c r="S794" s="7"/>
      <c r="T794" s="7"/>
      <c r="U794" s="7"/>
      <c r="V794" s="7"/>
      <c r="W794" s="7"/>
      <c r="X794" s="7"/>
      <c r="Y794" s="7"/>
      <c r="Z794" s="7"/>
    </row>
    <row r="795" spans="13:26" x14ac:dyDescent="0.2">
      <c r="M795" s="74"/>
      <c r="N795" s="43"/>
      <c r="O795" s="74"/>
      <c r="P795" s="74"/>
      <c r="R795" s="7"/>
      <c r="S795" s="7"/>
      <c r="T795" s="7"/>
      <c r="U795" s="7"/>
      <c r="V795" s="7"/>
      <c r="W795" s="7"/>
      <c r="X795" s="7"/>
      <c r="Y795" s="7"/>
      <c r="Z795" s="7"/>
    </row>
    <row r="796" spans="13:26" x14ac:dyDescent="0.2">
      <c r="M796" s="74"/>
      <c r="N796" s="43"/>
      <c r="O796" s="74"/>
      <c r="P796" s="74"/>
      <c r="R796" s="7"/>
      <c r="S796" s="7"/>
      <c r="T796" s="7"/>
      <c r="U796" s="7"/>
      <c r="V796" s="7"/>
      <c r="W796" s="7"/>
      <c r="X796" s="7"/>
      <c r="Y796" s="7"/>
      <c r="Z796" s="7"/>
    </row>
    <row r="797" spans="13:26" x14ac:dyDescent="0.2">
      <c r="M797" s="74"/>
      <c r="N797" s="43"/>
      <c r="O797" s="74"/>
      <c r="P797" s="74"/>
      <c r="R797" s="7"/>
      <c r="S797" s="7"/>
      <c r="T797" s="7"/>
      <c r="U797" s="7"/>
      <c r="V797" s="7"/>
      <c r="W797" s="7"/>
      <c r="X797" s="7"/>
      <c r="Y797" s="7"/>
      <c r="Z797" s="7"/>
    </row>
    <row r="798" spans="13:26" x14ac:dyDescent="0.2">
      <c r="M798" s="74"/>
      <c r="N798" s="43"/>
      <c r="O798" s="74"/>
      <c r="P798" s="74"/>
      <c r="R798" s="7"/>
      <c r="S798" s="7"/>
      <c r="T798" s="7"/>
      <c r="U798" s="7"/>
      <c r="V798" s="7"/>
      <c r="W798" s="7"/>
      <c r="X798" s="7"/>
      <c r="Y798" s="7"/>
      <c r="Z798" s="7"/>
    </row>
    <row r="799" spans="13:26" x14ac:dyDescent="0.2">
      <c r="M799" s="74"/>
      <c r="N799" s="43"/>
      <c r="O799" s="74"/>
      <c r="P799" s="74"/>
      <c r="R799" s="7"/>
      <c r="S799" s="7"/>
      <c r="T799" s="7"/>
      <c r="U799" s="7"/>
      <c r="V799" s="7"/>
      <c r="W799" s="7"/>
      <c r="X799" s="7"/>
      <c r="Y799" s="7"/>
      <c r="Z799" s="7"/>
    </row>
    <row r="800" spans="13:26" x14ac:dyDescent="0.2">
      <c r="M800" s="74"/>
      <c r="N800" s="43"/>
      <c r="O800" s="74"/>
      <c r="P800" s="74"/>
      <c r="R800" s="7"/>
      <c r="S800" s="7"/>
      <c r="T800" s="7"/>
      <c r="U800" s="7"/>
      <c r="V800" s="7"/>
      <c r="W800" s="7"/>
      <c r="X800" s="7"/>
      <c r="Y800" s="7"/>
      <c r="Z800" s="7"/>
    </row>
    <row r="801" spans="13:26" x14ac:dyDescent="0.2">
      <c r="M801" s="74"/>
      <c r="N801" s="43"/>
      <c r="O801" s="74"/>
      <c r="P801" s="74"/>
      <c r="R801" s="7"/>
      <c r="S801" s="7"/>
      <c r="T801" s="7"/>
      <c r="U801" s="7"/>
      <c r="V801" s="7"/>
      <c r="W801" s="7"/>
      <c r="X801" s="7"/>
      <c r="Y801" s="7"/>
      <c r="Z801" s="7"/>
    </row>
    <row r="802" spans="13:26" x14ac:dyDescent="0.2">
      <c r="M802" s="74"/>
      <c r="N802" s="43"/>
      <c r="O802" s="74"/>
      <c r="P802" s="74"/>
      <c r="R802" s="7"/>
      <c r="S802" s="7"/>
      <c r="T802" s="7"/>
      <c r="U802" s="7"/>
      <c r="V802" s="7"/>
      <c r="W802" s="7"/>
      <c r="X802" s="7"/>
      <c r="Y802" s="7"/>
      <c r="Z802" s="7"/>
    </row>
    <row r="803" spans="13:26" x14ac:dyDescent="0.2">
      <c r="M803" s="74"/>
      <c r="N803" s="43"/>
      <c r="O803" s="74"/>
      <c r="P803" s="74"/>
      <c r="R803" s="7"/>
      <c r="S803" s="7"/>
      <c r="T803" s="7"/>
      <c r="U803" s="7"/>
      <c r="V803" s="7"/>
      <c r="W803" s="7"/>
      <c r="X803" s="7"/>
      <c r="Y803" s="7"/>
      <c r="Z803" s="7"/>
    </row>
    <row r="804" spans="13:26" x14ac:dyDescent="0.2">
      <c r="M804" s="74"/>
      <c r="N804" s="43"/>
      <c r="O804" s="74"/>
      <c r="P804" s="74"/>
      <c r="R804" s="7"/>
      <c r="S804" s="7"/>
      <c r="T804" s="7"/>
      <c r="U804" s="7"/>
      <c r="V804" s="7"/>
      <c r="W804" s="7"/>
      <c r="X804" s="7"/>
      <c r="Y804" s="7"/>
      <c r="Z804" s="7"/>
    </row>
    <row r="805" spans="13:26" x14ac:dyDescent="0.2">
      <c r="M805" s="74"/>
      <c r="N805" s="43"/>
      <c r="O805" s="74"/>
      <c r="P805" s="74"/>
      <c r="R805" s="7"/>
      <c r="S805" s="7"/>
      <c r="T805" s="7"/>
      <c r="U805" s="7"/>
      <c r="V805" s="7"/>
      <c r="W805" s="7"/>
      <c r="X805" s="7"/>
      <c r="Y805" s="7"/>
      <c r="Z805" s="7"/>
    </row>
    <row r="806" spans="13:26" x14ac:dyDescent="0.2">
      <c r="M806" s="74"/>
      <c r="N806" s="43"/>
      <c r="O806" s="74"/>
      <c r="P806" s="74"/>
      <c r="R806" s="7"/>
      <c r="S806" s="7"/>
      <c r="T806" s="7"/>
      <c r="U806" s="7"/>
      <c r="V806" s="7"/>
      <c r="W806" s="7"/>
      <c r="X806" s="7"/>
      <c r="Y806" s="7"/>
      <c r="Z806" s="7"/>
    </row>
    <row r="807" spans="13:26" x14ac:dyDescent="0.2">
      <c r="M807" s="74"/>
      <c r="N807" s="43"/>
      <c r="O807" s="74"/>
      <c r="P807" s="74"/>
      <c r="R807" s="7"/>
      <c r="S807" s="7"/>
      <c r="T807" s="7"/>
      <c r="U807" s="7"/>
      <c r="V807" s="7"/>
      <c r="W807" s="7"/>
      <c r="X807" s="7"/>
      <c r="Y807" s="7"/>
      <c r="Z807" s="7"/>
    </row>
    <row r="808" spans="13:26" x14ac:dyDescent="0.2">
      <c r="M808" s="74"/>
      <c r="N808" s="43"/>
      <c r="O808" s="74"/>
      <c r="P808" s="74"/>
      <c r="R808" s="7"/>
      <c r="S808" s="7"/>
      <c r="T808" s="7"/>
      <c r="U808" s="7"/>
      <c r="V808" s="7"/>
      <c r="W808" s="7"/>
      <c r="X808" s="7"/>
      <c r="Y808" s="7"/>
      <c r="Z808" s="7"/>
    </row>
    <row r="809" spans="13:26" x14ac:dyDescent="0.2">
      <c r="M809" s="74"/>
      <c r="N809" s="43"/>
      <c r="O809" s="74"/>
      <c r="P809" s="74"/>
      <c r="R809" s="7"/>
      <c r="S809" s="7"/>
      <c r="T809" s="7"/>
      <c r="U809" s="7"/>
      <c r="V809" s="7"/>
      <c r="W809" s="7"/>
      <c r="X809" s="7"/>
      <c r="Y809" s="7"/>
      <c r="Z809" s="7"/>
    </row>
    <row r="810" spans="13:26" x14ac:dyDescent="0.2">
      <c r="M810" s="74"/>
      <c r="N810" s="43"/>
      <c r="O810" s="74"/>
      <c r="P810" s="74"/>
      <c r="R810" s="7"/>
      <c r="S810" s="7"/>
      <c r="T810" s="7"/>
      <c r="U810" s="7"/>
      <c r="V810" s="7"/>
      <c r="W810" s="7"/>
      <c r="X810" s="7"/>
      <c r="Y810" s="7"/>
      <c r="Z810" s="7"/>
    </row>
    <row r="811" spans="13:26" x14ac:dyDescent="0.2">
      <c r="M811" s="74"/>
      <c r="N811" s="43"/>
      <c r="O811" s="74"/>
      <c r="P811" s="74"/>
      <c r="R811" s="7"/>
      <c r="S811" s="7"/>
      <c r="T811" s="7"/>
      <c r="U811" s="7"/>
      <c r="V811" s="7"/>
      <c r="W811" s="7"/>
      <c r="X811" s="7"/>
      <c r="Y811" s="7"/>
      <c r="Z811" s="7"/>
    </row>
    <row r="812" spans="13:26" x14ac:dyDescent="0.2">
      <c r="M812" s="74"/>
      <c r="N812" s="43"/>
      <c r="O812" s="74"/>
      <c r="P812" s="74"/>
      <c r="R812" s="7"/>
      <c r="S812" s="7"/>
      <c r="T812" s="7"/>
      <c r="U812" s="7"/>
      <c r="V812" s="7"/>
      <c r="W812" s="7"/>
      <c r="X812" s="7"/>
      <c r="Y812" s="7"/>
      <c r="Z812" s="7"/>
    </row>
    <row r="813" spans="13:26" x14ac:dyDescent="0.2">
      <c r="M813" s="74"/>
      <c r="N813" s="43"/>
      <c r="O813" s="74"/>
      <c r="P813" s="74"/>
      <c r="R813" s="7"/>
      <c r="S813" s="7"/>
      <c r="T813" s="7"/>
      <c r="U813" s="7"/>
      <c r="V813" s="7"/>
      <c r="W813" s="7"/>
      <c r="X813" s="7"/>
      <c r="Y813" s="7"/>
      <c r="Z813" s="7"/>
    </row>
    <row r="814" spans="13:26" x14ac:dyDescent="0.2">
      <c r="M814" s="74"/>
      <c r="N814" s="43"/>
      <c r="O814" s="74"/>
      <c r="P814" s="74"/>
      <c r="R814" s="7"/>
      <c r="S814" s="7"/>
      <c r="T814" s="7"/>
      <c r="U814" s="7"/>
      <c r="V814" s="7"/>
      <c r="W814" s="7"/>
      <c r="X814" s="7"/>
      <c r="Y814" s="7"/>
      <c r="Z814" s="7"/>
    </row>
    <row r="815" spans="13:26" x14ac:dyDescent="0.2">
      <c r="M815" s="74"/>
      <c r="N815" s="43"/>
      <c r="O815" s="74"/>
      <c r="P815" s="74"/>
      <c r="R815" s="7"/>
      <c r="S815" s="7"/>
      <c r="T815" s="7"/>
      <c r="U815" s="7"/>
      <c r="V815" s="7"/>
      <c r="W815" s="7"/>
      <c r="X815" s="7"/>
      <c r="Y815" s="7"/>
      <c r="Z815" s="7"/>
    </row>
    <row r="816" spans="13:26" x14ac:dyDescent="0.2">
      <c r="M816" s="74"/>
      <c r="N816" s="43"/>
      <c r="O816" s="74"/>
      <c r="P816" s="74"/>
      <c r="R816" s="7"/>
      <c r="S816" s="7"/>
      <c r="T816" s="7"/>
      <c r="U816" s="7"/>
      <c r="V816" s="7"/>
      <c r="W816" s="7"/>
      <c r="X816" s="7"/>
      <c r="Y816" s="7"/>
      <c r="Z816" s="7"/>
    </row>
    <row r="817" spans="13:26" x14ac:dyDescent="0.2">
      <c r="M817" s="74"/>
      <c r="N817" s="43"/>
      <c r="O817" s="74"/>
      <c r="P817" s="74"/>
      <c r="R817" s="7"/>
      <c r="S817" s="7"/>
      <c r="T817" s="7"/>
      <c r="U817" s="7"/>
      <c r="V817" s="7"/>
      <c r="W817" s="7"/>
      <c r="X817" s="7"/>
      <c r="Y817" s="7"/>
      <c r="Z817" s="7"/>
    </row>
    <row r="818" spans="13:26" x14ac:dyDescent="0.2">
      <c r="M818" s="74"/>
      <c r="N818" s="43"/>
      <c r="O818" s="74"/>
      <c r="P818" s="74"/>
      <c r="R818" s="7"/>
      <c r="S818" s="7"/>
      <c r="T818" s="7"/>
      <c r="U818" s="7"/>
      <c r="V818" s="7"/>
      <c r="W818" s="7"/>
      <c r="X818" s="7"/>
      <c r="Y818" s="7"/>
      <c r="Z818" s="7"/>
    </row>
    <row r="819" spans="13:26" x14ac:dyDescent="0.2">
      <c r="M819" s="74"/>
      <c r="N819" s="43"/>
      <c r="O819" s="74"/>
      <c r="P819" s="74"/>
      <c r="R819" s="7"/>
      <c r="S819" s="7"/>
      <c r="T819" s="7"/>
      <c r="U819" s="7"/>
      <c r="V819" s="7"/>
      <c r="W819" s="7"/>
      <c r="X819" s="7"/>
      <c r="Y819" s="7"/>
      <c r="Z819" s="7"/>
    </row>
    <row r="820" spans="13:26" x14ac:dyDescent="0.2">
      <c r="M820" s="74"/>
      <c r="N820" s="43"/>
      <c r="O820" s="74"/>
      <c r="P820" s="74"/>
      <c r="R820" s="7"/>
      <c r="S820" s="7"/>
      <c r="T820" s="7"/>
      <c r="U820" s="7"/>
      <c r="V820" s="7"/>
      <c r="W820" s="7"/>
      <c r="X820" s="7"/>
      <c r="Y820" s="7"/>
      <c r="Z820" s="7"/>
    </row>
    <row r="821" spans="13:26" x14ac:dyDescent="0.2">
      <c r="M821" s="74"/>
      <c r="N821" s="43"/>
      <c r="O821" s="74"/>
      <c r="P821" s="74"/>
      <c r="R821" s="7"/>
      <c r="S821" s="7"/>
      <c r="T821" s="7"/>
      <c r="U821" s="7"/>
      <c r="V821" s="7"/>
      <c r="W821" s="7"/>
      <c r="X821" s="7"/>
      <c r="Y821" s="7"/>
      <c r="Z821" s="7"/>
    </row>
    <row r="822" spans="13:26" x14ac:dyDescent="0.2">
      <c r="M822" s="74"/>
      <c r="N822" s="43"/>
      <c r="O822" s="74"/>
      <c r="P822" s="74"/>
      <c r="R822" s="7"/>
      <c r="S822" s="7"/>
      <c r="T822" s="7"/>
      <c r="U822" s="7"/>
      <c r="V822" s="7"/>
      <c r="W822" s="7"/>
      <c r="X822" s="7"/>
      <c r="Y822" s="7"/>
      <c r="Z822" s="7"/>
    </row>
    <row r="823" spans="13:26" x14ac:dyDescent="0.2">
      <c r="M823" s="74"/>
      <c r="N823" s="43"/>
      <c r="O823" s="74"/>
      <c r="P823" s="74"/>
      <c r="R823" s="7"/>
      <c r="S823" s="7"/>
      <c r="T823" s="7"/>
      <c r="U823" s="7"/>
      <c r="V823" s="7"/>
      <c r="W823" s="7"/>
      <c r="X823" s="7"/>
      <c r="Y823" s="7"/>
      <c r="Z823" s="7"/>
    </row>
    <row r="824" spans="13:26" x14ac:dyDescent="0.2">
      <c r="M824" s="74"/>
      <c r="N824" s="43"/>
      <c r="O824" s="74"/>
      <c r="P824" s="74"/>
      <c r="R824" s="7"/>
      <c r="S824" s="7"/>
      <c r="T824" s="7"/>
      <c r="U824" s="7"/>
      <c r="V824" s="7"/>
      <c r="W824" s="7"/>
      <c r="X824" s="7"/>
      <c r="Y824" s="7"/>
      <c r="Z824" s="7"/>
    </row>
    <row r="825" spans="13:26" x14ac:dyDescent="0.2">
      <c r="M825" s="74"/>
      <c r="N825" s="43"/>
      <c r="O825" s="74"/>
      <c r="P825" s="74"/>
      <c r="R825" s="7"/>
      <c r="S825" s="7"/>
      <c r="T825" s="7"/>
      <c r="U825" s="7"/>
      <c r="V825" s="7"/>
      <c r="W825" s="7"/>
      <c r="X825" s="7"/>
      <c r="Y825" s="7"/>
      <c r="Z825" s="7"/>
    </row>
    <row r="826" spans="13:26" x14ac:dyDescent="0.2">
      <c r="M826" s="74"/>
      <c r="N826" s="43"/>
      <c r="O826" s="74"/>
      <c r="P826" s="74"/>
      <c r="R826" s="7"/>
      <c r="S826" s="7"/>
      <c r="T826" s="7"/>
      <c r="U826" s="7"/>
      <c r="V826" s="7"/>
      <c r="W826" s="7"/>
      <c r="X826" s="7"/>
      <c r="Y826" s="7"/>
      <c r="Z826" s="7"/>
    </row>
    <row r="827" spans="13:26" x14ac:dyDescent="0.2">
      <c r="M827" s="74"/>
      <c r="N827" s="43"/>
      <c r="O827" s="74"/>
      <c r="P827" s="74"/>
      <c r="R827" s="7"/>
      <c r="S827" s="7"/>
      <c r="T827" s="7"/>
      <c r="U827" s="7"/>
      <c r="V827" s="7"/>
      <c r="W827" s="7"/>
      <c r="X827" s="7"/>
      <c r="Y827" s="7"/>
      <c r="Z827" s="7"/>
    </row>
    <row r="828" spans="13:26" x14ac:dyDescent="0.2">
      <c r="M828" s="74"/>
      <c r="N828" s="43"/>
      <c r="O828" s="74"/>
      <c r="P828" s="74"/>
      <c r="R828" s="7"/>
      <c r="S828" s="7"/>
      <c r="T828" s="7"/>
      <c r="U828" s="7"/>
      <c r="V828" s="7"/>
      <c r="W828" s="7"/>
      <c r="X828" s="7"/>
      <c r="Y828" s="7"/>
      <c r="Z828" s="7"/>
    </row>
    <row r="829" spans="13:26" x14ac:dyDescent="0.2">
      <c r="M829" s="74"/>
      <c r="N829" s="43"/>
      <c r="O829" s="74"/>
      <c r="P829" s="74"/>
      <c r="R829" s="7"/>
      <c r="S829" s="7"/>
      <c r="T829" s="7"/>
      <c r="U829" s="7"/>
      <c r="V829" s="7"/>
      <c r="W829" s="7"/>
      <c r="X829" s="7"/>
      <c r="Y829" s="7"/>
      <c r="Z829" s="7"/>
    </row>
    <row r="830" spans="13:26" x14ac:dyDescent="0.2">
      <c r="M830" s="74"/>
      <c r="N830" s="43"/>
      <c r="O830" s="74"/>
      <c r="P830" s="74"/>
      <c r="R830" s="7"/>
      <c r="S830" s="7"/>
      <c r="T830" s="7"/>
      <c r="U830" s="7"/>
      <c r="V830" s="7"/>
      <c r="W830" s="7"/>
      <c r="X830" s="7"/>
      <c r="Y830" s="7"/>
      <c r="Z830" s="7"/>
    </row>
    <row r="831" spans="13:26" x14ac:dyDescent="0.2">
      <c r="M831" s="74"/>
      <c r="N831" s="43"/>
      <c r="O831" s="74"/>
      <c r="P831" s="74"/>
      <c r="R831" s="7"/>
      <c r="S831" s="7"/>
      <c r="T831" s="7"/>
      <c r="U831" s="7"/>
      <c r="V831" s="7"/>
      <c r="W831" s="7"/>
      <c r="X831" s="7"/>
      <c r="Y831" s="7"/>
      <c r="Z831" s="7"/>
    </row>
    <row r="832" spans="13:26" x14ac:dyDescent="0.2">
      <c r="M832" s="74"/>
      <c r="N832" s="43"/>
      <c r="O832" s="74"/>
      <c r="P832" s="74"/>
      <c r="R832" s="7"/>
      <c r="S832" s="7"/>
      <c r="T832" s="7"/>
      <c r="U832" s="7"/>
      <c r="V832" s="7"/>
      <c r="W832" s="7"/>
      <c r="X832" s="7"/>
      <c r="Y832" s="7"/>
      <c r="Z832" s="7"/>
    </row>
    <row r="833" spans="13:26" x14ac:dyDescent="0.2">
      <c r="M833" s="74"/>
      <c r="N833" s="43"/>
      <c r="O833" s="74"/>
      <c r="P833" s="74"/>
      <c r="R833" s="7"/>
      <c r="S833" s="7"/>
      <c r="T833" s="7"/>
      <c r="U833" s="7"/>
      <c r="V833" s="7"/>
      <c r="W833" s="7"/>
      <c r="X833" s="7"/>
      <c r="Y833" s="7"/>
      <c r="Z833" s="7"/>
    </row>
    <row r="834" spans="13:26" x14ac:dyDescent="0.2">
      <c r="M834" s="74"/>
      <c r="N834" s="43"/>
      <c r="O834" s="74"/>
      <c r="P834" s="74"/>
      <c r="R834" s="7"/>
      <c r="S834" s="7"/>
      <c r="T834" s="7"/>
      <c r="U834" s="7"/>
      <c r="V834" s="7"/>
      <c r="W834" s="7"/>
      <c r="X834" s="7"/>
      <c r="Y834" s="7"/>
      <c r="Z834" s="7"/>
    </row>
    <row r="835" spans="13:26" x14ac:dyDescent="0.2">
      <c r="M835" s="74"/>
      <c r="N835" s="43"/>
      <c r="O835" s="74"/>
      <c r="P835" s="74"/>
      <c r="R835" s="7"/>
      <c r="S835" s="7"/>
      <c r="T835" s="7"/>
      <c r="U835" s="7"/>
      <c r="V835" s="7"/>
      <c r="W835" s="7"/>
      <c r="X835" s="7"/>
      <c r="Y835" s="7"/>
      <c r="Z835" s="7"/>
    </row>
    <row r="836" spans="13:26" x14ac:dyDescent="0.2">
      <c r="M836" s="74"/>
      <c r="N836" s="43"/>
      <c r="O836" s="74"/>
      <c r="P836" s="74"/>
      <c r="R836" s="7"/>
      <c r="S836" s="7"/>
      <c r="T836" s="7"/>
      <c r="U836" s="7"/>
      <c r="V836" s="7"/>
      <c r="W836" s="7"/>
      <c r="X836" s="7"/>
      <c r="Y836" s="7"/>
      <c r="Z836" s="7"/>
    </row>
    <row r="837" spans="13:26" x14ac:dyDescent="0.2">
      <c r="M837" s="74"/>
      <c r="N837" s="43"/>
      <c r="O837" s="74"/>
      <c r="P837" s="74"/>
      <c r="R837" s="7"/>
      <c r="S837" s="7"/>
      <c r="T837" s="7"/>
      <c r="U837" s="7"/>
      <c r="V837" s="7"/>
      <c r="W837" s="7"/>
      <c r="X837" s="7"/>
      <c r="Y837" s="7"/>
      <c r="Z837" s="7"/>
    </row>
    <row r="838" spans="13:26" x14ac:dyDescent="0.2">
      <c r="M838" s="74"/>
      <c r="N838" s="43"/>
      <c r="O838" s="74"/>
      <c r="P838" s="74"/>
      <c r="R838" s="7"/>
      <c r="S838" s="7"/>
      <c r="T838" s="7"/>
      <c r="U838" s="7"/>
      <c r="V838" s="7"/>
      <c r="W838" s="7"/>
      <c r="X838" s="7"/>
      <c r="Y838" s="7"/>
      <c r="Z838" s="7"/>
    </row>
    <row r="839" spans="13:26" x14ac:dyDescent="0.2">
      <c r="M839" s="74"/>
      <c r="N839" s="43"/>
      <c r="O839" s="74"/>
      <c r="P839" s="74"/>
      <c r="R839" s="7"/>
      <c r="S839" s="7"/>
      <c r="T839" s="7"/>
      <c r="U839" s="7"/>
      <c r="V839" s="7"/>
      <c r="W839" s="7"/>
      <c r="X839" s="7"/>
      <c r="Y839" s="7"/>
      <c r="Z839" s="7"/>
    </row>
    <row r="840" spans="13:26" x14ac:dyDescent="0.2">
      <c r="M840" s="74"/>
      <c r="N840" s="43"/>
      <c r="O840" s="74"/>
      <c r="P840" s="74"/>
      <c r="R840" s="7"/>
      <c r="S840" s="7"/>
      <c r="T840" s="7"/>
      <c r="U840" s="7"/>
      <c r="V840" s="7"/>
      <c r="W840" s="7"/>
      <c r="X840" s="7"/>
      <c r="Y840" s="7"/>
      <c r="Z840" s="7"/>
    </row>
    <row r="841" spans="13:26" x14ac:dyDescent="0.2">
      <c r="M841" s="74"/>
      <c r="N841" s="43"/>
      <c r="O841" s="74"/>
      <c r="P841" s="74"/>
      <c r="R841" s="7"/>
      <c r="S841" s="7"/>
      <c r="T841" s="7"/>
      <c r="U841" s="7"/>
      <c r="V841" s="7"/>
      <c r="W841" s="7"/>
      <c r="X841" s="7"/>
      <c r="Y841" s="7"/>
      <c r="Z841" s="7"/>
    </row>
    <row r="842" spans="13:26" x14ac:dyDescent="0.2">
      <c r="M842" s="74"/>
      <c r="N842" s="43"/>
      <c r="O842" s="74"/>
      <c r="P842" s="74"/>
      <c r="R842" s="7"/>
      <c r="S842" s="7"/>
      <c r="T842" s="7"/>
      <c r="U842" s="7"/>
      <c r="V842" s="7"/>
      <c r="W842" s="7"/>
      <c r="X842" s="7"/>
      <c r="Y842" s="7"/>
      <c r="Z842" s="7"/>
    </row>
    <row r="843" spans="13:26" x14ac:dyDescent="0.2">
      <c r="M843" s="74"/>
      <c r="N843" s="43"/>
      <c r="O843" s="74"/>
      <c r="P843" s="74"/>
      <c r="R843" s="7"/>
      <c r="S843" s="7"/>
      <c r="T843" s="7"/>
      <c r="U843" s="7"/>
      <c r="V843" s="7"/>
      <c r="W843" s="7"/>
      <c r="X843" s="7"/>
      <c r="Y843" s="7"/>
      <c r="Z843" s="7"/>
    </row>
    <row r="844" spans="13:26" x14ac:dyDescent="0.2">
      <c r="M844" s="74"/>
      <c r="N844" s="43"/>
      <c r="O844" s="74"/>
      <c r="P844" s="74"/>
      <c r="R844" s="7"/>
      <c r="S844" s="7"/>
      <c r="T844" s="7"/>
      <c r="U844" s="7"/>
      <c r="V844" s="7"/>
      <c r="W844" s="7"/>
      <c r="X844" s="7"/>
      <c r="Y844" s="7"/>
      <c r="Z844" s="7"/>
    </row>
    <row r="845" spans="13:26" x14ac:dyDescent="0.2">
      <c r="M845" s="74"/>
      <c r="N845" s="43"/>
      <c r="O845" s="74"/>
      <c r="P845" s="74"/>
      <c r="R845" s="7"/>
      <c r="S845" s="7"/>
      <c r="T845" s="7"/>
      <c r="U845" s="7"/>
      <c r="V845" s="7"/>
      <c r="W845" s="7"/>
      <c r="X845" s="7"/>
      <c r="Y845" s="7"/>
      <c r="Z845" s="7"/>
    </row>
    <row r="846" spans="13:26" x14ac:dyDescent="0.2">
      <c r="M846" s="74"/>
      <c r="N846" s="43"/>
      <c r="O846" s="74"/>
      <c r="P846" s="74"/>
      <c r="R846" s="7"/>
      <c r="S846" s="7"/>
      <c r="T846" s="7"/>
      <c r="U846" s="7"/>
      <c r="V846" s="7"/>
      <c r="W846" s="7"/>
      <c r="X846" s="7"/>
      <c r="Y846" s="7"/>
      <c r="Z846" s="7"/>
    </row>
    <row r="847" spans="13:26" x14ac:dyDescent="0.2">
      <c r="M847" s="74"/>
      <c r="N847" s="43"/>
      <c r="O847" s="74"/>
      <c r="P847" s="74"/>
      <c r="R847" s="7"/>
      <c r="S847" s="7"/>
      <c r="T847" s="7"/>
      <c r="U847" s="7"/>
      <c r="V847" s="7"/>
      <c r="W847" s="7"/>
      <c r="X847" s="7"/>
      <c r="Y847" s="7"/>
      <c r="Z847" s="7"/>
    </row>
    <row r="848" spans="13:26" x14ac:dyDescent="0.2">
      <c r="M848" s="74"/>
      <c r="N848" s="43"/>
      <c r="O848" s="74"/>
      <c r="P848" s="74"/>
      <c r="R848" s="7"/>
      <c r="S848" s="7"/>
      <c r="T848" s="7"/>
      <c r="U848" s="7"/>
      <c r="V848" s="7"/>
      <c r="W848" s="7"/>
      <c r="X848" s="7"/>
      <c r="Y848" s="7"/>
      <c r="Z848" s="7"/>
    </row>
    <row r="849" spans="13:26" x14ac:dyDescent="0.2">
      <c r="M849" s="74"/>
      <c r="N849" s="43"/>
      <c r="O849" s="74"/>
      <c r="P849" s="74"/>
      <c r="R849" s="7"/>
      <c r="S849" s="7"/>
      <c r="T849" s="7"/>
      <c r="U849" s="7"/>
      <c r="V849" s="7"/>
      <c r="W849" s="7"/>
      <c r="X849" s="7"/>
      <c r="Y849" s="7"/>
      <c r="Z849" s="7"/>
    </row>
    <row r="850" spans="13:26" x14ac:dyDescent="0.2">
      <c r="M850" s="74"/>
      <c r="N850" s="43"/>
      <c r="O850" s="74"/>
      <c r="P850" s="74"/>
      <c r="R850" s="7"/>
      <c r="S850" s="7"/>
      <c r="T850" s="7"/>
      <c r="U850" s="7"/>
      <c r="V850" s="7"/>
      <c r="W850" s="7"/>
      <c r="X850" s="7"/>
      <c r="Y850" s="7"/>
      <c r="Z850" s="7"/>
    </row>
    <row r="851" spans="13:26" x14ac:dyDescent="0.2">
      <c r="M851" s="74"/>
      <c r="N851" s="43"/>
      <c r="O851" s="74"/>
      <c r="P851" s="74"/>
      <c r="R851" s="7"/>
      <c r="S851" s="7"/>
      <c r="T851" s="7"/>
      <c r="U851" s="7"/>
      <c r="V851" s="7"/>
      <c r="W851" s="7"/>
      <c r="X851" s="7"/>
      <c r="Y851" s="7"/>
      <c r="Z851" s="7"/>
    </row>
    <row r="852" spans="13:26" x14ac:dyDescent="0.2">
      <c r="M852" s="74"/>
      <c r="N852" s="43"/>
      <c r="O852" s="74"/>
      <c r="P852" s="74"/>
      <c r="R852" s="7"/>
      <c r="S852" s="7"/>
      <c r="T852" s="7"/>
      <c r="U852" s="7"/>
      <c r="V852" s="7"/>
      <c r="W852" s="7"/>
      <c r="X852" s="7"/>
      <c r="Y852" s="7"/>
      <c r="Z852" s="7"/>
    </row>
    <row r="853" spans="13:26" x14ac:dyDescent="0.2">
      <c r="M853" s="74"/>
      <c r="N853" s="43"/>
      <c r="O853" s="74"/>
      <c r="P853" s="74"/>
      <c r="R853" s="7"/>
      <c r="S853" s="7"/>
      <c r="T853" s="7"/>
      <c r="U853" s="7"/>
      <c r="V853" s="7"/>
      <c r="W853" s="7"/>
      <c r="X853" s="7"/>
      <c r="Y853" s="7"/>
      <c r="Z853" s="7"/>
    </row>
    <row r="854" spans="13:26" x14ac:dyDescent="0.2">
      <c r="M854" s="74"/>
      <c r="N854" s="43"/>
      <c r="O854" s="74"/>
      <c r="P854" s="74"/>
      <c r="R854" s="7"/>
      <c r="S854" s="7"/>
      <c r="T854" s="7"/>
      <c r="U854" s="7"/>
      <c r="V854" s="7"/>
      <c r="W854" s="7"/>
      <c r="X854" s="7"/>
      <c r="Y854" s="7"/>
      <c r="Z854" s="7"/>
    </row>
    <row r="855" spans="13:26" x14ac:dyDescent="0.2">
      <c r="M855" s="74"/>
      <c r="N855" s="43"/>
      <c r="O855" s="74"/>
      <c r="P855" s="74"/>
      <c r="R855" s="7"/>
      <c r="S855" s="7"/>
      <c r="T855" s="7"/>
      <c r="U855" s="7"/>
      <c r="V855" s="7"/>
      <c r="W855" s="7"/>
      <c r="X855" s="7"/>
      <c r="Y855" s="7"/>
      <c r="Z855" s="7"/>
    </row>
    <row r="856" spans="13:26" x14ac:dyDescent="0.2">
      <c r="M856" s="74"/>
      <c r="N856" s="43"/>
      <c r="O856" s="74"/>
      <c r="P856" s="74"/>
      <c r="R856" s="7"/>
      <c r="S856" s="7"/>
      <c r="T856" s="7"/>
      <c r="U856" s="7"/>
      <c r="V856" s="7"/>
      <c r="W856" s="7"/>
      <c r="X856" s="7"/>
      <c r="Y856" s="7"/>
      <c r="Z856" s="7"/>
    </row>
    <row r="857" spans="13:26" x14ac:dyDescent="0.2">
      <c r="M857" s="74"/>
      <c r="N857" s="43"/>
      <c r="O857" s="74"/>
      <c r="P857" s="74"/>
      <c r="R857" s="7"/>
      <c r="S857" s="7"/>
      <c r="T857" s="7"/>
      <c r="U857" s="7"/>
      <c r="V857" s="7"/>
      <c r="W857" s="7"/>
      <c r="X857" s="7"/>
      <c r="Y857" s="7"/>
      <c r="Z857" s="7"/>
    </row>
    <row r="858" spans="13:26" x14ac:dyDescent="0.2">
      <c r="M858" s="74"/>
      <c r="N858" s="43"/>
      <c r="O858" s="74"/>
      <c r="P858" s="74"/>
      <c r="R858" s="7"/>
      <c r="S858" s="7"/>
      <c r="T858" s="7"/>
      <c r="U858" s="7"/>
      <c r="V858" s="7"/>
      <c r="W858" s="7"/>
      <c r="X858" s="7"/>
      <c r="Y858" s="7"/>
      <c r="Z858" s="7"/>
    </row>
    <row r="859" spans="13:26" x14ac:dyDescent="0.2">
      <c r="M859" s="74"/>
      <c r="N859" s="43"/>
      <c r="O859" s="74"/>
      <c r="P859" s="74"/>
      <c r="R859" s="7"/>
      <c r="S859" s="7"/>
      <c r="T859" s="7"/>
      <c r="U859" s="7"/>
      <c r="V859" s="7"/>
      <c r="W859" s="7"/>
      <c r="X859" s="7"/>
      <c r="Y859" s="7"/>
      <c r="Z859" s="7"/>
    </row>
    <row r="860" spans="13:26" x14ac:dyDescent="0.2">
      <c r="M860" s="74"/>
      <c r="N860" s="43"/>
      <c r="O860" s="74"/>
      <c r="P860" s="74"/>
      <c r="R860" s="7"/>
      <c r="S860" s="7"/>
      <c r="T860" s="7"/>
      <c r="U860" s="7"/>
      <c r="V860" s="7"/>
      <c r="W860" s="7"/>
      <c r="X860" s="7"/>
      <c r="Y860" s="7"/>
      <c r="Z860" s="7"/>
    </row>
    <row r="861" spans="13:26" x14ac:dyDescent="0.2">
      <c r="M861" s="74"/>
      <c r="N861" s="43"/>
      <c r="O861" s="74"/>
      <c r="P861" s="74"/>
      <c r="R861" s="7"/>
      <c r="S861" s="7"/>
      <c r="T861" s="7"/>
      <c r="U861" s="7"/>
      <c r="V861" s="7"/>
      <c r="W861" s="7"/>
      <c r="X861" s="7"/>
      <c r="Y861" s="7"/>
      <c r="Z861" s="7"/>
    </row>
    <row r="862" spans="13:26" x14ac:dyDescent="0.2">
      <c r="M862" s="74"/>
      <c r="N862" s="43"/>
      <c r="O862" s="74"/>
      <c r="P862" s="74"/>
      <c r="R862" s="7"/>
      <c r="S862" s="7"/>
      <c r="T862" s="7"/>
      <c r="U862" s="7"/>
      <c r="V862" s="7"/>
      <c r="W862" s="7"/>
      <c r="X862" s="7"/>
      <c r="Y862" s="7"/>
      <c r="Z862" s="7"/>
    </row>
    <row r="863" spans="13:26" x14ac:dyDescent="0.2">
      <c r="M863" s="74"/>
      <c r="N863" s="43"/>
      <c r="O863" s="74"/>
      <c r="P863" s="74"/>
      <c r="R863" s="7"/>
      <c r="S863" s="7"/>
      <c r="T863" s="7"/>
      <c r="U863" s="7"/>
      <c r="V863" s="7"/>
      <c r="W863" s="7"/>
      <c r="X863" s="7"/>
      <c r="Y863" s="7"/>
      <c r="Z863" s="7"/>
    </row>
    <row r="864" spans="13:26" x14ac:dyDescent="0.2">
      <c r="M864" s="74"/>
      <c r="N864" s="43"/>
      <c r="O864" s="74"/>
      <c r="P864" s="74"/>
      <c r="R864" s="7"/>
      <c r="S864" s="7"/>
      <c r="T864" s="7"/>
      <c r="U864" s="7"/>
      <c r="V864" s="7"/>
      <c r="W864" s="7"/>
      <c r="X864" s="7"/>
      <c r="Y864" s="7"/>
      <c r="Z864" s="7"/>
    </row>
    <row r="865" spans="13:26" x14ac:dyDescent="0.2">
      <c r="M865" s="74"/>
      <c r="N865" s="43"/>
      <c r="O865" s="74"/>
      <c r="P865" s="74"/>
      <c r="R865" s="7"/>
      <c r="S865" s="7"/>
      <c r="T865" s="7"/>
      <c r="U865" s="7"/>
      <c r="V865" s="7"/>
      <c r="W865" s="7"/>
      <c r="X865" s="7"/>
      <c r="Y865" s="7"/>
      <c r="Z865" s="7"/>
    </row>
    <row r="866" spans="13:26" x14ac:dyDescent="0.2">
      <c r="M866" s="74"/>
      <c r="N866" s="43"/>
      <c r="O866" s="74"/>
      <c r="P866" s="74"/>
      <c r="R866" s="7"/>
      <c r="S866" s="7"/>
      <c r="T866" s="7"/>
      <c r="U866" s="7"/>
      <c r="V866" s="7"/>
      <c r="W866" s="7"/>
      <c r="X866" s="7"/>
      <c r="Y866" s="7"/>
      <c r="Z866" s="7"/>
    </row>
    <row r="867" spans="13:26" x14ac:dyDescent="0.2">
      <c r="M867" s="74"/>
      <c r="N867" s="43"/>
      <c r="O867" s="74"/>
      <c r="P867" s="74"/>
      <c r="R867" s="7"/>
      <c r="S867" s="7"/>
      <c r="T867" s="7"/>
      <c r="U867" s="7"/>
      <c r="V867" s="7"/>
      <c r="W867" s="7"/>
      <c r="X867" s="7"/>
      <c r="Y867" s="7"/>
      <c r="Z867" s="7"/>
    </row>
    <row r="868" spans="13:26" x14ac:dyDescent="0.2">
      <c r="M868" s="74"/>
      <c r="N868" s="43"/>
      <c r="O868" s="74"/>
      <c r="P868" s="74"/>
      <c r="R868" s="7"/>
      <c r="S868" s="7"/>
      <c r="T868" s="7"/>
      <c r="U868" s="7"/>
      <c r="V868" s="7"/>
      <c r="W868" s="7"/>
      <c r="X868" s="7"/>
      <c r="Y868" s="7"/>
      <c r="Z868" s="7"/>
    </row>
    <row r="869" spans="13:26" x14ac:dyDescent="0.2">
      <c r="M869" s="74"/>
      <c r="N869" s="43"/>
      <c r="O869" s="74"/>
      <c r="P869" s="74"/>
      <c r="R869" s="7"/>
      <c r="S869" s="7"/>
      <c r="T869" s="7"/>
      <c r="U869" s="7"/>
      <c r="V869" s="7"/>
      <c r="W869" s="7"/>
      <c r="X869" s="7"/>
      <c r="Y869" s="7"/>
      <c r="Z869" s="7"/>
    </row>
    <row r="870" spans="13:26" x14ac:dyDescent="0.2">
      <c r="M870" s="74"/>
      <c r="N870" s="43"/>
      <c r="O870" s="74"/>
      <c r="P870" s="74"/>
      <c r="R870" s="7"/>
      <c r="S870" s="7"/>
      <c r="T870" s="7"/>
      <c r="U870" s="7"/>
      <c r="V870" s="7"/>
      <c r="W870" s="7"/>
      <c r="X870" s="7"/>
      <c r="Y870" s="7"/>
      <c r="Z870" s="7"/>
    </row>
    <row r="871" spans="13:26" x14ac:dyDescent="0.2">
      <c r="M871" s="74"/>
      <c r="N871" s="43"/>
      <c r="O871" s="74"/>
      <c r="P871" s="74"/>
      <c r="R871" s="7"/>
      <c r="S871" s="7"/>
      <c r="T871" s="7"/>
      <c r="U871" s="7"/>
      <c r="V871" s="7"/>
      <c r="W871" s="7"/>
      <c r="X871" s="7"/>
      <c r="Y871" s="7"/>
      <c r="Z871" s="7"/>
    </row>
    <row r="872" spans="13:26" x14ac:dyDescent="0.2">
      <c r="M872" s="74"/>
      <c r="N872" s="43"/>
      <c r="O872" s="74"/>
      <c r="P872" s="74"/>
      <c r="R872" s="7"/>
      <c r="S872" s="7"/>
      <c r="T872" s="7"/>
      <c r="U872" s="7"/>
      <c r="V872" s="7"/>
      <c r="W872" s="7"/>
      <c r="X872" s="7"/>
      <c r="Y872" s="7"/>
      <c r="Z872" s="7"/>
    </row>
    <row r="873" spans="13:26" x14ac:dyDescent="0.2">
      <c r="M873" s="74"/>
      <c r="N873" s="43"/>
      <c r="O873" s="74"/>
      <c r="P873" s="74"/>
      <c r="R873" s="7"/>
      <c r="S873" s="7"/>
      <c r="T873" s="7"/>
      <c r="U873" s="7"/>
      <c r="V873" s="7"/>
      <c r="W873" s="7"/>
      <c r="X873" s="7"/>
      <c r="Y873" s="7"/>
      <c r="Z873" s="7"/>
    </row>
    <row r="874" spans="13:26" x14ac:dyDescent="0.2">
      <c r="M874" s="74"/>
      <c r="N874" s="43"/>
      <c r="O874" s="74"/>
      <c r="P874" s="74"/>
      <c r="R874" s="7"/>
      <c r="S874" s="7"/>
      <c r="T874" s="7"/>
      <c r="U874" s="7"/>
      <c r="V874" s="7"/>
      <c r="W874" s="7"/>
      <c r="X874" s="7"/>
      <c r="Y874" s="7"/>
      <c r="Z874" s="7"/>
    </row>
    <row r="875" spans="13:26" x14ac:dyDescent="0.2">
      <c r="M875" s="74"/>
      <c r="N875" s="43"/>
      <c r="O875" s="74"/>
      <c r="P875" s="74"/>
      <c r="R875" s="7"/>
      <c r="S875" s="7"/>
      <c r="T875" s="7"/>
      <c r="U875" s="7"/>
      <c r="V875" s="7"/>
      <c r="W875" s="7"/>
      <c r="X875" s="7"/>
      <c r="Y875" s="7"/>
      <c r="Z875" s="7"/>
    </row>
    <row r="876" spans="13:26" x14ac:dyDescent="0.2">
      <c r="M876" s="74"/>
      <c r="N876" s="43"/>
      <c r="O876" s="74"/>
      <c r="P876" s="74"/>
      <c r="R876" s="7"/>
      <c r="S876" s="7"/>
      <c r="T876" s="7"/>
      <c r="U876" s="7"/>
      <c r="V876" s="7"/>
      <c r="W876" s="7"/>
      <c r="X876" s="7"/>
      <c r="Y876" s="7"/>
      <c r="Z876" s="7"/>
    </row>
    <row r="877" spans="13:26" x14ac:dyDescent="0.2">
      <c r="M877" s="74"/>
      <c r="N877" s="43"/>
      <c r="O877" s="74"/>
      <c r="P877" s="74"/>
      <c r="R877" s="7"/>
      <c r="S877" s="7"/>
      <c r="T877" s="7"/>
      <c r="U877" s="7"/>
      <c r="V877" s="7"/>
      <c r="W877" s="7"/>
      <c r="X877" s="7"/>
      <c r="Y877" s="7"/>
      <c r="Z877" s="7"/>
    </row>
    <row r="878" spans="13:26" x14ac:dyDescent="0.2">
      <c r="M878" s="74"/>
      <c r="N878" s="43"/>
      <c r="O878" s="74"/>
      <c r="P878" s="74"/>
      <c r="R878" s="7"/>
      <c r="S878" s="7"/>
      <c r="T878" s="7"/>
      <c r="U878" s="7"/>
      <c r="V878" s="7"/>
      <c r="W878" s="7"/>
      <c r="X878" s="7"/>
      <c r="Y878" s="7"/>
      <c r="Z878" s="7"/>
    </row>
    <row r="879" spans="13:26" x14ac:dyDescent="0.2">
      <c r="M879" s="74"/>
      <c r="N879" s="43"/>
      <c r="O879" s="74"/>
      <c r="P879" s="74"/>
      <c r="R879" s="7"/>
      <c r="S879" s="7"/>
      <c r="T879" s="7"/>
      <c r="U879" s="7"/>
      <c r="V879" s="7"/>
      <c r="W879" s="7"/>
      <c r="X879" s="7"/>
      <c r="Y879" s="7"/>
      <c r="Z879" s="7"/>
    </row>
    <row r="880" spans="13:26" x14ac:dyDescent="0.2">
      <c r="M880" s="74"/>
      <c r="N880" s="43"/>
      <c r="O880" s="74"/>
      <c r="P880" s="74"/>
      <c r="R880" s="7"/>
      <c r="S880" s="7"/>
      <c r="T880" s="7"/>
      <c r="U880" s="7"/>
      <c r="V880" s="7"/>
      <c r="W880" s="7"/>
      <c r="X880" s="7"/>
      <c r="Y880" s="7"/>
      <c r="Z880" s="7"/>
    </row>
    <row r="881" spans="13:26" x14ac:dyDescent="0.2">
      <c r="M881" s="74"/>
      <c r="N881" s="43"/>
      <c r="O881" s="74"/>
      <c r="P881" s="74"/>
      <c r="R881" s="7"/>
      <c r="S881" s="7"/>
      <c r="T881" s="7"/>
      <c r="U881" s="7"/>
      <c r="V881" s="7"/>
      <c r="W881" s="7"/>
      <c r="X881" s="7"/>
      <c r="Y881" s="7"/>
      <c r="Z881" s="7"/>
    </row>
    <row r="882" spans="13:26" x14ac:dyDescent="0.2">
      <c r="M882" s="74"/>
      <c r="N882" s="43"/>
      <c r="O882" s="74"/>
      <c r="P882" s="74"/>
      <c r="R882" s="7"/>
      <c r="S882" s="7"/>
      <c r="T882" s="7"/>
      <c r="U882" s="7"/>
      <c r="V882" s="7"/>
      <c r="W882" s="7"/>
      <c r="X882" s="7"/>
      <c r="Y882" s="7"/>
      <c r="Z882" s="7"/>
    </row>
    <row r="883" spans="13:26" x14ac:dyDescent="0.2">
      <c r="M883" s="74"/>
      <c r="N883" s="43"/>
      <c r="O883" s="74"/>
      <c r="P883" s="74"/>
      <c r="R883" s="7"/>
      <c r="S883" s="7"/>
      <c r="T883" s="7"/>
      <c r="U883" s="7"/>
      <c r="V883" s="7"/>
      <c r="W883" s="7"/>
      <c r="X883" s="7"/>
      <c r="Y883" s="7"/>
      <c r="Z883" s="7"/>
    </row>
    <row r="884" spans="13:26" x14ac:dyDescent="0.2">
      <c r="M884" s="74"/>
      <c r="N884" s="43"/>
      <c r="O884" s="74"/>
      <c r="P884" s="74"/>
      <c r="R884" s="7"/>
      <c r="S884" s="7"/>
      <c r="T884" s="7"/>
      <c r="U884" s="7"/>
      <c r="V884" s="7"/>
      <c r="W884" s="7"/>
      <c r="X884" s="7"/>
      <c r="Y884" s="7"/>
      <c r="Z884" s="7"/>
    </row>
    <row r="885" spans="13:26" x14ac:dyDescent="0.2">
      <c r="M885" s="74"/>
      <c r="N885" s="43"/>
      <c r="O885" s="74"/>
      <c r="P885" s="74"/>
      <c r="R885" s="7"/>
      <c r="S885" s="7"/>
      <c r="T885" s="7"/>
      <c r="U885" s="7"/>
      <c r="V885" s="7"/>
      <c r="W885" s="7"/>
      <c r="X885" s="7"/>
      <c r="Y885" s="7"/>
      <c r="Z885" s="7"/>
    </row>
    <row r="886" spans="13:26" x14ac:dyDescent="0.2">
      <c r="M886" s="74"/>
      <c r="N886" s="43"/>
      <c r="O886" s="74"/>
      <c r="P886" s="74"/>
      <c r="R886" s="7"/>
      <c r="S886" s="7"/>
      <c r="T886" s="7"/>
      <c r="U886" s="7"/>
      <c r="V886" s="7"/>
      <c r="W886" s="7"/>
      <c r="X886" s="7"/>
      <c r="Y886" s="7"/>
      <c r="Z886" s="7"/>
    </row>
    <row r="887" spans="13:26" x14ac:dyDescent="0.2">
      <c r="M887" s="74"/>
      <c r="N887" s="43"/>
      <c r="O887" s="74"/>
      <c r="P887" s="74"/>
      <c r="R887" s="7"/>
      <c r="S887" s="7"/>
      <c r="T887" s="7"/>
      <c r="U887" s="7"/>
      <c r="V887" s="7"/>
      <c r="W887" s="7"/>
      <c r="X887" s="7"/>
      <c r="Y887" s="7"/>
      <c r="Z887" s="7"/>
    </row>
    <row r="888" spans="13:26" x14ac:dyDescent="0.2">
      <c r="M888" s="74"/>
      <c r="N888" s="43"/>
      <c r="O888" s="74"/>
      <c r="P888" s="74"/>
      <c r="R888" s="7"/>
      <c r="S888" s="7"/>
      <c r="T888" s="7"/>
      <c r="U888" s="7"/>
      <c r="V888" s="7"/>
      <c r="W888" s="7"/>
      <c r="X888" s="7"/>
      <c r="Y888" s="7"/>
      <c r="Z888" s="7"/>
    </row>
    <row r="889" spans="13:26" x14ac:dyDescent="0.2">
      <c r="M889" s="74"/>
      <c r="N889" s="43"/>
      <c r="O889" s="74"/>
      <c r="P889" s="74"/>
      <c r="R889" s="7"/>
      <c r="S889" s="7"/>
      <c r="T889" s="7"/>
      <c r="U889" s="7"/>
      <c r="V889" s="7"/>
      <c r="W889" s="7"/>
      <c r="X889" s="7"/>
      <c r="Y889" s="7"/>
      <c r="Z889" s="7"/>
    </row>
    <row r="890" spans="13:26" x14ac:dyDescent="0.2">
      <c r="M890" s="74"/>
      <c r="N890" s="43"/>
      <c r="O890" s="74"/>
      <c r="P890" s="74"/>
      <c r="R890" s="7"/>
      <c r="S890" s="7"/>
      <c r="T890" s="7"/>
      <c r="U890" s="7"/>
      <c r="V890" s="7"/>
      <c r="W890" s="7"/>
      <c r="X890" s="7"/>
      <c r="Y890" s="7"/>
      <c r="Z890" s="7"/>
    </row>
    <row r="891" spans="13:26" x14ac:dyDescent="0.2">
      <c r="M891" s="74"/>
      <c r="N891" s="43"/>
      <c r="O891" s="74"/>
      <c r="P891" s="74"/>
      <c r="R891" s="7"/>
      <c r="S891" s="7"/>
      <c r="T891" s="7"/>
      <c r="U891" s="7"/>
      <c r="V891" s="7"/>
      <c r="W891" s="7"/>
      <c r="X891" s="7"/>
      <c r="Y891" s="7"/>
      <c r="Z891" s="7"/>
    </row>
    <row r="892" spans="13:26" x14ac:dyDescent="0.2">
      <c r="M892" s="74"/>
      <c r="N892" s="43"/>
      <c r="O892" s="74"/>
      <c r="P892" s="74"/>
      <c r="R892" s="7"/>
      <c r="S892" s="7"/>
      <c r="T892" s="7"/>
      <c r="U892" s="7"/>
      <c r="V892" s="7"/>
      <c r="W892" s="7"/>
      <c r="X892" s="7"/>
      <c r="Y892" s="7"/>
      <c r="Z892" s="7"/>
    </row>
    <row r="893" spans="13:26" x14ac:dyDescent="0.2">
      <c r="M893" s="74"/>
      <c r="N893" s="43"/>
      <c r="O893" s="74"/>
      <c r="P893" s="74"/>
      <c r="R893" s="7"/>
      <c r="S893" s="7"/>
      <c r="T893" s="7"/>
      <c r="U893" s="7"/>
      <c r="V893" s="7"/>
      <c r="W893" s="7"/>
      <c r="X893" s="7"/>
      <c r="Y893" s="7"/>
      <c r="Z893" s="7"/>
    </row>
    <row r="894" spans="13:26" x14ac:dyDescent="0.2">
      <c r="M894" s="74"/>
      <c r="N894" s="43"/>
      <c r="O894" s="74"/>
      <c r="P894" s="74"/>
      <c r="R894" s="7"/>
      <c r="S894" s="7"/>
      <c r="T894" s="7"/>
      <c r="U894" s="7"/>
      <c r="V894" s="7"/>
      <c r="W894" s="7"/>
      <c r="X894" s="7"/>
      <c r="Y894" s="7"/>
      <c r="Z894" s="7"/>
    </row>
    <row r="895" spans="13:26" x14ac:dyDescent="0.2">
      <c r="M895" s="74"/>
      <c r="N895" s="43"/>
      <c r="O895" s="74"/>
      <c r="P895" s="74"/>
      <c r="R895" s="7"/>
      <c r="S895" s="7"/>
      <c r="T895" s="7"/>
      <c r="U895" s="7"/>
      <c r="V895" s="7"/>
      <c r="W895" s="7"/>
      <c r="X895" s="7"/>
      <c r="Y895" s="7"/>
      <c r="Z895" s="7"/>
    </row>
    <row r="896" spans="13:26" x14ac:dyDescent="0.2">
      <c r="M896" s="74"/>
      <c r="N896" s="43"/>
      <c r="O896" s="74"/>
      <c r="P896" s="74"/>
      <c r="R896" s="7"/>
      <c r="S896" s="7"/>
      <c r="T896" s="7"/>
      <c r="U896" s="7"/>
      <c r="V896" s="7"/>
      <c r="W896" s="7"/>
      <c r="X896" s="7"/>
      <c r="Y896" s="7"/>
      <c r="Z896" s="7"/>
    </row>
    <row r="897" spans="13:26" x14ac:dyDescent="0.2">
      <c r="M897" s="74"/>
      <c r="N897" s="43"/>
      <c r="O897" s="74"/>
      <c r="P897" s="74"/>
      <c r="R897" s="7"/>
      <c r="S897" s="7"/>
      <c r="T897" s="7"/>
      <c r="U897" s="7"/>
      <c r="V897" s="7"/>
      <c r="W897" s="7"/>
      <c r="X897" s="7"/>
      <c r="Y897" s="7"/>
      <c r="Z897" s="7"/>
    </row>
    <row r="898" spans="13:26" x14ac:dyDescent="0.2">
      <c r="M898" s="74"/>
      <c r="N898" s="43"/>
      <c r="O898" s="74"/>
      <c r="P898" s="74"/>
      <c r="R898" s="7"/>
      <c r="S898" s="7"/>
      <c r="T898" s="7"/>
      <c r="U898" s="7"/>
      <c r="V898" s="7"/>
      <c r="W898" s="7"/>
      <c r="X898" s="7"/>
      <c r="Y898" s="7"/>
      <c r="Z898" s="7"/>
    </row>
    <row r="899" spans="13:26" x14ac:dyDescent="0.2">
      <c r="M899" s="74"/>
      <c r="N899" s="43"/>
      <c r="O899" s="74"/>
      <c r="P899" s="74"/>
      <c r="R899" s="7"/>
      <c r="S899" s="7"/>
      <c r="T899" s="7"/>
      <c r="U899" s="7"/>
      <c r="V899" s="7"/>
      <c r="W899" s="7"/>
      <c r="X899" s="7"/>
      <c r="Y899" s="7"/>
      <c r="Z899" s="7"/>
    </row>
    <row r="900" spans="13:26" x14ac:dyDescent="0.2">
      <c r="M900" s="74"/>
      <c r="N900" s="43"/>
      <c r="O900" s="74"/>
      <c r="P900" s="74"/>
      <c r="R900" s="7"/>
      <c r="S900" s="7"/>
      <c r="T900" s="7"/>
      <c r="U900" s="7"/>
      <c r="V900" s="7"/>
      <c r="W900" s="7"/>
      <c r="X900" s="7"/>
      <c r="Y900" s="7"/>
      <c r="Z900" s="7"/>
    </row>
    <row r="901" spans="13:26" x14ac:dyDescent="0.2">
      <c r="M901" s="74"/>
      <c r="N901" s="43"/>
      <c r="O901" s="74"/>
      <c r="P901" s="74"/>
      <c r="R901" s="7"/>
      <c r="S901" s="7"/>
      <c r="T901" s="7"/>
      <c r="U901" s="7"/>
      <c r="V901" s="7"/>
      <c r="W901" s="7"/>
      <c r="X901" s="7"/>
      <c r="Y901" s="7"/>
      <c r="Z901" s="7"/>
    </row>
    <row r="902" spans="13:26" x14ac:dyDescent="0.2">
      <c r="M902" s="74"/>
      <c r="N902" s="43"/>
      <c r="O902" s="74"/>
      <c r="P902" s="74"/>
      <c r="R902" s="7"/>
      <c r="S902" s="7"/>
      <c r="T902" s="7"/>
      <c r="U902" s="7"/>
      <c r="V902" s="7"/>
      <c r="W902" s="7"/>
      <c r="X902" s="7"/>
      <c r="Y902" s="7"/>
      <c r="Z902" s="7"/>
    </row>
    <row r="903" spans="13:26" x14ac:dyDescent="0.2">
      <c r="M903" s="74"/>
      <c r="N903" s="43"/>
      <c r="O903" s="74"/>
      <c r="P903" s="74"/>
      <c r="R903" s="7"/>
      <c r="S903" s="7"/>
      <c r="T903" s="7"/>
      <c r="U903" s="7"/>
      <c r="V903" s="7"/>
      <c r="W903" s="7"/>
      <c r="X903" s="7"/>
      <c r="Y903" s="7"/>
      <c r="Z903" s="7"/>
    </row>
    <row r="904" spans="13:26" x14ac:dyDescent="0.2">
      <c r="M904" s="74"/>
      <c r="N904" s="43"/>
      <c r="O904" s="74"/>
      <c r="P904" s="74"/>
      <c r="R904" s="7"/>
      <c r="S904" s="7"/>
      <c r="T904" s="7"/>
      <c r="U904" s="7"/>
      <c r="V904" s="7"/>
      <c r="W904" s="7"/>
      <c r="X904" s="7"/>
      <c r="Y904" s="7"/>
      <c r="Z904" s="7"/>
    </row>
    <row r="905" spans="13:26" x14ac:dyDescent="0.2">
      <c r="M905" s="74"/>
      <c r="N905" s="43"/>
      <c r="O905" s="74"/>
      <c r="P905" s="74"/>
      <c r="R905" s="7"/>
      <c r="S905" s="7"/>
      <c r="T905" s="7"/>
      <c r="U905" s="7"/>
      <c r="V905" s="7"/>
      <c r="W905" s="7"/>
      <c r="X905" s="7"/>
      <c r="Y905" s="7"/>
      <c r="Z905" s="7"/>
    </row>
    <row r="906" spans="13:26" x14ac:dyDescent="0.2">
      <c r="M906" s="74"/>
      <c r="N906" s="43"/>
      <c r="O906" s="74"/>
      <c r="P906" s="74"/>
      <c r="R906" s="7"/>
      <c r="S906" s="7"/>
      <c r="T906" s="7"/>
      <c r="U906" s="7"/>
      <c r="V906" s="7"/>
      <c r="W906" s="7"/>
      <c r="X906" s="7"/>
      <c r="Y906" s="7"/>
      <c r="Z906" s="7"/>
    </row>
    <row r="907" spans="13:26" x14ac:dyDescent="0.2">
      <c r="M907" s="74"/>
      <c r="N907" s="43"/>
      <c r="O907" s="74"/>
      <c r="P907" s="74"/>
      <c r="R907" s="7"/>
      <c r="S907" s="7"/>
      <c r="T907" s="7"/>
      <c r="U907" s="7"/>
      <c r="V907" s="7"/>
      <c r="W907" s="7"/>
      <c r="X907" s="7"/>
      <c r="Y907" s="7"/>
      <c r="Z907" s="7"/>
    </row>
    <row r="908" spans="13:26" x14ac:dyDescent="0.2">
      <c r="M908" s="74"/>
      <c r="N908" s="43"/>
      <c r="O908" s="74"/>
      <c r="P908" s="74"/>
      <c r="R908" s="7"/>
      <c r="S908" s="7"/>
      <c r="T908" s="7"/>
      <c r="U908" s="7"/>
      <c r="V908" s="7"/>
      <c r="W908" s="7"/>
      <c r="X908" s="7"/>
      <c r="Y908" s="7"/>
      <c r="Z908" s="7"/>
    </row>
    <row r="909" spans="13:26" x14ac:dyDescent="0.2">
      <c r="M909" s="74"/>
      <c r="N909" s="43"/>
      <c r="O909" s="74"/>
      <c r="P909" s="74"/>
      <c r="R909" s="7"/>
      <c r="S909" s="7"/>
      <c r="T909" s="7"/>
      <c r="U909" s="7"/>
      <c r="V909" s="7"/>
      <c r="W909" s="7"/>
      <c r="X909" s="7"/>
      <c r="Y909" s="7"/>
      <c r="Z909" s="7"/>
    </row>
    <row r="910" spans="13:26" x14ac:dyDescent="0.2">
      <c r="M910" s="74"/>
      <c r="N910" s="43"/>
      <c r="O910" s="74"/>
      <c r="P910" s="74"/>
      <c r="R910" s="7"/>
      <c r="S910" s="7"/>
      <c r="T910" s="7"/>
      <c r="U910" s="7"/>
      <c r="V910" s="7"/>
      <c r="W910" s="7"/>
      <c r="X910" s="7"/>
      <c r="Y910" s="7"/>
      <c r="Z910" s="7"/>
    </row>
    <row r="911" spans="13:26" x14ac:dyDescent="0.2">
      <c r="M911" s="74"/>
      <c r="N911" s="43"/>
      <c r="O911" s="74"/>
      <c r="P911" s="74"/>
      <c r="R911" s="7"/>
      <c r="S911" s="7"/>
      <c r="T911" s="7"/>
      <c r="U911" s="7"/>
      <c r="V911" s="7"/>
      <c r="W911" s="7"/>
      <c r="X911" s="7"/>
      <c r="Y911" s="7"/>
      <c r="Z911" s="7"/>
    </row>
    <row r="912" spans="13:26" x14ac:dyDescent="0.2">
      <c r="M912" s="74"/>
      <c r="N912" s="43"/>
      <c r="O912" s="74"/>
      <c r="P912" s="74"/>
      <c r="R912" s="7"/>
      <c r="S912" s="7"/>
      <c r="T912" s="7"/>
      <c r="U912" s="7"/>
      <c r="V912" s="7"/>
      <c r="W912" s="7"/>
      <c r="X912" s="7"/>
      <c r="Y912" s="7"/>
      <c r="Z912" s="7"/>
    </row>
    <row r="913" spans="13:26" x14ac:dyDescent="0.2">
      <c r="M913" s="74"/>
      <c r="N913" s="43"/>
      <c r="O913" s="74"/>
      <c r="P913" s="74"/>
      <c r="R913" s="7"/>
      <c r="S913" s="7"/>
      <c r="T913" s="7"/>
      <c r="U913" s="7"/>
      <c r="V913" s="7"/>
      <c r="W913" s="7"/>
      <c r="X913" s="7"/>
      <c r="Y913" s="7"/>
      <c r="Z913" s="7"/>
    </row>
    <row r="914" spans="13:26" x14ac:dyDescent="0.2">
      <c r="M914" s="74"/>
      <c r="N914" s="43"/>
      <c r="O914" s="74"/>
      <c r="P914" s="74"/>
      <c r="R914" s="7"/>
      <c r="S914" s="7"/>
      <c r="T914" s="7"/>
      <c r="U914" s="7"/>
      <c r="V914" s="7"/>
      <c r="W914" s="7"/>
      <c r="X914" s="7"/>
      <c r="Y914" s="7"/>
      <c r="Z914" s="7"/>
    </row>
    <row r="915" spans="13:26" x14ac:dyDescent="0.2">
      <c r="M915" s="74"/>
      <c r="N915" s="43"/>
      <c r="O915" s="74"/>
      <c r="P915" s="74"/>
      <c r="R915" s="7"/>
      <c r="S915" s="7"/>
      <c r="T915" s="7"/>
      <c r="U915" s="7"/>
      <c r="V915" s="7"/>
      <c r="W915" s="7"/>
      <c r="X915" s="7"/>
      <c r="Y915" s="7"/>
      <c r="Z915" s="7"/>
    </row>
    <row r="916" spans="13:26" x14ac:dyDescent="0.2">
      <c r="M916" s="74"/>
      <c r="N916" s="43"/>
      <c r="O916" s="74"/>
      <c r="P916" s="74"/>
      <c r="R916" s="7"/>
      <c r="S916" s="7"/>
      <c r="T916" s="7"/>
      <c r="U916" s="7"/>
      <c r="V916" s="7"/>
      <c r="W916" s="7"/>
      <c r="X916" s="7"/>
      <c r="Y916" s="7"/>
      <c r="Z916" s="7"/>
    </row>
    <row r="917" spans="13:26" x14ac:dyDescent="0.2">
      <c r="M917" s="74"/>
      <c r="N917" s="43"/>
      <c r="O917" s="74"/>
      <c r="P917" s="74"/>
      <c r="R917" s="7"/>
      <c r="S917" s="7"/>
      <c r="T917" s="7"/>
      <c r="U917" s="7"/>
      <c r="V917" s="7"/>
      <c r="W917" s="7"/>
      <c r="X917" s="7"/>
      <c r="Y917" s="7"/>
      <c r="Z917" s="7"/>
    </row>
    <row r="918" spans="13:26" x14ac:dyDescent="0.2">
      <c r="M918" s="74"/>
      <c r="N918" s="43"/>
      <c r="O918" s="74"/>
      <c r="P918" s="74"/>
      <c r="R918" s="7"/>
      <c r="S918" s="7"/>
      <c r="T918" s="7"/>
      <c r="U918" s="7"/>
      <c r="V918" s="7"/>
      <c r="W918" s="7"/>
      <c r="X918" s="7"/>
      <c r="Y918" s="7"/>
      <c r="Z918" s="7"/>
    </row>
    <row r="919" spans="13:26" x14ac:dyDescent="0.2">
      <c r="M919" s="74"/>
      <c r="N919" s="43"/>
      <c r="O919" s="74"/>
      <c r="P919" s="74"/>
      <c r="R919" s="7"/>
      <c r="S919" s="7"/>
      <c r="T919" s="7"/>
      <c r="U919" s="7"/>
      <c r="V919" s="7"/>
      <c r="W919" s="7"/>
      <c r="X919" s="7"/>
      <c r="Y919" s="7"/>
      <c r="Z919" s="7"/>
    </row>
    <row r="920" spans="13:26" x14ac:dyDescent="0.2">
      <c r="M920" s="74"/>
      <c r="N920" s="43"/>
      <c r="O920" s="74"/>
      <c r="P920" s="74"/>
      <c r="R920" s="7"/>
      <c r="S920" s="7"/>
      <c r="T920" s="7"/>
      <c r="U920" s="7"/>
      <c r="V920" s="7"/>
      <c r="W920" s="7"/>
      <c r="X920" s="7"/>
      <c r="Y920" s="7"/>
      <c r="Z920" s="7"/>
    </row>
    <row r="921" spans="13:26" x14ac:dyDescent="0.2">
      <c r="M921" s="74"/>
      <c r="N921" s="43"/>
      <c r="O921" s="74"/>
      <c r="P921" s="74"/>
      <c r="R921" s="7"/>
      <c r="S921" s="7"/>
      <c r="T921" s="7"/>
      <c r="U921" s="7"/>
      <c r="V921" s="7"/>
      <c r="W921" s="7"/>
      <c r="X921" s="7"/>
      <c r="Y921" s="7"/>
      <c r="Z921" s="7"/>
    </row>
    <row r="922" spans="13:26" x14ac:dyDescent="0.2">
      <c r="M922" s="74"/>
      <c r="N922" s="43"/>
      <c r="O922" s="74"/>
      <c r="P922" s="74"/>
      <c r="R922" s="7"/>
      <c r="S922" s="7"/>
      <c r="T922" s="7"/>
      <c r="U922" s="7"/>
      <c r="V922" s="7"/>
      <c r="W922" s="7"/>
      <c r="X922" s="7"/>
      <c r="Y922" s="7"/>
      <c r="Z922" s="7"/>
    </row>
    <row r="923" spans="13:26" x14ac:dyDescent="0.2">
      <c r="M923" s="74"/>
      <c r="N923" s="43"/>
      <c r="O923" s="74"/>
      <c r="P923" s="74"/>
      <c r="R923" s="7"/>
      <c r="S923" s="7"/>
      <c r="T923" s="7"/>
      <c r="U923" s="7"/>
      <c r="V923" s="7"/>
      <c r="W923" s="7"/>
      <c r="X923" s="7"/>
      <c r="Y923" s="7"/>
      <c r="Z923" s="7"/>
    </row>
    <row r="924" spans="13:26" x14ac:dyDescent="0.2">
      <c r="M924" s="74"/>
      <c r="N924" s="43"/>
      <c r="O924" s="74"/>
      <c r="P924" s="74"/>
      <c r="R924" s="7"/>
      <c r="S924" s="7"/>
      <c r="T924" s="7"/>
      <c r="U924" s="7"/>
      <c r="V924" s="7"/>
      <c r="W924" s="7"/>
      <c r="X924" s="7"/>
      <c r="Y924" s="7"/>
      <c r="Z924" s="7"/>
    </row>
    <row r="925" spans="13:26" x14ac:dyDescent="0.2">
      <c r="M925" s="74"/>
      <c r="N925" s="43"/>
      <c r="O925" s="74"/>
      <c r="P925" s="74"/>
      <c r="R925" s="7"/>
      <c r="S925" s="7"/>
      <c r="T925" s="7"/>
      <c r="U925" s="7"/>
      <c r="V925" s="7"/>
      <c r="W925" s="7"/>
      <c r="X925" s="7"/>
      <c r="Y925" s="7"/>
      <c r="Z925" s="7"/>
    </row>
    <row r="926" spans="13:26" x14ac:dyDescent="0.2">
      <c r="M926" s="74"/>
      <c r="N926" s="43"/>
      <c r="O926" s="74"/>
      <c r="P926" s="74"/>
      <c r="R926" s="7"/>
      <c r="S926" s="7"/>
      <c r="T926" s="7"/>
      <c r="U926" s="7"/>
      <c r="V926" s="7"/>
      <c r="W926" s="7"/>
      <c r="X926" s="7"/>
      <c r="Y926" s="7"/>
      <c r="Z926" s="7"/>
    </row>
    <row r="927" spans="13:26" x14ac:dyDescent="0.2">
      <c r="M927" s="74"/>
      <c r="N927" s="43"/>
      <c r="O927" s="74"/>
      <c r="P927" s="74"/>
      <c r="R927" s="7"/>
      <c r="S927" s="7"/>
      <c r="T927" s="7"/>
      <c r="U927" s="7"/>
      <c r="V927" s="7"/>
      <c r="W927" s="7"/>
      <c r="X927" s="7"/>
      <c r="Y927" s="7"/>
      <c r="Z927" s="7"/>
    </row>
    <row r="928" spans="13:26" x14ac:dyDescent="0.2">
      <c r="M928" s="74"/>
      <c r="N928" s="43"/>
      <c r="O928" s="74"/>
      <c r="P928" s="74"/>
      <c r="R928" s="7"/>
      <c r="S928" s="7"/>
      <c r="T928" s="7"/>
      <c r="U928" s="7"/>
      <c r="V928" s="7"/>
      <c r="W928" s="7"/>
      <c r="X928" s="7"/>
      <c r="Y928" s="7"/>
      <c r="Z928" s="7"/>
    </row>
    <row r="929" spans="13:26" x14ac:dyDescent="0.2">
      <c r="M929" s="74"/>
      <c r="N929" s="43"/>
      <c r="O929" s="74"/>
      <c r="P929" s="74"/>
      <c r="R929" s="7"/>
      <c r="S929" s="7"/>
      <c r="T929" s="7"/>
      <c r="U929" s="7"/>
      <c r="V929" s="7"/>
      <c r="W929" s="7"/>
      <c r="X929" s="7"/>
      <c r="Y929" s="7"/>
      <c r="Z929" s="7"/>
    </row>
    <row r="930" spans="13:26" x14ac:dyDescent="0.2">
      <c r="M930" s="74"/>
      <c r="N930" s="43"/>
      <c r="O930" s="74"/>
      <c r="P930" s="74"/>
      <c r="R930" s="7"/>
      <c r="S930" s="7"/>
      <c r="T930" s="7"/>
      <c r="U930" s="7"/>
      <c r="V930" s="7"/>
      <c r="W930" s="7"/>
      <c r="X930" s="7"/>
      <c r="Y930" s="7"/>
      <c r="Z930" s="7"/>
    </row>
    <row r="931" spans="13:26" x14ac:dyDescent="0.2">
      <c r="M931" s="74"/>
      <c r="N931" s="43"/>
      <c r="O931" s="74"/>
      <c r="P931" s="74"/>
      <c r="R931" s="7"/>
      <c r="S931" s="7"/>
      <c r="T931" s="7"/>
      <c r="U931" s="7"/>
      <c r="V931" s="7"/>
      <c r="W931" s="7"/>
      <c r="X931" s="7"/>
      <c r="Y931" s="7"/>
      <c r="Z931" s="7"/>
    </row>
    <row r="932" spans="13:26" x14ac:dyDescent="0.2">
      <c r="M932" s="74"/>
      <c r="N932" s="43"/>
      <c r="O932" s="74"/>
      <c r="P932" s="74"/>
      <c r="R932" s="7"/>
      <c r="S932" s="7"/>
      <c r="T932" s="7"/>
      <c r="U932" s="7"/>
      <c r="V932" s="7"/>
      <c r="W932" s="7"/>
      <c r="X932" s="7"/>
      <c r="Y932" s="7"/>
      <c r="Z932" s="7"/>
    </row>
    <row r="933" spans="13:26" x14ac:dyDescent="0.2">
      <c r="M933" s="74"/>
      <c r="N933" s="43"/>
      <c r="O933" s="74"/>
      <c r="P933" s="74"/>
      <c r="R933" s="7"/>
      <c r="S933" s="7"/>
      <c r="T933" s="7"/>
      <c r="U933" s="7"/>
      <c r="V933" s="7"/>
      <c r="W933" s="7"/>
      <c r="X933" s="7"/>
      <c r="Y933" s="7"/>
      <c r="Z933" s="7"/>
    </row>
    <row r="934" spans="13:26" x14ac:dyDescent="0.2">
      <c r="M934" s="74"/>
      <c r="N934" s="43"/>
      <c r="O934" s="74"/>
      <c r="P934" s="74"/>
      <c r="R934" s="7"/>
      <c r="S934" s="7"/>
      <c r="T934" s="7"/>
      <c r="U934" s="7"/>
      <c r="V934" s="7"/>
      <c r="W934" s="7"/>
      <c r="X934" s="7"/>
      <c r="Y934" s="7"/>
      <c r="Z934" s="7"/>
    </row>
    <row r="935" spans="13:26" x14ac:dyDescent="0.2">
      <c r="M935" s="74"/>
      <c r="N935" s="43"/>
      <c r="O935" s="74"/>
      <c r="P935" s="74"/>
      <c r="R935" s="7"/>
      <c r="S935" s="7"/>
      <c r="T935" s="7"/>
      <c r="U935" s="7"/>
      <c r="V935" s="7"/>
      <c r="W935" s="7"/>
      <c r="X935" s="7"/>
      <c r="Y935" s="7"/>
      <c r="Z935" s="7"/>
    </row>
    <row r="936" spans="13:26" x14ac:dyDescent="0.2">
      <c r="M936" s="74"/>
      <c r="N936" s="43"/>
      <c r="O936" s="74"/>
      <c r="P936" s="74"/>
      <c r="R936" s="7"/>
      <c r="S936" s="7"/>
      <c r="T936" s="7"/>
      <c r="U936" s="7"/>
      <c r="V936" s="7"/>
      <c r="W936" s="7"/>
      <c r="X936" s="7"/>
      <c r="Y936" s="7"/>
      <c r="Z936" s="7"/>
    </row>
    <row r="937" spans="13:26" x14ac:dyDescent="0.2">
      <c r="M937" s="74"/>
      <c r="N937" s="43"/>
      <c r="O937" s="74"/>
      <c r="P937" s="74"/>
      <c r="R937" s="7"/>
      <c r="S937" s="7"/>
      <c r="T937" s="7"/>
      <c r="U937" s="7"/>
      <c r="V937" s="7"/>
      <c r="W937" s="7"/>
      <c r="X937" s="7"/>
      <c r="Y937" s="7"/>
      <c r="Z937" s="7"/>
    </row>
    <row r="938" spans="13:26" x14ac:dyDescent="0.2">
      <c r="M938" s="74"/>
      <c r="N938" s="43"/>
      <c r="O938" s="74"/>
      <c r="P938" s="74"/>
      <c r="R938" s="7"/>
      <c r="S938" s="7"/>
      <c r="T938" s="7"/>
      <c r="U938" s="7"/>
      <c r="V938" s="7"/>
      <c r="W938" s="7"/>
      <c r="X938" s="7"/>
      <c r="Y938" s="7"/>
      <c r="Z938" s="7"/>
    </row>
    <row r="939" spans="13:26" x14ac:dyDescent="0.2">
      <c r="M939" s="74"/>
      <c r="N939" s="43"/>
      <c r="O939" s="74"/>
      <c r="P939" s="74"/>
      <c r="R939" s="7"/>
      <c r="S939" s="7"/>
      <c r="T939" s="7"/>
      <c r="U939" s="7"/>
      <c r="V939" s="7"/>
      <c r="W939" s="7"/>
      <c r="X939" s="7"/>
      <c r="Y939" s="7"/>
      <c r="Z939" s="7"/>
    </row>
    <row r="940" spans="13:26" x14ac:dyDescent="0.2">
      <c r="M940" s="74"/>
      <c r="N940" s="43"/>
      <c r="O940" s="74"/>
      <c r="P940" s="74"/>
      <c r="R940" s="7"/>
      <c r="S940" s="7"/>
      <c r="T940" s="7"/>
      <c r="U940" s="7"/>
      <c r="V940" s="7"/>
      <c r="W940" s="7"/>
      <c r="X940" s="7"/>
      <c r="Y940" s="7"/>
      <c r="Z940" s="7"/>
    </row>
    <row r="941" spans="13:26" x14ac:dyDescent="0.2">
      <c r="M941" s="74"/>
      <c r="N941" s="43"/>
      <c r="O941" s="74"/>
      <c r="P941" s="74"/>
      <c r="R941" s="7"/>
      <c r="S941" s="7"/>
      <c r="T941" s="7"/>
      <c r="U941" s="7"/>
      <c r="V941" s="7"/>
      <c r="W941" s="7"/>
      <c r="X941" s="7"/>
      <c r="Y941" s="7"/>
      <c r="Z941" s="7"/>
    </row>
    <row r="942" spans="13:26" x14ac:dyDescent="0.2">
      <c r="M942" s="74"/>
      <c r="N942" s="43"/>
      <c r="O942" s="74"/>
      <c r="P942" s="74"/>
      <c r="R942" s="7"/>
      <c r="S942" s="7"/>
      <c r="T942" s="7"/>
      <c r="U942" s="7"/>
      <c r="V942" s="7"/>
      <c r="W942" s="7"/>
      <c r="X942" s="7"/>
      <c r="Y942" s="7"/>
      <c r="Z942" s="7"/>
    </row>
    <row r="943" spans="13:26" x14ac:dyDescent="0.2">
      <c r="M943" s="74"/>
      <c r="N943" s="43"/>
      <c r="O943" s="74"/>
      <c r="P943" s="74"/>
      <c r="R943" s="7"/>
      <c r="S943" s="7"/>
      <c r="T943" s="7"/>
      <c r="U943" s="7"/>
      <c r="V943" s="7"/>
      <c r="W943" s="7"/>
      <c r="X943" s="7"/>
      <c r="Y943" s="7"/>
      <c r="Z943" s="7"/>
    </row>
    <row r="944" spans="13:26" x14ac:dyDescent="0.2">
      <c r="M944" s="74"/>
      <c r="N944" s="43"/>
      <c r="O944" s="74"/>
      <c r="P944" s="74"/>
      <c r="R944" s="7"/>
      <c r="S944" s="7"/>
      <c r="T944" s="7"/>
      <c r="U944" s="7"/>
      <c r="V944" s="7"/>
      <c r="W944" s="7"/>
      <c r="X944" s="7"/>
      <c r="Y944" s="7"/>
      <c r="Z944" s="7"/>
    </row>
    <row r="945" spans="13:26" x14ac:dyDescent="0.2">
      <c r="M945" s="74"/>
      <c r="N945" s="43"/>
      <c r="O945" s="74"/>
      <c r="P945" s="74"/>
      <c r="R945" s="7"/>
      <c r="S945" s="7"/>
      <c r="T945" s="7"/>
      <c r="U945" s="7"/>
      <c r="V945" s="7"/>
      <c r="W945" s="7"/>
      <c r="X945" s="7"/>
      <c r="Y945" s="7"/>
      <c r="Z945" s="7"/>
    </row>
    <row r="946" spans="13:26" x14ac:dyDescent="0.2">
      <c r="M946" s="74"/>
      <c r="N946" s="43"/>
      <c r="O946" s="74"/>
      <c r="P946" s="74"/>
      <c r="R946" s="7"/>
      <c r="S946" s="7"/>
      <c r="T946" s="7"/>
      <c r="U946" s="7"/>
      <c r="V946" s="7"/>
      <c r="W946" s="7"/>
      <c r="X946" s="7"/>
      <c r="Y946" s="7"/>
      <c r="Z946" s="7"/>
    </row>
    <row r="947" spans="13:26" x14ac:dyDescent="0.2">
      <c r="M947" s="74"/>
      <c r="N947" s="43"/>
      <c r="O947" s="74"/>
      <c r="P947" s="74"/>
      <c r="R947" s="7"/>
      <c r="S947" s="7"/>
      <c r="T947" s="7"/>
      <c r="U947" s="7"/>
      <c r="V947" s="7"/>
      <c r="W947" s="7"/>
      <c r="X947" s="7"/>
      <c r="Y947" s="7"/>
      <c r="Z947" s="7"/>
    </row>
    <row r="948" spans="13:26" x14ac:dyDescent="0.2">
      <c r="M948" s="74"/>
      <c r="N948" s="43"/>
      <c r="O948" s="74"/>
      <c r="P948" s="74"/>
      <c r="R948" s="7"/>
      <c r="S948" s="7"/>
      <c r="T948" s="7"/>
      <c r="U948" s="7"/>
      <c r="V948" s="7"/>
      <c r="W948" s="7"/>
      <c r="X948" s="7"/>
      <c r="Y948" s="7"/>
      <c r="Z948" s="7"/>
    </row>
    <row r="949" spans="13:26" x14ac:dyDescent="0.2">
      <c r="M949" s="74"/>
      <c r="N949" s="43"/>
      <c r="O949" s="74"/>
      <c r="P949" s="74"/>
      <c r="R949" s="7"/>
      <c r="S949" s="7"/>
      <c r="T949" s="7"/>
      <c r="U949" s="7"/>
      <c r="V949" s="7"/>
      <c r="W949" s="7"/>
      <c r="X949" s="7"/>
      <c r="Y949" s="7"/>
      <c r="Z949" s="7"/>
    </row>
    <row r="950" spans="13:26" x14ac:dyDescent="0.2">
      <c r="M950" s="74"/>
      <c r="N950" s="43"/>
      <c r="O950" s="74"/>
      <c r="P950" s="74"/>
      <c r="R950" s="7"/>
      <c r="S950" s="7"/>
      <c r="T950" s="7"/>
      <c r="U950" s="7"/>
      <c r="V950" s="7"/>
      <c r="W950" s="7"/>
      <c r="X950" s="7"/>
      <c r="Y950" s="7"/>
      <c r="Z950" s="7"/>
    </row>
    <row r="951" spans="13:26" x14ac:dyDescent="0.2">
      <c r="M951" s="74"/>
      <c r="N951" s="43"/>
      <c r="O951" s="74"/>
      <c r="P951" s="74"/>
      <c r="R951" s="7"/>
      <c r="S951" s="7"/>
      <c r="T951" s="7"/>
      <c r="U951" s="7"/>
      <c r="V951" s="7"/>
      <c r="W951" s="7"/>
      <c r="X951" s="7"/>
      <c r="Y951" s="7"/>
      <c r="Z951" s="7"/>
    </row>
    <row r="952" spans="13:26" x14ac:dyDescent="0.2">
      <c r="M952" s="74"/>
      <c r="N952" s="43"/>
      <c r="O952" s="74"/>
      <c r="P952" s="74"/>
      <c r="R952" s="7"/>
      <c r="S952" s="7"/>
      <c r="T952" s="7"/>
      <c r="U952" s="7"/>
      <c r="V952" s="7"/>
      <c r="W952" s="7"/>
      <c r="X952" s="7"/>
      <c r="Y952" s="7"/>
      <c r="Z952" s="7"/>
    </row>
    <row r="953" spans="13:26" x14ac:dyDescent="0.2">
      <c r="M953" s="74"/>
      <c r="N953" s="43"/>
      <c r="O953" s="74"/>
      <c r="P953" s="74"/>
      <c r="R953" s="7"/>
      <c r="S953" s="7"/>
      <c r="T953" s="7"/>
      <c r="U953" s="7"/>
      <c r="V953" s="7"/>
      <c r="W953" s="7"/>
      <c r="X953" s="7"/>
      <c r="Y953" s="7"/>
      <c r="Z953" s="7"/>
    </row>
    <row r="954" spans="13:26" x14ac:dyDescent="0.2">
      <c r="M954" s="74"/>
      <c r="N954" s="43"/>
      <c r="O954" s="74"/>
      <c r="P954" s="74"/>
      <c r="R954" s="7"/>
      <c r="S954" s="7"/>
      <c r="T954" s="7"/>
      <c r="U954" s="7"/>
      <c r="V954" s="7"/>
      <c r="W954" s="7"/>
      <c r="X954" s="7"/>
      <c r="Y954" s="7"/>
      <c r="Z954" s="7"/>
    </row>
    <row r="955" spans="13:26" x14ac:dyDescent="0.2">
      <c r="M955" s="74"/>
      <c r="N955" s="43"/>
      <c r="O955" s="74"/>
      <c r="P955" s="74"/>
      <c r="R955" s="7"/>
      <c r="S955" s="7"/>
      <c r="T955" s="7"/>
      <c r="U955" s="7"/>
      <c r="V955" s="7"/>
      <c r="W955" s="7"/>
      <c r="X955" s="7"/>
      <c r="Y955" s="7"/>
      <c r="Z955" s="7"/>
    </row>
    <row r="956" spans="13:26" x14ac:dyDescent="0.2">
      <c r="M956" s="74"/>
      <c r="N956" s="43"/>
      <c r="O956" s="74"/>
      <c r="P956" s="74"/>
      <c r="R956" s="7"/>
      <c r="S956" s="7"/>
      <c r="T956" s="7"/>
      <c r="U956" s="7"/>
      <c r="V956" s="7"/>
      <c r="W956" s="7"/>
      <c r="X956" s="7"/>
      <c r="Y956" s="7"/>
      <c r="Z956" s="7"/>
    </row>
    <row r="957" spans="13:26" x14ac:dyDescent="0.2">
      <c r="M957" s="74"/>
      <c r="N957" s="43"/>
      <c r="O957" s="74"/>
      <c r="P957" s="74"/>
      <c r="R957" s="7"/>
      <c r="S957" s="7"/>
      <c r="T957" s="7"/>
      <c r="U957" s="7"/>
      <c r="V957" s="7"/>
      <c r="W957" s="7"/>
      <c r="X957" s="7"/>
      <c r="Y957" s="7"/>
      <c r="Z957" s="7"/>
    </row>
    <row r="958" spans="13:26" x14ac:dyDescent="0.2">
      <c r="M958" s="74"/>
      <c r="N958" s="43"/>
      <c r="O958" s="74"/>
      <c r="P958" s="74"/>
      <c r="R958" s="7"/>
      <c r="S958" s="7"/>
      <c r="T958" s="7"/>
      <c r="U958" s="7"/>
      <c r="V958" s="7"/>
      <c r="W958" s="7"/>
      <c r="X958" s="7"/>
      <c r="Y958" s="7"/>
      <c r="Z958" s="7"/>
    </row>
    <row r="959" spans="13:26" x14ac:dyDescent="0.2">
      <c r="M959" s="74"/>
      <c r="N959" s="43"/>
      <c r="O959" s="74"/>
      <c r="P959" s="74"/>
      <c r="R959" s="7"/>
      <c r="S959" s="7"/>
      <c r="T959" s="7"/>
      <c r="U959" s="7"/>
      <c r="V959" s="7"/>
      <c r="W959" s="7"/>
      <c r="X959" s="7"/>
      <c r="Y959" s="7"/>
      <c r="Z959" s="7"/>
    </row>
    <row r="960" spans="13:26" x14ac:dyDescent="0.2">
      <c r="M960" s="74"/>
      <c r="N960" s="43"/>
      <c r="O960" s="74"/>
      <c r="P960" s="74"/>
      <c r="R960" s="7"/>
      <c r="S960" s="7"/>
      <c r="T960" s="7"/>
      <c r="U960" s="7"/>
      <c r="V960" s="7"/>
      <c r="W960" s="7"/>
      <c r="X960" s="7"/>
      <c r="Y960" s="7"/>
      <c r="Z960" s="7"/>
    </row>
    <row r="961" spans="13:26" x14ac:dyDescent="0.2">
      <c r="M961" s="74"/>
      <c r="N961" s="43"/>
      <c r="O961" s="74"/>
      <c r="P961" s="74"/>
      <c r="R961" s="7"/>
      <c r="S961" s="7"/>
      <c r="T961" s="7"/>
      <c r="U961" s="7"/>
      <c r="V961" s="7"/>
      <c r="W961" s="7"/>
      <c r="X961" s="7"/>
      <c r="Y961" s="7"/>
      <c r="Z961" s="7"/>
    </row>
    <row r="962" spans="13:26" x14ac:dyDescent="0.2">
      <c r="M962" s="74"/>
      <c r="N962" s="43"/>
      <c r="O962" s="74"/>
      <c r="P962" s="74"/>
      <c r="R962" s="7"/>
      <c r="S962" s="7"/>
      <c r="T962" s="7"/>
      <c r="U962" s="7"/>
      <c r="V962" s="7"/>
      <c r="W962" s="7"/>
      <c r="X962" s="7"/>
      <c r="Y962" s="7"/>
      <c r="Z962" s="7"/>
    </row>
    <row r="963" spans="13:26" x14ac:dyDescent="0.2">
      <c r="M963" s="74"/>
      <c r="N963" s="43"/>
      <c r="O963" s="74"/>
      <c r="P963" s="74"/>
      <c r="R963" s="7"/>
      <c r="S963" s="7"/>
      <c r="T963" s="7"/>
      <c r="U963" s="7"/>
      <c r="V963" s="7"/>
      <c r="W963" s="7"/>
      <c r="X963" s="7"/>
      <c r="Y963" s="7"/>
      <c r="Z963" s="7"/>
    </row>
  </sheetData>
  <mergeCells count="26">
    <mergeCell ref="L509:M509"/>
    <mergeCell ref="A510:F510"/>
    <mergeCell ref="I510:K510"/>
    <mergeCell ref="L510:M510"/>
    <mergeCell ref="A259:F259"/>
    <mergeCell ref="A392:F392"/>
    <mergeCell ref="A459:F459"/>
    <mergeCell ref="J499:K499"/>
    <mergeCell ref="A509:F509"/>
    <mergeCell ref="I509:K509"/>
    <mergeCell ref="P6:P7"/>
    <mergeCell ref="Q6:Q7"/>
    <mergeCell ref="A55:F55"/>
    <mergeCell ref="A70:F70"/>
    <mergeCell ref="A98:F98"/>
    <mergeCell ref="A173:F173"/>
    <mergeCell ref="G3:L3"/>
    <mergeCell ref="A6:A7"/>
    <mergeCell ref="B6:B7"/>
    <mergeCell ref="C6:C7"/>
    <mergeCell ref="D6:D7"/>
    <mergeCell ref="E6:E7"/>
    <mergeCell ref="F6:F7"/>
    <mergeCell ref="G6:G7"/>
    <mergeCell ref="H6:K6"/>
    <mergeCell ref="L6:O6"/>
  </mergeCells>
  <printOptions horizontalCentered="1" verticalCentered="1"/>
  <pageMargins left="0.39370078740157499" right="0.196850393700787" top="0.7" bottom="0.7" header="0" footer="0"/>
  <pageSetup paperSize="9" scale="63" fitToHeight="15" orientation="landscape" r:id="rId1"/>
  <headerFooter alignWithMargins="0"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14</vt:i4>
      </vt:variant>
    </vt:vector>
  </HeadingPairs>
  <TitlesOfParts>
    <vt:vector size="21" baseType="lpstr">
      <vt:lpstr>01.2021</vt:lpstr>
      <vt:lpstr>02.2021</vt:lpstr>
      <vt:lpstr>03.2021 </vt:lpstr>
      <vt:lpstr>04.2021</vt:lpstr>
      <vt:lpstr>05.2021  </vt:lpstr>
      <vt:lpstr>06.2021 </vt:lpstr>
      <vt:lpstr>07.2021</vt:lpstr>
      <vt:lpstr>'01.2021'!Print_Area</vt:lpstr>
      <vt:lpstr>'02.2021'!Print_Area</vt:lpstr>
      <vt:lpstr>'03.2021 '!Print_Area</vt:lpstr>
      <vt:lpstr>'04.2021'!Print_Area</vt:lpstr>
      <vt:lpstr>'05.2021  '!Print_Area</vt:lpstr>
      <vt:lpstr>'06.2021 '!Print_Area</vt:lpstr>
      <vt:lpstr>'07.2021'!Print_Area</vt:lpstr>
      <vt:lpstr>'01.2021'!Print_Titles</vt:lpstr>
      <vt:lpstr>'02.2021'!Print_Titles</vt:lpstr>
      <vt:lpstr>'03.2021 '!Print_Titles</vt:lpstr>
      <vt:lpstr>'04.2021'!Print_Titles</vt:lpstr>
      <vt:lpstr>'05.2021  '!Print_Titles</vt:lpstr>
      <vt:lpstr>'06.2021 '!Print_Titles</vt:lpstr>
      <vt:lpstr>'07.2021'!Print_Titles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Mirela Papainopol</dc:creator>
  <cp:lastModifiedBy>admin</cp:lastModifiedBy>
  <cp:lastPrinted>2021-08-09T08:13:28Z</cp:lastPrinted>
  <dcterms:created xsi:type="dcterms:W3CDTF">2017-02-17T08:37:33Z</dcterms:created>
  <dcterms:modified xsi:type="dcterms:W3CDTF">2021-08-09T14:38:22Z</dcterms:modified>
</cp:coreProperties>
</file>