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90" windowWidth="18885" windowHeight="705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judet!$A$1:$Q$521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judet!$G$7:$O$484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$374:$375,judet!$389:$389,judet!#REF!,judet!$403:$403,judet!$406:$406,judet!$475:$475</definedName>
  </definedNames>
  <calcPr calcId="145621" calcMode="manual"/>
</workbook>
</file>

<file path=xl/calcChain.xml><?xml version="1.0" encoding="utf-8"?>
<calcChain xmlns="http://schemas.openxmlformats.org/spreadsheetml/2006/main">
  <c r="O461" i="4" l="1"/>
  <c r="J152" i="4"/>
  <c r="M46" i="4" l="1"/>
  <c r="N302" i="4" l="1"/>
  <c r="O354" i="4" l="1"/>
  <c r="N346" i="4"/>
  <c r="N345" i="4" s="1"/>
  <c r="M149" i="4" l="1"/>
  <c r="M346" i="4"/>
  <c r="M345" i="4" s="1"/>
  <c r="J347" i="4" l="1"/>
  <c r="H149" i="4"/>
  <c r="I149" i="4" l="1"/>
  <c r="L149" i="4"/>
  <c r="N362" i="4" l="1"/>
  <c r="O364" i="4"/>
  <c r="N366" i="4" l="1"/>
  <c r="M366" i="4"/>
  <c r="O369" i="4"/>
  <c r="O366" i="4" l="1"/>
  <c r="I205" i="4" l="1"/>
  <c r="O368" i="4" l="1"/>
  <c r="O370" i="4"/>
  <c r="J456" i="4" l="1"/>
  <c r="J455" i="4" s="1"/>
  <c r="J461" i="4"/>
  <c r="H346" i="4"/>
  <c r="I346" i="4"/>
  <c r="M374" i="4" l="1"/>
  <c r="N374" i="4"/>
  <c r="M167" i="4" l="1"/>
  <c r="H392" i="4" l="1"/>
  <c r="H391" i="4" s="1"/>
  <c r="M362" i="4"/>
  <c r="N344" i="4"/>
  <c r="O371" i="4"/>
  <c r="K456" i="4"/>
  <c r="K450" i="4"/>
  <c r="L362" i="4"/>
  <c r="I362" i="4"/>
  <c r="H362" i="4"/>
  <c r="H345" i="4"/>
  <c r="J346" i="4"/>
  <c r="K300" i="4"/>
  <c r="N455" i="4" l="1"/>
  <c r="M455" i="4"/>
  <c r="O457" i="4"/>
  <c r="O458" i="4"/>
  <c r="O456" i="4"/>
  <c r="O248" i="4"/>
  <c r="O249" i="4"/>
  <c r="N247" i="4"/>
  <c r="M247" i="4"/>
  <c r="M470" i="4"/>
  <c r="M467" i="4"/>
  <c r="M463" i="4"/>
  <c r="M459" i="4"/>
  <c r="M449" i="4"/>
  <c r="M438" i="4"/>
  <c r="M436" i="4"/>
  <c r="M434" i="4"/>
  <c r="M430" i="4"/>
  <c r="M426" i="4"/>
  <c r="M424" i="4" s="1"/>
  <c r="M414" i="4"/>
  <c r="M412" i="4"/>
  <c r="M409" i="4"/>
  <c r="M408" i="4" s="1"/>
  <c r="M80" i="4" s="1"/>
  <c r="M59" i="4" s="1"/>
  <c r="M406" i="4"/>
  <c r="M405" i="4" s="1"/>
  <c r="M402" i="4"/>
  <c r="M400" i="4"/>
  <c r="M399" i="4" s="1"/>
  <c r="M477" i="4" s="1"/>
  <c r="M394" i="4"/>
  <c r="M386" i="4"/>
  <c r="M385" i="4" s="1"/>
  <c r="M384" i="4" s="1"/>
  <c r="M171" i="4" s="1"/>
  <c r="M170" i="4" s="1"/>
  <c r="M378" i="4"/>
  <c r="M377" i="4" s="1"/>
  <c r="M376" i="4" s="1"/>
  <c r="M392" i="4"/>
  <c r="M391" i="4" s="1"/>
  <c r="M357" i="4"/>
  <c r="M340" i="4"/>
  <c r="M339" i="4" s="1"/>
  <c r="M337" i="4"/>
  <c r="M336" i="4" s="1"/>
  <c r="M162" i="4" s="1"/>
  <c r="M329" i="4"/>
  <c r="M326" i="4"/>
  <c r="M318" i="4"/>
  <c r="M314" i="4"/>
  <c r="M302" i="4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8" i="4"/>
  <c r="O450" i="4"/>
  <c r="O451" i="4"/>
  <c r="O452" i="4"/>
  <c r="O453" i="4"/>
  <c r="N449" i="4"/>
  <c r="M72" i="4" l="1"/>
  <c r="M57" i="4" s="1"/>
  <c r="M301" i="4"/>
  <c r="M161" i="4" s="1"/>
  <c r="M11" i="4"/>
  <c r="M204" i="4"/>
  <c r="M454" i="4"/>
  <c r="M90" i="4" s="1"/>
  <c r="M62" i="4" s="1"/>
  <c r="M423" i="4"/>
  <c r="M85" i="4" s="1"/>
  <c r="M84" i="4" s="1"/>
  <c r="M129" i="4"/>
  <c r="O455" i="4"/>
  <c r="M265" i="4"/>
  <c r="M160" i="4" s="1"/>
  <c r="M23" i="4"/>
  <c r="M18" i="4"/>
  <c r="M17" i="4" s="1"/>
  <c r="M99" i="4"/>
  <c r="M154" i="4"/>
  <c r="M91" i="4"/>
  <c r="M344" i="4"/>
  <c r="M83" i="4"/>
  <c r="M175" i="4"/>
  <c r="M164" i="4"/>
  <c r="M261" i="4"/>
  <c r="M260" i="4" s="1"/>
  <c r="M75" i="4"/>
  <c r="M74" i="4" s="1"/>
  <c r="M73" i="4"/>
  <c r="M250" i="4"/>
  <c r="M169" i="4" s="1"/>
  <c r="M168" i="4" s="1"/>
  <c r="M93" i="4"/>
  <c r="M390" i="4"/>
  <c r="O152" i="4"/>
  <c r="O149" i="4" s="1"/>
  <c r="M70" i="4" l="1"/>
  <c r="M63" i="4"/>
  <c r="M55" i="4"/>
  <c r="M58" i="4"/>
  <c r="M69" i="4"/>
  <c r="M54" i="4" s="1"/>
  <c r="M422" i="4"/>
  <c r="M421" i="4" s="1"/>
  <c r="M478" i="4" s="1"/>
  <c r="J366" i="4"/>
  <c r="H344" i="4"/>
  <c r="M98" i="4"/>
  <c r="M481" i="4" s="1"/>
  <c r="M484" i="4" s="1"/>
  <c r="M157" i="4"/>
  <c r="M155" i="4" s="1"/>
  <c r="M10" i="4"/>
  <c r="M7" i="4" s="1"/>
  <c r="M6" i="4" s="1"/>
  <c r="M166" i="4"/>
  <c r="M159" i="4" s="1"/>
  <c r="M158" i="4" s="1"/>
  <c r="M480" i="4" s="1"/>
  <c r="M483" i="4" s="1"/>
  <c r="M165" i="4"/>
  <c r="M92" i="4"/>
  <c r="M65" i="4"/>
  <c r="M64" i="4" s="1"/>
  <c r="M174" i="4"/>
  <c r="M262" i="4" s="1"/>
  <c r="M264" i="4"/>
  <c r="S366" i="4"/>
  <c r="O446" i="4"/>
  <c r="K446" i="4"/>
  <c r="M263" i="4" l="1"/>
  <c r="M395" i="4" s="1"/>
  <c r="M393" i="4" s="1"/>
  <c r="M82" i="4"/>
  <c r="M68" i="4" s="1"/>
  <c r="M67" i="4" s="1"/>
  <c r="M398" i="4"/>
  <c r="M397" i="4" s="1"/>
  <c r="M479" i="4" s="1"/>
  <c r="M476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M61" i="4" l="1"/>
  <c r="M53" i="4" s="1"/>
  <c r="M52" i="4" s="1"/>
  <c r="M482" i="4" s="1"/>
  <c r="I23" i="4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30" i="4"/>
  <c r="N426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9" i="4"/>
  <c r="Q519" i="4" s="1"/>
  <c r="K519" i="4"/>
  <c r="J519" i="4"/>
  <c r="J518" i="4" s="1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O518" i="4"/>
  <c r="P518" i="4" s="1"/>
  <c r="K518" i="4"/>
  <c r="O517" i="4"/>
  <c r="Q517" i="4" s="1"/>
  <c r="K517" i="4"/>
  <c r="N516" i="4"/>
  <c r="K516" i="4"/>
  <c r="O515" i="4"/>
  <c r="P515" i="4" s="1"/>
  <c r="K515" i="4"/>
  <c r="O514" i="4"/>
  <c r="Q514" i="4" s="1"/>
  <c r="K514" i="4"/>
  <c r="O513" i="4"/>
  <c r="P513" i="4" s="1"/>
  <c r="K513" i="4"/>
  <c r="N512" i="4"/>
  <c r="K512" i="4"/>
  <c r="O511" i="4"/>
  <c r="Q511" i="4" s="1"/>
  <c r="K511" i="4"/>
  <c r="O510" i="4"/>
  <c r="P510" i="4" s="1"/>
  <c r="K510" i="4"/>
  <c r="O509" i="4"/>
  <c r="Q509" i="4" s="1"/>
  <c r="K509" i="4"/>
  <c r="N508" i="4"/>
  <c r="N507" i="4" s="1"/>
  <c r="K508" i="4"/>
  <c r="K507" i="4"/>
  <c r="O505" i="4"/>
  <c r="K505" i="4"/>
  <c r="Q504" i="4"/>
  <c r="P504" i="4"/>
  <c r="O504" i="4"/>
  <c r="N504" i="4"/>
  <c r="L504" i="4"/>
  <c r="J504" i="4"/>
  <c r="I504" i="4"/>
  <c r="H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O501" i="4"/>
  <c r="K501" i="4"/>
  <c r="Q500" i="4"/>
  <c r="P500" i="4"/>
  <c r="O500" i="4"/>
  <c r="N500" i="4"/>
  <c r="L500" i="4"/>
  <c r="J500" i="4"/>
  <c r="I500" i="4"/>
  <c r="H500" i="4"/>
  <c r="O499" i="4"/>
  <c r="K499" i="4"/>
  <c r="Q498" i="4"/>
  <c r="P498" i="4"/>
  <c r="O498" i="4"/>
  <c r="N498" i="4"/>
  <c r="L498" i="4"/>
  <c r="J498" i="4"/>
  <c r="I498" i="4"/>
  <c r="H498" i="4"/>
  <c r="Q497" i="4"/>
  <c r="P497" i="4"/>
  <c r="O497" i="4"/>
  <c r="N497" i="4"/>
  <c r="L497" i="4"/>
  <c r="J497" i="4"/>
  <c r="I497" i="4"/>
  <c r="H497" i="4"/>
  <c r="O496" i="4"/>
  <c r="K496" i="4"/>
  <c r="O495" i="4"/>
  <c r="K495" i="4"/>
  <c r="Q494" i="4"/>
  <c r="P494" i="4"/>
  <c r="O494" i="4"/>
  <c r="N494" i="4"/>
  <c r="L494" i="4"/>
  <c r="J494" i="4"/>
  <c r="I494" i="4"/>
  <c r="H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Q475" i="4"/>
  <c r="K473" i="4"/>
  <c r="K472" i="4"/>
  <c r="P471" i="4"/>
  <c r="P463" i="4" s="1"/>
  <c r="K471" i="4"/>
  <c r="J471" i="4"/>
  <c r="J463" i="4" s="1"/>
  <c r="L470" i="4"/>
  <c r="I470" i="4"/>
  <c r="H470" i="4"/>
  <c r="H95" i="4" s="1"/>
  <c r="H467" i="4"/>
  <c r="Q466" i="4"/>
  <c r="Q465" i="4"/>
  <c r="Q464" i="4"/>
  <c r="N463" i="4"/>
  <c r="O463" i="4" s="1"/>
  <c r="L463" i="4"/>
  <c r="I463" i="4"/>
  <c r="H463" i="4"/>
  <c r="Q462" i="4"/>
  <c r="K461" i="4"/>
  <c r="K460" i="4"/>
  <c r="J460" i="4"/>
  <c r="J454" i="4" s="1"/>
  <c r="L459" i="4"/>
  <c r="I459" i="4"/>
  <c r="H459" i="4"/>
  <c r="L455" i="4"/>
  <c r="I455" i="4"/>
  <c r="H455" i="4"/>
  <c r="K453" i="4"/>
  <c r="K451" i="4"/>
  <c r="K449" i="4"/>
  <c r="J449" i="4"/>
  <c r="J89" i="4" s="1"/>
  <c r="Q448" i="4"/>
  <c r="K448" i="4"/>
  <c r="K447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O433" i="4"/>
  <c r="Q433" i="4" s="1"/>
  <c r="K433" i="4"/>
  <c r="O432" i="4"/>
  <c r="Q432" i="4" s="1"/>
  <c r="K432" i="4"/>
  <c r="O431" i="4"/>
  <c r="K431" i="4"/>
  <c r="K430" i="4"/>
  <c r="K429" i="4"/>
  <c r="K428" i="4"/>
  <c r="K427" i="4"/>
  <c r="K426" i="4"/>
  <c r="K425" i="4"/>
  <c r="K424" i="4"/>
  <c r="K423" i="4"/>
  <c r="J423" i="4"/>
  <c r="J422" i="4" s="1"/>
  <c r="L422" i="4"/>
  <c r="L421" i="4" s="1"/>
  <c r="I422" i="4"/>
  <c r="H422" i="4"/>
  <c r="H421" i="4" s="1"/>
  <c r="J421" i="4"/>
  <c r="I421" i="4"/>
  <c r="O420" i="4"/>
  <c r="Q420" i="4" s="1"/>
  <c r="K420" i="4"/>
  <c r="J420" i="4"/>
  <c r="O419" i="4"/>
  <c r="K419" i="4"/>
  <c r="J419" i="4"/>
  <c r="O418" i="4"/>
  <c r="Q418" i="4" s="1"/>
  <c r="K418" i="4"/>
  <c r="J418" i="4"/>
  <c r="O417" i="4"/>
  <c r="K417" i="4"/>
  <c r="J417" i="4"/>
  <c r="O416" i="4"/>
  <c r="Q416" i="4" s="1"/>
  <c r="K416" i="4"/>
  <c r="J416" i="4"/>
  <c r="O415" i="4"/>
  <c r="K415" i="4"/>
  <c r="J415" i="4"/>
  <c r="N414" i="4"/>
  <c r="N81" i="4" s="1"/>
  <c r="N60" i="4" s="1"/>
  <c r="L414" i="4"/>
  <c r="I414" i="4"/>
  <c r="I81" i="4" s="1"/>
  <c r="I60" i="4" s="1"/>
  <c r="H414" i="4"/>
  <c r="H81" i="4" s="1"/>
  <c r="H60" i="4" s="1"/>
  <c r="O413" i="4"/>
  <c r="K413" i="4"/>
  <c r="N412" i="4"/>
  <c r="L412" i="4"/>
  <c r="J412" i="4"/>
  <c r="I412" i="4"/>
  <c r="H412" i="4"/>
  <c r="O411" i="4"/>
  <c r="Q411" i="4" s="1"/>
  <c r="K411" i="4"/>
  <c r="J411" i="4"/>
  <c r="J409" i="4" s="1"/>
  <c r="J408" i="4" s="1"/>
  <c r="J80" i="4" s="1"/>
  <c r="J59" i="4" s="1"/>
  <c r="O410" i="4"/>
  <c r="K410" i="4"/>
  <c r="N409" i="4"/>
  <c r="L409" i="4"/>
  <c r="I409" i="4"/>
  <c r="H409" i="4"/>
  <c r="O407" i="4"/>
  <c r="O77" i="4" s="1"/>
  <c r="K407" i="4"/>
  <c r="J407" i="4"/>
  <c r="J406" i="4" s="1"/>
  <c r="J405" i="4" s="1"/>
  <c r="N406" i="4"/>
  <c r="N405" i="4" s="1"/>
  <c r="L406" i="4"/>
  <c r="L405" i="4" s="1"/>
  <c r="I406" i="4"/>
  <c r="I405" i="4" s="1"/>
  <c r="H406" i="4"/>
  <c r="H405" i="4" s="1"/>
  <c r="O404" i="4"/>
  <c r="Q404" i="4" s="1"/>
  <c r="K404" i="4"/>
  <c r="J404" i="4"/>
  <c r="O403" i="4"/>
  <c r="Q403" i="4" s="1"/>
  <c r="K403" i="4"/>
  <c r="J403" i="4"/>
  <c r="N402" i="4"/>
  <c r="L402" i="4"/>
  <c r="I402" i="4"/>
  <c r="H402" i="4"/>
  <c r="K401" i="4"/>
  <c r="J401" i="4"/>
  <c r="L400" i="4"/>
  <c r="J400" i="4"/>
  <c r="J399" i="4" s="1"/>
  <c r="I400" i="4"/>
  <c r="H400" i="4"/>
  <c r="I399" i="4"/>
  <c r="Q396" i="4"/>
  <c r="L394" i="4"/>
  <c r="I394" i="4"/>
  <c r="H394" i="4"/>
  <c r="L392" i="4"/>
  <c r="L391" i="4" s="1"/>
  <c r="I392" i="4"/>
  <c r="I391" i="4" s="1"/>
  <c r="Q389" i="4"/>
  <c r="O387" i="4"/>
  <c r="P387" i="4" s="1"/>
  <c r="P386" i="4" s="1"/>
  <c r="P385" i="4" s="1"/>
  <c r="P384" i="4" s="1"/>
  <c r="P171" i="4" s="1"/>
  <c r="P170" i="4" s="1"/>
  <c r="J387" i="4"/>
  <c r="J386" i="4" s="1"/>
  <c r="J385" i="4" s="1"/>
  <c r="J384" i="4" s="1"/>
  <c r="N386" i="4"/>
  <c r="L386" i="4"/>
  <c r="L385" i="4" s="1"/>
  <c r="I386" i="4"/>
  <c r="I385" i="4" s="1"/>
  <c r="I384" i="4" s="1"/>
  <c r="I171" i="4" s="1"/>
  <c r="I170" i="4" s="1"/>
  <c r="H386" i="4"/>
  <c r="H385" i="4" s="1"/>
  <c r="H384" i="4" s="1"/>
  <c r="H171" i="4" s="1"/>
  <c r="H170" i="4" s="1"/>
  <c r="N385" i="4"/>
  <c r="N384" i="4" s="1"/>
  <c r="N171" i="4" s="1"/>
  <c r="N170" i="4" s="1"/>
  <c r="L384" i="4"/>
  <c r="L171" i="4" s="1"/>
  <c r="L170" i="4" s="1"/>
  <c r="O383" i="4"/>
  <c r="Q383" i="4" s="1"/>
  <c r="K383" i="4"/>
  <c r="J383" i="4"/>
  <c r="O382" i="4"/>
  <c r="P382" i="4" s="1"/>
  <c r="K382" i="4"/>
  <c r="J382" i="4"/>
  <c r="K381" i="4"/>
  <c r="J381" i="4"/>
  <c r="K380" i="4"/>
  <c r="J380" i="4"/>
  <c r="O379" i="4"/>
  <c r="Q379" i="4" s="1"/>
  <c r="K379" i="4"/>
  <c r="J379" i="4"/>
  <c r="L378" i="4"/>
  <c r="L377" i="4" s="1"/>
  <c r="L376" i="4" s="1"/>
  <c r="J378" i="4"/>
  <c r="J377" i="4" s="1"/>
  <c r="J376" i="4" s="1"/>
  <c r="I378" i="4"/>
  <c r="H378" i="4"/>
  <c r="H377" i="4" s="1"/>
  <c r="H376" i="4" s="1"/>
  <c r="K375" i="4"/>
  <c r="J375" i="4"/>
  <c r="J374" i="4" s="1"/>
  <c r="J167" i="4" s="1"/>
  <c r="L374" i="4"/>
  <c r="I374" i="4"/>
  <c r="H374" i="4"/>
  <c r="K371" i="4"/>
  <c r="J371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90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L129" i="4" s="1"/>
  <c r="J142" i="4"/>
  <c r="I142" i="4"/>
  <c r="I129" i="4" s="1"/>
  <c r="H142" i="4"/>
  <c r="H129" i="4" s="1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63" i="4" s="1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H172" i="4" l="1"/>
  <c r="H97" i="4"/>
  <c r="Q354" i="4"/>
  <c r="L454" i="4"/>
  <c r="K459" i="4"/>
  <c r="K455" i="4"/>
  <c r="L390" i="4"/>
  <c r="L344" i="4"/>
  <c r="L83" i="4" s="1"/>
  <c r="I390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K71" i="4"/>
  <c r="J122" i="4"/>
  <c r="J229" i="4"/>
  <c r="J84" i="4"/>
  <c r="H72" i="4"/>
  <c r="H57" i="4" s="1"/>
  <c r="L72" i="4"/>
  <c r="L57" i="4" s="1"/>
  <c r="I408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4" i="4"/>
  <c r="P379" i="4"/>
  <c r="Q382" i="4"/>
  <c r="P383" i="4"/>
  <c r="J391" i="4"/>
  <c r="K394" i="4"/>
  <c r="J402" i="4"/>
  <c r="J72" i="4" s="1"/>
  <c r="J57" i="4" s="1"/>
  <c r="H408" i="4"/>
  <c r="H80" i="4" s="1"/>
  <c r="H59" i="4" s="1"/>
  <c r="K59" i="4" s="1"/>
  <c r="N408" i="4"/>
  <c r="N80" i="4" s="1"/>
  <c r="N59" i="4" s="1"/>
  <c r="P411" i="4"/>
  <c r="K414" i="4"/>
  <c r="P418" i="4"/>
  <c r="I75" i="4"/>
  <c r="I74" i="4" s="1"/>
  <c r="I73" i="4"/>
  <c r="I58" i="4" s="1"/>
  <c r="P272" i="4"/>
  <c r="P514" i="4"/>
  <c r="O56" i="4"/>
  <c r="K149" i="4"/>
  <c r="I175" i="4"/>
  <c r="I174" i="4" s="1"/>
  <c r="P225" i="4"/>
  <c r="K294" i="4"/>
  <c r="P315" i="4"/>
  <c r="P342" i="4"/>
  <c r="Q343" i="4"/>
  <c r="K344" i="4"/>
  <c r="K402" i="4"/>
  <c r="I454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3" i="4"/>
  <c r="P509" i="4"/>
  <c r="P517" i="4"/>
  <c r="J101" i="4"/>
  <c r="P131" i="4"/>
  <c r="P136" i="4"/>
  <c r="K177" i="4"/>
  <c r="P199" i="4"/>
  <c r="P203" i="4"/>
  <c r="P223" i="4"/>
  <c r="P227" i="4"/>
  <c r="P277" i="4"/>
  <c r="P358" i="4"/>
  <c r="P404" i="4"/>
  <c r="K408" i="4"/>
  <c r="K463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8" i="4"/>
  <c r="I377" i="4"/>
  <c r="I57" i="4"/>
  <c r="K57" i="4" s="1"/>
  <c r="K60" i="4"/>
  <c r="K81" i="4"/>
  <c r="H100" i="4"/>
  <c r="P104" i="4"/>
  <c r="K122" i="4"/>
  <c r="P123" i="4"/>
  <c r="P127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90" i="4"/>
  <c r="K346" i="4"/>
  <c r="K406" i="4"/>
  <c r="K205" i="4"/>
  <c r="I165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4" i="4"/>
  <c r="H477" i="4"/>
  <c r="K477" i="4" s="1"/>
  <c r="H478" i="4"/>
  <c r="L408" i="4"/>
  <c r="L80" i="4" s="1"/>
  <c r="L59" i="4" s="1"/>
  <c r="P416" i="4"/>
  <c r="P420" i="4"/>
  <c r="H454" i="4"/>
  <c r="H90" i="4" s="1"/>
  <c r="K486" i="4"/>
  <c r="K487" i="4"/>
  <c r="K488" i="4"/>
  <c r="K489" i="4"/>
  <c r="K490" i="4"/>
  <c r="K491" i="4"/>
  <c r="K492" i="4"/>
  <c r="K493" i="4"/>
  <c r="K494" i="4"/>
  <c r="K497" i="4"/>
  <c r="K498" i="4"/>
  <c r="K500" i="4"/>
  <c r="K502" i="4"/>
  <c r="K503" i="4"/>
  <c r="K504" i="4"/>
  <c r="O508" i="4"/>
  <c r="O512" i="4"/>
  <c r="Q512" i="4" s="1"/>
  <c r="O516" i="4"/>
  <c r="P516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S364" i="4"/>
  <c r="O374" i="4"/>
  <c r="O375" i="4"/>
  <c r="O425" i="4"/>
  <c r="Q425" i="4" s="1"/>
  <c r="N424" i="4"/>
  <c r="O427" i="4"/>
  <c r="O429" i="4"/>
  <c r="Q429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O303" i="4"/>
  <c r="O304" i="4"/>
  <c r="O305" i="4"/>
  <c r="O306" i="4"/>
  <c r="O307" i="4"/>
  <c r="O308" i="4"/>
  <c r="N314" i="4"/>
  <c r="O317" i="4"/>
  <c r="O321" i="4"/>
  <c r="O347" i="4"/>
  <c r="O346" i="4" s="1"/>
  <c r="O349" i="4"/>
  <c r="Q349" i="4" s="1"/>
  <c r="O351" i="4"/>
  <c r="Q351" i="4" s="1"/>
  <c r="N87" i="4"/>
  <c r="O380" i="4"/>
  <c r="N378" i="4"/>
  <c r="N377" i="4" s="1"/>
  <c r="O381" i="4"/>
  <c r="O331" i="4"/>
  <c r="N329" i="4"/>
  <c r="O332" i="4"/>
  <c r="O333" i="4"/>
  <c r="N394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2" i="4"/>
  <c r="N391" i="4" s="1"/>
  <c r="O363" i="4"/>
  <c r="O365" i="4"/>
  <c r="S365" i="4" s="1"/>
  <c r="N88" i="4"/>
  <c r="O372" i="4"/>
  <c r="O373" i="4"/>
  <c r="O388" i="4"/>
  <c r="Q388" i="4" s="1"/>
  <c r="O428" i="4"/>
  <c r="Q428" i="4" s="1"/>
  <c r="N400" i="4"/>
  <c r="N399" i="4" s="1"/>
  <c r="O401" i="4"/>
  <c r="N434" i="4"/>
  <c r="O434" i="4" s="1"/>
  <c r="Q434" i="4" s="1"/>
  <c r="O435" i="4"/>
  <c r="Q435" i="4" s="1"/>
  <c r="O437" i="4"/>
  <c r="Q437" i="4" s="1"/>
  <c r="N436" i="4"/>
  <c r="O436" i="4" s="1"/>
  <c r="Q436" i="4" s="1"/>
  <c r="N438" i="4"/>
  <c r="O438" i="4" s="1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5" i="4"/>
  <c r="Q445" i="4" s="1"/>
  <c r="O447" i="4"/>
  <c r="O460" i="4"/>
  <c r="N459" i="4"/>
  <c r="O468" i="4"/>
  <c r="N467" i="4"/>
  <c r="O471" i="4"/>
  <c r="N470" i="4"/>
  <c r="N95" i="4"/>
  <c r="N94" i="4" s="1"/>
  <c r="O474" i="4"/>
  <c r="Q474" i="4" s="1"/>
  <c r="O469" i="4"/>
  <c r="Q469" i="4" s="1"/>
  <c r="O472" i="4"/>
  <c r="Q472" i="4" s="1"/>
  <c r="O473" i="4"/>
  <c r="Q473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75" i="4"/>
  <c r="H74" i="4" s="1"/>
  <c r="K74" i="4" s="1"/>
  <c r="J75" i="4"/>
  <c r="J74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4" i="4"/>
  <c r="K391" i="4"/>
  <c r="L481" i="4"/>
  <c r="L399" i="4"/>
  <c r="P417" i="4"/>
  <c r="Q417" i="4"/>
  <c r="L301" i="4"/>
  <c r="L161" i="4" s="1"/>
  <c r="P330" i="4"/>
  <c r="K337" i="4"/>
  <c r="P338" i="4"/>
  <c r="O337" i="4"/>
  <c r="H339" i="4"/>
  <c r="K339" i="4" s="1"/>
  <c r="J344" i="4"/>
  <c r="K385" i="4"/>
  <c r="K386" i="4"/>
  <c r="O386" i="4"/>
  <c r="Q387" i="4"/>
  <c r="J392" i="4"/>
  <c r="K392" i="4"/>
  <c r="P407" i="4"/>
  <c r="O406" i="4"/>
  <c r="Q407" i="4"/>
  <c r="P410" i="4"/>
  <c r="P409" i="4" s="1"/>
  <c r="Q410" i="4"/>
  <c r="O409" i="4"/>
  <c r="P413" i="4"/>
  <c r="P412" i="4" s="1"/>
  <c r="Q413" i="4"/>
  <c r="O412" i="4"/>
  <c r="Q412" i="4" s="1"/>
  <c r="J414" i="4"/>
  <c r="J81" i="4" s="1"/>
  <c r="J60" i="4" s="1"/>
  <c r="P415" i="4"/>
  <c r="O414" i="4"/>
  <c r="Q415" i="4"/>
  <c r="P419" i="4"/>
  <c r="Q419" i="4"/>
  <c r="Q431" i="4"/>
  <c r="O430" i="4"/>
  <c r="Q430" i="4" s="1"/>
  <c r="I398" i="4"/>
  <c r="H399" i="4"/>
  <c r="P403" i="4"/>
  <c r="O402" i="4"/>
  <c r="K405" i="4"/>
  <c r="K409" i="4"/>
  <c r="K412" i="4"/>
  <c r="K421" i="4"/>
  <c r="K422" i="4"/>
  <c r="I481" i="4"/>
  <c r="K400" i="4"/>
  <c r="J459" i="4"/>
  <c r="Q508" i="4"/>
  <c r="Q510" i="4"/>
  <c r="P511" i="4"/>
  <c r="Q513" i="4"/>
  <c r="Q515" i="4"/>
  <c r="Q516" i="4"/>
  <c r="Q518" i="4"/>
  <c r="P519" i="4"/>
  <c r="L166" i="4" l="1"/>
  <c r="I166" i="4"/>
  <c r="K166" i="4" s="1"/>
  <c r="J339" i="4"/>
  <c r="J165" i="4"/>
  <c r="H175" i="4"/>
  <c r="H174" i="4" s="1"/>
  <c r="H262" i="4" s="1"/>
  <c r="O345" i="4"/>
  <c r="I262" i="4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2" i="4"/>
  <c r="N74" i="4"/>
  <c r="I160" i="4"/>
  <c r="K80" i="4"/>
  <c r="N423" i="4"/>
  <c r="N422" i="4" s="1"/>
  <c r="P96" i="4"/>
  <c r="N17" i="4"/>
  <c r="N46" i="4"/>
  <c r="Q326" i="4"/>
  <c r="H92" i="4"/>
  <c r="H65" i="4"/>
  <c r="H64" i="4" s="1"/>
  <c r="P414" i="4"/>
  <c r="I161" i="4"/>
  <c r="L159" i="4"/>
  <c r="L158" i="4" s="1"/>
  <c r="H62" i="4"/>
  <c r="K62" i="4" s="1"/>
  <c r="K90" i="4"/>
  <c r="H157" i="4"/>
  <c r="H155" i="4" s="1"/>
  <c r="H481" i="4"/>
  <c r="H484" i="4" s="1"/>
  <c r="N154" i="4"/>
  <c r="N167" i="4"/>
  <c r="P508" i="4"/>
  <c r="O507" i="4"/>
  <c r="J478" i="4"/>
  <c r="K478" i="4"/>
  <c r="J265" i="4"/>
  <c r="J160" i="4" s="1"/>
  <c r="K454" i="4"/>
  <c r="P197" i="4"/>
  <c r="K147" i="4"/>
  <c r="I154" i="4"/>
  <c r="K154" i="4" s="1"/>
  <c r="I91" i="4"/>
  <c r="I376" i="4"/>
  <c r="K377" i="4"/>
  <c r="I93" i="4"/>
  <c r="J477" i="4"/>
  <c r="H66" i="4"/>
  <c r="K66" i="4" s="1"/>
  <c r="K265" i="4"/>
  <c r="I264" i="4"/>
  <c r="I263" i="4" s="1"/>
  <c r="I395" i="4" s="1"/>
  <c r="I393" i="4" s="1"/>
  <c r="I69" i="4"/>
  <c r="P237" i="4"/>
  <c r="O236" i="4"/>
  <c r="Q137" i="4"/>
  <c r="P137" i="4"/>
  <c r="O329" i="4"/>
  <c r="Q329" i="4" s="1"/>
  <c r="N10" i="4"/>
  <c r="N7" i="4" s="1"/>
  <c r="Q402" i="4"/>
  <c r="P402" i="4"/>
  <c r="J481" i="4"/>
  <c r="O385" i="4"/>
  <c r="Q386" i="4"/>
  <c r="J166" i="4"/>
  <c r="J82" i="4"/>
  <c r="J61" i="4" s="1"/>
  <c r="L70" i="4"/>
  <c r="J250" i="4"/>
  <c r="J169" i="4" s="1"/>
  <c r="J168" i="4" s="1"/>
  <c r="J93" i="4"/>
  <c r="L175" i="4"/>
  <c r="L90" i="4"/>
  <c r="I70" i="4"/>
  <c r="K129" i="4"/>
  <c r="I99" i="4"/>
  <c r="J175" i="4"/>
  <c r="H73" i="4"/>
  <c r="K175" i="4"/>
  <c r="Q471" i="4"/>
  <c r="O470" i="4"/>
  <c r="Q470" i="4" s="1"/>
  <c r="O95" i="4"/>
  <c r="Q468" i="4"/>
  <c r="O467" i="4"/>
  <c r="Q467" i="4" s="1"/>
  <c r="O459" i="4"/>
  <c r="Q459" i="4" s="1"/>
  <c r="N454" i="4"/>
  <c r="N90" i="4" s="1"/>
  <c r="O449" i="4"/>
  <c r="O89" i="4" s="1"/>
  <c r="N89" i="4"/>
  <c r="P447" i="4"/>
  <c r="Q447" i="4"/>
  <c r="N477" i="4"/>
  <c r="O88" i="4"/>
  <c r="P361" i="4"/>
  <c r="O357" i="4"/>
  <c r="Q361" i="4"/>
  <c r="P341" i="4"/>
  <c r="O340" i="4"/>
  <c r="Q341" i="4"/>
  <c r="O76" i="4"/>
  <c r="O394" i="4"/>
  <c r="P333" i="4"/>
  <c r="Q333" i="4"/>
  <c r="Q381" i="4"/>
  <c r="P381" i="4"/>
  <c r="Q380" i="4"/>
  <c r="O378" i="4"/>
  <c r="P380" i="4"/>
  <c r="O87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4" i="4"/>
  <c r="Q375" i="4"/>
  <c r="P375" i="4"/>
  <c r="Q374" i="4"/>
  <c r="P374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1" i="4"/>
  <c r="I480" i="4"/>
  <c r="K399" i="4"/>
  <c r="H398" i="4"/>
  <c r="H397" i="4" s="1"/>
  <c r="H479" i="4" s="1"/>
  <c r="H70" i="4"/>
  <c r="H55" i="4" s="1"/>
  <c r="K398" i="4"/>
  <c r="I397" i="4"/>
  <c r="Q414" i="4"/>
  <c r="O81" i="4"/>
  <c r="O408" i="4"/>
  <c r="Q409" i="4"/>
  <c r="P408" i="4"/>
  <c r="Q406" i="4"/>
  <c r="P406" i="4"/>
  <c r="O405" i="4"/>
  <c r="J398" i="4"/>
  <c r="J397" i="4" s="1"/>
  <c r="Q337" i="4"/>
  <c r="O336" i="4"/>
  <c r="P337" i="4"/>
  <c r="L398" i="4"/>
  <c r="L480" i="4"/>
  <c r="L73" i="4"/>
  <c r="K390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155" i="4"/>
  <c r="H68" i="4"/>
  <c r="H67" i="4" s="1"/>
  <c r="H480" i="4" s="1"/>
  <c r="H483" i="4" s="1"/>
  <c r="H54" i="4"/>
  <c r="Q461" i="4"/>
  <c r="P461" i="4"/>
  <c r="Q460" i="4"/>
  <c r="P460" i="4"/>
  <c r="P401" i="4"/>
  <c r="O400" i="4"/>
  <c r="Q401" i="4"/>
  <c r="S363" i="4"/>
  <c r="P363" i="4"/>
  <c r="Q363" i="4"/>
  <c r="O362" i="4"/>
  <c r="N339" i="4"/>
  <c r="N164" i="4" s="1"/>
  <c r="P332" i="4"/>
  <c r="Q332" i="4"/>
  <c r="P331" i="4"/>
  <c r="Q331" i="4"/>
  <c r="N376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P219" i="4"/>
  <c r="Q219" i="4"/>
  <c r="P211" i="4"/>
  <c r="Q211" i="4"/>
  <c r="O426" i="4"/>
  <c r="Q426" i="4" s="1"/>
  <c r="Q427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O265" i="4" s="1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I159" i="4" l="1"/>
  <c r="J164" i="4"/>
  <c r="J73" i="4"/>
  <c r="J58" i="4" s="1"/>
  <c r="N264" i="4"/>
  <c r="N263" i="4" s="1"/>
  <c r="N62" i="4"/>
  <c r="J69" i="4"/>
  <c r="N70" i="4"/>
  <c r="N55" i="4" s="1"/>
  <c r="J174" i="4"/>
  <c r="P329" i="4"/>
  <c r="K161" i="4"/>
  <c r="J264" i="4"/>
  <c r="J263" i="4" s="1"/>
  <c r="J70" i="4"/>
  <c r="J55" i="4" s="1"/>
  <c r="J159" i="4"/>
  <c r="I61" i="4"/>
  <c r="K61" i="4" s="1"/>
  <c r="K82" i="4"/>
  <c r="P454" i="4"/>
  <c r="O46" i="4"/>
  <c r="Q46" i="4" s="1"/>
  <c r="N85" i="4"/>
  <c r="N84" i="4" s="1"/>
  <c r="H159" i="4"/>
  <c r="H158" i="4" s="1"/>
  <c r="N160" i="4"/>
  <c r="J479" i="4"/>
  <c r="K479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7" i="4"/>
  <c r="Q507" i="4"/>
  <c r="H476" i="4"/>
  <c r="K93" i="4"/>
  <c r="I92" i="4"/>
  <c r="K92" i="4" s="1"/>
  <c r="I65" i="4"/>
  <c r="K376" i="4"/>
  <c r="I169" i="4"/>
  <c r="K480" i="4"/>
  <c r="P378" i="4"/>
  <c r="P377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P177" i="4"/>
  <c r="P176" i="4" s="1"/>
  <c r="Q266" i="4"/>
  <c r="P266" i="4"/>
  <c r="Q292" i="4"/>
  <c r="P292" i="4"/>
  <c r="N165" i="4"/>
  <c r="N83" i="4"/>
  <c r="N390" i="4"/>
  <c r="O392" i="4"/>
  <c r="P362" i="4"/>
  <c r="Q362" i="4"/>
  <c r="J68" i="4"/>
  <c r="J54" i="4"/>
  <c r="L157" i="4"/>
  <c r="L155" i="4" s="1"/>
  <c r="K264" i="4"/>
  <c r="H263" i="4"/>
  <c r="L58" i="4"/>
  <c r="L397" i="4"/>
  <c r="Q405" i="4"/>
  <c r="P405" i="4"/>
  <c r="Q81" i="4"/>
  <c r="O60" i="4"/>
  <c r="P81" i="4"/>
  <c r="K397" i="4"/>
  <c r="Q29" i="4"/>
  <c r="O28" i="4"/>
  <c r="Q142" i="4"/>
  <c r="P142" i="4"/>
  <c r="Q156" i="4"/>
  <c r="P156" i="4"/>
  <c r="Q205" i="4"/>
  <c r="P205" i="4"/>
  <c r="P86" i="4"/>
  <c r="Q86" i="4"/>
  <c r="N421" i="4"/>
  <c r="O422" i="4"/>
  <c r="Q294" i="4"/>
  <c r="P294" i="4"/>
  <c r="Q314" i="4"/>
  <c r="P314" i="4"/>
  <c r="Q346" i="4"/>
  <c r="P346" i="4"/>
  <c r="O377" i="4"/>
  <c r="Q378" i="4"/>
  <c r="Q394" i="4"/>
  <c r="P394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5" i="4"/>
  <c r="O384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9" i="4"/>
  <c r="Q400" i="4"/>
  <c r="P400" i="4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8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4" i="4"/>
  <c r="O423" i="4"/>
  <c r="Q246" i="4"/>
  <c r="Q76" i="4"/>
  <c r="O74" i="4"/>
  <c r="P76" i="4"/>
  <c r="O339" i="4"/>
  <c r="Q340" i="4"/>
  <c r="P340" i="4"/>
  <c r="O454" i="4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80" i="4"/>
  <c r="O70" i="4" l="1"/>
  <c r="H53" i="4"/>
  <c r="H52" i="4" s="1"/>
  <c r="H482" i="4" s="1"/>
  <c r="Q66" i="4"/>
  <c r="Q454" i="4"/>
  <c r="N395" i="4"/>
  <c r="N393" i="4" s="1"/>
  <c r="J53" i="4"/>
  <c r="J52" i="4" s="1"/>
  <c r="O390" i="4"/>
  <c r="P390" i="4" s="1"/>
  <c r="O344" i="4"/>
  <c r="O166" i="4" s="1"/>
  <c r="Q166" i="4" s="1"/>
  <c r="K159" i="4"/>
  <c r="P100" i="4"/>
  <c r="N166" i="4"/>
  <c r="N481" i="4"/>
  <c r="N484" i="4" s="1"/>
  <c r="N157" i="4"/>
  <c r="N155" i="4" s="1"/>
  <c r="I168" i="4"/>
  <c r="K169" i="4"/>
  <c r="K65" i="4"/>
  <c r="I64" i="4"/>
  <c r="K64" i="4" s="1"/>
  <c r="O260" i="4"/>
  <c r="Q260" i="4" s="1"/>
  <c r="Q261" i="4"/>
  <c r="K476" i="4"/>
  <c r="J476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5" i="4"/>
  <c r="Q93" i="4"/>
  <c r="O92" i="4"/>
  <c r="O65" i="4"/>
  <c r="P93" i="4"/>
  <c r="L67" i="4"/>
  <c r="O477" i="4"/>
  <c r="Q399" i="4"/>
  <c r="P399" i="4"/>
  <c r="O160" i="4"/>
  <c r="Q176" i="4"/>
  <c r="Q384" i="4"/>
  <c r="O171" i="4"/>
  <c r="Q377" i="4"/>
  <c r="O376" i="4"/>
  <c r="Q345" i="4"/>
  <c r="P345" i="4"/>
  <c r="O83" i="4"/>
  <c r="Q422" i="4"/>
  <c r="O421" i="4"/>
  <c r="O398" i="4" s="1"/>
  <c r="O397" i="4" s="1"/>
  <c r="P422" i="4"/>
  <c r="Q28" i="4"/>
  <c r="O23" i="4"/>
  <c r="Q23" i="4" s="1"/>
  <c r="H395" i="4"/>
  <c r="H393" i="4" s="1"/>
  <c r="K263" i="4"/>
  <c r="J67" i="4"/>
  <c r="N82" i="4"/>
  <c r="P265" i="4"/>
  <c r="P160" i="4" s="1"/>
  <c r="Q11" i="4"/>
  <c r="O10" i="4"/>
  <c r="K55" i="4"/>
  <c r="I53" i="4"/>
  <c r="K157" i="4"/>
  <c r="K98" i="4"/>
  <c r="Q74" i="4"/>
  <c r="P74" i="4"/>
  <c r="O90" i="4"/>
  <c r="P423" i="4"/>
  <c r="Q423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8" i="4"/>
  <c r="N398" i="4"/>
  <c r="N397" i="4" s="1"/>
  <c r="O85" i="4"/>
  <c r="Q60" i="4"/>
  <c r="P60" i="4"/>
  <c r="Q392" i="4"/>
  <c r="O391" i="4"/>
  <c r="P392" i="4"/>
  <c r="Q265" i="4"/>
  <c r="N54" i="4"/>
  <c r="Q91" i="4"/>
  <c r="O63" i="4"/>
  <c r="Q154" i="4"/>
  <c r="P154" i="4"/>
  <c r="O264" i="4" l="1"/>
  <c r="O263" i="4" s="1"/>
  <c r="N61" i="4"/>
  <c r="Q390" i="4"/>
  <c r="O165" i="4"/>
  <c r="Q165" i="4" s="1"/>
  <c r="K168" i="4"/>
  <c r="I158" i="4"/>
  <c r="K158" i="4" s="1"/>
  <c r="Q398" i="4"/>
  <c r="P398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5" i="4"/>
  <c r="K395" i="4"/>
  <c r="Q171" i="4"/>
  <c r="O170" i="4"/>
  <c r="Q170" i="4" s="1"/>
  <c r="P477" i="4"/>
  <c r="Q477" i="4"/>
  <c r="P65" i="4"/>
  <c r="O64" i="4"/>
  <c r="Q65" i="4"/>
  <c r="L393" i="4"/>
  <c r="Q73" i="4"/>
  <c r="O58" i="4"/>
  <c r="P73" i="4"/>
  <c r="Q391" i="4"/>
  <c r="P391" i="4"/>
  <c r="N479" i="4"/>
  <c r="N476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1" i="4"/>
  <c r="Q421" i="4"/>
  <c r="P421" i="4"/>
  <c r="O478" i="4"/>
  <c r="Q83" i="4"/>
  <c r="P83" i="4"/>
  <c r="Q344" i="4"/>
  <c r="P344" i="4"/>
  <c r="P166" i="4" s="1"/>
  <c r="Q376" i="4"/>
  <c r="O169" i="4"/>
  <c r="P376" i="4"/>
  <c r="P169" i="4" s="1"/>
  <c r="P168" i="4" s="1"/>
  <c r="Q160" i="4"/>
  <c r="Q92" i="4"/>
  <c r="P92" i="4"/>
  <c r="O82" i="4"/>
  <c r="Q264" i="4" l="1"/>
  <c r="P264" i="4"/>
  <c r="O395" i="4"/>
  <c r="Q263" i="4"/>
  <c r="P263" i="4"/>
  <c r="Q82" i="4"/>
  <c r="O61" i="4"/>
  <c r="P82" i="4"/>
  <c r="Q169" i="4"/>
  <c r="O168" i="4"/>
  <c r="Q168" i="4" s="1"/>
  <c r="P478" i="4"/>
  <c r="Q478" i="4"/>
  <c r="O481" i="4"/>
  <c r="Q98" i="4"/>
  <c r="P98" i="4"/>
  <c r="Q58" i="4"/>
  <c r="P58" i="4"/>
  <c r="Q64" i="4"/>
  <c r="P64" i="4"/>
  <c r="Q7" i="4"/>
  <c r="O6" i="4"/>
  <c r="Q62" i="4"/>
  <c r="P62" i="4"/>
  <c r="J393" i="4"/>
  <c r="K393" i="4"/>
  <c r="Q54" i="4"/>
  <c r="P54" i="4"/>
  <c r="P84" i="4"/>
  <c r="Q84" i="4"/>
  <c r="O479" i="4"/>
  <c r="Q397" i="4"/>
  <c r="P397" i="4"/>
  <c r="Q6" i="4" l="1"/>
  <c r="S6" i="4"/>
  <c r="Q481" i="4"/>
  <c r="P481" i="4"/>
  <c r="O484" i="4"/>
  <c r="Q484" i="4" s="1"/>
  <c r="P61" i="4"/>
  <c r="Q61" i="4"/>
  <c r="P479" i="4"/>
  <c r="Q479" i="4"/>
  <c r="O476" i="4"/>
  <c r="Q395" i="4"/>
  <c r="O393" i="4"/>
  <c r="P395" i="4"/>
  <c r="Q476" i="4" l="1"/>
  <c r="P476" i="4"/>
  <c r="Q393" i="4"/>
  <c r="P393" i="4"/>
  <c r="N6" i="4" l="1"/>
  <c r="N234" i="4"/>
  <c r="N163" i="4" l="1"/>
  <c r="N72" i="4"/>
  <c r="N68" i="4" s="1"/>
  <c r="N229" i="4"/>
  <c r="N204" i="4"/>
  <c r="N57" i="4" l="1"/>
  <c r="N53" i="4" s="1"/>
  <c r="N52" i="4" s="1"/>
  <c r="N67" i="4" s="1"/>
  <c r="O235" i="4"/>
  <c r="N175" i="4"/>
  <c r="N174" i="4" s="1"/>
  <c r="N262" i="4" s="1"/>
  <c r="N161" i="4"/>
  <c r="N159" i="4" s="1"/>
  <c r="N158" i="4" s="1"/>
  <c r="N480" i="4" s="1"/>
  <c r="N483" i="4" s="1"/>
  <c r="Q235" i="4" l="1"/>
  <c r="P235" i="4"/>
  <c r="O234" i="4"/>
  <c r="O233" i="4"/>
  <c r="N482" i="4" l="1"/>
  <c r="P233" i="4"/>
  <c r="Q233" i="4"/>
  <c r="O229" i="4"/>
  <c r="O163" i="4"/>
  <c r="O72" i="4"/>
  <c r="O68" i="4" s="1"/>
  <c r="O67" i="4" s="1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161" i="4"/>
  <c r="O159" i="4" s="1"/>
  <c r="P204" i="4"/>
  <c r="P161" i="4" s="1"/>
  <c r="P159" i="4" s="1"/>
  <c r="P158" i="4" s="1"/>
  <c r="O175" i="4"/>
  <c r="Q161" i="4" l="1"/>
  <c r="P70" i="4"/>
  <c r="Q70" i="4"/>
  <c r="O55" i="4"/>
  <c r="O53" i="4" s="1"/>
  <c r="O52" i="4" s="1"/>
  <c r="O482" i="4" s="1"/>
  <c r="P175" i="4"/>
  <c r="Q175" i="4"/>
  <c r="O174" i="4"/>
  <c r="O158" i="4" l="1"/>
  <c r="O480" i="4" s="1"/>
  <c r="O483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Q482" i="4"/>
  <c r="P52" i="4"/>
  <c r="Q52" i="4"/>
  <c r="P480" i="4"/>
  <c r="Q483" i="4"/>
  <c r="Q480" i="4"/>
</calcChain>
</file>

<file path=xl/sharedStrings.xml><?xml version="1.0" encoding="utf-8"?>
<sst xmlns="http://schemas.openxmlformats.org/spreadsheetml/2006/main" count="854" uniqueCount="433">
  <si>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</si>
  <si>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</si>
  <si>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</si>
  <si>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</si>
  <si>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</si>
  <si>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</si>
  <si>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</si>
  <si>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</si>
  <si>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</si>
  <si>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</si>
  <si>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</si>
  <si>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</si>
  <si>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</si>
  <si>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</si>
  <si>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</si>
  <si>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</si>
  <si>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</si>
  <si>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</si>
  <si>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</si>
  <si>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</si>
  <si>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</si>
  <si>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</si>
  <si>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</si>
  <si>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</si>
  <si>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</si>
  <si>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</si>
  <si>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</si>
  <si>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</si>
  <si>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</si>
  <si>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</si>
  <si>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</si>
  <si>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</si>
  <si>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</si>
  <si>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</si>
  <si>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</si>
  <si>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</si>
  <si>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</si>
  <si>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</si>
  <si>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</si>
  <si>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</si>
  <si>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</si>
  <si>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</si>
  <si>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</si>
  <si>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</si>
  <si>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</si>
  <si>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</si>
  <si>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</si>
  <si>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</si>
  <si>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</si>
  <si>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</si>
  <si>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</si>
  <si>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</si>
  <si>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</si>
  <si>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</si>
  <si>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</si>
  <si>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</si>
  <si>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</si>
  <si>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</si>
  <si>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</si>
  <si>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</si>
  <si>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</si>
  <si>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</si>
  <si>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</si>
  <si>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</si>
  <si>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</si>
  <si>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</si>
  <si>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</si>
  <si>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</si>
  <si>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</si>
  <si>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</si>
  <si>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</si>
  <si>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</si>
  <si>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</si>
  <si>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</si>
  <si>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</si>
  <si>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</si>
  <si>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</si>
  <si>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</si>
  <si>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</si>
  <si>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</si>
  <si>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</si>
  <si>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</si>
  <si>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</si>
  <si>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</si>
  <si>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</si>
  <si>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</si>
  <si>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</si>
  <si>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</si>
  <si>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</si>
  <si>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</si>
  <si>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</si>
  <si>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</si>
  <si>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</si>
  <si>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</si>
  <si>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</si>
  <si>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</si>
  <si>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</si>
  <si>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</si>
  <si>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</si>
  <si>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</si>
  <si>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</si>
  <si>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</si>
  <si>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</si>
  <si>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</si>
  <si>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</si>
  <si>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</si>
  <si>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</si>
  <si>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</si>
  <si>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</si>
  <si>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</si>
  <si>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</si>
  <si>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</si>
  <si>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</si>
  <si>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</si>
  <si>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</si>
  <si>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</si>
  <si>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</si>
  <si>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</si>
  <si>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</si>
  <si>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</si>
  <si>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</si>
  <si>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</si>
  <si>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</si>
  <si>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</si>
  <si>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</si>
  <si>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</si>
  <si>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</si>
  <si>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</si>
  <si>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</si>
  <si>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</si>
  <si>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</si>
  <si>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</si>
  <si>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</si>
  <si>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</si>
  <si>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</si>
  <si>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</si>
  <si>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</si>
  <si>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</si>
  <si>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</si>
  <si>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</si>
  <si>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</si>
  <si>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</si>
  <si>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</si>
  <si>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</si>
  <si>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</si>
  <si>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</si>
  <si>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</si>
  <si>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</si>
  <si>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</si>
  <si>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</si>
  <si>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</si>
  <si>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</si>
  <si>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</si>
  <si>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</si>
  <si>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</si>
  <si>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</si>
  <si>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</si>
  <si>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</si>
  <si>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</si>
  <si>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</si>
  <si>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</si>
  <si>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</si>
  <si>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</si>
  <si>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</si>
  <si>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</si>
  <si>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</si>
  <si>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</si>
  <si>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</si>
  <si>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</si>
  <si>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</si>
  <si>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</si>
  <si>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</si>
  <si>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</si>
  <si>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</si>
  <si>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</si>
  <si>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</si>
  <si>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</si>
  <si>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</si>
  <si>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</si>
  <si>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</si>
  <si>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</si>
  <si>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</si>
  <si>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</si>
  <si>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</si>
  <si>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</si>
  <si>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</si>
  <si>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</si>
  <si>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</si>
  <si>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</si>
  <si>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</si>
  <si>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</si>
  <si>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</si>
  <si>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</si>
  <si>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</si>
  <si>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</si>
  <si>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</si>
  <si>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</si>
  <si>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</si>
  <si>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</si>
  <si>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</si>
  <si>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</si>
  <si>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</si>
  <si>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</si>
  <si>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</si>
  <si>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</si>
  <si>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</si>
  <si>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</si>
  <si>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</si>
  <si>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</si>
  <si>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</si>
  <si>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</si>
  <si>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</si>
  <si>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</si>
  <si>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</si>
  <si>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</si>
  <si>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</si>
  <si>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</si>
  <si>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</si>
  <si>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</si>
  <si>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</si>
  <si>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</si>
  <si>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</si>
  <si>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</si>
  <si>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</si>
  <si>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</si>
  <si>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</si>
  <si>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</si>
  <si>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</si>
  <si>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</si>
  <si>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</si>
  <si>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</si>
  <si>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</si>
  <si>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</si>
  <si>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</si>
  <si>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</si>
  <si>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</si>
  <si>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</si>
  <si>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</si>
  <si>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</si>
  <si>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</si>
  <si>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</si>
  <si>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</si>
  <si>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</si>
  <si>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</si>
  <si>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</si>
  <si>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</si>
  <si>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</si>
  <si>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</si>
  <si>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</si>
  <si>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</si>
  <si>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</si>
  <si>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</si>
  <si>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</si>
  <si>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</si>
  <si>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</si>
  <si>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</si>
  <si>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</si>
  <si>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</si>
  <si>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</si>
  <si>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</si>
  <si>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</si>
  <si>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</si>
  <si>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</si>
  <si>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</si>
  <si>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</si>
  <si>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</si>
  <si>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</si>
  <si>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</si>
  <si>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</si>
  <si>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</si>
  <si>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</si>
  <si>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</si>
  <si>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</si>
  <si>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</si>
  <si>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</si>
  <si>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</si>
  <si>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</si>
  <si>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</si>
  <si>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</si>
  <si>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</si>
  <si>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</si>
  <si>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</si>
  <si>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</si>
  <si>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</si>
  <si>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</si>
  <si>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</si>
  <si>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</si>
  <si>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</si>
  <si>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</si>
  <si>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</si>
  <si>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</si>
  <si>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</si>
  <si>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</si>
  <si>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</si>
  <si>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</si>
  <si>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</si>
  <si>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</si>
  <si>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</si>
  <si>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</si>
  <si>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</si>
  <si>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</si>
  <si>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</si>
  <si>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</si>
  <si>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</si>
  <si>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</si>
  <si>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</si>
  <si>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</si>
  <si>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</si>
  <si>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</si>
  <si>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</si>
  <si>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</si>
  <si>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</si>
  <si>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</si>
  <si>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</si>
  <si>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</si>
  <si>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</si>
  <si>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</si>
  <si>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</si>
  <si>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</si>
  <si>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</si>
  <si>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</si>
  <si>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</si>
  <si>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</si>
  <si>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</si>
  <si>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</si>
  <si>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</si>
  <si>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</si>
  <si>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</si>
  <si>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</si>
  <si>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</si>
  <si>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</si>
  <si>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</si>
  <si>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</si>
  <si>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</si>
  <si>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</si>
  <si>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</si>
  <si>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</si>
  <si>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</si>
  <si>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</si>
  <si>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</si>
  <si>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</si>
  <si>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</si>
  <si>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</si>
  <si>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</si>
  <si>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</si>
  <si>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</si>
  <si>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</si>
  <si>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</si>
  <si>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</si>
  <si>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</si>
  <si>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</si>
  <si>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</si>
  <si>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</si>
  <si>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</si>
  <si>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</si>
  <si>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</si>
  <si>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</si>
  <si>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</si>
  <si>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</si>
  <si>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</si>
  <si>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</si>
  <si>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</si>
  <si>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</si>
  <si>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</si>
  <si>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</si>
  <si>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</si>
  <si>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</si>
  <si>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</si>
  <si>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</si>
  <si>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</si>
  <si>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</si>
  <si>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</si>
  <si>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</si>
  <si>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</si>
  <si>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</si>
  <si>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</si>
  <si>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</si>
  <si>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</si>
  <si>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</si>
  <si>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</si>
  <si>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</si>
  <si>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</si>
  <si>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</si>
  <si>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</si>
  <si>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</si>
  <si>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</si>
  <si>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</si>
  <si>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</si>
  <si>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</si>
  <si>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</si>
  <si>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</si>
  <si>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</si>
  <si>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</si>
  <si>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</si>
  <si>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</si>
  <si>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</si>
  <si>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</si>
  <si>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</si>
  <si>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</si>
  <si>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</si>
  <si>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</si>
  <si>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</si>
  <si>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</si>
  <si>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</si>
  <si>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</si>
  <si>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</si>
  <si>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</si>
  <si>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</si>
  <si>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</si>
  <si>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</si>
  <si>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</si>
  <si>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</si>
  <si>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</si>
  <si>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</si>
  <si>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</si>
  <si>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</si>
  <si>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</si>
  <si>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</si>
  <si>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</si>
  <si>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</si>
  <si>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</si>
  <si>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</si>
  <si>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</si>
  <si>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</si>
  <si>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</si>
  <si>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</si>
  <si>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</si>
  <si>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</si>
  <si>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</si>
  <si>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</si>
  <si>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</si>
  <si>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Indemnizatii acordate pe perioada suspendarii temporare a contractului individual de munca din initiativa angajatorului OUG 36/2022</t>
  </si>
  <si>
    <t>Contul de executie al bugetului asigurarilor pentru somaj, la data de: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</si>
</sst>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39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0" fontId="34" fillId="0" borderId="40" xfId="1" applyNumberFormat="1" applyFont="1" applyBorder="1" applyAlignment="1">
      <alignment horizontal="left" vertical="center" wrapText="1"/>
    </xf>
    <xf numFmtId="3" fontId="2" fillId="4" borderId="39" xfId="1" applyNumberFormat="1" applyFont="1" applyFill="1" applyBorder="1" applyAlignment="1">
      <alignment horizontal="center" vertical="center" wrapText="1"/>
    </xf>
    <xf numFmtId="3" fontId="6" fillId="0" borderId="39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70"/>
  <sheetViews>
    <sheetView tabSelected="1" topLeftCell="A42" zoomScale="60" zoomScaleNormal="60" workbookViewId="0">
      <selection activeCell="N442" sqref="N442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13"/>
      <c r="E1" s="413"/>
      <c r="F1" s="413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14" t="s">
        <v>432</v>
      </c>
      <c r="H2" s="414"/>
      <c r="I2" s="414"/>
      <c r="J2" s="414"/>
      <c r="K2" s="414"/>
      <c r="L2" s="414"/>
      <c r="M2" s="415"/>
      <c r="N2" s="414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16" t="s">
        <v>0</v>
      </c>
      <c r="B3" s="418" t="s">
        <v>1</v>
      </c>
      <c r="C3" s="418" t="s">
        <v>2</v>
      </c>
      <c r="D3" s="418" t="s">
        <v>3</v>
      </c>
      <c r="E3" s="418" t="s">
        <v>4</v>
      </c>
      <c r="F3" s="418" t="s">
        <v>5</v>
      </c>
      <c r="G3" s="420" t="s">
        <v>6</v>
      </c>
      <c r="H3" s="422" t="s">
        <v>7</v>
      </c>
      <c r="I3" s="423"/>
      <c r="J3" s="423"/>
      <c r="K3" s="424"/>
      <c r="L3" s="425" t="s">
        <v>8</v>
      </c>
      <c r="M3" s="426"/>
      <c r="N3" s="427"/>
      <c r="O3" s="428"/>
      <c r="P3" s="431" t="s">
        <v>9</v>
      </c>
      <c r="Q3" s="433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17"/>
      <c r="B4" s="419"/>
      <c r="C4" s="419"/>
      <c r="D4" s="419"/>
      <c r="E4" s="419"/>
      <c r="F4" s="419"/>
      <c r="G4" s="421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32"/>
      <c r="Q4" s="434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1" t="s">
        <v>19</v>
      </c>
      <c r="L5" s="383">
        <v>6</v>
      </c>
      <c r="M5" s="384">
        <v>7</v>
      </c>
      <c r="N5" s="384">
        <v>8</v>
      </c>
      <c r="O5" s="385" t="s">
        <v>20</v>
      </c>
      <c r="P5" s="360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47357000</v>
      </c>
      <c r="I6" s="36">
        <f t="shared" ref="I6:J6" si="0">I7</f>
        <v>0</v>
      </c>
      <c r="J6" s="36">
        <f t="shared" si="0"/>
        <v>47357000</v>
      </c>
      <c r="K6" s="37"/>
      <c r="L6" s="291">
        <f>L7</f>
        <v>6381000</v>
      </c>
      <c r="M6" s="292">
        <f>+M7+M41</f>
        <v>0</v>
      </c>
      <c r="N6" s="292">
        <f>+N7+N41</f>
        <v>1948044.8299999998</v>
      </c>
      <c r="O6" s="293">
        <f>+O7+O34+O41</f>
        <v>1948044.8299999998</v>
      </c>
      <c r="P6" s="361">
        <f>+P7+P34</f>
        <v>-27241.38</v>
      </c>
      <c r="Q6" s="38">
        <f>ROUND(O6/L6*100,2)</f>
        <v>30.53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47357000</v>
      </c>
      <c r="I7" s="45">
        <f>+I8+I10+I23+I41+I49</f>
        <v>0</v>
      </c>
      <c r="J7" s="46">
        <f>H7-I7</f>
        <v>47357000</v>
      </c>
      <c r="K7" s="352">
        <f t="shared" ref="K7:K50" si="1">ROUND(I7/H7*100,2)</f>
        <v>0</v>
      </c>
      <c r="L7" s="386">
        <f>+L8+L10+L23+L41+L49</f>
        <v>6381000</v>
      </c>
      <c r="M7" s="294">
        <f>+M8+M10+M23+M41+M49</f>
        <v>0</v>
      </c>
      <c r="N7" s="294">
        <f>+N8+N10+N23+N41+N49</f>
        <v>1948044.8299999998</v>
      </c>
      <c r="O7" s="295">
        <f>+O10+O23+O8</f>
        <v>1948044.8299999998</v>
      </c>
      <c r="P7" s="362">
        <f>+P10+P23+P8</f>
        <v>-27241.38</v>
      </c>
      <c r="Q7" s="47">
        <f>ROUND(O7/L7*100,2)</f>
        <v>30.53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2" t="e">
        <f t="shared" si="1"/>
        <v>#DIV/0!</v>
      </c>
      <c r="L8" s="387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0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2" t="e">
        <f t="shared" si="1"/>
        <v>#DIV/0!</v>
      </c>
      <c r="L9" s="388">
        <v>0</v>
      </c>
      <c r="M9" s="297">
        <v>0</v>
      </c>
      <c r="N9" s="297">
        <v>0</v>
      </c>
      <c r="O9" s="298">
        <f>+M9+N9</f>
        <v>0</v>
      </c>
      <c r="P9" s="348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47347000</v>
      </c>
      <c r="I10" s="51">
        <f>+I11+I17</f>
        <v>0</v>
      </c>
      <c r="J10" s="46">
        <f t="shared" si="3"/>
        <v>47347000</v>
      </c>
      <c r="K10" s="352">
        <f t="shared" si="1"/>
        <v>0</v>
      </c>
      <c r="L10" s="387">
        <f>+L11+L17</f>
        <v>6381000</v>
      </c>
      <c r="M10" s="260">
        <f>+M11+M17</f>
        <v>0</v>
      </c>
      <c r="N10" s="260">
        <f>+N11+N17</f>
        <v>1947951.45</v>
      </c>
      <c r="O10" s="296">
        <f>+O11+O17</f>
        <v>1947951.45</v>
      </c>
      <c r="P10" s="350">
        <f>+P11+P17</f>
        <v>-27148</v>
      </c>
      <c r="Q10" s="53">
        <f t="shared" ref="Q10:Q16" si="5">ROUND(O10/L10*100,2)</f>
        <v>30.53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47279000</v>
      </c>
      <c r="I11" s="51">
        <f>+I12+I14+I15+I16</f>
        <v>0</v>
      </c>
      <c r="J11" s="46">
        <f t="shared" si="3"/>
        <v>47279000</v>
      </c>
      <c r="K11" s="352">
        <f t="shared" si="1"/>
        <v>0</v>
      </c>
      <c r="L11" s="387">
        <f>+L12+L14+L15+L16</f>
        <v>6381000</v>
      </c>
      <c r="M11" s="260">
        <f>+M12+M14+M15+M16</f>
        <v>0</v>
      </c>
      <c r="N11" s="260">
        <f>+N12+N14+N15+N16</f>
        <v>1934677.45</v>
      </c>
      <c r="O11" s="296">
        <f>+O12+O14+O15+O16</f>
        <v>1934677.45</v>
      </c>
      <c r="P11" s="350">
        <f>+P12+P14</f>
        <v>-13874</v>
      </c>
      <c r="Q11" s="53">
        <f t="shared" si="5"/>
        <v>30.32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390000</v>
      </c>
      <c r="I12" s="51">
        <f t="shared" si="6"/>
        <v>0</v>
      </c>
      <c r="J12" s="46">
        <f t="shared" si="3"/>
        <v>390000</v>
      </c>
      <c r="K12" s="352">
        <f t="shared" si="1"/>
        <v>0</v>
      </c>
      <c r="L12" s="387">
        <f t="shared" ref="L12:P12" si="7">+L13</f>
        <v>0</v>
      </c>
      <c r="M12" s="260">
        <f t="shared" si="7"/>
        <v>0</v>
      </c>
      <c r="N12" s="260">
        <f t="shared" si="7"/>
        <v>13902</v>
      </c>
      <c r="O12" s="296">
        <f t="shared" si="7"/>
        <v>13902</v>
      </c>
      <c r="P12" s="350">
        <f t="shared" si="7"/>
        <v>-13902</v>
      </c>
      <c r="Q12" s="53" t="e">
        <f t="shared" si="5"/>
        <v>#DIV/0!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390000</v>
      </c>
      <c r="I13" s="52"/>
      <c r="J13" s="46">
        <f t="shared" si="3"/>
        <v>390000</v>
      </c>
      <c r="K13" s="352">
        <f t="shared" si="1"/>
        <v>0</v>
      </c>
      <c r="L13" s="389">
        <v>0</v>
      </c>
      <c r="M13" s="255">
        <v>0</v>
      </c>
      <c r="N13" s="255">
        <v>13902</v>
      </c>
      <c r="O13" s="298">
        <f>+M13+N13</f>
        <v>13902</v>
      </c>
      <c r="P13" s="348">
        <f>L13-O13</f>
        <v>-13902</v>
      </c>
      <c r="Q13" s="56" t="e">
        <f t="shared" si="5"/>
        <v>#DIV/0!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2" t="e">
        <f t="shared" si="1"/>
        <v>#DIV/0!</v>
      </c>
      <c r="L14" s="389">
        <v>0</v>
      </c>
      <c r="M14" s="255">
        <v>0</v>
      </c>
      <c r="N14" s="255">
        <v>-28</v>
      </c>
      <c r="O14" s="298">
        <f>+M14+N14</f>
        <v>-28</v>
      </c>
      <c r="P14" s="348">
        <f>L14-O14</f>
        <v>28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17748000</v>
      </c>
      <c r="I15" s="52"/>
      <c r="J15" s="46">
        <f t="shared" si="3"/>
        <v>17748000</v>
      </c>
      <c r="K15" s="352">
        <f t="shared" si="1"/>
        <v>0</v>
      </c>
      <c r="L15" s="389">
        <v>2139000</v>
      </c>
      <c r="M15" s="255">
        <v>0</v>
      </c>
      <c r="N15" s="255">
        <v>1097230.68</v>
      </c>
      <c r="O15" s="298">
        <f>+M15+N15</f>
        <v>1097230.68</v>
      </c>
      <c r="P15" s="348">
        <f>L15-O15</f>
        <v>1041769.3200000001</v>
      </c>
      <c r="Q15" s="56">
        <f t="shared" si="5"/>
        <v>51.3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29141000</v>
      </c>
      <c r="I16" s="52"/>
      <c r="J16" s="46">
        <f t="shared" si="3"/>
        <v>29141000</v>
      </c>
      <c r="K16" s="352">
        <f t="shared" si="1"/>
        <v>0</v>
      </c>
      <c r="L16" s="389">
        <v>4242000</v>
      </c>
      <c r="M16" s="255">
        <v>0</v>
      </c>
      <c r="N16" s="255">
        <v>823572.77</v>
      </c>
      <c r="O16" s="298">
        <f>+M16+N16</f>
        <v>823572.77</v>
      </c>
      <c r="P16" s="348">
        <f>L16-O16</f>
        <v>3418427.23</v>
      </c>
      <c r="Q16" s="56">
        <f t="shared" si="5"/>
        <v>19.41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68000</v>
      </c>
      <c r="I17" s="51">
        <f t="shared" si="8"/>
        <v>0</v>
      </c>
      <c r="J17" s="46">
        <f t="shared" si="3"/>
        <v>68000</v>
      </c>
      <c r="K17" s="352">
        <f t="shared" si="1"/>
        <v>0</v>
      </c>
      <c r="L17" s="387">
        <f t="shared" ref="L17:P17" si="9">+L18</f>
        <v>0</v>
      </c>
      <c r="M17" s="260">
        <f t="shared" si="9"/>
        <v>0</v>
      </c>
      <c r="N17" s="260">
        <f t="shared" si="9"/>
        <v>13274</v>
      </c>
      <c r="O17" s="296">
        <f t="shared" si="9"/>
        <v>13274</v>
      </c>
      <c r="P17" s="350">
        <f t="shared" si="9"/>
        <v>-13274</v>
      </c>
      <c r="Q17" s="53" t="e">
        <f>ROUND(O17/L17*100,2)</f>
        <v>#DIV/0!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68000</v>
      </c>
      <c r="I18" s="51">
        <f t="shared" si="10"/>
        <v>0</v>
      </c>
      <c r="J18" s="46">
        <f t="shared" si="3"/>
        <v>68000</v>
      </c>
      <c r="K18" s="352">
        <f t="shared" si="1"/>
        <v>0</v>
      </c>
      <c r="L18" s="387">
        <f t="shared" ref="L18:M18" si="11">+L19+L20+L21+L22</f>
        <v>0</v>
      </c>
      <c r="M18" s="260">
        <f t="shared" si="11"/>
        <v>0</v>
      </c>
      <c r="N18" s="260">
        <f t="shared" ref="N18:P18" si="12">+N19+N20+N21+N22</f>
        <v>13274</v>
      </c>
      <c r="O18" s="296">
        <f t="shared" si="12"/>
        <v>13274</v>
      </c>
      <c r="P18" s="350">
        <f t="shared" si="12"/>
        <v>-13274</v>
      </c>
      <c r="Q18" s="53" t="e">
        <f>ROUND(O18/L18*100,2)</f>
        <v>#DIV/0!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68000</v>
      </c>
      <c r="I19" s="52"/>
      <c r="J19" s="46">
        <f t="shared" si="3"/>
        <v>68000</v>
      </c>
      <c r="K19" s="352">
        <f t="shared" si="1"/>
        <v>0</v>
      </c>
      <c r="L19" s="388">
        <v>0</v>
      </c>
      <c r="M19" s="297">
        <v>0</v>
      </c>
      <c r="N19" s="297">
        <v>13274</v>
      </c>
      <c r="O19" s="298">
        <f>+M19+N19</f>
        <v>13274</v>
      </c>
      <c r="P19" s="348">
        <f>L19-O19</f>
        <v>-13274</v>
      </c>
      <c r="Q19" s="56" t="e">
        <f>ROUND(O19/L19*100,2)</f>
        <v>#DIV/0!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2" t="e">
        <f t="shared" si="1"/>
        <v>#DIV/0!</v>
      </c>
      <c r="L20" s="388"/>
      <c r="M20" s="297">
        <v>0</v>
      </c>
      <c r="N20" s="297">
        <v>0</v>
      </c>
      <c r="O20" s="298">
        <f>+M20+N20</f>
        <v>0</v>
      </c>
      <c r="P20" s="348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2" t="e">
        <f t="shared" si="1"/>
        <v>#DIV/0!</v>
      </c>
      <c r="L21" s="388">
        <v>0</v>
      </c>
      <c r="M21" s="297">
        <v>0</v>
      </c>
      <c r="N21" s="297">
        <v>0</v>
      </c>
      <c r="O21" s="298">
        <f>+M21+N21</f>
        <v>0</v>
      </c>
      <c r="P21" s="348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2" t="e">
        <f t="shared" si="1"/>
        <v>#DIV/0!</v>
      </c>
      <c r="L22" s="388">
        <v>0</v>
      </c>
      <c r="M22" s="297">
        <v>0</v>
      </c>
      <c r="N22" s="297">
        <v>0</v>
      </c>
      <c r="O22" s="298">
        <f>+M22+N22</f>
        <v>0</v>
      </c>
      <c r="P22" s="348">
        <f>L22-O22</f>
        <v>0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10000</v>
      </c>
      <c r="I23" s="51">
        <f>+I24+I28</f>
        <v>0</v>
      </c>
      <c r="J23" s="46">
        <f t="shared" si="3"/>
        <v>10000</v>
      </c>
      <c r="K23" s="352">
        <f t="shared" si="1"/>
        <v>0</v>
      </c>
      <c r="L23" s="387">
        <f>+L24+L28</f>
        <v>0</v>
      </c>
      <c r="M23" s="260">
        <f>+M24+M28</f>
        <v>0</v>
      </c>
      <c r="N23" s="260">
        <f>+N24+N28</f>
        <v>93.38</v>
      </c>
      <c r="O23" s="296">
        <f t="shared" ref="O23:P23" si="13">+O24+O28</f>
        <v>93.38</v>
      </c>
      <c r="P23" s="350">
        <f t="shared" si="13"/>
        <v>-93.38</v>
      </c>
      <c r="Q23" s="53" t="e">
        <f>ROUND(O23/L23*100,2)</f>
        <v>#DIV/0!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2" t="e">
        <f t="shared" si="1"/>
        <v>#DIV/0!</v>
      </c>
      <c r="L24" s="387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0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2" t="e">
        <f t="shared" si="1"/>
        <v>#DIV/0!</v>
      </c>
      <c r="L25" s="387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0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2" t="e">
        <f t="shared" si="1"/>
        <v>#DIV/0!</v>
      </c>
      <c r="L26" s="389">
        <v>0</v>
      </c>
      <c r="M26" s="255">
        <v>0</v>
      </c>
      <c r="N26" s="255">
        <v>0</v>
      </c>
      <c r="O26" s="298">
        <f>+M26+N26</f>
        <v>0</v>
      </c>
      <c r="P26" s="348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2" t="e">
        <f t="shared" si="1"/>
        <v>#DIV/0!</v>
      </c>
      <c r="L27" s="389">
        <v>0</v>
      </c>
      <c r="M27" s="255">
        <v>0</v>
      </c>
      <c r="N27" s="255">
        <v>0</v>
      </c>
      <c r="O27" s="298">
        <f>+M27+N27</f>
        <v>0</v>
      </c>
      <c r="P27" s="348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10000</v>
      </c>
      <c r="I28" s="51">
        <f t="shared" si="17"/>
        <v>0</v>
      </c>
      <c r="J28" s="46">
        <f t="shared" si="3"/>
        <v>10000</v>
      </c>
      <c r="K28" s="352">
        <f t="shared" si="1"/>
        <v>0</v>
      </c>
      <c r="L28" s="387">
        <f t="shared" ref="L28:P28" si="18">+L29</f>
        <v>0</v>
      </c>
      <c r="M28" s="260">
        <f t="shared" si="18"/>
        <v>0</v>
      </c>
      <c r="N28" s="260">
        <f t="shared" si="18"/>
        <v>93.38</v>
      </c>
      <c r="O28" s="296">
        <f t="shared" si="18"/>
        <v>93.38</v>
      </c>
      <c r="P28" s="350">
        <f t="shared" si="18"/>
        <v>-93.38</v>
      </c>
      <c r="Q28" s="53" t="e">
        <f>ROUND(O28/L28*100,2)</f>
        <v>#DIV/0!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10000</v>
      </c>
      <c r="I29" s="51">
        <f>+I30+I33+I31+I32+I34</f>
        <v>0</v>
      </c>
      <c r="J29" s="46">
        <f t="shared" si="3"/>
        <v>10000</v>
      </c>
      <c r="K29" s="352">
        <f t="shared" si="1"/>
        <v>0</v>
      </c>
      <c r="L29" s="387">
        <f>+L30+L33+L31+L32+L34</f>
        <v>0</v>
      </c>
      <c r="M29" s="260">
        <f>+M30+M33+M31+M32+M34</f>
        <v>0</v>
      </c>
      <c r="N29" s="260">
        <f>+N30+N33+N31+N32+N34</f>
        <v>93.38</v>
      </c>
      <c r="O29" s="296">
        <f>+O30+O33+O31+O32+O34</f>
        <v>93.38</v>
      </c>
      <c r="P29" s="350">
        <f>+P30+P33+P31+P32</f>
        <v>-93.38</v>
      </c>
      <c r="Q29" s="53" t="e">
        <f>ROUND(O29/L29*100,2)</f>
        <v>#DIV/0!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2" t="e">
        <f t="shared" si="1"/>
        <v>#DIV/0!</v>
      </c>
      <c r="L30" s="389">
        <v>0</v>
      </c>
      <c r="M30" s="255">
        <v>0</v>
      </c>
      <c r="N30" s="255">
        <v>0</v>
      </c>
      <c r="O30" s="298">
        <f>+M30+N30</f>
        <v>0</v>
      </c>
      <c r="P30" s="348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2" t="e">
        <f t="shared" si="1"/>
        <v>#DIV/0!</v>
      </c>
      <c r="L31" s="389">
        <v>0</v>
      </c>
      <c r="M31" s="255">
        <v>0</v>
      </c>
      <c r="N31" s="255">
        <v>0</v>
      </c>
      <c r="O31" s="298">
        <f>+M31+N31</f>
        <v>0</v>
      </c>
      <c r="P31" s="348">
        <f>L31-O31</f>
        <v>0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2" t="e">
        <f t="shared" si="1"/>
        <v>#DIV/0!</v>
      </c>
      <c r="L32" s="389">
        <v>0</v>
      </c>
      <c r="M32" s="255">
        <v>0</v>
      </c>
      <c r="N32" s="255">
        <v>0</v>
      </c>
      <c r="O32" s="298">
        <f>+M32+N32</f>
        <v>0</v>
      </c>
      <c r="P32" s="348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10000</v>
      </c>
      <c r="I33" s="52"/>
      <c r="J33" s="46">
        <f t="shared" si="3"/>
        <v>10000</v>
      </c>
      <c r="K33" s="352">
        <f t="shared" si="1"/>
        <v>0</v>
      </c>
      <c r="L33" s="389">
        <v>0</v>
      </c>
      <c r="M33" s="255">
        <v>0</v>
      </c>
      <c r="N33" s="255">
        <v>93.38</v>
      </c>
      <c r="O33" s="298">
        <f>+M33+N33</f>
        <v>93.38</v>
      </c>
      <c r="P33" s="348">
        <f>L33-O33</f>
        <v>-93.38</v>
      </c>
      <c r="Q33" s="56" t="e">
        <f>ROUND(O33/L33*100,2)</f>
        <v>#DIV/0!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2" t="e">
        <f t="shared" si="1"/>
        <v>#DIV/0!</v>
      </c>
      <c r="L34" s="387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0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2" t="e">
        <f t="shared" si="1"/>
        <v>#DIV/0!</v>
      </c>
      <c r="L35" s="389">
        <v>0</v>
      </c>
      <c r="M35" s="255">
        <v>0</v>
      </c>
      <c r="N35" s="255">
        <v>0</v>
      </c>
      <c r="O35" s="298">
        <f t="shared" ref="O35:O40" si="21">+M35+N35</f>
        <v>0</v>
      </c>
      <c r="P35" s="348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2" t="e">
        <f t="shared" si="1"/>
        <v>#DIV/0!</v>
      </c>
      <c r="L36" s="389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8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2" t="e">
        <f t="shared" si="1"/>
        <v>#DIV/0!</v>
      </c>
      <c r="L37" s="389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8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2" t="e">
        <f t="shared" si="1"/>
        <v>#DIV/0!</v>
      </c>
      <c r="L38" s="389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8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2" t="e">
        <f t="shared" si="1"/>
        <v>#DIV/0!</v>
      </c>
      <c r="L39" s="389">
        <v>0</v>
      </c>
      <c r="M39" s="255">
        <v>0</v>
      </c>
      <c r="N39" s="255">
        <v>0</v>
      </c>
      <c r="O39" s="298">
        <f t="shared" si="21"/>
        <v>0</v>
      </c>
      <c r="P39" s="348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2" t="e">
        <f t="shared" si="1"/>
        <v>#DIV/0!</v>
      </c>
      <c r="L40" s="389">
        <v>0</v>
      </c>
      <c r="M40" s="255">
        <v>0</v>
      </c>
      <c r="N40" s="255">
        <v>0</v>
      </c>
      <c r="O40" s="298">
        <f t="shared" si="21"/>
        <v>0</v>
      </c>
      <c r="P40" s="348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2" t="e">
        <f t="shared" si="1"/>
        <v>#DIV/0!</v>
      </c>
      <c r="L41" s="387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0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2" t="e">
        <f t="shared" si="1"/>
        <v>#DIV/0!</v>
      </c>
      <c r="L42" s="389">
        <v>0</v>
      </c>
      <c r="M42" s="255">
        <v>0</v>
      </c>
      <c r="N42" s="255">
        <v>0</v>
      </c>
      <c r="O42" s="298">
        <f>+M42+N42</f>
        <v>0</v>
      </c>
      <c r="P42" s="348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2" t="e">
        <f t="shared" si="1"/>
        <v>#DIV/0!</v>
      </c>
      <c r="L43" s="389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8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2" t="e">
        <f t="shared" si="1"/>
        <v>#DIV/0!</v>
      </c>
      <c r="L44" s="389"/>
      <c r="M44" s="255"/>
      <c r="N44" s="255"/>
      <c r="O44" s="298">
        <f t="shared" ref="O44:O45" si="25">+M44+N44</f>
        <v>0</v>
      </c>
      <c r="P44" s="348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2" t="e">
        <f t="shared" si="1"/>
        <v>#DIV/0!</v>
      </c>
      <c r="L45" s="389">
        <v>0</v>
      </c>
      <c r="M45" s="255">
        <v>0</v>
      </c>
      <c r="N45" s="255">
        <v>0</v>
      </c>
      <c r="O45" s="298">
        <f t="shared" si="25"/>
        <v>0</v>
      </c>
      <c r="P45" s="348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18216000</v>
      </c>
      <c r="I46" s="73">
        <f>I12+I15+I18+I26+I31+I33+I41+I49</f>
        <v>0</v>
      </c>
      <c r="J46" s="234">
        <f t="shared" si="3"/>
        <v>18216000</v>
      </c>
      <c r="K46" s="353">
        <f t="shared" si="1"/>
        <v>0</v>
      </c>
      <c r="L46" s="390">
        <f>L12+L15+L18+L26+L31+L33+L41+L49</f>
        <v>2139000</v>
      </c>
      <c r="M46" s="243">
        <f>M12+M15+M18+M26+M31+M33+M41+M49</f>
        <v>0</v>
      </c>
      <c r="N46" s="243">
        <f>N12+N15+N18+N26+N31+N33+N41+N49</f>
        <v>1124500.0599999998</v>
      </c>
      <c r="O46" s="299">
        <f>+M46+N46</f>
        <v>1124500.0599999998</v>
      </c>
      <c r="P46" s="363">
        <f>+P13+P17+P26+P33+P35</f>
        <v>-27269.38</v>
      </c>
      <c r="Q46" s="74">
        <f>ROUND(O46/L46*100,2)</f>
        <v>52.57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29141000</v>
      </c>
      <c r="I47" s="73">
        <f>+I14+I27+I16</f>
        <v>0</v>
      </c>
      <c r="J47" s="234">
        <f t="shared" si="3"/>
        <v>29141000</v>
      </c>
      <c r="K47" s="353">
        <f t="shared" si="1"/>
        <v>0</v>
      </c>
      <c r="L47" s="390">
        <f>+L14+L27+L16</f>
        <v>4242000</v>
      </c>
      <c r="M47" s="243">
        <f>+M14+M27+M16</f>
        <v>0</v>
      </c>
      <c r="N47" s="243">
        <f>+N14+N27+N16</f>
        <v>823544.77</v>
      </c>
      <c r="O47" s="299">
        <f>+M47+N47</f>
        <v>823544.77</v>
      </c>
      <c r="P47" s="363">
        <f>+P14+P27+P30</f>
        <v>28</v>
      </c>
      <c r="Q47" s="74">
        <f>ROUND(O47/L47*100,2)</f>
        <v>19.41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2" t="e">
        <f t="shared" si="1"/>
        <v>#DIV/0!</v>
      </c>
      <c r="L48" s="388">
        <v>0</v>
      </c>
      <c r="M48" s="297">
        <v>0</v>
      </c>
      <c r="N48" s="297">
        <v>0</v>
      </c>
      <c r="O48" s="298"/>
      <c r="P48" s="348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2" t="e">
        <f t="shared" si="1"/>
        <v>#DIV/0!</v>
      </c>
      <c r="L49" s="388">
        <v>0</v>
      </c>
      <c r="M49" s="297">
        <v>0</v>
      </c>
      <c r="N49" s="297">
        <v>0</v>
      </c>
      <c r="O49" s="298">
        <f>+M49+N49</f>
        <v>0</v>
      </c>
      <c r="P49" s="348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2" t="e">
        <f t="shared" si="1"/>
        <v>#DIV/0!</v>
      </c>
      <c r="L50" s="388">
        <v>0</v>
      </c>
      <c r="M50" s="297">
        <v>0</v>
      </c>
      <c r="N50" s="297">
        <v>0</v>
      </c>
      <c r="O50" s="298">
        <f>+M50+N50</f>
        <v>0</v>
      </c>
      <c r="P50" s="348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4"/>
      <c r="L51" s="391"/>
      <c r="M51" s="237"/>
      <c r="N51" s="237"/>
      <c r="O51" s="300"/>
      <c r="P51" s="364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35" t="s">
        <v>81</v>
      </c>
      <c r="B52" s="436"/>
      <c r="C52" s="436"/>
      <c r="D52" s="436"/>
      <c r="E52" s="436"/>
      <c r="F52" s="436"/>
      <c r="G52" s="81" t="s">
        <v>82</v>
      </c>
      <c r="H52" s="238">
        <f>+H53+H64+H66</f>
        <v>48200000</v>
      </c>
      <c r="I52" s="239">
        <f>+I53+I64+I66</f>
        <v>48200000</v>
      </c>
      <c r="J52" s="239">
        <f>+J53+J64+J66</f>
        <v>0</v>
      </c>
      <c r="K52" s="355">
        <f t="shared" ref="K52:K96" si="26">ROUND(I52/H52*100,2)</f>
        <v>100</v>
      </c>
      <c r="L52" s="392">
        <f>+L53+L64+L66</f>
        <v>12268500</v>
      </c>
      <c r="M52" s="411">
        <f>+M53+M64+M66</f>
        <v>0</v>
      </c>
      <c r="N52" s="411">
        <f>+N53+N66</f>
        <v>6535428.5199999996</v>
      </c>
      <c r="O52" s="301">
        <f>O53+O66</f>
        <v>6535428.5199999996</v>
      </c>
      <c r="P52" s="365">
        <f t="shared" ref="P52:P65" si="27">L52-O52</f>
        <v>5733071.4800000004</v>
      </c>
      <c r="Q52" s="82">
        <f>ROUND(O52/H52*100,2)</f>
        <v>13.56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48165000</v>
      </c>
      <c r="I53" s="241">
        <f>+I54+I55+I56+I57+I58+I59+I60+I61+I62+I63</f>
        <v>48165000</v>
      </c>
      <c r="J53" s="241">
        <f>+J54+J55+J56+J57+J58+J59+J60+J61+J62+J63</f>
        <v>0</v>
      </c>
      <c r="K53" s="356">
        <f t="shared" si="26"/>
        <v>100</v>
      </c>
      <c r="L53" s="312">
        <f>+L54+L55+L56+L57+L58+L59+L60+L61+L62+L63</f>
        <v>12268500</v>
      </c>
      <c r="M53" s="241">
        <f>+M54+M55+M56+M57+M58+M59+M60+M61+M62+M63</f>
        <v>0</v>
      </c>
      <c r="N53" s="241">
        <f>+N54+N55+N56+N57+N58+N59+N60+N61+N62+N63+N64</f>
        <v>6561676.5199999996</v>
      </c>
      <c r="O53" s="303">
        <f>+O54+O55+O56+O57+O58+O59+O60+O61+O62+O63+O64</f>
        <v>6561676.5199999996</v>
      </c>
      <c r="P53" s="230">
        <f t="shared" si="27"/>
        <v>5706823.4800000004</v>
      </c>
      <c r="Q53" s="82">
        <f>ROUND(O53/H53*100,2)</f>
        <v>13.62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+H69+H491</f>
        <v>2973000</v>
      </c>
      <c r="I54" s="241">
        <f>+I69+I491</f>
        <v>2973000</v>
      </c>
      <c r="J54" s="241">
        <f>+J69+J488</f>
        <v>0</v>
      </c>
      <c r="K54" s="356">
        <f t="shared" si="26"/>
        <v>100</v>
      </c>
      <c r="L54" s="312">
        <f>+L69+L491</f>
        <v>732500</v>
      </c>
      <c r="M54" s="241">
        <f t="shared" ref="M54:O55" si="28">+M69+M488</f>
        <v>0</v>
      </c>
      <c r="N54" s="241">
        <f t="shared" si="28"/>
        <v>210980</v>
      </c>
      <c r="O54" s="303">
        <f t="shared" si="28"/>
        <v>210980</v>
      </c>
      <c r="P54" s="230">
        <f t="shared" si="27"/>
        <v>521520</v>
      </c>
      <c r="Q54" s="82">
        <f>ROUND(O54/H54*100,2)</f>
        <v>7.1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+H70+H492</f>
        <v>424000</v>
      </c>
      <c r="I55" s="241">
        <f>+I70+I492</f>
        <v>424000</v>
      </c>
      <c r="J55" s="241">
        <f>+J70+J489</f>
        <v>0</v>
      </c>
      <c r="K55" s="356">
        <f t="shared" si="26"/>
        <v>100</v>
      </c>
      <c r="L55" s="312">
        <f>+L70+L492</f>
        <v>126000</v>
      </c>
      <c r="M55" s="241">
        <f t="shared" si="28"/>
        <v>0</v>
      </c>
      <c r="N55" s="241">
        <f>+N70+N489</f>
        <v>31847.52</v>
      </c>
      <c r="O55" s="303">
        <f t="shared" si="28"/>
        <v>31847.52</v>
      </c>
      <c r="P55" s="230">
        <f t="shared" si="27"/>
        <v>94152.48</v>
      </c>
      <c r="Q55" s="82">
        <f>ROUND(O55/H55*100,2)</f>
        <v>7.51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6" t="e">
        <f t="shared" si="26"/>
        <v>#DIV/0!</v>
      </c>
      <c r="L56" s="312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3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0</v>
      </c>
      <c r="I57" s="241">
        <f t="shared" si="29"/>
        <v>0</v>
      </c>
      <c r="J57" s="241">
        <f t="shared" si="29"/>
        <v>0</v>
      </c>
      <c r="K57" s="356" t="e">
        <f t="shared" si="26"/>
        <v>#DIV/0!</v>
      </c>
      <c r="L57" s="312">
        <f>+L72</f>
        <v>0</v>
      </c>
      <c r="M57" s="241">
        <f t="shared" ref="M57" si="32">+M72</f>
        <v>0</v>
      </c>
      <c r="N57" s="241">
        <f t="shared" si="31"/>
        <v>0</v>
      </c>
      <c r="O57" s="303">
        <f t="shared" si="31"/>
        <v>0</v>
      </c>
      <c r="P57" s="230">
        <f t="shared" si="27"/>
        <v>0</v>
      </c>
      <c r="Q57" s="82" t="e">
        <f t="shared" ref="Q57:Q86" si="33">ROUND(O57/H57*100,2)</f>
        <v>#DIV/0!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990000</v>
      </c>
      <c r="I58" s="241">
        <f t="shared" si="29"/>
        <v>990000</v>
      </c>
      <c r="J58" s="241">
        <f t="shared" si="29"/>
        <v>0</v>
      </c>
      <c r="K58" s="356">
        <f t="shared" si="26"/>
        <v>100</v>
      </c>
      <c r="L58" s="312">
        <f>+L73</f>
        <v>248000</v>
      </c>
      <c r="M58" s="241">
        <f t="shared" ref="M58" si="34">+M73</f>
        <v>0</v>
      </c>
      <c r="N58" s="241">
        <f t="shared" si="31"/>
        <v>89431</v>
      </c>
      <c r="O58" s="303">
        <f t="shared" si="31"/>
        <v>89431</v>
      </c>
      <c r="P58" s="230">
        <f t="shared" si="27"/>
        <v>158569</v>
      </c>
      <c r="Q58" s="82">
        <f t="shared" si="33"/>
        <v>9.0299999999999994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6" t="e">
        <f t="shared" si="26"/>
        <v>#DIV/0!</v>
      </c>
      <c r="L59" s="312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3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6" t="e">
        <f t="shared" si="26"/>
        <v>#DIV/0!</v>
      </c>
      <c r="L60" s="312">
        <f>+L81</f>
        <v>0</v>
      </c>
      <c r="M60" s="241">
        <f t="shared" ref="M60" si="38">+M81</f>
        <v>0</v>
      </c>
      <c r="N60" s="241">
        <f t="shared" si="37"/>
        <v>0</v>
      </c>
      <c r="O60" s="303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32583000</v>
      </c>
      <c r="I61" s="241">
        <f t="shared" si="35"/>
        <v>32583000</v>
      </c>
      <c r="J61" s="241">
        <f t="shared" si="35"/>
        <v>0</v>
      </c>
      <c r="K61" s="356">
        <f t="shared" si="26"/>
        <v>100</v>
      </c>
      <c r="L61" s="312">
        <f>+L82</f>
        <v>8926000</v>
      </c>
      <c r="M61" s="241">
        <f t="shared" ref="M61" si="39">+M82</f>
        <v>0</v>
      </c>
      <c r="N61" s="241">
        <f t="shared" si="37"/>
        <v>5231593</v>
      </c>
      <c r="O61" s="303">
        <f t="shared" si="37"/>
        <v>5231593</v>
      </c>
      <c r="P61" s="230">
        <f t="shared" si="27"/>
        <v>3694407</v>
      </c>
      <c r="Q61" s="82">
        <f t="shared" si="33"/>
        <v>16.059999999999999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10366000</v>
      </c>
      <c r="I62" s="241">
        <f>+I90</f>
        <v>10366000</v>
      </c>
      <c r="J62" s="241">
        <f t="shared" ref="J62:J63" si="40">+J90</f>
        <v>0</v>
      </c>
      <c r="K62" s="356">
        <f t="shared" si="26"/>
        <v>100</v>
      </c>
      <c r="L62" s="312">
        <f t="shared" ref="L62:O63" si="41">+L90</f>
        <v>2236000</v>
      </c>
      <c r="M62" s="241">
        <f t="shared" ref="M62" si="42">+M90</f>
        <v>0</v>
      </c>
      <c r="N62" s="241">
        <f t="shared" si="41"/>
        <v>997825</v>
      </c>
      <c r="O62" s="303">
        <f t="shared" si="41"/>
        <v>997825</v>
      </c>
      <c r="P62" s="230">
        <f t="shared" si="27"/>
        <v>1238175</v>
      </c>
      <c r="Q62" s="82">
        <f t="shared" si="33"/>
        <v>9.6300000000000008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829000</v>
      </c>
      <c r="I63" s="241">
        <f>+I91</f>
        <v>829000</v>
      </c>
      <c r="J63" s="241">
        <f t="shared" si="40"/>
        <v>0</v>
      </c>
      <c r="K63" s="356">
        <f t="shared" si="26"/>
        <v>100</v>
      </c>
      <c r="L63" s="312">
        <f t="shared" si="41"/>
        <v>0</v>
      </c>
      <c r="M63" s="241">
        <f t="shared" ref="M63" si="43">+M91</f>
        <v>0</v>
      </c>
      <c r="N63" s="241">
        <f t="shared" si="41"/>
        <v>0</v>
      </c>
      <c r="O63" s="303">
        <f t="shared" si="41"/>
        <v>0</v>
      </c>
      <c r="P63" s="230">
        <f t="shared" si="27"/>
        <v>0</v>
      </c>
      <c r="Q63" s="82">
        <f t="shared" si="33"/>
        <v>0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35000</v>
      </c>
      <c r="I64" s="241">
        <f>+I65</f>
        <v>35000</v>
      </c>
      <c r="J64" s="241">
        <f>+J65</f>
        <v>0</v>
      </c>
      <c r="K64" s="356">
        <f t="shared" si="26"/>
        <v>100</v>
      </c>
      <c r="L64" s="312">
        <f>+L65</f>
        <v>0</v>
      </c>
      <c r="M64" s="241">
        <f t="shared" ref="M64:O64" si="44">+M65</f>
        <v>0</v>
      </c>
      <c r="N64" s="241">
        <f t="shared" si="44"/>
        <v>0</v>
      </c>
      <c r="O64" s="303">
        <f t="shared" si="44"/>
        <v>0</v>
      </c>
      <c r="P64" s="230">
        <f t="shared" si="27"/>
        <v>0</v>
      </c>
      <c r="Q64" s="82">
        <f t="shared" si="33"/>
        <v>0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+H93+H493</f>
        <v>35000</v>
      </c>
      <c r="I65" s="241">
        <f>+I93+I493</f>
        <v>35000</v>
      </c>
      <c r="J65" s="241">
        <f>+J93+J490</f>
        <v>0</v>
      </c>
      <c r="K65" s="356">
        <f t="shared" si="26"/>
        <v>100</v>
      </c>
      <c r="L65" s="312">
        <f>+L93+L493</f>
        <v>0</v>
      </c>
      <c r="M65" s="241">
        <f>+M93+M490</f>
        <v>0</v>
      </c>
      <c r="N65" s="241">
        <f>+N93+N490</f>
        <v>0</v>
      </c>
      <c r="O65" s="303">
        <f>+O93+O490</f>
        <v>0</v>
      </c>
      <c r="P65" s="230">
        <f t="shared" si="27"/>
        <v>0</v>
      </c>
      <c r="Q65" s="82">
        <f t="shared" si="33"/>
        <v>0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6" t="e">
        <f t="shared" si="26"/>
        <v>#DIV/0!</v>
      </c>
      <c r="L66" s="312">
        <f>+L97</f>
        <v>0</v>
      </c>
      <c r="M66" s="241">
        <f>+M97</f>
        <v>0</v>
      </c>
      <c r="N66" s="241">
        <f>+N97</f>
        <v>-26248</v>
      </c>
      <c r="O66" s="303">
        <f>+O97</f>
        <v>-26248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37">
        <v>5004</v>
      </c>
      <c r="B67" s="438"/>
      <c r="C67" s="438"/>
      <c r="D67" s="438"/>
      <c r="E67" s="438"/>
      <c r="F67" s="438"/>
      <c r="G67" s="86" t="s">
        <v>109</v>
      </c>
      <c r="H67" s="242">
        <f>+H68+H92+H94+H97</f>
        <v>48200000</v>
      </c>
      <c r="I67" s="243">
        <f>+I68+I92+I94+I97</f>
        <v>48200000</v>
      </c>
      <c r="J67" s="243">
        <f>+J68+J92+J94+J97</f>
        <v>0</v>
      </c>
      <c r="K67" s="355">
        <f t="shared" si="26"/>
        <v>100</v>
      </c>
      <c r="L67" s="390">
        <f>+L68+L92+L94+L97</f>
        <v>12268500</v>
      </c>
      <c r="M67" s="243">
        <f>+M68+M92+M94+M97</f>
        <v>0</v>
      </c>
      <c r="N67" s="243">
        <f>N52</f>
        <v>6535428.5199999996</v>
      </c>
      <c r="O67" s="299">
        <f>+O68+O94+O97</f>
        <v>6535428.5199999996</v>
      </c>
      <c r="P67" s="366">
        <f t="shared" ref="P67:P86" si="45">L67-O67</f>
        <v>5733071.4800000004</v>
      </c>
      <c r="Q67" s="82">
        <f t="shared" si="33"/>
        <v>13.56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48165000</v>
      </c>
      <c r="I68" s="245">
        <f>I69+I70+I71+I72+I73+I80+I81+I82+I91+I90</f>
        <v>48165000</v>
      </c>
      <c r="J68" s="245">
        <f>J69+J70+J71+J72+J73+J80+J81+J82+J91+J90</f>
        <v>0</v>
      </c>
      <c r="K68" s="355">
        <f t="shared" si="26"/>
        <v>100</v>
      </c>
      <c r="L68" s="393">
        <f>L69+L70+L71+L72+L73+L80+L81+L82+L91+L90</f>
        <v>12268500</v>
      </c>
      <c r="M68" s="245">
        <f>M69+M70+M71+M72+M73+M80+M81+M82+M91+M90</f>
        <v>0</v>
      </c>
      <c r="N68" s="245">
        <f>N69+N70+N71+N72+N73+N80+N81+N82+N91+N90+N92</f>
        <v>6561676.5199999996</v>
      </c>
      <c r="O68" s="304">
        <f>O69+O70+O71+O72+O73+O80+O81+O82+O91+O90+O92</f>
        <v>6561676.5199999996</v>
      </c>
      <c r="P68" s="366">
        <f t="shared" si="45"/>
        <v>5706823.4800000004</v>
      </c>
      <c r="Q68" s="82">
        <f t="shared" si="33"/>
        <v>13.62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2973000</v>
      </c>
      <c r="I69" s="241">
        <f>I100+I176+I265</f>
        <v>2973000</v>
      </c>
      <c r="J69" s="241">
        <f>J100+J176+J265</f>
        <v>0</v>
      </c>
      <c r="K69" s="356">
        <f t="shared" si="26"/>
        <v>100</v>
      </c>
      <c r="L69" s="312">
        <f>L100+L176+L265</f>
        <v>732500</v>
      </c>
      <c r="M69" s="241">
        <f>M100+M176+M265</f>
        <v>0</v>
      </c>
      <c r="N69" s="241">
        <f>N100+N176+N265</f>
        <v>210980</v>
      </c>
      <c r="O69" s="303">
        <f>O100+O176+O265</f>
        <v>210980</v>
      </c>
      <c r="P69" s="230">
        <f t="shared" si="45"/>
        <v>521520</v>
      </c>
      <c r="Q69" s="82">
        <f t="shared" si="33"/>
        <v>7.1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H129+H204+H301+H399</f>
        <v>424000</v>
      </c>
      <c r="I70" s="241">
        <f>I129+I204+I301+I399</f>
        <v>424000</v>
      </c>
      <c r="J70" s="241">
        <f>J129+J204+J301+J399</f>
        <v>0</v>
      </c>
      <c r="K70" s="356">
        <f t="shared" si="26"/>
        <v>100</v>
      </c>
      <c r="L70" s="312">
        <f>L129+L204+L301+L399</f>
        <v>126000</v>
      </c>
      <c r="M70" s="241">
        <f>M129+M204+M301+M399</f>
        <v>0</v>
      </c>
      <c r="N70" s="241">
        <f>N129+N204+N301+N399</f>
        <v>31847.52</v>
      </c>
      <c r="O70" s="303">
        <f>O129+O204+O301+O399</f>
        <v>31847.52</v>
      </c>
      <c r="P70" s="230">
        <f t="shared" si="45"/>
        <v>94152.48</v>
      </c>
      <c r="Q70" s="82">
        <f t="shared" si="33"/>
        <v>7.51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6" t="e">
        <f t="shared" si="26"/>
        <v>#DIV/0!</v>
      </c>
      <c r="L71" s="312">
        <f>L338</f>
        <v>0</v>
      </c>
      <c r="M71" s="241">
        <f>M338</f>
        <v>0</v>
      </c>
      <c r="N71" s="241">
        <f>N338</f>
        <v>0</v>
      </c>
      <c r="O71" s="303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H234+H402</f>
        <v>0</v>
      </c>
      <c r="I72" s="241">
        <f>I234+I402</f>
        <v>0</v>
      </c>
      <c r="J72" s="241">
        <f>J234+J402</f>
        <v>0</v>
      </c>
      <c r="K72" s="356" t="e">
        <f t="shared" si="26"/>
        <v>#DIV/0!</v>
      </c>
      <c r="L72" s="312">
        <f>L234+L402</f>
        <v>0</v>
      </c>
      <c r="M72" s="241">
        <f>M234+M402</f>
        <v>0</v>
      </c>
      <c r="N72" s="241">
        <f>N234+N402</f>
        <v>0</v>
      </c>
      <c r="O72" s="303">
        <f>O234+O402</f>
        <v>0</v>
      </c>
      <c r="P72" s="230">
        <f t="shared" si="45"/>
        <v>0</v>
      </c>
      <c r="Q72" s="82" t="e">
        <f t="shared" si="33"/>
        <v>#DIV/0!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H236+H339+H405</f>
        <v>990000</v>
      </c>
      <c r="I73" s="241">
        <f>I236+I339+I405</f>
        <v>990000</v>
      </c>
      <c r="J73" s="241">
        <f>J236+J339+J405</f>
        <v>0</v>
      </c>
      <c r="K73" s="356">
        <f t="shared" si="26"/>
        <v>100</v>
      </c>
      <c r="L73" s="312">
        <f>L236+L339+L405</f>
        <v>248000</v>
      </c>
      <c r="M73" s="241">
        <f>M236+M339+M405</f>
        <v>0</v>
      </c>
      <c r="N73" s="241">
        <f>N236+N339+N405</f>
        <v>89431</v>
      </c>
      <c r="O73" s="303">
        <f>O236+O339+O405</f>
        <v>89431</v>
      </c>
      <c r="P73" s="230">
        <f t="shared" si="45"/>
        <v>158569</v>
      </c>
      <c r="Q73" s="82">
        <f t="shared" si="33"/>
        <v>9.0299999999999994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990000</v>
      </c>
      <c r="I74" s="241">
        <f>I75+I76+I77+I78+I79</f>
        <v>990000</v>
      </c>
      <c r="J74" s="241">
        <f>J75+J76+J77+J78+J79</f>
        <v>0</v>
      </c>
      <c r="K74" s="356">
        <f t="shared" si="26"/>
        <v>100</v>
      </c>
      <c r="L74" s="312">
        <f>L75+L76+L77+L78+L79</f>
        <v>248000</v>
      </c>
      <c r="M74" s="241">
        <f>M75+M76+M77+M78+M79</f>
        <v>0</v>
      </c>
      <c r="N74" s="241">
        <f>N75+N76+N77+N78+N79</f>
        <v>89431</v>
      </c>
      <c r="O74" s="303">
        <f t="shared" ref="O74" si="47">O75+O76+O77+O78+O79</f>
        <v>89431</v>
      </c>
      <c r="P74" s="230">
        <f t="shared" si="45"/>
        <v>158569</v>
      </c>
      <c r="Q74" s="82">
        <f t="shared" si="33"/>
        <v>9.0299999999999994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6" t="e">
        <f t="shared" si="26"/>
        <v>#DIV/0!</v>
      </c>
      <c r="L75" s="312">
        <f>L236</f>
        <v>0</v>
      </c>
      <c r="M75" s="241">
        <f>M236</f>
        <v>0</v>
      </c>
      <c r="N75" s="241">
        <f>N236</f>
        <v>0</v>
      </c>
      <c r="O75" s="303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990000</v>
      </c>
      <c r="I76" s="241">
        <f>I341</f>
        <v>990000</v>
      </c>
      <c r="J76" s="241">
        <f>J341</f>
        <v>0</v>
      </c>
      <c r="K76" s="356">
        <f t="shared" si="26"/>
        <v>100</v>
      </c>
      <c r="L76" s="312">
        <f>L341</f>
        <v>248000</v>
      </c>
      <c r="M76" s="241">
        <f>M341</f>
        <v>0</v>
      </c>
      <c r="N76" s="241">
        <f>N341</f>
        <v>89431</v>
      </c>
      <c r="O76" s="303">
        <f t="shared" ref="O76" si="49">O341</f>
        <v>89431</v>
      </c>
      <c r="P76" s="230">
        <f t="shared" si="45"/>
        <v>158569</v>
      </c>
      <c r="Q76" s="82">
        <f t="shared" si="33"/>
        <v>9.0299999999999994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H407</f>
        <v>0</v>
      </c>
      <c r="I77" s="241">
        <f>I407</f>
        <v>0</v>
      </c>
      <c r="J77" s="241">
        <f>J407</f>
        <v>0</v>
      </c>
      <c r="K77" s="356" t="e">
        <f t="shared" si="26"/>
        <v>#DIV/0!</v>
      </c>
      <c r="L77" s="312">
        <f>L407</f>
        <v>0</v>
      </c>
      <c r="M77" s="241">
        <f>M407</f>
        <v>0</v>
      </c>
      <c r="N77" s="241">
        <f>N407</f>
        <v>0</v>
      </c>
      <c r="O77" s="303">
        <f t="shared" ref="O77" si="50">O407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6" t="e">
        <f t="shared" si="26"/>
        <v>#DIV/0!</v>
      </c>
      <c r="L78" s="312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3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6" t="e">
        <f t="shared" si="26"/>
        <v>#DIV/0!</v>
      </c>
      <c r="L79" s="312">
        <f t="shared" si="52"/>
        <v>0</v>
      </c>
      <c r="M79" s="241">
        <f t="shared" si="52"/>
        <v>0</v>
      </c>
      <c r="N79" s="241">
        <f t="shared" si="53"/>
        <v>0</v>
      </c>
      <c r="O79" s="303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H408</f>
        <v>0</v>
      </c>
      <c r="I80" s="241">
        <f>I408</f>
        <v>0</v>
      </c>
      <c r="J80" s="241">
        <f>J408</f>
        <v>0</v>
      </c>
      <c r="K80" s="356" t="e">
        <f t="shared" si="26"/>
        <v>#DIV/0!</v>
      </c>
      <c r="L80" s="312">
        <f>L408</f>
        <v>0</v>
      </c>
      <c r="M80" s="241">
        <f>M408</f>
        <v>0</v>
      </c>
      <c r="N80" s="241">
        <f>N408</f>
        <v>0</v>
      </c>
      <c r="O80" s="303">
        <f t="shared" ref="O80" si="54">O408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+H414</f>
        <v>0</v>
      </c>
      <c r="I81" s="241">
        <f>+I414</f>
        <v>0</v>
      </c>
      <c r="J81" s="241">
        <f>+J414</f>
        <v>0</v>
      </c>
      <c r="K81" s="356" t="e">
        <f t="shared" si="26"/>
        <v>#DIV/0!</v>
      </c>
      <c r="L81" s="312">
        <f>+L414</f>
        <v>0</v>
      </c>
      <c r="M81" s="241">
        <f>+M414</f>
        <v>0</v>
      </c>
      <c r="N81" s="241">
        <f>+N414</f>
        <v>0</v>
      </c>
      <c r="O81" s="303">
        <f t="shared" ref="O81" si="55">+O414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H241+H344+H421</f>
        <v>32583000</v>
      </c>
      <c r="I82" s="241">
        <f>I241+I344+I421</f>
        <v>32583000</v>
      </c>
      <c r="J82" s="241">
        <f>J241+J344+J421</f>
        <v>0</v>
      </c>
      <c r="K82" s="356">
        <f t="shared" si="26"/>
        <v>100</v>
      </c>
      <c r="L82" s="312">
        <f>L241+L344+L421</f>
        <v>8926000</v>
      </c>
      <c r="M82" s="241">
        <f>M241+M344+M421</f>
        <v>0</v>
      </c>
      <c r="N82" s="241">
        <f>N241+N344+N421</f>
        <v>5231593</v>
      </c>
      <c r="O82" s="303">
        <f>O241+O344+O421</f>
        <v>5231593</v>
      </c>
      <c r="P82" s="230">
        <f t="shared" si="45"/>
        <v>3694407</v>
      </c>
      <c r="Q82" s="82">
        <f t="shared" si="33"/>
        <v>16.059999999999999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4207000</v>
      </c>
      <c r="I83" s="241">
        <f>I242+I344</f>
        <v>5248000</v>
      </c>
      <c r="J83" s="241">
        <f>J242+J345</f>
        <v>0</v>
      </c>
      <c r="K83" s="356">
        <f t="shared" si="26"/>
        <v>124.74</v>
      </c>
      <c r="L83" s="312">
        <f>L242+L344</f>
        <v>2093000</v>
      </c>
      <c r="M83" s="241">
        <f>M242+M345</f>
        <v>0</v>
      </c>
      <c r="N83" s="241">
        <f>N242+N345</f>
        <v>377366</v>
      </c>
      <c r="O83" s="303">
        <f>O242+O345</f>
        <v>377366</v>
      </c>
      <c r="P83" s="230">
        <f t="shared" si="45"/>
        <v>1715634</v>
      </c>
      <c r="Q83" s="82">
        <f t="shared" si="33"/>
        <v>8.9700000000000006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27636000</v>
      </c>
      <c r="I84" s="241">
        <f>I85+I86</f>
        <v>27636000</v>
      </c>
      <c r="J84" s="241">
        <f>J85+J86</f>
        <v>0</v>
      </c>
      <c r="K84" s="356">
        <f t="shared" si="26"/>
        <v>100</v>
      </c>
      <c r="L84" s="312">
        <f>L85+L86</f>
        <v>7134000</v>
      </c>
      <c r="M84" s="241">
        <f>M85+M86</f>
        <v>0</v>
      </c>
      <c r="N84" s="241">
        <f>N85+N86</f>
        <v>4185370</v>
      </c>
      <c r="O84" s="303">
        <f t="shared" ref="O84" si="56">O85+O86</f>
        <v>4185370</v>
      </c>
      <c r="P84" s="230">
        <f t="shared" si="45"/>
        <v>2948630</v>
      </c>
      <c r="Q84" s="82">
        <f t="shared" si="33"/>
        <v>15.14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H244+H362+H423</f>
        <v>27601000</v>
      </c>
      <c r="I85" s="241">
        <f>I244+I362+I423</f>
        <v>27601000</v>
      </c>
      <c r="J85" s="241">
        <f>J244+J362+J423</f>
        <v>0</v>
      </c>
      <c r="K85" s="356">
        <f t="shared" si="26"/>
        <v>100</v>
      </c>
      <c r="L85" s="312">
        <f>L244+L362+L423</f>
        <v>7126000</v>
      </c>
      <c r="M85" s="241">
        <f>M244+M362+M423</f>
        <v>0</v>
      </c>
      <c r="N85" s="241">
        <f>N244+N362+N423</f>
        <v>4185370</v>
      </c>
      <c r="O85" s="303">
        <f>O244+O362+O423</f>
        <v>4185370</v>
      </c>
      <c r="P85" s="230">
        <f t="shared" si="45"/>
        <v>2940630</v>
      </c>
      <c r="Q85" s="82">
        <f t="shared" si="33"/>
        <v>15.16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35000</v>
      </c>
      <c r="I86" s="241">
        <f>I245</f>
        <v>35000</v>
      </c>
      <c r="J86" s="241">
        <f>J245</f>
        <v>0</v>
      </c>
      <c r="K86" s="356">
        <f t="shared" si="26"/>
        <v>100</v>
      </c>
      <c r="L86" s="312">
        <f>L245</f>
        <v>8000</v>
      </c>
      <c r="M86" s="241">
        <f>M245</f>
        <v>0</v>
      </c>
      <c r="N86" s="241">
        <f>N245</f>
        <v>0</v>
      </c>
      <c r="O86" s="303">
        <f>O245</f>
        <v>0</v>
      </c>
      <c r="P86" s="230">
        <f t="shared" si="45"/>
        <v>8000</v>
      </c>
      <c r="Q86" s="82">
        <f t="shared" si="33"/>
        <v>0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740000</v>
      </c>
      <c r="I87" s="241">
        <f>I366</f>
        <v>740000</v>
      </c>
      <c r="J87" s="241">
        <f t="shared" ref="J87:O87" si="57">J366</f>
        <v>0</v>
      </c>
      <c r="K87" s="356">
        <f t="shared" si="26"/>
        <v>100</v>
      </c>
      <c r="L87" s="313">
        <f>L366</f>
        <v>740000</v>
      </c>
      <c r="M87" s="241">
        <f t="shared" ref="M87" si="58">M366</f>
        <v>0</v>
      </c>
      <c r="N87" s="241">
        <f t="shared" si="57"/>
        <v>668857</v>
      </c>
      <c r="O87" s="303">
        <f t="shared" si="57"/>
        <v>668857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H371</f>
        <v>0</v>
      </c>
      <c r="I88" s="241">
        <f>I371</f>
        <v>0</v>
      </c>
      <c r="J88" s="241">
        <f>J371</f>
        <v>0</v>
      </c>
      <c r="K88" s="356" t="e">
        <f t="shared" si="26"/>
        <v>#DIV/0!</v>
      </c>
      <c r="L88" s="313">
        <f>L371</f>
        <v>0</v>
      </c>
      <c r="M88" s="241">
        <f>M371</f>
        <v>0</v>
      </c>
      <c r="N88" s="241">
        <f>N371</f>
        <v>0</v>
      </c>
      <c r="O88" s="303">
        <f>O371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H449</f>
        <v>0</v>
      </c>
      <c r="I89" s="241">
        <f>I449</f>
        <v>0</v>
      </c>
      <c r="J89" s="241">
        <f>J449</f>
        <v>0</v>
      </c>
      <c r="K89" s="356" t="e">
        <f t="shared" si="26"/>
        <v>#DIV/0!</v>
      </c>
      <c r="L89" s="313">
        <f>L449</f>
        <v>0</v>
      </c>
      <c r="M89" s="241">
        <f>M449</f>
        <v>0</v>
      </c>
      <c r="N89" s="241">
        <f>N449</f>
        <v>0</v>
      </c>
      <c r="O89" s="303">
        <f>O449</f>
        <v>0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+H246+H454</f>
        <v>10366000</v>
      </c>
      <c r="I90" s="241">
        <f>+I246+I454</f>
        <v>10366000</v>
      </c>
      <c r="J90" s="241">
        <f>+J246+J454</f>
        <v>0</v>
      </c>
      <c r="K90" s="356">
        <f t="shared" si="26"/>
        <v>100</v>
      </c>
      <c r="L90" s="312">
        <f>+L246+L454</f>
        <v>2236000</v>
      </c>
      <c r="M90" s="241">
        <f>+M246+M454</f>
        <v>0</v>
      </c>
      <c r="N90" s="241">
        <f>+N246+N454</f>
        <v>997825</v>
      </c>
      <c r="O90" s="303">
        <f>+O246+O454</f>
        <v>997825</v>
      </c>
      <c r="P90" s="230">
        <f>L90-O90</f>
        <v>1238175</v>
      </c>
      <c r="Q90" s="82">
        <f t="shared" ref="Q90:Q121" si="59">ROUND(O90/H90*100,2)</f>
        <v>9.6300000000000008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H147+H374</f>
        <v>829000</v>
      </c>
      <c r="I91" s="241">
        <f>I147+I374</f>
        <v>829000</v>
      </c>
      <c r="J91" s="241">
        <f>J147+J374</f>
        <v>0</v>
      </c>
      <c r="K91" s="356">
        <f t="shared" si="26"/>
        <v>100</v>
      </c>
      <c r="L91" s="312">
        <f>L147+L374</f>
        <v>0</v>
      </c>
      <c r="M91" s="241">
        <f>M147+M374</f>
        <v>0</v>
      </c>
      <c r="N91" s="241">
        <f>N147+N374</f>
        <v>0</v>
      </c>
      <c r="O91" s="303">
        <f>O147+O374</f>
        <v>0</v>
      </c>
      <c r="P91" s="230">
        <f>P147+P374</f>
        <v>0</v>
      </c>
      <c r="Q91" s="82">
        <f t="shared" si="59"/>
        <v>0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35000</v>
      </c>
      <c r="I92" s="241">
        <f>I93</f>
        <v>35000</v>
      </c>
      <c r="J92" s="241">
        <f>J93</f>
        <v>0</v>
      </c>
      <c r="K92" s="356">
        <f t="shared" si="26"/>
        <v>100</v>
      </c>
      <c r="L92" s="312">
        <f>L93</f>
        <v>0</v>
      </c>
      <c r="M92" s="241">
        <f t="shared" ref="M92:O92" si="60">M93</f>
        <v>0</v>
      </c>
      <c r="N92" s="241">
        <f t="shared" si="60"/>
        <v>0</v>
      </c>
      <c r="O92" s="303">
        <f t="shared" si="60"/>
        <v>0</v>
      </c>
      <c r="P92" s="230">
        <f>L92-O92</f>
        <v>0</v>
      </c>
      <c r="Q92" s="82">
        <f t="shared" si="59"/>
        <v>0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H251+H377</f>
        <v>35000</v>
      </c>
      <c r="I93" s="241">
        <f>I251+I377</f>
        <v>35000</v>
      </c>
      <c r="J93" s="241">
        <f>J251+J377</f>
        <v>0</v>
      </c>
      <c r="K93" s="356">
        <f t="shared" si="26"/>
        <v>100</v>
      </c>
      <c r="L93" s="312">
        <f>L251+L377</f>
        <v>0</v>
      </c>
      <c r="M93" s="241">
        <f>M251+M377</f>
        <v>0</v>
      </c>
      <c r="N93" s="241">
        <f>N251+N377</f>
        <v>0</v>
      </c>
      <c r="O93" s="303">
        <f>O251+O377</f>
        <v>0</v>
      </c>
      <c r="P93" s="230">
        <f>L93-O93</f>
        <v>0</v>
      </c>
      <c r="Q93" s="82">
        <f t="shared" si="59"/>
        <v>0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6" t="e">
        <f t="shared" si="26"/>
        <v>#DIV/0!</v>
      </c>
      <c r="L94" s="312">
        <f>L95+L96</f>
        <v>0</v>
      </c>
      <c r="M94" s="241">
        <f>M95+M96</f>
        <v>0</v>
      </c>
      <c r="N94" s="241">
        <f>N95+N96</f>
        <v>0</v>
      </c>
      <c r="O94" s="303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H470</f>
        <v>0</v>
      </c>
      <c r="I95" s="241">
        <f>I470</f>
        <v>0</v>
      </c>
      <c r="J95" s="241">
        <f>J471</f>
        <v>0</v>
      </c>
      <c r="K95" s="356" t="e">
        <f t="shared" si="26"/>
        <v>#DIV/0!</v>
      </c>
      <c r="L95" s="312">
        <f>L470</f>
        <v>0</v>
      </c>
      <c r="M95" s="241">
        <f>M471</f>
        <v>0</v>
      </c>
      <c r="N95" s="241">
        <f>N471</f>
        <v>0</v>
      </c>
      <c r="O95" s="303">
        <f t="shared" ref="O95" si="62">O471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H387</f>
        <v>0</v>
      </c>
      <c r="I96" s="241">
        <f>I387</f>
        <v>0</v>
      </c>
      <c r="J96" s="241">
        <f>J387</f>
        <v>0</v>
      </c>
      <c r="K96" s="356" t="e">
        <f t="shared" si="26"/>
        <v>#DIV/0!</v>
      </c>
      <c r="L96" s="312">
        <f>L387</f>
        <v>0</v>
      </c>
      <c r="M96" s="241">
        <f>M387</f>
        <v>0</v>
      </c>
      <c r="N96" s="241">
        <f>N387</f>
        <v>0</v>
      </c>
      <c r="O96" s="303">
        <f t="shared" ref="O96" si="63">O387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+H258+H388+H474</f>
        <v>0</v>
      </c>
      <c r="I97" s="247">
        <f>+I258+I388+I474+I153</f>
        <v>0</v>
      </c>
      <c r="J97" s="247">
        <f>+J258+J388+J474</f>
        <v>0</v>
      </c>
      <c r="K97" s="357"/>
      <c r="L97" s="394">
        <f>+L258+L388+L477</f>
        <v>0</v>
      </c>
      <c r="M97" s="247">
        <f>+M258+M388+M474+M153</f>
        <v>0</v>
      </c>
      <c r="N97" s="247">
        <f>+N258+N388+N474+N153</f>
        <v>-26248</v>
      </c>
      <c r="O97" s="305">
        <f>+O258+O388+O474+O153</f>
        <v>-26248</v>
      </c>
      <c r="P97" s="367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18" x14ac:dyDescent="0.2">
      <c r="A98" s="429" t="s">
        <v>136</v>
      </c>
      <c r="B98" s="430"/>
      <c r="C98" s="430"/>
      <c r="D98" s="430"/>
      <c r="E98" s="430"/>
      <c r="F98" s="430"/>
      <c r="G98" s="72" t="s">
        <v>137</v>
      </c>
      <c r="H98" s="244">
        <f>H99+H153</f>
        <v>829000</v>
      </c>
      <c r="I98" s="248">
        <f>I99+I153</f>
        <v>829000</v>
      </c>
      <c r="J98" s="248">
        <f>J99+J153</f>
        <v>0</v>
      </c>
      <c r="K98" s="358">
        <f>ROUND(I98/H98*100,2)</f>
        <v>100</v>
      </c>
      <c r="L98" s="393">
        <f>L99+L153</f>
        <v>0</v>
      </c>
      <c r="M98" s="245">
        <f>M99+M153</f>
        <v>0</v>
      </c>
      <c r="N98" s="245">
        <f>N99+N153</f>
        <v>0</v>
      </c>
      <c r="O98" s="304">
        <f>O99+O153</f>
        <v>0</v>
      </c>
      <c r="P98" s="366">
        <f>L98-O98</f>
        <v>0</v>
      </c>
      <c r="Q98" s="82">
        <f t="shared" si="59"/>
        <v>0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829000</v>
      </c>
      <c r="I99" s="241">
        <f>I100+I129+I147</f>
        <v>829000</v>
      </c>
      <c r="J99" s="241">
        <f>J100+J129+J147</f>
        <v>0</v>
      </c>
      <c r="K99" s="229">
        <f>ROUND(I99/H99*100,2)</f>
        <v>100</v>
      </c>
      <c r="L99" s="312">
        <f>L100+L129+L147</f>
        <v>0</v>
      </c>
      <c r="M99" s="241">
        <f>M100+M129+M147</f>
        <v>0</v>
      </c>
      <c r="N99" s="241">
        <f>N100+N129+N147</f>
        <v>0</v>
      </c>
      <c r="O99" s="303">
        <f t="shared" ref="O99" si="64">O100+O129+O147</f>
        <v>0</v>
      </c>
      <c r="P99" s="230">
        <f>L99-O99</f>
        <v>0</v>
      </c>
      <c r="Q99" s="82">
        <f t="shared" si="59"/>
        <v>0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2">
        <f>L101+L122+L120</f>
        <v>0</v>
      </c>
      <c r="M100" s="241">
        <f>M101+M122+M120</f>
        <v>0</v>
      </c>
      <c r="N100" s="241">
        <f>N101+N122+N120</f>
        <v>0</v>
      </c>
      <c r="O100" s="303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2">
        <f>SUM(L102:L119)</f>
        <v>0</v>
      </c>
      <c r="M101" s="241">
        <f>SUM(M102:M119)</f>
        <v>0</v>
      </c>
      <c r="N101" s="241">
        <f>SUM(N102:N119)</f>
        <v>0</v>
      </c>
      <c r="O101" s="303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89"/>
      <c r="M102" s="255"/>
      <c r="N102" s="255"/>
      <c r="O102" s="298">
        <f t="shared" ref="O102:O121" si="66">+M102+N102</f>
        <v>0</v>
      </c>
      <c r="P102" s="347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59"/>
      <c r="L103" s="395"/>
      <c r="M103" s="306"/>
      <c r="N103" s="306"/>
      <c r="O103" s="298">
        <f t="shared" si="66"/>
        <v>0</v>
      </c>
      <c r="P103" s="368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89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89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89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89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89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89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89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89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89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89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89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89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89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89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89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89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2">
        <f>L121</f>
        <v>0</v>
      </c>
      <c r="M120" s="241">
        <f t="shared" ref="M120:P120" si="70">M121</f>
        <v>0</v>
      </c>
      <c r="N120" s="241">
        <f t="shared" si="70"/>
        <v>0</v>
      </c>
      <c r="O120" s="303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89">
        <v>0</v>
      </c>
      <c r="M121" s="255"/>
      <c r="N121" s="255"/>
      <c r="O121" s="298">
        <f t="shared" si="66"/>
        <v>0</v>
      </c>
      <c r="P121" s="347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2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3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89"/>
      <c r="M123" s="255"/>
      <c r="N123" s="255"/>
      <c r="O123" s="298">
        <f t="shared" ref="O123:O128" si="75">+M123+N123</f>
        <v>0</v>
      </c>
      <c r="P123" s="347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89"/>
      <c r="M124" s="255"/>
      <c r="N124" s="255"/>
      <c r="O124" s="298">
        <f t="shared" si="75"/>
        <v>0</v>
      </c>
      <c r="P124" s="347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89"/>
      <c r="M125" s="255"/>
      <c r="N125" s="255"/>
      <c r="O125" s="298">
        <f t="shared" si="75"/>
        <v>0</v>
      </c>
      <c r="P125" s="347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89"/>
      <c r="M126" s="255"/>
      <c r="N126" s="255"/>
      <c r="O126" s="298">
        <f t="shared" si="75"/>
        <v>0</v>
      </c>
      <c r="P126" s="347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89"/>
      <c r="M127" s="255"/>
      <c r="N127" s="255"/>
      <c r="O127" s="298">
        <f t="shared" si="75"/>
        <v>0</v>
      </c>
      <c r="P127" s="347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89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0</v>
      </c>
      <c r="I129" s="241">
        <f>I130+I137+I141+I142</f>
        <v>0</v>
      </c>
      <c r="J129" s="241">
        <f>J130+J137+J141+J142</f>
        <v>0</v>
      </c>
      <c r="K129" s="229" t="e">
        <f t="shared" si="69"/>
        <v>#DIV/0!</v>
      </c>
      <c r="L129" s="312">
        <f>L130+L137+L141+L142</f>
        <v>0</v>
      </c>
      <c r="M129" s="241">
        <f>M130+M137+M141+M142</f>
        <v>0</v>
      </c>
      <c r="N129" s="241">
        <v>0</v>
      </c>
      <c r="O129" s="303">
        <f t="shared" ref="O129" si="76">O130+O137+O141+O142</f>
        <v>0</v>
      </c>
      <c r="P129" s="230">
        <f t="shared" si="72"/>
        <v>0</v>
      </c>
      <c r="Q129" s="82" t="e">
        <f t="shared" si="74"/>
        <v>#DIV/0!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2">
        <f>SUM(L131:L136)</f>
        <v>0</v>
      </c>
      <c r="M130" s="241">
        <f>SUM(M131:M136)</f>
        <v>0</v>
      </c>
      <c r="N130" s="241">
        <f>SUM(N131:N136)</f>
        <v>0</v>
      </c>
      <c r="O130" s="303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89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89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89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89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89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89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2">
        <f>L138+L139+L140</f>
        <v>0</v>
      </c>
      <c r="M137" s="241">
        <f>M138+M139+M140</f>
        <v>0</v>
      </c>
      <c r="N137" s="241">
        <f>N138+N139+N140</f>
        <v>0</v>
      </c>
      <c r="O137" s="303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89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89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89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89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0</v>
      </c>
      <c r="I142" s="241">
        <f>I143+I144+I145+I146</f>
        <v>0</v>
      </c>
      <c r="J142" s="241">
        <f>J143+J144+J145+J146</f>
        <v>0</v>
      </c>
      <c r="K142" s="229" t="e">
        <f t="shared" si="69"/>
        <v>#DIV/0!</v>
      </c>
      <c r="L142" s="312">
        <f>L143+L144+L145+L146</f>
        <v>0</v>
      </c>
      <c r="M142" s="241">
        <f>M143+M144+M145+M146</f>
        <v>0</v>
      </c>
      <c r="N142" s="241">
        <f>N143+N144+N145+N146</f>
        <v>0</v>
      </c>
      <c r="O142" s="303">
        <f t="shared" ref="O142" si="81">O143+O144+O145+O146</f>
        <v>0</v>
      </c>
      <c r="P142" s="230">
        <f t="shared" si="72"/>
        <v>0</v>
      </c>
      <c r="Q142" s="82" t="e">
        <f t="shared" si="74"/>
        <v>#DIV/0!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89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89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0</v>
      </c>
      <c r="I145" s="250">
        <v>0</v>
      </c>
      <c r="J145" s="250">
        <f>H145-I145</f>
        <v>0</v>
      </c>
      <c r="K145" s="229" t="e">
        <f t="shared" si="69"/>
        <v>#DIV/0!</v>
      </c>
      <c r="L145" s="389">
        <v>0</v>
      </c>
      <c r="M145" s="255">
        <v>0</v>
      </c>
      <c r="N145" s="255">
        <v>0</v>
      </c>
      <c r="O145" s="298">
        <f>+M145+N145</f>
        <v>0</v>
      </c>
      <c r="P145" s="230">
        <f t="shared" si="72"/>
        <v>0</v>
      </c>
      <c r="Q145" s="82" t="e">
        <f t="shared" si="74"/>
        <v>#DIV/0!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89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829000</v>
      </c>
      <c r="I147" s="240">
        <f>+I148+I149</f>
        <v>829000</v>
      </c>
      <c r="J147" s="240">
        <f>+J148+J149</f>
        <v>0</v>
      </c>
      <c r="K147" s="229">
        <f t="shared" si="69"/>
        <v>100</v>
      </c>
      <c r="L147" s="312">
        <f>+L148+L149</f>
        <v>0</v>
      </c>
      <c r="M147" s="241">
        <f>+M148+M149</f>
        <v>0</v>
      </c>
      <c r="N147" s="241">
        <f>+N148+N149</f>
        <v>0</v>
      </c>
      <c r="O147" s="303">
        <f>+O148+O149</f>
        <v>0</v>
      </c>
      <c r="P147" s="230">
        <f t="shared" si="72"/>
        <v>0</v>
      </c>
      <c r="Q147" s="82">
        <f t="shared" si="74"/>
        <v>0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829000</v>
      </c>
      <c r="I148" s="250">
        <v>829000</v>
      </c>
      <c r="J148" s="250">
        <f>H148-I148</f>
        <v>0</v>
      </c>
      <c r="K148" s="229">
        <f t="shared" si="69"/>
        <v>100</v>
      </c>
      <c r="L148" s="389">
        <v>0</v>
      </c>
      <c r="M148" s="255">
        <v>0</v>
      </c>
      <c r="N148" s="255">
        <v>0</v>
      </c>
      <c r="O148" s="298">
        <f>+M148+N148</f>
        <v>0</v>
      </c>
      <c r="P148" s="230">
        <f t="shared" si="72"/>
        <v>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0</v>
      </c>
      <c r="I149" s="249">
        <f>I152</f>
        <v>0</v>
      </c>
      <c r="J149" s="249">
        <f>J150+J151+J152</f>
        <v>0</v>
      </c>
      <c r="K149" s="229" t="e">
        <f t="shared" si="69"/>
        <v>#DIV/0!</v>
      </c>
      <c r="L149" s="389">
        <f>L150+L151+L152</f>
        <v>0</v>
      </c>
      <c r="M149" s="255">
        <f>M152</f>
        <v>0</v>
      </c>
      <c r="N149" s="255">
        <v>0</v>
      </c>
      <c r="O149" s="308">
        <f>O150+O151+O152</f>
        <v>0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09"/>
      <c r="L150" s="389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09"/>
      <c r="L151" s="389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0</v>
      </c>
      <c r="I152" s="250">
        <v>0</v>
      </c>
      <c r="J152" s="250">
        <f>H152-I152</f>
        <v>0</v>
      </c>
      <c r="K152" s="229"/>
      <c r="L152" s="389">
        <v>0</v>
      </c>
      <c r="M152" s="255">
        <v>0</v>
      </c>
      <c r="N152" s="255">
        <v>0</v>
      </c>
      <c r="O152" s="298">
        <f>+M152+N152</f>
        <v>0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7"/>
      <c r="L153" s="396"/>
      <c r="M153" s="257">
        <v>0</v>
      </c>
      <c r="N153" s="257"/>
      <c r="O153" s="307">
        <f>+M153+N153</f>
        <v>0</v>
      </c>
      <c r="P153" s="369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829000</v>
      </c>
      <c r="I154" s="244">
        <f>I147</f>
        <v>829000</v>
      </c>
      <c r="J154" s="245">
        <f>J147</f>
        <v>0</v>
      </c>
      <c r="K154" s="355">
        <f t="shared" si="69"/>
        <v>100</v>
      </c>
      <c r="L154" s="393">
        <f>L147</f>
        <v>0</v>
      </c>
      <c r="M154" s="245">
        <f>M147</f>
        <v>0</v>
      </c>
      <c r="N154" s="245">
        <f>N147</f>
        <v>0</v>
      </c>
      <c r="O154" s="304">
        <f>O147</f>
        <v>0</v>
      </c>
      <c r="P154" s="366">
        <f>L154-O154</f>
        <v>0</v>
      </c>
      <c r="Q154" s="82">
        <f t="shared" si="82"/>
        <v>0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0</v>
      </c>
      <c r="I155" s="244">
        <f>I156+I157</f>
        <v>0</v>
      </c>
      <c r="J155" s="245">
        <f>J100+J129</f>
        <v>0</v>
      </c>
      <c r="K155" s="355" t="e">
        <f t="shared" si="69"/>
        <v>#DIV/0!</v>
      </c>
      <c r="L155" s="393">
        <f>L156+L157</f>
        <v>0</v>
      </c>
      <c r="M155" s="245">
        <f>M156+M157</f>
        <v>0</v>
      </c>
      <c r="N155" s="245">
        <f>N156+N157</f>
        <v>0</v>
      </c>
      <c r="O155" s="304">
        <f>O100+O129</f>
        <v>0</v>
      </c>
      <c r="P155" s="366">
        <f>L155-O155</f>
        <v>0</v>
      </c>
      <c r="Q155" s="82" t="e">
        <f t="shared" si="82"/>
        <v>#DIV/0!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0</v>
      </c>
      <c r="I156" s="244">
        <f>I145</f>
        <v>0</v>
      </c>
      <c r="J156" s="245">
        <f>J145</f>
        <v>0</v>
      </c>
      <c r="K156" s="355" t="e">
        <f t="shared" si="69"/>
        <v>#DIV/0!</v>
      </c>
      <c r="L156" s="393">
        <f>L145</f>
        <v>0</v>
      </c>
      <c r="M156" s="245">
        <f>M145</f>
        <v>0</v>
      </c>
      <c r="N156" s="245">
        <f>N145</f>
        <v>0</v>
      </c>
      <c r="O156" s="304">
        <f>O145</f>
        <v>0</v>
      </c>
      <c r="P156" s="366">
        <f>L156-O156</f>
        <v>0</v>
      </c>
      <c r="Q156" s="82" t="e">
        <f t="shared" si="82"/>
        <v>#DIV/0!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5" t="e">
        <f t="shared" si="69"/>
        <v>#DIV/0!</v>
      </c>
      <c r="L157" s="393">
        <f>L98-L147-L145</f>
        <v>0</v>
      </c>
      <c r="M157" s="245">
        <f>M99-M147-M145</f>
        <v>0</v>
      </c>
      <c r="N157" s="245">
        <f>N98-N147-N145</f>
        <v>0</v>
      </c>
      <c r="O157" s="304">
        <f t="shared" ref="O157" si="83">O155-O156</f>
        <v>0</v>
      </c>
      <c r="P157" s="366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15817000</v>
      </c>
      <c r="I158" s="241">
        <f>+I159+I168+I170+I172</f>
        <v>15817000</v>
      </c>
      <c r="J158" s="241">
        <f>+J159+J168+J170+J172</f>
        <v>0</v>
      </c>
      <c r="K158" s="229">
        <f t="shared" si="69"/>
        <v>100</v>
      </c>
      <c r="L158" s="312">
        <f>+L159+L168+L170+L172</f>
        <v>5308500</v>
      </c>
      <c r="M158" s="241">
        <f>+M159+M168+M170+M172</f>
        <v>0</v>
      </c>
      <c r="N158" s="241">
        <f>+N159+N168+N170+N172</f>
        <v>2830083.52</v>
      </c>
      <c r="O158" s="303">
        <f>+O159+O168+O170+O172</f>
        <v>1573608.52</v>
      </c>
      <c r="P158" s="230">
        <f>+P159+P168+P170+P172</f>
        <v>1618766.48</v>
      </c>
      <c r="Q158" s="82">
        <f t="shared" si="82"/>
        <v>9.9499999999999993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15782000</v>
      </c>
      <c r="I159" s="241">
        <f>+I160+I161+I162+I163+I164+I165+I167+I166</f>
        <v>15782000</v>
      </c>
      <c r="J159" s="241">
        <f>+J160+J161+J162+J163+J164+J166+J167</f>
        <v>0</v>
      </c>
      <c r="K159" s="229">
        <f t="shared" si="69"/>
        <v>100</v>
      </c>
      <c r="L159" s="312">
        <f>+L160+L161+L162+L163+L164+L165+L167+L166</f>
        <v>5308500</v>
      </c>
      <c r="M159" s="241">
        <f>+M160+M161+M162+M163+M164+M167+M166</f>
        <v>0</v>
      </c>
      <c r="N159" s="241">
        <f>+N160+N161+N162+N163+N164+N165+N167+N166</f>
        <v>2845208.52</v>
      </c>
      <c r="O159" s="303">
        <f>+O160+O161+O162+O163+O164+O166+O167</f>
        <v>1588733.52</v>
      </c>
      <c r="P159" s="230">
        <f>+P160+P161+P162+P163+P164+P166+P167</f>
        <v>1618766.48</v>
      </c>
      <c r="Q159" s="82">
        <f t="shared" si="82"/>
        <v>10.07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2973000</v>
      </c>
      <c r="I160" s="241">
        <f>+I176+I265+I100</f>
        <v>2973000</v>
      </c>
      <c r="J160" s="241">
        <f>+J176+J265</f>
        <v>0</v>
      </c>
      <c r="K160" s="229">
        <f t="shared" si="69"/>
        <v>100</v>
      </c>
      <c r="L160" s="312">
        <f>+L176+L265+L100</f>
        <v>732500</v>
      </c>
      <c r="M160" s="241">
        <f>+M176+M265+M100</f>
        <v>0</v>
      </c>
      <c r="N160" s="241">
        <f>+N176+N265+N100</f>
        <v>210980</v>
      </c>
      <c r="O160" s="303">
        <f>+O176+O265</f>
        <v>210980</v>
      </c>
      <c r="P160" s="230">
        <f>+P176+P265</f>
        <v>521520</v>
      </c>
      <c r="Q160" s="82">
        <f t="shared" si="82"/>
        <v>7.1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424000</v>
      </c>
      <c r="I161" s="241">
        <f>+I204+I301+I129</f>
        <v>424000</v>
      </c>
      <c r="J161" s="241">
        <f>+J204+J301</f>
        <v>0</v>
      </c>
      <c r="K161" s="229">
        <f t="shared" si="69"/>
        <v>100</v>
      </c>
      <c r="L161" s="312">
        <f>+L204+L301+L129</f>
        <v>126000</v>
      </c>
      <c r="M161" s="241">
        <f>+M204+M301</f>
        <v>0</v>
      </c>
      <c r="N161" s="241">
        <f>+N204+N301+N129</f>
        <v>31847.52</v>
      </c>
      <c r="O161" s="303">
        <f>+O204+O301</f>
        <v>31847.52</v>
      </c>
      <c r="P161" s="230">
        <f>+P204+P301</f>
        <v>94152.48</v>
      </c>
      <c r="Q161" s="82">
        <f t="shared" si="82"/>
        <v>7.51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2">
        <f>+L336</f>
        <v>0</v>
      </c>
      <c r="M162" s="241">
        <f>+M336</f>
        <v>0</v>
      </c>
      <c r="N162" s="241">
        <f>+N336</f>
        <v>0</v>
      </c>
      <c r="O162" s="303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0</v>
      </c>
      <c r="I163" s="241">
        <f>+I234</f>
        <v>0</v>
      </c>
      <c r="J163" s="241">
        <f>+J234</f>
        <v>0</v>
      </c>
      <c r="K163" s="229" t="e">
        <f t="shared" si="69"/>
        <v>#DIV/0!</v>
      </c>
      <c r="L163" s="312">
        <f>+L234</f>
        <v>0</v>
      </c>
      <c r="M163" s="241">
        <f>+M234</f>
        <v>0</v>
      </c>
      <c r="N163" s="241">
        <f>+N234</f>
        <v>0</v>
      </c>
      <c r="O163" s="303">
        <f t="shared" ref="O163:P163" si="85">+O234</f>
        <v>0</v>
      </c>
      <c r="P163" s="230">
        <f t="shared" si="85"/>
        <v>0</v>
      </c>
      <c r="Q163" s="82" t="e">
        <f t="shared" si="82"/>
        <v>#DIV/0!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990000</v>
      </c>
      <c r="I164" s="241">
        <f>+I236+I339</f>
        <v>990000</v>
      </c>
      <c r="J164" s="241">
        <f>+J236+J339</f>
        <v>0</v>
      </c>
      <c r="K164" s="229">
        <f t="shared" si="69"/>
        <v>100</v>
      </c>
      <c r="L164" s="312">
        <f>+L236+L339</f>
        <v>248000</v>
      </c>
      <c r="M164" s="241">
        <f>+M236+M339</f>
        <v>0</v>
      </c>
      <c r="N164" s="241">
        <f>+N236+N339</f>
        <v>89431</v>
      </c>
      <c r="O164" s="303">
        <f>+O236+O339</f>
        <v>89431</v>
      </c>
      <c r="P164" s="230">
        <f>+P236+P339</f>
        <v>158569</v>
      </c>
      <c r="Q164" s="82">
        <f t="shared" si="82"/>
        <v>9.0299999999999994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5283000</v>
      </c>
      <c r="I165" s="241">
        <f>+I241+I344</f>
        <v>5283000</v>
      </c>
      <c r="J165" s="241">
        <f>+J237+J340</f>
        <v>0</v>
      </c>
      <c r="K165" s="229"/>
      <c r="L165" s="312">
        <f>+L241+L344</f>
        <v>2101000</v>
      </c>
      <c r="M165" s="241">
        <f>+M241+M344</f>
        <v>0</v>
      </c>
      <c r="N165" s="241">
        <f t="shared" ref="N165:O165" si="86">+N241+N344</f>
        <v>1256475</v>
      </c>
      <c r="O165" s="241">
        <f t="shared" si="86"/>
        <v>1256475</v>
      </c>
      <c r="P165" s="230"/>
      <c r="Q165" s="82">
        <f t="shared" si="82"/>
        <v>23.78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5283000</v>
      </c>
      <c r="I166" s="240">
        <f>I241+I344</f>
        <v>5283000</v>
      </c>
      <c r="J166" s="241">
        <f>+J241+J344</f>
        <v>0</v>
      </c>
      <c r="K166" s="229">
        <f t="shared" si="69"/>
        <v>100</v>
      </c>
      <c r="L166" s="312">
        <f>L241+L344</f>
        <v>2101000</v>
      </c>
      <c r="M166" s="241">
        <f>M241+M344</f>
        <v>0</v>
      </c>
      <c r="N166" s="241">
        <f>N241+N344</f>
        <v>1256475</v>
      </c>
      <c r="O166" s="303">
        <f>+O241+O344</f>
        <v>1256475</v>
      </c>
      <c r="P166" s="230">
        <f>+P241+P344</f>
        <v>844525</v>
      </c>
      <c r="Q166" s="82">
        <f t="shared" si="82"/>
        <v>23.78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+H374+H147</f>
        <v>829000</v>
      </c>
      <c r="I167" s="241">
        <f>+I374+I147</f>
        <v>829000</v>
      </c>
      <c r="J167" s="241">
        <f>+J374</f>
        <v>0</v>
      </c>
      <c r="K167" s="229">
        <f t="shared" si="69"/>
        <v>100</v>
      </c>
      <c r="L167" s="312">
        <f>+L374+L147</f>
        <v>0</v>
      </c>
      <c r="M167" s="241">
        <f>+M374</f>
        <v>0</v>
      </c>
      <c r="N167" s="241">
        <f>+N374+N147</f>
        <v>0</v>
      </c>
      <c r="O167" s="303">
        <f>+O374</f>
        <v>0</v>
      </c>
      <c r="P167" s="230">
        <f>+P374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35000</v>
      </c>
      <c r="I168" s="241">
        <f>+I169</f>
        <v>35000</v>
      </c>
      <c r="J168" s="241">
        <f>+J169</f>
        <v>0</v>
      </c>
      <c r="K168" s="229">
        <f t="shared" si="69"/>
        <v>100</v>
      </c>
      <c r="L168" s="312">
        <f>+L169</f>
        <v>0</v>
      </c>
      <c r="M168" s="241">
        <f>+M169</f>
        <v>0</v>
      </c>
      <c r="N168" s="241">
        <f>+N169</f>
        <v>0</v>
      </c>
      <c r="O168" s="303">
        <f t="shared" ref="O168:P168" si="87">+O169</f>
        <v>0</v>
      </c>
      <c r="P168" s="230">
        <f t="shared" si="87"/>
        <v>0</v>
      </c>
      <c r="Q168" s="82">
        <f t="shared" si="82"/>
        <v>0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+H250+H376</f>
        <v>35000</v>
      </c>
      <c r="I169" s="241">
        <f>+I250+I376</f>
        <v>35000</v>
      </c>
      <c r="J169" s="241">
        <f>+J250+J376</f>
        <v>0</v>
      </c>
      <c r="K169" s="229">
        <f t="shared" si="69"/>
        <v>100</v>
      </c>
      <c r="L169" s="312">
        <f>+L250+L376</f>
        <v>0</v>
      </c>
      <c r="M169" s="241">
        <f>+M250+M376</f>
        <v>0</v>
      </c>
      <c r="N169" s="241">
        <f>+N250+N376</f>
        <v>0</v>
      </c>
      <c r="O169" s="303">
        <f>+O250+O376</f>
        <v>0</v>
      </c>
      <c r="P169" s="230">
        <f>+P250+P376</f>
        <v>0</v>
      </c>
      <c r="Q169" s="82">
        <f t="shared" si="82"/>
        <v>0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2">
        <f>+L171</f>
        <v>0</v>
      </c>
      <c r="M170" s="241">
        <f>+M171</f>
        <v>0</v>
      </c>
      <c r="N170" s="241">
        <f>+N171</f>
        <v>0</v>
      </c>
      <c r="O170" s="303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+H384</f>
        <v>0</v>
      </c>
      <c r="I171" s="241">
        <f>+I384</f>
        <v>0</v>
      </c>
      <c r="J171" s="241">
        <f>+J384</f>
        <v>0</v>
      </c>
      <c r="K171" s="229"/>
      <c r="L171" s="312">
        <f>+L384</f>
        <v>0</v>
      </c>
      <c r="M171" s="241">
        <f>+M384</f>
        <v>0</v>
      </c>
      <c r="N171" s="241">
        <f>+N384</f>
        <v>0</v>
      </c>
      <c r="O171" s="303">
        <f t="shared" ref="O171:P171" si="89">+O384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H258+H388</f>
        <v>0</v>
      </c>
      <c r="I172" s="241">
        <f>I258+I388</f>
        <v>0</v>
      </c>
      <c r="J172" s="241">
        <f>J258+J388</f>
        <v>0</v>
      </c>
      <c r="K172" s="229"/>
      <c r="L172" s="312">
        <f>L258+L388</f>
        <v>0</v>
      </c>
      <c r="M172" s="241">
        <f>M258+M388</f>
        <v>0</v>
      </c>
      <c r="N172" s="241">
        <f>N258+N388</f>
        <v>-15125</v>
      </c>
      <c r="O172" s="303">
        <f>O258+O388</f>
        <v>-15125</v>
      </c>
      <c r="P172" s="230">
        <f>P258+P388</f>
        <v>0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2"/>
      <c r="M173" s="241"/>
      <c r="N173" s="241"/>
      <c r="O173" s="303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29" t="s">
        <v>209</v>
      </c>
      <c r="B174" s="430"/>
      <c r="C174" s="430"/>
      <c r="D174" s="430"/>
      <c r="E174" s="430"/>
      <c r="F174" s="430"/>
      <c r="G174" s="72" t="s">
        <v>210</v>
      </c>
      <c r="H174" s="244">
        <f>H175+H250+H258</f>
        <v>35000</v>
      </c>
      <c r="I174" s="245">
        <f>I175+I250+I258</f>
        <v>35000</v>
      </c>
      <c r="J174" s="245">
        <f>J175+J250+J258</f>
        <v>0</v>
      </c>
      <c r="K174" s="355">
        <f t="shared" si="69"/>
        <v>100</v>
      </c>
      <c r="L174" s="393">
        <f>L175+L250+L258</f>
        <v>8000</v>
      </c>
      <c r="M174" s="245">
        <f>M175+M250+M258</f>
        <v>0</v>
      </c>
      <c r="N174" s="245">
        <f>N175+N250+N258</f>
        <v>0</v>
      </c>
      <c r="O174" s="304">
        <f t="shared" ref="O174" si="90">O175+O250+O258</f>
        <v>0</v>
      </c>
      <c r="P174" s="366">
        <f>L174-O174</f>
        <v>8000</v>
      </c>
      <c r="Q174" s="82">
        <f t="shared" si="82"/>
        <v>0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35000</v>
      </c>
      <c r="I175" s="241">
        <f>I176+I204+I234+I236+I241+I246</f>
        <v>35000</v>
      </c>
      <c r="J175" s="241">
        <f>J176+J204+J234+J236+J241+J246</f>
        <v>0</v>
      </c>
      <c r="K175" s="229">
        <f t="shared" si="69"/>
        <v>100</v>
      </c>
      <c r="L175" s="312">
        <f>L176+L204+L234+L236+L241+L246</f>
        <v>8000</v>
      </c>
      <c r="M175" s="241">
        <f>M176+M204+M234+M236+M241+M246</f>
        <v>0</v>
      </c>
      <c r="N175" s="241">
        <f>N176+N204+N234+N236+N241+N246</f>
        <v>0</v>
      </c>
      <c r="O175" s="303">
        <f>O176+O204+O234+O236+O241+O246</f>
        <v>0</v>
      </c>
      <c r="P175" s="230">
        <f>L175-O175</f>
        <v>8000</v>
      </c>
      <c r="Q175" s="82">
        <f t="shared" si="82"/>
        <v>0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3">
        <f>L177+L197+L195</f>
        <v>0</v>
      </c>
      <c r="M176" s="241">
        <f>M177+M197+M195</f>
        <v>0</v>
      </c>
      <c r="N176" s="241">
        <f>N177+N197+N195</f>
        <v>0</v>
      </c>
      <c r="O176" s="303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2">
        <f>SUM(L178:L194)</f>
        <v>0</v>
      </c>
      <c r="M177" s="241">
        <f>SUM(M178:M194)</f>
        <v>0</v>
      </c>
      <c r="N177" s="241">
        <f>SUM(N178:N194)</f>
        <v>0</v>
      </c>
      <c r="O177" s="303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89"/>
      <c r="M178" s="255"/>
      <c r="N178" s="255"/>
      <c r="O178" s="298">
        <f t="shared" ref="O178:O196" si="92">+M178+N178</f>
        <v>0</v>
      </c>
      <c r="P178" s="348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89"/>
      <c r="M179" s="255"/>
      <c r="N179" s="255"/>
      <c r="O179" s="298">
        <f t="shared" si="92"/>
        <v>0</v>
      </c>
      <c r="P179" s="348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89"/>
      <c r="M180" s="255"/>
      <c r="N180" s="255"/>
      <c r="O180" s="298">
        <f t="shared" si="92"/>
        <v>0</v>
      </c>
      <c r="P180" s="348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89"/>
      <c r="M181" s="255"/>
      <c r="N181" s="255"/>
      <c r="O181" s="298">
        <f t="shared" si="92"/>
        <v>0</v>
      </c>
      <c r="P181" s="348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89"/>
      <c r="M182" s="255"/>
      <c r="N182" s="255"/>
      <c r="O182" s="298">
        <f t="shared" si="92"/>
        <v>0</v>
      </c>
      <c r="P182" s="348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89"/>
      <c r="M183" s="255"/>
      <c r="N183" s="255"/>
      <c r="O183" s="298">
        <f t="shared" si="92"/>
        <v>0</v>
      </c>
      <c r="P183" s="348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89"/>
      <c r="M184" s="255"/>
      <c r="N184" s="255"/>
      <c r="O184" s="298">
        <f t="shared" si="92"/>
        <v>0</v>
      </c>
      <c r="P184" s="348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89"/>
      <c r="M185" s="255"/>
      <c r="N185" s="255"/>
      <c r="O185" s="298">
        <f t="shared" si="92"/>
        <v>0</v>
      </c>
      <c r="P185" s="348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89"/>
      <c r="M186" s="255"/>
      <c r="N186" s="255"/>
      <c r="O186" s="298">
        <f t="shared" si="92"/>
        <v>0</v>
      </c>
      <c r="P186" s="348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89"/>
      <c r="M187" s="255"/>
      <c r="N187" s="255"/>
      <c r="O187" s="298">
        <f t="shared" si="92"/>
        <v>0</v>
      </c>
      <c r="P187" s="348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89"/>
      <c r="M188" s="255"/>
      <c r="N188" s="255"/>
      <c r="O188" s="298">
        <f t="shared" si="92"/>
        <v>0</v>
      </c>
      <c r="P188" s="348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89"/>
      <c r="M189" s="255"/>
      <c r="N189" s="255"/>
      <c r="O189" s="298">
        <f t="shared" si="92"/>
        <v>0</v>
      </c>
      <c r="P189" s="348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89"/>
      <c r="M190" s="255"/>
      <c r="N190" s="255"/>
      <c r="O190" s="298">
        <f t="shared" si="92"/>
        <v>0</v>
      </c>
      <c r="P190" s="348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89"/>
      <c r="M191" s="255"/>
      <c r="N191" s="255"/>
      <c r="O191" s="298">
        <f t="shared" si="92"/>
        <v>0</v>
      </c>
      <c r="P191" s="348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89"/>
      <c r="M192" s="255"/>
      <c r="N192" s="255"/>
      <c r="O192" s="298">
        <f t="shared" si="92"/>
        <v>0</v>
      </c>
      <c r="P192" s="348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89"/>
      <c r="M193" s="255"/>
      <c r="N193" s="255"/>
      <c r="O193" s="298">
        <f t="shared" si="92"/>
        <v>0</v>
      </c>
      <c r="P193" s="348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89"/>
      <c r="M194" s="255"/>
      <c r="N194" s="255"/>
      <c r="O194" s="298">
        <f t="shared" si="92"/>
        <v>0</v>
      </c>
      <c r="P194" s="348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89">
        <f>L196</f>
        <v>0</v>
      </c>
      <c r="M195" s="255"/>
      <c r="N195" s="255"/>
      <c r="O195" s="298">
        <f t="shared" si="92"/>
        <v>0</v>
      </c>
      <c r="P195" s="348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89">
        <v>0</v>
      </c>
      <c r="M196" s="255"/>
      <c r="N196" s="255"/>
      <c r="O196" s="298">
        <f t="shared" si="92"/>
        <v>0</v>
      </c>
      <c r="P196" s="348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2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3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89"/>
      <c r="M198" s="255"/>
      <c r="N198" s="255"/>
      <c r="O198" s="298">
        <f t="shared" ref="O198:O203" si="97">+M198+N198</f>
        <v>0</v>
      </c>
      <c r="P198" s="348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89"/>
      <c r="M199" s="255"/>
      <c r="N199" s="255"/>
      <c r="O199" s="298">
        <f t="shared" si="97"/>
        <v>0</v>
      </c>
      <c r="P199" s="348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89"/>
      <c r="M200" s="255"/>
      <c r="N200" s="255"/>
      <c r="O200" s="298">
        <f t="shared" si="97"/>
        <v>0</v>
      </c>
      <c r="P200" s="348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89"/>
      <c r="M201" s="255"/>
      <c r="N201" s="255"/>
      <c r="O201" s="298">
        <f t="shared" si="97"/>
        <v>0</v>
      </c>
      <c r="P201" s="348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89"/>
      <c r="M202" s="255"/>
      <c r="N202" s="255"/>
      <c r="O202" s="298">
        <f t="shared" si="97"/>
        <v>0</v>
      </c>
      <c r="P202" s="348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89"/>
      <c r="M203" s="255"/>
      <c r="N203" s="255"/>
      <c r="O203" s="298">
        <f t="shared" si="97"/>
        <v>0</v>
      </c>
      <c r="P203" s="348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0</v>
      </c>
      <c r="I204" s="241">
        <f>I205+I216+I217+I221+I224+I225+I226+I227+I229</f>
        <v>0</v>
      </c>
      <c r="J204" s="241">
        <f>J205+J216+J217+J221+J224+J225+J226+J227+J229</f>
        <v>0</v>
      </c>
      <c r="K204" s="229" t="e">
        <f>ROUND(I204/H204*100,2)</f>
        <v>#DIV/0!</v>
      </c>
      <c r="L204" s="312">
        <f>L205+L216+L217+L221+L224+L225+L226+L227+L229</f>
        <v>0</v>
      </c>
      <c r="M204" s="241">
        <f>M205+M216+M217+M221+M224+M225+M226+M227+M229</f>
        <v>0</v>
      </c>
      <c r="N204" s="241">
        <f>N205+N216+N217+N221+N224+N225+N226+N227+N229</f>
        <v>0</v>
      </c>
      <c r="O204" s="303">
        <f t="shared" ref="O204" si="99">O205+O216+O217+O221+O224+O225+O226+O227+O229</f>
        <v>0</v>
      </c>
      <c r="P204" s="230">
        <f t="shared" si="98"/>
        <v>0</v>
      </c>
      <c r="Q204" s="82" t="e">
        <f t="shared" si="82"/>
        <v>#DIV/0!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0</v>
      </c>
      <c r="I205" s="241">
        <f>SUM(I206:I215)</f>
        <v>0</v>
      </c>
      <c r="J205" s="241">
        <f>SUM(J206:J215)</f>
        <v>0</v>
      </c>
      <c r="K205" s="229" t="e">
        <f>ROUND(I205/H205*100,2)</f>
        <v>#DIV/0!</v>
      </c>
      <c r="L205" s="312">
        <f>SUM(L206:L215)</f>
        <v>0</v>
      </c>
      <c r="M205" s="241">
        <f>SUM(M206:M215)</f>
        <v>0</v>
      </c>
      <c r="N205" s="241">
        <f>SUM(N206:N215)</f>
        <v>0</v>
      </c>
      <c r="O205" s="303">
        <f t="shared" ref="O205" si="100">SUM(O206:O215)</f>
        <v>0</v>
      </c>
      <c r="P205" s="230">
        <f t="shared" si="98"/>
        <v>0</v>
      </c>
      <c r="Q205" s="82" t="e">
        <f t="shared" si="82"/>
        <v>#DIV/0!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89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89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89"/>
      <c r="M208" s="255"/>
      <c r="N208" s="255"/>
      <c r="O208" s="298">
        <f t="shared" si="102"/>
        <v>0</v>
      </c>
      <c r="P208" s="347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6"/>
      <c r="L209" s="389"/>
      <c r="M209" s="255"/>
      <c r="N209" s="255"/>
      <c r="O209" s="298">
        <f t="shared" si="102"/>
        <v>0</v>
      </c>
      <c r="P209" s="370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6"/>
      <c r="L210" s="389"/>
      <c r="M210" s="255"/>
      <c r="N210" s="255"/>
      <c r="O210" s="298">
        <f t="shared" si="102"/>
        <v>0</v>
      </c>
      <c r="P210" s="347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89"/>
      <c r="M211" s="255"/>
      <c r="N211" s="255"/>
      <c r="O211" s="298">
        <f t="shared" si="102"/>
        <v>0</v>
      </c>
      <c r="P211" s="347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89"/>
      <c r="M212" s="255"/>
      <c r="N212" s="255"/>
      <c r="O212" s="298">
        <f t="shared" si="102"/>
        <v>0</v>
      </c>
      <c r="P212" s="370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89"/>
      <c r="M213" s="255"/>
      <c r="N213" s="255"/>
      <c r="O213" s="298">
        <f t="shared" si="102"/>
        <v>0</v>
      </c>
      <c r="P213" s="371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0</v>
      </c>
      <c r="I214" s="250">
        <v>0</v>
      </c>
      <c r="J214" s="250">
        <f t="shared" si="101"/>
        <v>0</v>
      </c>
      <c r="K214" s="229" t="e">
        <f>ROUND(I214/H214*100,2)</f>
        <v>#DIV/0!</v>
      </c>
      <c r="L214" s="389">
        <v>0</v>
      </c>
      <c r="M214" s="255">
        <v>0</v>
      </c>
      <c r="N214" s="255">
        <v>0</v>
      </c>
      <c r="O214" s="298">
        <f t="shared" si="102"/>
        <v>0</v>
      </c>
      <c r="P214" s="347">
        <f t="shared" si="98"/>
        <v>0</v>
      </c>
      <c r="Q214" s="82" t="e">
        <f t="shared" si="82"/>
        <v>#DIV/0!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89"/>
      <c r="M215" s="255"/>
      <c r="N215" s="255"/>
      <c r="O215" s="298">
        <f t="shared" si="102"/>
        <v>0</v>
      </c>
      <c r="P215" s="347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89"/>
      <c r="M216" s="255"/>
      <c r="N216" s="255"/>
      <c r="O216" s="298">
        <f t="shared" si="102"/>
        <v>0</v>
      </c>
      <c r="P216" s="347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2">
        <f>SUM(L218:L220)</f>
        <v>0</v>
      </c>
      <c r="M217" s="241">
        <f>SUM(M218:M220)</f>
        <v>0</v>
      </c>
      <c r="N217" s="241">
        <f>SUM(N218:N220)</f>
        <v>0</v>
      </c>
      <c r="O217" s="303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89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89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89"/>
      <c r="M220" s="255"/>
      <c r="N220" s="255"/>
      <c r="O220" s="298">
        <f>+M220+N220</f>
        <v>0</v>
      </c>
      <c r="P220" s="347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2">
        <f>L222+L223</f>
        <v>0</v>
      </c>
      <c r="M221" s="241">
        <f>M222+M223</f>
        <v>0</v>
      </c>
      <c r="N221" s="241">
        <f>N222+N223</f>
        <v>0</v>
      </c>
      <c r="O221" s="303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89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89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89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89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89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89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89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2">
        <f>L230+L231+L232+L233</f>
        <v>0</v>
      </c>
      <c r="M229" s="241">
        <f>M230+M231+M232+M233</f>
        <v>0</v>
      </c>
      <c r="N229" s="241">
        <f>N230+N231+N232+N233</f>
        <v>0</v>
      </c>
      <c r="O229" s="303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89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89"/>
      <c r="M231" s="255"/>
      <c r="N231" s="255"/>
      <c r="O231" s="298">
        <f>+M231+N231</f>
        <v>0</v>
      </c>
      <c r="P231" s="347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89"/>
      <c r="M232" s="255"/>
      <c r="N232" s="255"/>
      <c r="O232" s="298">
        <f>+M232+N232</f>
        <v>0</v>
      </c>
      <c r="P232" s="347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6"/>
      <c r="L233" s="389"/>
      <c r="M233" s="255"/>
      <c r="N233" s="255"/>
      <c r="O233" s="298">
        <f>+M233+N233</f>
        <v>0</v>
      </c>
      <c r="P233" s="370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0</v>
      </c>
      <c r="I234" s="241">
        <f>I235</f>
        <v>0</v>
      </c>
      <c r="J234" s="241">
        <f>J235</f>
        <v>0</v>
      </c>
      <c r="K234" s="229" t="e">
        <f>ROUND(I234/H234*100,2)</f>
        <v>#DIV/0!</v>
      </c>
      <c r="L234" s="312">
        <f>L235</f>
        <v>0</v>
      </c>
      <c r="M234" s="241">
        <f t="shared" ref="M234:O234" si="110">M235</f>
        <v>0</v>
      </c>
      <c r="N234" s="241">
        <f t="shared" si="110"/>
        <v>0</v>
      </c>
      <c r="O234" s="303">
        <f t="shared" si="110"/>
        <v>0</v>
      </c>
      <c r="P234" s="230">
        <f t="shared" si="109"/>
        <v>0</v>
      </c>
      <c r="Q234" s="82" t="e">
        <f t="shared" si="104"/>
        <v>#DIV/0!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0</v>
      </c>
      <c r="I235" s="250">
        <v>0</v>
      </c>
      <c r="J235" s="250">
        <f>H235-I235</f>
        <v>0</v>
      </c>
      <c r="K235" s="229" t="e">
        <f>ROUND(I235/H235*100,2)</f>
        <v>#DIV/0!</v>
      </c>
      <c r="L235" s="389">
        <v>0</v>
      </c>
      <c r="M235" s="255">
        <v>0</v>
      </c>
      <c r="N235" s="255">
        <v>0</v>
      </c>
      <c r="O235" s="298">
        <f>+M235+N235</f>
        <v>0</v>
      </c>
      <c r="P235" s="230">
        <f t="shared" si="109"/>
        <v>0</v>
      </c>
      <c r="Q235" s="82" t="e">
        <f t="shared" si="104"/>
        <v>#DIV/0!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2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3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2">
        <f t="shared" si="112"/>
        <v>0</v>
      </c>
      <c r="M237" s="241">
        <f t="shared" si="113"/>
        <v>0</v>
      </c>
      <c r="N237" s="241">
        <f t="shared" si="113"/>
        <v>0</v>
      </c>
      <c r="O237" s="303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89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89">
        <f>+L240</f>
        <v>0</v>
      </c>
      <c r="M239" s="255">
        <f t="shared" ref="M239:O239" si="114">+M240</f>
        <v>0</v>
      </c>
      <c r="N239" s="255">
        <f t="shared" si="114"/>
        <v>0</v>
      </c>
      <c r="O239" s="308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89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35000</v>
      </c>
      <c r="I241" s="241">
        <f>I243</f>
        <v>35000</v>
      </c>
      <c r="J241" s="241">
        <f>J243</f>
        <v>0</v>
      </c>
      <c r="K241" s="229">
        <f>ROUND(I241/H241*100,2)</f>
        <v>100</v>
      </c>
      <c r="L241" s="312">
        <f>L243</f>
        <v>8000</v>
      </c>
      <c r="M241" s="241">
        <f>M243</f>
        <v>0</v>
      </c>
      <c r="N241" s="241">
        <f>N243</f>
        <v>0</v>
      </c>
      <c r="O241" s="303">
        <f t="shared" ref="O241" si="115">O243</f>
        <v>0</v>
      </c>
      <c r="P241" s="372">
        <f t="shared" si="109"/>
        <v>8000</v>
      </c>
      <c r="Q241" s="115">
        <f t="shared" si="104"/>
        <v>0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7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35000</v>
      </c>
      <c r="I243" s="241">
        <f>I245+I244</f>
        <v>35000</v>
      </c>
      <c r="J243" s="241">
        <f>J245+J244</f>
        <v>0</v>
      </c>
      <c r="K243" s="229">
        <f>ROUND(I243/H243*100,2)</f>
        <v>100</v>
      </c>
      <c r="L243" s="312">
        <f>L245+L244</f>
        <v>8000</v>
      </c>
      <c r="M243" s="241">
        <f>M245+M244</f>
        <v>0</v>
      </c>
      <c r="N243" s="241">
        <f>N245+N244</f>
        <v>0</v>
      </c>
      <c r="O243" s="303">
        <f t="shared" ref="O243" si="116">O245+O244</f>
        <v>0</v>
      </c>
      <c r="P243" s="230">
        <f t="shared" si="109"/>
        <v>8000</v>
      </c>
      <c r="Q243" s="82">
        <f t="shared" si="104"/>
        <v>0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89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35000</v>
      </c>
      <c r="I245" s="250">
        <v>35000</v>
      </c>
      <c r="J245" s="250">
        <f>H245-I245</f>
        <v>0</v>
      </c>
      <c r="K245" s="229">
        <f>ROUND(I245/H245*100,2)</f>
        <v>100</v>
      </c>
      <c r="L245" s="389">
        <v>8000</v>
      </c>
      <c r="M245" s="255">
        <v>0</v>
      </c>
      <c r="N245" s="255">
        <v>0</v>
      </c>
      <c r="O245" s="298">
        <f>+M245+N245</f>
        <v>0</v>
      </c>
      <c r="P245" s="347">
        <f t="shared" si="109"/>
        <v>8000</v>
      </c>
      <c r="Q245" s="82">
        <f t="shared" si="104"/>
        <v>0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2">
        <f>+L247</f>
        <v>0</v>
      </c>
      <c r="M246" s="241">
        <v>0</v>
      </c>
      <c r="N246" s="241">
        <v>0</v>
      </c>
      <c r="O246" s="309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89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89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89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2">
        <f>L251</f>
        <v>0</v>
      </c>
      <c r="M250" s="241">
        <f>M251</f>
        <v>0</v>
      </c>
      <c r="N250" s="241">
        <f>N251</f>
        <v>0</v>
      </c>
      <c r="O250" s="303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2">
        <f>L252+L257</f>
        <v>0</v>
      </c>
      <c r="M251" s="241">
        <f>M252+M257</f>
        <v>0</v>
      </c>
      <c r="N251" s="241">
        <f>N252+N257</f>
        <v>0</v>
      </c>
      <c r="O251" s="303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2">
        <f>L253+L254+L255+L256</f>
        <v>0</v>
      </c>
      <c r="M252" s="241">
        <f>M253+M254+M255+M256</f>
        <v>0</v>
      </c>
      <c r="N252" s="241">
        <f>N253+N254+N255+N256</f>
        <v>0</v>
      </c>
      <c r="O252" s="303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89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89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89"/>
      <c r="M255" s="255"/>
      <c r="N255" s="255"/>
      <c r="O255" s="298">
        <f t="shared" si="123"/>
        <v>0</v>
      </c>
      <c r="P255" s="347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89"/>
      <c r="M256" s="255"/>
      <c r="N256" s="255"/>
      <c r="O256" s="310">
        <f t="shared" si="123"/>
        <v>0</v>
      </c>
      <c r="P256" s="348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89"/>
      <c r="M257" s="255"/>
      <c r="N257" s="255"/>
      <c r="O257" s="310">
        <f t="shared" si="123"/>
        <v>0</v>
      </c>
      <c r="P257" s="348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7"/>
      <c r="L258" s="396"/>
      <c r="M258" s="257">
        <v>0</v>
      </c>
      <c r="N258" s="257"/>
      <c r="O258" s="307">
        <f t="shared" si="123"/>
        <v>0</v>
      </c>
      <c r="P258" s="369">
        <f t="shared" si="121"/>
        <v>0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89"/>
      <c r="M259" s="255"/>
      <c r="N259" s="255"/>
      <c r="O259" s="308"/>
      <c r="P259" s="347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5" t="e">
        <f t="shared" ref="K260:K323" si="124">ROUND(I260/H260*100,2)</f>
        <v>#DIV/0!</v>
      </c>
      <c r="L260" s="393">
        <f>L261</f>
        <v>0</v>
      </c>
      <c r="M260" s="245">
        <f t="shared" ref="M260:P260" si="125">M261</f>
        <v>0</v>
      </c>
      <c r="N260" s="245">
        <f t="shared" si="125"/>
        <v>0</v>
      </c>
      <c r="O260" s="304">
        <f t="shared" si="125"/>
        <v>0</v>
      </c>
      <c r="P260" s="366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5" t="e">
        <f t="shared" si="124"/>
        <v>#DIV/0!</v>
      </c>
      <c r="L261" s="393">
        <f>L236</f>
        <v>0</v>
      </c>
      <c r="M261" s="245">
        <f>M236</f>
        <v>0</v>
      </c>
      <c r="N261" s="245">
        <f>N236</f>
        <v>0</v>
      </c>
      <c r="O261" s="304">
        <f t="shared" ref="O261:P261" si="126">O236</f>
        <v>0</v>
      </c>
      <c r="P261" s="366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35000</v>
      </c>
      <c r="I262" s="245">
        <f>I174-I261</f>
        <v>35000</v>
      </c>
      <c r="J262" s="245">
        <f>H262-I262</f>
        <v>0</v>
      </c>
      <c r="K262" s="355">
        <f t="shared" si="124"/>
        <v>100</v>
      </c>
      <c r="L262" s="393">
        <f>L174-L261</f>
        <v>8000</v>
      </c>
      <c r="M262" s="245">
        <f>M174-M261</f>
        <v>0</v>
      </c>
      <c r="N262" s="245">
        <f>N174-N261</f>
        <v>0</v>
      </c>
      <c r="O262" s="304">
        <f t="shared" ref="O262" si="127">O174-O261</f>
        <v>0</v>
      </c>
      <c r="P262" s="366">
        <f>L262-O262</f>
        <v>8000</v>
      </c>
      <c r="Q262" s="82">
        <f t="shared" si="104"/>
        <v>0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29" t="s">
        <v>270</v>
      </c>
      <c r="B263" s="430"/>
      <c r="C263" s="430"/>
      <c r="D263" s="430"/>
      <c r="E263" s="430"/>
      <c r="F263" s="430"/>
      <c r="G263" s="72" t="s">
        <v>271</v>
      </c>
      <c r="H263" s="244">
        <f>H264+H376+H384+H388</f>
        <v>9670000</v>
      </c>
      <c r="I263" s="245">
        <f>I264+I376+I384+I388</f>
        <v>9670000</v>
      </c>
      <c r="J263" s="245">
        <f>J264+J376+J384+J388</f>
        <v>0</v>
      </c>
      <c r="K263" s="355">
        <f t="shared" si="124"/>
        <v>100</v>
      </c>
      <c r="L263" s="393">
        <f>L264+L376+L384+L388</f>
        <v>3199500</v>
      </c>
      <c r="M263" s="245">
        <f>M264+M376+M384+M388</f>
        <v>0</v>
      </c>
      <c r="N263" s="245">
        <f>N264+N384+N388+N376</f>
        <v>1573608.52</v>
      </c>
      <c r="O263" s="304">
        <f>O264+O384+O388</f>
        <v>1573608.52</v>
      </c>
      <c r="P263" s="366">
        <f>L263-O263</f>
        <v>1625891.48</v>
      </c>
      <c r="Q263" s="82">
        <f t="shared" si="104"/>
        <v>16.27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H265+H301+H336+H339+H344+H374</f>
        <v>9635000</v>
      </c>
      <c r="I264" s="241">
        <f>I265+I301+I336+I339+I344+I374</f>
        <v>9635000</v>
      </c>
      <c r="J264" s="241">
        <f>J265+J301+J336+J339+J344+J374</f>
        <v>0</v>
      </c>
      <c r="K264" s="229">
        <f t="shared" si="124"/>
        <v>100</v>
      </c>
      <c r="L264" s="312">
        <f>L265+L301+L336+L339+L344+L374</f>
        <v>3199500</v>
      </c>
      <c r="M264" s="241">
        <f>M265+M301+M336+M339+M344+M374</f>
        <v>0</v>
      </c>
      <c r="N264" s="241">
        <f>N265+N301+N336+N339+N344+N374+N376</f>
        <v>1588733.52</v>
      </c>
      <c r="O264" s="303">
        <f>O265+O301+O336+O339+O344+O374+O376</f>
        <v>1588733.52</v>
      </c>
      <c r="P264" s="350">
        <f>L264-O264</f>
        <v>1610766.48</v>
      </c>
      <c r="Q264" s="82">
        <f t="shared" si="104"/>
        <v>16.489999999999998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2973000</v>
      </c>
      <c r="I265" s="241">
        <f>I266+I285+I294+I292</f>
        <v>2973000</v>
      </c>
      <c r="J265" s="241">
        <f>J266+J285+J294+J292</f>
        <v>0</v>
      </c>
      <c r="K265" s="229">
        <f t="shared" si="124"/>
        <v>100</v>
      </c>
      <c r="L265" s="312">
        <f>L266+L285+L294+L292</f>
        <v>732500</v>
      </c>
      <c r="M265" s="241">
        <f>M266+M285+M294+M292</f>
        <v>0</v>
      </c>
      <c r="N265" s="241">
        <f>N266+N285+N294+N292</f>
        <v>210980</v>
      </c>
      <c r="O265" s="303">
        <f>O266+O285+O294+O292</f>
        <v>210980</v>
      </c>
      <c r="P265" s="373">
        <f>P266+P285+P294+P292</f>
        <v>521520</v>
      </c>
      <c r="Q265" s="82">
        <f t="shared" si="104"/>
        <v>7.1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2861000</v>
      </c>
      <c r="I266" s="241">
        <f>SUM(I267:I284)</f>
        <v>2861000</v>
      </c>
      <c r="J266" s="241">
        <f>SUM(J267:J284)</f>
        <v>0</v>
      </c>
      <c r="K266" s="229">
        <f t="shared" si="124"/>
        <v>100</v>
      </c>
      <c r="L266" s="312">
        <f>SUM(L267:L284)</f>
        <v>716500</v>
      </c>
      <c r="M266" s="241">
        <f>SUM(M267:M284)</f>
        <v>0</v>
      </c>
      <c r="N266" s="241">
        <f>SUM(N267:N284)</f>
        <v>206736</v>
      </c>
      <c r="O266" s="303">
        <f>SUM(O267:O284)</f>
        <v>206736</v>
      </c>
      <c r="P266" s="350">
        <f>L266-O266</f>
        <v>509764</v>
      </c>
      <c r="Q266" s="82">
        <f t="shared" si="104"/>
        <v>7.23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2304000</v>
      </c>
      <c r="I267" s="250">
        <v>2304000</v>
      </c>
      <c r="J267" s="250">
        <f>H267-I267</f>
        <v>0</v>
      </c>
      <c r="K267" s="229">
        <f t="shared" si="124"/>
        <v>100</v>
      </c>
      <c r="L267" s="389">
        <v>576000</v>
      </c>
      <c r="M267" s="255">
        <v>0</v>
      </c>
      <c r="N267" s="255">
        <v>162897</v>
      </c>
      <c r="O267" s="298">
        <f t="shared" ref="O267:O284" si="128">+M267+N267</f>
        <v>162897</v>
      </c>
      <c r="P267" s="348">
        <f>L267-O267</f>
        <v>413103</v>
      </c>
      <c r="Q267" s="82">
        <f t="shared" si="104"/>
        <v>7.07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49"/>
      <c r="I268" s="250"/>
      <c r="J268" s="250">
        <f>H268-I268</f>
        <v>0</v>
      </c>
      <c r="K268" s="229" t="e">
        <f t="shared" si="124"/>
        <v>#DIV/0!</v>
      </c>
      <c r="L268" s="389"/>
      <c r="M268" s="255"/>
      <c r="N268" s="255"/>
      <c r="O268" s="298">
        <f>M268+N268</f>
        <v>0</v>
      </c>
      <c r="P268" s="348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281000</v>
      </c>
      <c r="I269" s="250">
        <v>281000</v>
      </c>
      <c r="J269" s="250">
        <f t="shared" ref="J269:J284" si="129">H269-I269</f>
        <v>0</v>
      </c>
      <c r="K269" s="229">
        <f t="shared" si="124"/>
        <v>100</v>
      </c>
      <c r="L269" s="389">
        <v>71000</v>
      </c>
      <c r="M269" s="255">
        <v>0</v>
      </c>
      <c r="N269" s="255">
        <v>22367</v>
      </c>
      <c r="O269" s="298">
        <f t="shared" si="128"/>
        <v>22367</v>
      </c>
      <c r="P269" s="348">
        <f t="shared" ref="P269:P300" si="130">L269-O269</f>
        <v>48633</v>
      </c>
      <c r="Q269" s="82">
        <f t="shared" si="104"/>
        <v>7.96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89"/>
      <c r="M270" s="255"/>
      <c r="N270" s="255"/>
      <c r="O270" s="298">
        <f t="shared" si="128"/>
        <v>0</v>
      </c>
      <c r="P270" s="348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89"/>
      <c r="M271" s="255"/>
      <c r="N271" s="255"/>
      <c r="O271" s="298">
        <f t="shared" si="128"/>
        <v>0</v>
      </c>
      <c r="P271" s="348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89"/>
      <c r="M272" s="255"/>
      <c r="N272" s="255"/>
      <c r="O272" s="298">
        <f t="shared" si="128"/>
        <v>0</v>
      </c>
      <c r="P272" s="348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89"/>
      <c r="M273" s="255"/>
      <c r="N273" s="255"/>
      <c r="O273" s="298">
        <f t="shared" si="128"/>
        <v>0</v>
      </c>
      <c r="P273" s="348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89"/>
      <c r="M274" s="255"/>
      <c r="N274" s="255"/>
      <c r="O274" s="298">
        <f t="shared" si="128"/>
        <v>0</v>
      </c>
      <c r="P274" s="348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89"/>
      <c r="M275" s="255"/>
      <c r="N275" s="255"/>
      <c r="O275" s="298">
        <f t="shared" si="128"/>
        <v>0</v>
      </c>
      <c r="P275" s="348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89"/>
      <c r="M276" s="255"/>
      <c r="N276" s="255"/>
      <c r="O276" s="298">
        <f t="shared" si="128"/>
        <v>0</v>
      </c>
      <c r="P276" s="348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89"/>
      <c r="M277" s="255"/>
      <c r="N277" s="255"/>
      <c r="O277" s="298">
        <f t="shared" si="128"/>
        <v>0</v>
      </c>
      <c r="P277" s="348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89"/>
      <c r="M278" s="255"/>
      <c r="N278" s="255"/>
      <c r="O278" s="298">
        <f t="shared" si="128"/>
        <v>0</v>
      </c>
      <c r="P278" s="348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149000</v>
      </c>
      <c r="I279" s="250">
        <v>149000</v>
      </c>
      <c r="J279" s="250">
        <f t="shared" si="129"/>
        <v>0</v>
      </c>
      <c r="K279" s="229">
        <f t="shared" si="124"/>
        <v>100</v>
      </c>
      <c r="L279" s="389">
        <v>37000</v>
      </c>
      <c r="M279" s="255">
        <v>0</v>
      </c>
      <c r="N279" s="255">
        <v>11284</v>
      </c>
      <c r="O279" s="298">
        <f t="shared" si="128"/>
        <v>11284</v>
      </c>
      <c r="P279" s="374">
        <f t="shared" si="130"/>
        <v>25716</v>
      </c>
      <c r="Q279" s="115">
        <f t="shared" si="104"/>
        <v>7.57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1000</v>
      </c>
      <c r="I280" s="250">
        <v>1000</v>
      </c>
      <c r="J280" s="250">
        <f t="shared" si="129"/>
        <v>0</v>
      </c>
      <c r="K280" s="229">
        <f t="shared" si="124"/>
        <v>100</v>
      </c>
      <c r="L280" s="389">
        <v>500</v>
      </c>
      <c r="M280" s="255">
        <v>0</v>
      </c>
      <c r="N280" s="255">
        <v>0</v>
      </c>
      <c r="O280" s="298">
        <f t="shared" si="128"/>
        <v>0</v>
      </c>
      <c r="P280" s="348">
        <f t="shared" si="130"/>
        <v>500</v>
      </c>
      <c r="Q280" s="82">
        <f t="shared" si="104"/>
        <v>0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89"/>
      <c r="M281" s="255"/>
      <c r="N281" s="255"/>
      <c r="O281" s="298">
        <f t="shared" si="128"/>
        <v>0</v>
      </c>
      <c r="P281" s="348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89"/>
      <c r="M282" s="255"/>
      <c r="N282" s="255"/>
      <c r="O282" s="298">
        <f t="shared" si="128"/>
        <v>0</v>
      </c>
      <c r="P282" s="348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126000</v>
      </c>
      <c r="I283" s="250">
        <v>126000</v>
      </c>
      <c r="J283" s="250">
        <f t="shared" si="129"/>
        <v>0</v>
      </c>
      <c r="K283" s="229">
        <f t="shared" si="124"/>
        <v>100</v>
      </c>
      <c r="L283" s="389">
        <v>32000</v>
      </c>
      <c r="M283" s="255">
        <v>0</v>
      </c>
      <c r="N283" s="255">
        <v>10188</v>
      </c>
      <c r="O283" s="298">
        <f t="shared" si="128"/>
        <v>10188</v>
      </c>
      <c r="P283" s="348">
        <f t="shared" si="130"/>
        <v>21812</v>
      </c>
      <c r="Q283" s="82">
        <f t="shared" si="131"/>
        <v>8.09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89"/>
      <c r="M284" s="255"/>
      <c r="N284" s="255"/>
      <c r="O284" s="298">
        <f t="shared" si="128"/>
        <v>0</v>
      </c>
      <c r="P284" s="348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51000</v>
      </c>
      <c r="I285" s="241">
        <f>I289+I290+I286</f>
        <v>51000</v>
      </c>
      <c r="J285" s="241">
        <f>J289+J290+J286</f>
        <v>0</v>
      </c>
      <c r="K285" s="229">
        <f t="shared" si="124"/>
        <v>100</v>
      </c>
      <c r="L285" s="312">
        <f>L289+L290+L286</f>
        <v>0</v>
      </c>
      <c r="M285" s="241">
        <f>M289+M290+M286</f>
        <v>0</v>
      </c>
      <c r="N285" s="241">
        <f>N289+N290+N286</f>
        <v>0</v>
      </c>
      <c r="O285" s="303">
        <f t="shared" ref="O285" si="132">O289+O290+O286</f>
        <v>0</v>
      </c>
      <c r="P285" s="348">
        <f t="shared" si="130"/>
        <v>0</v>
      </c>
      <c r="Q285" s="82">
        <f t="shared" si="131"/>
        <v>0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89"/>
      <c r="M286" s="255"/>
      <c r="N286" s="255"/>
      <c r="O286" s="298">
        <f t="shared" ref="O286:O293" si="134">+M286+N286</f>
        <v>0</v>
      </c>
      <c r="P286" s="348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89"/>
      <c r="M287" s="255"/>
      <c r="N287" s="255"/>
      <c r="O287" s="298">
        <f t="shared" si="134"/>
        <v>0</v>
      </c>
      <c r="P287" s="348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89"/>
      <c r="M288" s="255"/>
      <c r="N288" s="255"/>
      <c r="O288" s="298">
        <f t="shared" si="134"/>
        <v>0</v>
      </c>
      <c r="P288" s="348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89"/>
      <c r="M289" s="255"/>
      <c r="N289" s="255"/>
      <c r="O289" s="298">
        <f t="shared" si="134"/>
        <v>0</v>
      </c>
      <c r="P289" s="348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51000</v>
      </c>
      <c r="I290" s="250">
        <v>51000</v>
      </c>
      <c r="J290" s="250">
        <f t="shared" si="133"/>
        <v>0</v>
      </c>
      <c r="K290" s="229">
        <f t="shared" si="124"/>
        <v>100</v>
      </c>
      <c r="L290" s="389">
        <v>0</v>
      </c>
      <c r="M290" s="255">
        <v>0</v>
      </c>
      <c r="N290" s="255">
        <v>0</v>
      </c>
      <c r="O290" s="298">
        <f t="shared" si="134"/>
        <v>0</v>
      </c>
      <c r="P290" s="348">
        <f t="shared" si="130"/>
        <v>0</v>
      </c>
      <c r="Q290" s="82">
        <f t="shared" si="131"/>
        <v>0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89"/>
      <c r="M291" s="255"/>
      <c r="N291" s="255"/>
      <c r="O291" s="298">
        <f t="shared" si="134"/>
        <v>0</v>
      </c>
      <c r="P291" s="348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2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0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89"/>
      <c r="M293" s="255"/>
      <c r="N293" s="255"/>
      <c r="O293" s="298">
        <f t="shared" si="134"/>
        <v>0</v>
      </c>
      <c r="P293" s="348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61000</v>
      </c>
      <c r="I294" s="241">
        <f>SUM(I295+I296+I297+I298+I299+I300)</f>
        <v>61000</v>
      </c>
      <c r="J294" s="241">
        <f>SUM(J295+J296+J297+J298+J299+J300)</f>
        <v>0</v>
      </c>
      <c r="K294" s="229">
        <f t="shared" si="124"/>
        <v>100</v>
      </c>
      <c r="L294" s="312">
        <f>SUM(L295+L296+L297+L298+L299+L300)</f>
        <v>16000</v>
      </c>
      <c r="M294" s="241">
        <f>SUM(M295+M296+M297+M298+M299+M300)</f>
        <v>0</v>
      </c>
      <c r="N294" s="241">
        <f>SUM(N295+N296+N297+N298+N299+N300)</f>
        <v>4244</v>
      </c>
      <c r="O294" s="303">
        <f>SUM(O295+O296+O297+O298+O299+O300)</f>
        <v>4244</v>
      </c>
      <c r="P294" s="350">
        <f t="shared" si="130"/>
        <v>11756</v>
      </c>
      <c r="Q294" s="82">
        <f t="shared" si="131"/>
        <v>6.96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89"/>
      <c r="M295" s="255"/>
      <c r="N295" s="255"/>
      <c r="O295" s="298">
        <f t="shared" ref="O295:O300" si="137">+M295+N295</f>
        <v>0</v>
      </c>
      <c r="P295" s="348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89"/>
      <c r="M296" s="255"/>
      <c r="N296" s="255"/>
      <c r="O296" s="298">
        <f t="shared" si="137"/>
        <v>0</v>
      </c>
      <c r="P296" s="348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89"/>
      <c r="M297" s="255"/>
      <c r="N297" s="255"/>
      <c r="O297" s="298">
        <f t="shared" si="137"/>
        <v>0</v>
      </c>
      <c r="P297" s="348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89"/>
      <c r="M298" s="255"/>
      <c r="N298" s="255"/>
      <c r="O298" s="298">
        <f t="shared" si="137"/>
        <v>0</v>
      </c>
      <c r="P298" s="348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89"/>
      <c r="M299" s="255"/>
      <c r="N299" s="255"/>
      <c r="O299" s="298">
        <f t="shared" si="137"/>
        <v>0</v>
      </c>
      <c r="P299" s="348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61000</v>
      </c>
      <c r="I300" s="255">
        <v>61000</v>
      </c>
      <c r="J300" s="255">
        <f t="shared" si="136"/>
        <v>0</v>
      </c>
      <c r="K300" s="356">
        <f t="shared" si="124"/>
        <v>100</v>
      </c>
      <c r="L300" s="389">
        <v>16000</v>
      </c>
      <c r="M300" s="255">
        <v>0</v>
      </c>
      <c r="N300" s="255">
        <v>4244</v>
      </c>
      <c r="O300" s="298">
        <f t="shared" si="137"/>
        <v>4244</v>
      </c>
      <c r="P300" s="375">
        <f t="shared" si="130"/>
        <v>11756</v>
      </c>
      <c r="Q300" s="115">
        <f t="shared" si="131"/>
        <v>6.96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424000</v>
      </c>
      <c r="I301" s="241">
        <f>I302+I313+I314+I318+I321+I322+I323+I324+I325+I326+I328+I329</f>
        <v>424000</v>
      </c>
      <c r="J301" s="241">
        <f>J302+J313+J314+J318+J321+J322+J323+J324+J325+J326+J328+J329</f>
        <v>0</v>
      </c>
      <c r="K301" s="229">
        <f t="shared" si="124"/>
        <v>100</v>
      </c>
      <c r="L301" s="312">
        <f>L302+L313+L314+L318+L321+L322+L323+L324+L325+L326+L328+L329</f>
        <v>126000</v>
      </c>
      <c r="M301" s="241">
        <f>M302+M313+M314+M318+M321+M322+M323+M324+M325+M326+M328+M329</f>
        <v>0</v>
      </c>
      <c r="N301" s="241">
        <f>N302+N313+N314+N318+N321+N322+N323+N324+N325+N326+N328+N329</f>
        <v>31847.52</v>
      </c>
      <c r="O301" s="303">
        <f t="shared" ref="O301" si="138">O302+O313+O314+O318+O321+O322+O323+O324+O325+O326+O328+O329</f>
        <v>31847.52</v>
      </c>
      <c r="P301" s="350">
        <f t="shared" ref="P301:P332" si="139">L301-O301</f>
        <v>94152.48</v>
      </c>
      <c r="Q301" s="82">
        <f t="shared" si="131"/>
        <v>7.51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347000</v>
      </c>
      <c r="I302" s="241">
        <f>SUM(I303:I312)</f>
        <v>347000</v>
      </c>
      <c r="J302" s="241">
        <f>SUM(J303:J312)</f>
        <v>0</v>
      </c>
      <c r="K302" s="229">
        <f t="shared" si="124"/>
        <v>100</v>
      </c>
      <c r="L302" s="312">
        <f>SUM(L303:L312)</f>
        <v>107000</v>
      </c>
      <c r="M302" s="241">
        <f>SUM(M303:M312)</f>
        <v>0</v>
      </c>
      <c r="N302" s="241">
        <f>SUM(N303:N312)</f>
        <v>28497.54</v>
      </c>
      <c r="O302" s="303">
        <f t="shared" ref="O302" si="140">SUM(O303:O312)</f>
        <v>28497.54</v>
      </c>
      <c r="P302" s="350">
        <f t="shared" si="139"/>
        <v>78502.459999999992</v>
      </c>
      <c r="Q302" s="82">
        <f t="shared" si="131"/>
        <v>8.2100000000000009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23000</v>
      </c>
      <c r="I303" s="255">
        <v>23000</v>
      </c>
      <c r="J303" s="255">
        <f t="shared" ref="J303:J312" si="141">H303-I303</f>
        <v>0</v>
      </c>
      <c r="K303" s="356">
        <f t="shared" si="124"/>
        <v>100</v>
      </c>
      <c r="L303" s="389">
        <v>5000</v>
      </c>
      <c r="M303" s="255">
        <v>0</v>
      </c>
      <c r="N303" s="255">
        <v>0</v>
      </c>
      <c r="O303" s="298">
        <f t="shared" ref="O303:O313" si="142">+M303+N303</f>
        <v>0</v>
      </c>
      <c r="P303" s="375">
        <f t="shared" si="139"/>
        <v>5000</v>
      </c>
      <c r="Q303" s="115">
        <f t="shared" si="131"/>
        <v>0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1000</v>
      </c>
      <c r="I304" s="250">
        <v>1000</v>
      </c>
      <c r="J304" s="250">
        <f t="shared" si="141"/>
        <v>0</v>
      </c>
      <c r="K304" s="229">
        <f t="shared" si="124"/>
        <v>100</v>
      </c>
      <c r="L304" s="389">
        <v>0</v>
      </c>
      <c r="M304" s="255">
        <v>0</v>
      </c>
      <c r="N304" s="255">
        <v>0</v>
      </c>
      <c r="O304" s="298">
        <f t="shared" si="142"/>
        <v>0</v>
      </c>
      <c r="P304" s="375">
        <f t="shared" si="139"/>
        <v>0</v>
      </c>
      <c r="Q304" s="115">
        <f t="shared" si="131"/>
        <v>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183000</v>
      </c>
      <c r="I305" s="250">
        <v>183000</v>
      </c>
      <c r="J305" s="250">
        <f t="shared" si="141"/>
        <v>0</v>
      </c>
      <c r="K305" s="229">
        <f t="shared" si="124"/>
        <v>100</v>
      </c>
      <c r="L305" s="389">
        <v>68000</v>
      </c>
      <c r="M305" s="255">
        <v>0</v>
      </c>
      <c r="N305" s="255">
        <v>19725.900000000001</v>
      </c>
      <c r="O305" s="298">
        <f t="shared" si="142"/>
        <v>19725.900000000001</v>
      </c>
      <c r="P305" s="375">
        <f t="shared" si="139"/>
        <v>48274.1</v>
      </c>
      <c r="Q305" s="115">
        <f t="shared" si="131"/>
        <v>10.78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7000</v>
      </c>
      <c r="I306" s="250">
        <v>7000</v>
      </c>
      <c r="J306" s="250">
        <f t="shared" si="141"/>
        <v>0</v>
      </c>
      <c r="K306" s="229">
        <f t="shared" si="124"/>
        <v>100</v>
      </c>
      <c r="L306" s="389">
        <v>2000</v>
      </c>
      <c r="M306" s="255">
        <v>0</v>
      </c>
      <c r="N306" s="255">
        <v>533.51</v>
      </c>
      <c r="O306" s="298">
        <f t="shared" si="142"/>
        <v>533.51</v>
      </c>
      <c r="P306" s="375">
        <f t="shared" si="139"/>
        <v>1466.49</v>
      </c>
      <c r="Q306" s="115">
        <f t="shared" si="131"/>
        <v>7.62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4000</v>
      </c>
      <c r="I307" s="250">
        <v>4000</v>
      </c>
      <c r="J307" s="250">
        <f t="shared" si="141"/>
        <v>0</v>
      </c>
      <c r="K307" s="229">
        <f t="shared" si="124"/>
        <v>100</v>
      </c>
      <c r="L307" s="389">
        <v>1000</v>
      </c>
      <c r="M307" s="255">
        <v>0</v>
      </c>
      <c r="N307" s="255">
        <v>0</v>
      </c>
      <c r="O307" s="298">
        <f t="shared" si="142"/>
        <v>0</v>
      </c>
      <c r="P307" s="375">
        <f t="shared" si="139"/>
        <v>1000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0</v>
      </c>
      <c r="I308" s="255">
        <v>0</v>
      </c>
      <c r="J308" s="255">
        <f t="shared" si="141"/>
        <v>0</v>
      </c>
      <c r="K308" s="356" t="e">
        <f t="shared" si="124"/>
        <v>#DIV/0!</v>
      </c>
      <c r="L308" s="389">
        <v>0</v>
      </c>
      <c r="M308" s="255">
        <v>0</v>
      </c>
      <c r="N308" s="255">
        <v>0</v>
      </c>
      <c r="O308" s="298">
        <f t="shared" si="142"/>
        <v>0</v>
      </c>
      <c r="P308" s="375">
        <f t="shared" si="139"/>
        <v>0</v>
      </c>
      <c r="Q308" s="115" t="e">
        <f t="shared" si="131"/>
        <v>#DIV/0!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89"/>
      <c r="M309" s="255">
        <v>0</v>
      </c>
      <c r="N309" s="255">
        <v>0</v>
      </c>
      <c r="O309" s="298">
        <f t="shared" si="142"/>
        <v>0</v>
      </c>
      <c r="P309" s="348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18000</v>
      </c>
      <c r="I310" s="255">
        <v>18000</v>
      </c>
      <c r="J310" s="255">
        <f t="shared" si="141"/>
        <v>0</v>
      </c>
      <c r="K310" s="356">
        <f t="shared" si="124"/>
        <v>100</v>
      </c>
      <c r="L310" s="389">
        <v>4000</v>
      </c>
      <c r="M310" s="255">
        <v>0</v>
      </c>
      <c r="N310" s="255">
        <v>1308.45</v>
      </c>
      <c r="O310" s="298">
        <f t="shared" si="142"/>
        <v>1308.45</v>
      </c>
      <c r="P310" s="375">
        <f t="shared" si="139"/>
        <v>2691.55</v>
      </c>
      <c r="Q310" s="115">
        <f t="shared" si="131"/>
        <v>7.27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92000</v>
      </c>
      <c r="I311" s="255">
        <v>92000</v>
      </c>
      <c r="J311" s="255">
        <f t="shared" si="141"/>
        <v>0</v>
      </c>
      <c r="K311" s="356">
        <f t="shared" si="124"/>
        <v>100</v>
      </c>
      <c r="L311" s="389">
        <v>23000</v>
      </c>
      <c r="M311" s="255">
        <v>0</v>
      </c>
      <c r="N311" s="255">
        <v>6929.68</v>
      </c>
      <c r="O311" s="298">
        <f t="shared" si="142"/>
        <v>6929.68</v>
      </c>
      <c r="P311" s="375">
        <f t="shared" si="139"/>
        <v>16070.32</v>
      </c>
      <c r="Q311" s="115">
        <f t="shared" si="131"/>
        <v>7.53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19000</v>
      </c>
      <c r="I312" s="255">
        <v>19000</v>
      </c>
      <c r="J312" s="255">
        <f t="shared" si="141"/>
        <v>0</v>
      </c>
      <c r="K312" s="356">
        <f t="shared" si="124"/>
        <v>100</v>
      </c>
      <c r="L312" s="389">
        <v>4000</v>
      </c>
      <c r="M312" s="255">
        <v>0</v>
      </c>
      <c r="N312" s="255">
        <v>0</v>
      </c>
      <c r="O312" s="298">
        <f t="shared" si="142"/>
        <v>0</v>
      </c>
      <c r="P312" s="375">
        <f t="shared" si="139"/>
        <v>4000</v>
      </c>
      <c r="Q312" s="115">
        <f t="shared" si="131"/>
        <v>0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89"/>
      <c r="M313" s="255"/>
      <c r="N313" s="255"/>
      <c r="O313" s="298">
        <f t="shared" si="142"/>
        <v>0</v>
      </c>
      <c r="P313" s="348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0</v>
      </c>
      <c r="I314" s="241">
        <f>I315+I316+I317</f>
        <v>0</v>
      </c>
      <c r="J314" s="241">
        <f>J315+J316+J317</f>
        <v>0</v>
      </c>
      <c r="K314" s="229" t="e">
        <f t="shared" si="124"/>
        <v>#DIV/0!</v>
      </c>
      <c r="L314" s="312">
        <f>L315+L316+L317</f>
        <v>0</v>
      </c>
      <c r="M314" s="241">
        <f>M315+M316+M317</f>
        <v>0</v>
      </c>
      <c r="N314" s="241">
        <f>N315+N316+N317</f>
        <v>0</v>
      </c>
      <c r="O314" s="303">
        <f>O315+O316+O317</f>
        <v>0</v>
      </c>
      <c r="P314" s="350">
        <f t="shared" si="139"/>
        <v>0</v>
      </c>
      <c r="Q314" s="82" t="e">
        <f t="shared" si="131"/>
        <v>#DIV/0!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89"/>
      <c r="M315" s="255"/>
      <c r="N315" s="255"/>
      <c r="O315" s="298">
        <f>+M315+N315</f>
        <v>0</v>
      </c>
      <c r="P315" s="348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89"/>
      <c r="M316" s="255"/>
      <c r="N316" s="255"/>
      <c r="O316" s="298">
        <f>+M316+N316</f>
        <v>0</v>
      </c>
      <c r="P316" s="348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>
        <v>0</v>
      </c>
      <c r="I317" s="250">
        <v>0</v>
      </c>
      <c r="J317" s="250">
        <f>H317-I317</f>
        <v>0</v>
      </c>
      <c r="K317" s="229" t="e">
        <f t="shared" si="124"/>
        <v>#DIV/0!</v>
      </c>
      <c r="L317" s="389">
        <v>0</v>
      </c>
      <c r="M317" s="255">
        <v>0</v>
      </c>
      <c r="N317" s="255">
        <v>0</v>
      </c>
      <c r="O317" s="298">
        <f>+M317+N317</f>
        <v>0</v>
      </c>
      <c r="P317" s="348">
        <f t="shared" si="139"/>
        <v>0</v>
      </c>
      <c r="Q317" s="82" t="e">
        <f t="shared" si="131"/>
        <v>#DIV/0!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9000</v>
      </c>
      <c r="I318" s="240">
        <f>I319+I320</f>
        <v>9000</v>
      </c>
      <c r="J318" s="241">
        <f>J319+J320</f>
        <v>0</v>
      </c>
      <c r="K318" s="229">
        <f t="shared" si="124"/>
        <v>100</v>
      </c>
      <c r="L318" s="312">
        <f>L319+L320</f>
        <v>1000</v>
      </c>
      <c r="M318" s="241">
        <f>M319+M320</f>
        <v>0</v>
      </c>
      <c r="N318" s="241">
        <f>N319+N320</f>
        <v>368.45</v>
      </c>
      <c r="O318" s="303">
        <f>O319+O320</f>
        <v>368.45</v>
      </c>
      <c r="P318" s="350">
        <f t="shared" si="139"/>
        <v>631.54999999999995</v>
      </c>
      <c r="Q318" s="82">
        <f t="shared" si="131"/>
        <v>4.09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9000</v>
      </c>
      <c r="I319" s="250">
        <v>9000</v>
      </c>
      <c r="J319" s="250">
        <f t="shared" ref="J319:J325" si="143">H319-I319</f>
        <v>0</v>
      </c>
      <c r="K319" s="229">
        <f t="shared" si="124"/>
        <v>100</v>
      </c>
      <c r="L319" s="389">
        <v>1000</v>
      </c>
      <c r="M319" s="255">
        <v>0</v>
      </c>
      <c r="N319" s="255">
        <v>368.45</v>
      </c>
      <c r="O319" s="298">
        <f t="shared" ref="O319:O325" si="144">+M319+N319</f>
        <v>368.45</v>
      </c>
      <c r="P319" s="348">
        <f t="shared" si="139"/>
        <v>631.54999999999995</v>
      </c>
      <c r="Q319" s="82">
        <f t="shared" si="131"/>
        <v>4.09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89"/>
      <c r="M320" s="255"/>
      <c r="N320" s="255"/>
      <c r="O320" s="298">
        <f t="shared" si="144"/>
        <v>0</v>
      </c>
      <c r="P320" s="348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1000</v>
      </c>
      <c r="J321" s="250">
        <f t="shared" si="143"/>
        <v>0</v>
      </c>
      <c r="K321" s="229">
        <f t="shared" si="124"/>
        <v>100</v>
      </c>
      <c r="L321" s="389">
        <v>1000</v>
      </c>
      <c r="M321" s="255">
        <v>0</v>
      </c>
      <c r="N321" s="255">
        <v>0</v>
      </c>
      <c r="O321" s="298">
        <f t="shared" si="144"/>
        <v>0</v>
      </c>
      <c r="P321" s="348">
        <f t="shared" si="139"/>
        <v>1000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89"/>
      <c r="M322" s="255"/>
      <c r="N322" s="255"/>
      <c r="O322" s="298">
        <f t="shared" si="144"/>
        <v>0</v>
      </c>
      <c r="P322" s="348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89"/>
      <c r="M323" s="255"/>
      <c r="N323" s="255"/>
      <c r="O323" s="298">
        <f t="shared" si="144"/>
        <v>0</v>
      </c>
      <c r="P323" s="348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5" si="145">ROUND(I324/H324*100,2)</f>
        <v>#DIV/0!</v>
      </c>
      <c r="L324" s="389"/>
      <c r="M324" s="255"/>
      <c r="N324" s="255"/>
      <c r="O324" s="298">
        <f t="shared" si="144"/>
        <v>0</v>
      </c>
      <c r="P324" s="348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89"/>
      <c r="M325" s="255"/>
      <c r="N325" s="255"/>
      <c r="O325" s="298">
        <f t="shared" si="144"/>
        <v>0</v>
      </c>
      <c r="P325" s="348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2"/>
      <c r="M326" s="241">
        <f t="shared" ref="M326:O326" si="146">+M327</f>
        <v>0</v>
      </c>
      <c r="N326" s="241">
        <f t="shared" si="146"/>
        <v>0</v>
      </c>
      <c r="O326" s="303">
        <f t="shared" si="146"/>
        <v>0</v>
      </c>
      <c r="P326" s="348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89"/>
      <c r="M327" s="255"/>
      <c r="N327" s="255"/>
      <c r="O327" s="298">
        <f>+M327+N327</f>
        <v>0</v>
      </c>
      <c r="P327" s="348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89"/>
      <c r="M328" s="255"/>
      <c r="N328" s="255"/>
      <c r="O328" s="298">
        <f>+M328+N328</f>
        <v>0</v>
      </c>
      <c r="P328" s="348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67000</v>
      </c>
      <c r="I329" s="241">
        <f>+I330+I331+I332+I333+I334+I335</f>
        <v>67000</v>
      </c>
      <c r="J329" s="241">
        <f>+J330+J331+J332+J333+J334+J335</f>
        <v>0</v>
      </c>
      <c r="K329" s="229">
        <f t="shared" si="145"/>
        <v>100</v>
      </c>
      <c r="L329" s="312">
        <f>+L330+L331+L332+L333+L334+L335</f>
        <v>17000</v>
      </c>
      <c r="M329" s="241">
        <f>+M330+M331+M332+M333+M334+M335</f>
        <v>0</v>
      </c>
      <c r="N329" s="241">
        <f>+N330+N331+N332+N333+N334+N335</f>
        <v>2981.53</v>
      </c>
      <c r="O329" s="303">
        <f t="shared" ref="O329" si="147">+O330+O331+O332+O333+O334+O335</f>
        <v>2981.53</v>
      </c>
      <c r="P329" s="350">
        <f t="shared" si="139"/>
        <v>14018.47</v>
      </c>
      <c r="Q329" s="82">
        <f t="shared" si="131"/>
        <v>4.45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89"/>
      <c r="M330" s="255"/>
      <c r="N330" s="255"/>
      <c r="O330" s="298">
        <f t="shared" ref="O330:O335" si="149">+M330+N330</f>
        <v>0</v>
      </c>
      <c r="P330" s="348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89"/>
      <c r="M331" s="255"/>
      <c r="N331" s="255"/>
      <c r="O331" s="298">
        <f t="shared" si="149"/>
        <v>0</v>
      </c>
      <c r="P331" s="348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7000</v>
      </c>
      <c r="I332" s="250">
        <v>7000</v>
      </c>
      <c r="J332" s="250">
        <f t="shared" si="148"/>
        <v>0</v>
      </c>
      <c r="K332" s="229">
        <f t="shared" si="145"/>
        <v>100</v>
      </c>
      <c r="L332" s="389">
        <v>2000</v>
      </c>
      <c r="M332" s="255">
        <v>0</v>
      </c>
      <c r="N332" s="255">
        <v>535.5</v>
      </c>
      <c r="O332" s="298">
        <f t="shared" si="149"/>
        <v>535.5</v>
      </c>
      <c r="P332" s="348">
        <f t="shared" si="139"/>
        <v>1464.5</v>
      </c>
      <c r="Q332" s="82">
        <f t="shared" si="131"/>
        <v>7.65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46000</v>
      </c>
      <c r="I333" s="250">
        <v>46000</v>
      </c>
      <c r="J333" s="250">
        <f t="shared" si="148"/>
        <v>0</v>
      </c>
      <c r="K333" s="229">
        <f t="shared" si="145"/>
        <v>100</v>
      </c>
      <c r="L333" s="389">
        <v>11000</v>
      </c>
      <c r="M333" s="255">
        <v>0</v>
      </c>
      <c r="N333" s="255">
        <v>2446.0300000000002</v>
      </c>
      <c r="O333" s="298">
        <f t="shared" si="149"/>
        <v>2446.0300000000002</v>
      </c>
      <c r="P333" s="348">
        <f t="shared" ref="P333" si="150">L333-O333</f>
        <v>8553.9699999999993</v>
      </c>
      <c r="Q333" s="82">
        <f t="shared" si="131"/>
        <v>5.32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89"/>
      <c r="M334" s="255"/>
      <c r="N334" s="255"/>
      <c r="O334" s="298">
        <f t="shared" si="149"/>
        <v>0</v>
      </c>
      <c r="P334" s="348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14000</v>
      </c>
      <c r="I335" s="250">
        <v>14000</v>
      </c>
      <c r="J335" s="250">
        <f t="shared" si="148"/>
        <v>0</v>
      </c>
      <c r="K335" s="229">
        <f t="shared" si="145"/>
        <v>100</v>
      </c>
      <c r="L335" s="389">
        <v>4000</v>
      </c>
      <c r="M335" s="255">
        <v>0</v>
      </c>
      <c r="N335" s="255">
        <v>0</v>
      </c>
      <c r="O335" s="298">
        <f t="shared" si="149"/>
        <v>0</v>
      </c>
      <c r="P335" s="348">
        <f t="shared" ref="P335:P346" si="151">L335-O335</f>
        <v>4000</v>
      </c>
      <c r="Q335" s="82">
        <f t="shared" si="131"/>
        <v>0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2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3">
        <f t="shared" si="154"/>
        <v>0</v>
      </c>
      <c r="P336" s="348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2">
        <f t="shared" si="153"/>
        <v>0</v>
      </c>
      <c r="M337" s="241">
        <f t="shared" si="154"/>
        <v>0</v>
      </c>
      <c r="N337" s="241">
        <f t="shared" si="154"/>
        <v>0</v>
      </c>
      <c r="O337" s="303">
        <f t="shared" si="154"/>
        <v>0</v>
      </c>
      <c r="P337" s="348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89"/>
      <c r="M338" s="255"/>
      <c r="N338" s="255"/>
      <c r="O338" s="298">
        <f>+M338+N338</f>
        <v>0</v>
      </c>
      <c r="P338" s="348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990000</v>
      </c>
      <c r="I339" s="241">
        <f>I340</f>
        <v>990000</v>
      </c>
      <c r="J339" s="241">
        <f>J340</f>
        <v>0</v>
      </c>
      <c r="K339" s="229">
        <f t="shared" si="145"/>
        <v>100</v>
      </c>
      <c r="L339" s="312">
        <f>L340</f>
        <v>248000</v>
      </c>
      <c r="M339" s="241">
        <f t="shared" ref="M339:O339" si="155">M340</f>
        <v>0</v>
      </c>
      <c r="N339" s="241">
        <f t="shared" si="155"/>
        <v>89431</v>
      </c>
      <c r="O339" s="303">
        <f t="shared" si="155"/>
        <v>89431</v>
      </c>
      <c r="P339" s="350">
        <f t="shared" si="151"/>
        <v>158569</v>
      </c>
      <c r="Q339" s="82">
        <f t="shared" si="131"/>
        <v>9.0299999999999994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990000</v>
      </c>
      <c r="I340" s="241">
        <f>I341+I342+I343</f>
        <v>990000</v>
      </c>
      <c r="J340" s="241">
        <f>J341+J342+J343</f>
        <v>0</v>
      </c>
      <c r="K340" s="229">
        <f t="shared" si="145"/>
        <v>100</v>
      </c>
      <c r="L340" s="312">
        <f>L341+L342+L343</f>
        <v>248000</v>
      </c>
      <c r="M340" s="241">
        <f>M341+M342+M343</f>
        <v>0</v>
      </c>
      <c r="N340" s="241">
        <f>N341+N342+N343</f>
        <v>89431</v>
      </c>
      <c r="O340" s="303">
        <f t="shared" ref="O340" si="156">O341+O342+O343</f>
        <v>89431</v>
      </c>
      <c r="P340" s="350">
        <f t="shared" si="151"/>
        <v>158569</v>
      </c>
      <c r="Q340" s="82">
        <f t="shared" si="131"/>
        <v>9.0299999999999994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990000</v>
      </c>
      <c r="I341" s="250">
        <v>990000</v>
      </c>
      <c r="J341" s="250">
        <f>H341-I341</f>
        <v>0</v>
      </c>
      <c r="K341" s="229">
        <f t="shared" si="145"/>
        <v>100</v>
      </c>
      <c r="L341" s="389">
        <v>248000</v>
      </c>
      <c r="M341" s="255">
        <v>0</v>
      </c>
      <c r="N341" s="255">
        <v>89431</v>
      </c>
      <c r="O341" s="298">
        <f>+M341+N341</f>
        <v>89431</v>
      </c>
      <c r="P341" s="348">
        <f t="shared" si="151"/>
        <v>158569</v>
      </c>
      <c r="Q341" s="82">
        <f t="shared" si="131"/>
        <v>9.0299999999999994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89"/>
      <c r="M342" s="255"/>
      <c r="N342" s="255"/>
      <c r="O342" s="298">
        <f>+M342+N342</f>
        <v>0</v>
      </c>
      <c r="P342" s="348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89"/>
      <c r="M343" s="255"/>
      <c r="N343" s="255"/>
      <c r="O343" s="298">
        <f>+M343+N343</f>
        <v>0</v>
      </c>
      <c r="P343" s="348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H345+H362+H366+H371</f>
        <v>5248000</v>
      </c>
      <c r="I344" s="240">
        <f>I345+I362+I366+I371</f>
        <v>5248000</v>
      </c>
      <c r="J344" s="241">
        <f>H344-I344</f>
        <v>0</v>
      </c>
      <c r="K344" s="229">
        <f t="shared" si="145"/>
        <v>100</v>
      </c>
      <c r="L344" s="312">
        <f>L345+L362+L366+L371</f>
        <v>2093000</v>
      </c>
      <c r="M344" s="241">
        <f>M345+M362+M366+M371</f>
        <v>0</v>
      </c>
      <c r="N344" s="241">
        <f>N345+N362+N366+N371</f>
        <v>1256475</v>
      </c>
      <c r="O344" s="303">
        <f>O345+O362+O366+O371</f>
        <v>1256475</v>
      </c>
      <c r="P344" s="376">
        <f t="shared" si="151"/>
        <v>836525</v>
      </c>
      <c r="Q344" s="82">
        <f t="shared" si="131"/>
        <v>23.94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4207000</v>
      </c>
      <c r="I345" s="240">
        <f>I346+I355+I356</f>
        <v>4207000</v>
      </c>
      <c r="J345" s="241">
        <f>H345-I345</f>
        <v>0</v>
      </c>
      <c r="K345" s="229">
        <f t="shared" si="145"/>
        <v>100</v>
      </c>
      <c r="L345" s="312">
        <f>L346+L355+L356</f>
        <v>1052000</v>
      </c>
      <c r="M345" s="241">
        <f>+M346+M355+M357+M356</f>
        <v>0</v>
      </c>
      <c r="N345" s="241">
        <f>+N346+N355+N357+N356</f>
        <v>377366</v>
      </c>
      <c r="O345" s="303">
        <f>+O346+O355+O357+O356</f>
        <v>377366</v>
      </c>
      <c r="P345" s="350">
        <f t="shared" si="151"/>
        <v>674634</v>
      </c>
      <c r="Q345" s="82">
        <f t="shared" ref="Q345:Q363" si="157">ROUND(O345/H345*100,2)</f>
        <v>8.9700000000000006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4207000</v>
      </c>
      <c r="I346" s="255">
        <f>+I347+I348+I349+I350+I351+I352+I353+I354</f>
        <v>4207000</v>
      </c>
      <c r="J346" s="250">
        <f>J347</f>
        <v>0</v>
      </c>
      <c r="K346" s="229">
        <f t="shared" si="145"/>
        <v>100</v>
      </c>
      <c r="L346" s="397">
        <f>+L347+L348+L349+L350+L351+L352+L353+L354</f>
        <v>1052000</v>
      </c>
      <c r="M346" s="255">
        <f>(M347+M348+M354)</f>
        <v>0</v>
      </c>
      <c r="N346" s="262">
        <f>N347+N354</f>
        <v>352418</v>
      </c>
      <c r="O346" s="320">
        <f>+O347+O348+O349+O350+O351+O352+O353+O354</f>
        <v>352418</v>
      </c>
      <c r="P346" s="348">
        <f t="shared" si="151"/>
        <v>699582</v>
      </c>
      <c r="Q346" s="82">
        <f t="shared" si="157"/>
        <v>8.3800000000000008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4207000</v>
      </c>
      <c r="I347" s="250">
        <v>4207000</v>
      </c>
      <c r="J347" s="250">
        <f>H347-I347</f>
        <v>0</v>
      </c>
      <c r="K347" s="229">
        <f t="shared" si="145"/>
        <v>100</v>
      </c>
      <c r="L347" s="389">
        <v>1052000</v>
      </c>
      <c r="M347" s="255">
        <v>0</v>
      </c>
      <c r="N347" s="262">
        <v>350068</v>
      </c>
      <c r="O347" s="298">
        <f t="shared" ref="O347:O356" si="158">+M347+N347</f>
        <v>350068</v>
      </c>
      <c r="P347" s="348"/>
      <c r="Q347" s="82">
        <f t="shared" si="157"/>
        <v>8.32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0" t="s">
        <v>305</v>
      </c>
      <c r="H348" s="407"/>
      <c r="I348" s="408"/>
      <c r="J348" s="408"/>
      <c r="K348" s="409" t="e">
        <f t="shared" si="145"/>
        <v>#DIV/0!</v>
      </c>
      <c r="L348" s="389"/>
      <c r="M348" s="255">
        <v>0</v>
      </c>
      <c r="N348" s="262">
        <v>0</v>
      </c>
      <c r="O348" s="298">
        <f t="shared" si="158"/>
        <v>0</v>
      </c>
      <c r="P348" s="348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89"/>
      <c r="M349" s="255"/>
      <c r="N349" s="262"/>
      <c r="O349" s="298">
        <f t="shared" si="158"/>
        <v>0</v>
      </c>
      <c r="P349" s="348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89"/>
      <c r="M350" s="255"/>
      <c r="N350" s="262"/>
      <c r="O350" s="298">
        <f t="shared" si="158"/>
        <v>0</v>
      </c>
      <c r="P350" s="348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89"/>
      <c r="M351" s="255"/>
      <c r="N351" s="262"/>
      <c r="O351" s="298">
        <f t="shared" si="158"/>
        <v>0</v>
      </c>
      <c r="P351" s="348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89"/>
      <c r="M352" s="255"/>
      <c r="N352" s="262"/>
      <c r="O352" s="298">
        <f t="shared" si="158"/>
        <v>0</v>
      </c>
      <c r="P352" s="348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89"/>
      <c r="M353" s="255"/>
      <c r="N353" s="262"/>
      <c r="O353" s="298">
        <f t="shared" si="158"/>
        <v>0</v>
      </c>
      <c r="P353" s="348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89">
        <v>0</v>
      </c>
      <c r="M354" s="255">
        <v>0</v>
      </c>
      <c r="N354" s="262">
        <v>2350</v>
      </c>
      <c r="O354" s="298">
        <f>+M354+N354</f>
        <v>2350</v>
      </c>
      <c r="P354" s="348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89">
        <v>0</v>
      </c>
      <c r="M355" s="255">
        <v>0</v>
      </c>
      <c r="N355" s="262">
        <v>9383</v>
      </c>
      <c r="O355" s="298">
        <f t="shared" si="158"/>
        <v>9383</v>
      </c>
      <c r="P355" s="348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89">
        <v>0</v>
      </c>
      <c r="M356" s="255">
        <v>0</v>
      </c>
      <c r="N356" s="262">
        <v>15565</v>
      </c>
      <c r="O356" s="298">
        <f t="shared" si="158"/>
        <v>15565</v>
      </c>
      <c r="P356" s="377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2">
        <f>+L358+L359+L360+L361</f>
        <v>0</v>
      </c>
      <c r="M357" s="241">
        <f>+M358+M359+M360+M361</f>
        <v>0</v>
      </c>
      <c r="N357" s="264">
        <f>+N358+N359+N360+N361</f>
        <v>0</v>
      </c>
      <c r="O357" s="303">
        <f>+O358+O359+O360+O361</f>
        <v>0</v>
      </c>
      <c r="P357" s="348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89"/>
      <c r="M358" s="255"/>
      <c r="N358" s="412"/>
      <c r="O358" s="298">
        <f>+M358+N358</f>
        <v>0</v>
      </c>
      <c r="P358" s="348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89"/>
      <c r="M359" s="255"/>
      <c r="N359" s="412"/>
      <c r="O359" s="298">
        <f>+M359+N359</f>
        <v>0</v>
      </c>
      <c r="P359" s="348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89"/>
      <c r="M360" s="255"/>
      <c r="N360" s="412"/>
      <c r="O360" s="298">
        <f>+M360+N360</f>
        <v>0</v>
      </c>
      <c r="P360" s="348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89"/>
      <c r="M361" s="255"/>
      <c r="N361" s="412"/>
      <c r="O361" s="298">
        <f>+M361+N361</f>
        <v>0</v>
      </c>
      <c r="P361" s="348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301000</v>
      </c>
      <c r="I362" s="240">
        <f>I363+I365</f>
        <v>301000</v>
      </c>
      <c r="J362" s="240">
        <f>H362-I362</f>
        <v>0</v>
      </c>
      <c r="K362" s="229">
        <f t="shared" si="145"/>
        <v>100</v>
      </c>
      <c r="L362" s="313">
        <f>L363+L365</f>
        <v>301000</v>
      </c>
      <c r="M362" s="241">
        <f>+M363+M364+M365</f>
        <v>0</v>
      </c>
      <c r="N362" s="241">
        <f>+N363+N365+N364</f>
        <v>210252</v>
      </c>
      <c r="O362" s="303">
        <f>+O363+O364+O365</f>
        <v>210252</v>
      </c>
      <c r="P362" s="348">
        <f t="shared" si="159"/>
        <v>90748</v>
      </c>
      <c r="Q362" s="82">
        <f t="shared" si="157"/>
        <v>69.849999999999994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6" t="s">
        <v>37</v>
      </c>
      <c r="G363" s="345" t="s">
        <v>411</v>
      </c>
      <c r="H363" s="258">
        <v>0</v>
      </c>
      <c r="I363" s="255">
        <v>0</v>
      </c>
      <c r="J363" s="255">
        <f>H363-I363</f>
        <v>0</v>
      </c>
      <c r="K363" s="356" t="e">
        <f t="shared" si="145"/>
        <v>#DIV/0!</v>
      </c>
      <c r="L363" s="389">
        <v>0</v>
      </c>
      <c r="M363" s="255">
        <v>0</v>
      </c>
      <c r="N363" s="255">
        <v>0</v>
      </c>
      <c r="O363" s="298">
        <f t="shared" ref="O363:O375" si="160">+M363+N363</f>
        <v>0</v>
      </c>
      <c r="P363" s="375">
        <f t="shared" si="159"/>
        <v>0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6" t="e">
        <f t="shared" si="145"/>
        <v>#DIV/0!</v>
      </c>
      <c r="L364" s="389">
        <v>0</v>
      </c>
      <c r="M364" s="255">
        <v>0</v>
      </c>
      <c r="N364" s="262">
        <v>20600</v>
      </c>
      <c r="O364" s="298">
        <f t="shared" si="160"/>
        <v>20600</v>
      </c>
      <c r="P364" s="375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301000</v>
      </c>
      <c r="I365" s="255">
        <v>301000</v>
      </c>
      <c r="J365" s="255">
        <f t="shared" si="161"/>
        <v>0</v>
      </c>
      <c r="K365" s="356">
        <f t="shared" si="145"/>
        <v>100</v>
      </c>
      <c r="L365" s="389">
        <v>301000</v>
      </c>
      <c r="M365" s="255">
        <v>0</v>
      </c>
      <c r="N365" s="262">
        <v>189652</v>
      </c>
      <c r="O365" s="298">
        <f t="shared" si="160"/>
        <v>189652</v>
      </c>
      <c r="P365" s="375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740000</v>
      </c>
      <c r="I366" s="240">
        <v>740000</v>
      </c>
      <c r="J366" s="241">
        <f>H366-I366</f>
        <v>0</v>
      </c>
      <c r="K366" s="356">
        <f t="shared" si="145"/>
        <v>100</v>
      </c>
      <c r="L366" s="312">
        <v>740000</v>
      </c>
      <c r="M366" s="241">
        <f>M367+M368+M370+M369</f>
        <v>0</v>
      </c>
      <c r="N366" s="264">
        <f>N367+N368+N370+N369</f>
        <v>668857</v>
      </c>
      <c r="O366" s="296">
        <f>+M366+N366</f>
        <v>668857</v>
      </c>
      <c r="P366" s="375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6"/>
      <c r="L367" s="389">
        <v>0</v>
      </c>
      <c r="M367" s="255">
        <v>0</v>
      </c>
      <c r="N367" s="262">
        <v>0</v>
      </c>
      <c r="O367" s="298">
        <v>0</v>
      </c>
      <c r="P367" s="375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6"/>
      <c r="L368" s="389">
        <v>0</v>
      </c>
      <c r="M368" s="255">
        <v>0</v>
      </c>
      <c r="N368" s="262">
        <v>0</v>
      </c>
      <c r="O368" s="298">
        <f>+M368+N368</f>
        <v>0</v>
      </c>
      <c r="P368" s="375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9" customHeight="1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6"/>
      <c r="L369" s="389">
        <v>0</v>
      </c>
      <c r="M369" s="255">
        <v>0</v>
      </c>
      <c r="N369" s="262">
        <v>0</v>
      </c>
      <c r="O369" s="298">
        <f t="shared" ref="O369" si="162">+M369+N369</f>
        <v>0</v>
      </c>
      <c r="P369" s="375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40.5" customHeight="1" x14ac:dyDescent="0.2">
      <c r="A370" s="134"/>
      <c r="B370" s="113"/>
      <c r="C370" s="114"/>
      <c r="D370" s="113"/>
      <c r="E370" s="88"/>
      <c r="F370" s="89"/>
      <c r="G370" s="90" t="s">
        <v>431</v>
      </c>
      <c r="H370" s="258">
        <v>0</v>
      </c>
      <c r="I370" s="255">
        <v>0</v>
      </c>
      <c r="J370" s="255">
        <v>0</v>
      </c>
      <c r="K370" s="356"/>
      <c r="L370" s="389">
        <v>0</v>
      </c>
      <c r="M370" s="255">
        <v>0</v>
      </c>
      <c r="N370" s="262">
        <v>668857</v>
      </c>
      <c r="O370" s="298">
        <f t="shared" ref="O370" si="163">+M370+N370</f>
        <v>668857</v>
      </c>
      <c r="P370" s="375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31.5" x14ac:dyDescent="0.2">
      <c r="A371" s="134"/>
      <c r="B371" s="113"/>
      <c r="C371" s="114"/>
      <c r="D371" s="113"/>
      <c r="E371" s="88" t="s">
        <v>127</v>
      </c>
      <c r="F371" s="89"/>
      <c r="G371" s="90" t="s">
        <v>128</v>
      </c>
      <c r="H371" s="240">
        <v>0</v>
      </c>
      <c r="I371" s="241">
        <v>0</v>
      </c>
      <c r="J371" s="241">
        <f>H371-I371</f>
        <v>0</v>
      </c>
      <c r="K371" s="356" t="e">
        <f t="shared" si="145"/>
        <v>#DIV/0!</v>
      </c>
      <c r="L371" s="312">
        <v>0</v>
      </c>
      <c r="M371" s="241">
        <v>0</v>
      </c>
      <c r="N371" s="241">
        <v>0</v>
      </c>
      <c r="O371" s="296">
        <f>M371+N371</f>
        <v>0</v>
      </c>
      <c r="P371" s="375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320</v>
      </c>
      <c r="H372" s="258"/>
      <c r="I372" s="255"/>
      <c r="J372" s="255"/>
      <c r="K372" s="356"/>
      <c r="L372" s="389"/>
      <c r="M372" s="255"/>
      <c r="N372" s="255"/>
      <c r="O372" s="298">
        <f t="shared" si="160"/>
        <v>0</v>
      </c>
      <c r="P372" s="375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s="121" customFormat="1" ht="18" x14ac:dyDescent="0.2">
      <c r="A373" s="134"/>
      <c r="B373" s="113"/>
      <c r="C373" s="114"/>
      <c r="D373" s="113"/>
      <c r="E373" s="88"/>
      <c r="F373" s="89"/>
      <c r="G373" s="90" t="s">
        <v>321</v>
      </c>
      <c r="H373" s="258"/>
      <c r="I373" s="255"/>
      <c r="J373" s="255"/>
      <c r="K373" s="356"/>
      <c r="L373" s="389"/>
      <c r="M373" s="255"/>
      <c r="N373" s="255"/>
      <c r="O373" s="298">
        <f t="shared" si="160"/>
        <v>0</v>
      </c>
      <c r="P373" s="375"/>
      <c r="Q373" s="82"/>
      <c r="R373" s="116"/>
      <c r="S373" s="117"/>
      <c r="T373" s="125"/>
      <c r="U373" s="125"/>
      <c r="V373" s="125"/>
      <c r="W373" s="125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Q373" s="118"/>
      <c r="AR373" s="118"/>
      <c r="AS373" s="118"/>
      <c r="AT373" s="119"/>
      <c r="AU373" s="119"/>
      <c r="AV373" s="119"/>
      <c r="AW373" s="119"/>
      <c r="AX373" s="119"/>
      <c r="AY373" s="119"/>
      <c r="AZ373" s="119"/>
      <c r="BA373" s="119"/>
      <c r="BB373" s="119"/>
      <c r="BC373" s="119"/>
      <c r="BD373" s="119"/>
      <c r="BE373" s="119"/>
      <c r="BF373" s="119"/>
      <c r="BG373" s="119"/>
      <c r="BH373" s="119"/>
      <c r="BI373" s="119"/>
      <c r="BJ373" s="119"/>
      <c r="BK373" s="119"/>
      <c r="BL373" s="119"/>
      <c r="BM373" s="119"/>
      <c r="BN373" s="119"/>
      <c r="BO373" s="119"/>
      <c r="BP373" s="119"/>
      <c r="BQ373" s="119"/>
      <c r="BR373" s="119"/>
      <c r="BS373" s="119"/>
      <c r="BT373" s="119"/>
      <c r="BU373" s="119"/>
      <c r="BV373" s="119"/>
      <c r="BW373" s="119"/>
      <c r="BX373" s="119"/>
      <c r="BY373" s="119"/>
      <c r="BZ373" s="119"/>
      <c r="CA373" s="119"/>
      <c r="CB373" s="119"/>
      <c r="CC373" s="119"/>
      <c r="CD373" s="119"/>
      <c r="CE373" s="119"/>
      <c r="CF373" s="119"/>
      <c r="CG373" s="119"/>
      <c r="CH373" s="119"/>
      <c r="CI373" s="119"/>
      <c r="CJ373" s="119"/>
      <c r="CK373" s="119"/>
      <c r="CL373" s="119"/>
      <c r="CM373" s="119"/>
      <c r="CN373" s="119"/>
      <c r="CO373" s="119"/>
      <c r="CP373" s="119"/>
      <c r="CQ373" s="119"/>
      <c r="CR373" s="119"/>
      <c r="CS373" s="119"/>
      <c r="CT373" s="119"/>
      <c r="CU373" s="119"/>
      <c r="CV373" s="119"/>
      <c r="CW373" s="119"/>
      <c r="CX373" s="119"/>
      <c r="CY373" s="119"/>
      <c r="CZ373" s="119"/>
      <c r="DA373" s="119"/>
      <c r="DB373" s="119"/>
      <c r="DC373" s="119"/>
      <c r="DD373" s="120"/>
      <c r="DE373" s="120"/>
      <c r="DF373" s="120"/>
      <c r="DG373" s="120"/>
      <c r="DH373" s="120"/>
      <c r="DI373" s="120"/>
      <c r="DJ373" s="120"/>
      <c r="DK373" s="120"/>
      <c r="DL373" s="120"/>
      <c r="DM373" s="120"/>
      <c r="DN373" s="120"/>
      <c r="DO373" s="120"/>
      <c r="DP373" s="120"/>
      <c r="DQ373" s="120"/>
      <c r="DR373" s="120"/>
      <c r="DS373" s="120"/>
      <c r="DT373" s="120"/>
      <c r="DU373" s="120"/>
      <c r="DV373" s="120"/>
      <c r="DW373" s="120"/>
      <c r="DX373" s="120"/>
      <c r="DY373" s="120"/>
      <c r="DZ373" s="120"/>
      <c r="EA373" s="120"/>
      <c r="EB373" s="120"/>
      <c r="EC373" s="120"/>
      <c r="ED373" s="120"/>
      <c r="EE373" s="120"/>
      <c r="EF373" s="120"/>
      <c r="EG373" s="120"/>
      <c r="EH373" s="120"/>
      <c r="EI373" s="120"/>
      <c r="EJ373" s="120"/>
      <c r="EK373" s="120"/>
      <c r="EL373" s="120"/>
      <c r="EM373" s="120"/>
      <c r="EN373" s="120"/>
      <c r="EO373" s="120"/>
      <c r="EP373" s="120"/>
      <c r="EQ373" s="120"/>
      <c r="ER373" s="120"/>
      <c r="ES373" s="120"/>
      <c r="ET373" s="120"/>
      <c r="EU373" s="120"/>
      <c r="EV373" s="120"/>
      <c r="EW373" s="120"/>
      <c r="EX373" s="120"/>
      <c r="EY373" s="120"/>
    </row>
    <row r="374" spans="1:155" ht="18" x14ac:dyDescent="0.2">
      <c r="A374" s="64"/>
      <c r="B374" s="65"/>
      <c r="C374" s="65"/>
      <c r="D374" s="49">
        <v>59</v>
      </c>
      <c r="E374" s="65"/>
      <c r="F374" s="65"/>
      <c r="G374" s="94" t="s">
        <v>103</v>
      </c>
      <c r="H374" s="253">
        <f>H375</f>
        <v>0</v>
      </c>
      <c r="I374" s="254">
        <f>I375</f>
        <v>0</v>
      </c>
      <c r="J374" s="254">
        <f>+J375</f>
        <v>0</v>
      </c>
      <c r="K374" s="229" t="e">
        <f t="shared" si="145"/>
        <v>#DIV/0!</v>
      </c>
      <c r="L374" s="312">
        <f>L375</f>
        <v>0</v>
      </c>
      <c r="M374" s="241">
        <f>M375</f>
        <v>0</v>
      </c>
      <c r="N374" s="241">
        <f>N375</f>
        <v>0</v>
      </c>
      <c r="O374" s="296">
        <f t="shared" si="160"/>
        <v>0</v>
      </c>
      <c r="P374" s="348">
        <f>L374-O374</f>
        <v>0</v>
      </c>
      <c r="Q374" s="82" t="e">
        <f t="shared" ref="Q374:Q405" si="164">ROUND(O374/H374*100,2)</f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64"/>
      <c r="B375" s="65"/>
      <c r="C375" s="65"/>
      <c r="D375" s="65"/>
      <c r="E375" s="65">
        <v>17</v>
      </c>
      <c r="F375" s="65"/>
      <c r="G375" s="68" t="s">
        <v>322</v>
      </c>
      <c r="H375" s="249">
        <v>0</v>
      </c>
      <c r="I375" s="250">
        <v>0</v>
      </c>
      <c r="J375" s="250">
        <f>H375-I375</f>
        <v>0</v>
      </c>
      <c r="K375" s="229" t="e">
        <f t="shared" si="145"/>
        <v>#DIV/0!</v>
      </c>
      <c r="L375" s="389">
        <v>0</v>
      </c>
      <c r="M375" s="255">
        <v>0</v>
      </c>
      <c r="N375" s="255">
        <v>0</v>
      </c>
      <c r="O375" s="298">
        <f t="shared" si="160"/>
        <v>0</v>
      </c>
      <c r="P375" s="348">
        <f>L375-O375</f>
        <v>0</v>
      </c>
      <c r="Q375" s="82" t="e">
        <f t="shared" si="164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 t="s">
        <v>131</v>
      </c>
      <c r="E376" s="49"/>
      <c r="F376" s="49"/>
      <c r="G376" s="94" t="s">
        <v>105</v>
      </c>
      <c r="H376" s="240">
        <f>H377</f>
        <v>35000</v>
      </c>
      <c r="I376" s="241">
        <f>I377</f>
        <v>35000</v>
      </c>
      <c r="J376" s="241">
        <f>J377</f>
        <v>0</v>
      </c>
      <c r="K376" s="229">
        <f t="shared" si="145"/>
        <v>100</v>
      </c>
      <c r="L376" s="312">
        <f>L377</f>
        <v>0</v>
      </c>
      <c r="M376" s="241">
        <f>M377</f>
        <v>0</v>
      </c>
      <c r="N376" s="241">
        <f>N377</f>
        <v>0</v>
      </c>
      <c r="O376" s="303">
        <f>O377</f>
        <v>0</v>
      </c>
      <c r="P376" s="348">
        <f>L376-O376</f>
        <v>0</v>
      </c>
      <c r="Q376" s="82">
        <f t="shared" si="164"/>
        <v>0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>
        <v>71</v>
      </c>
      <c r="E377" s="49"/>
      <c r="F377" s="49"/>
      <c r="G377" s="94" t="s">
        <v>323</v>
      </c>
      <c r="H377" s="240">
        <f>H378+H383</f>
        <v>35000</v>
      </c>
      <c r="I377" s="241">
        <f>I378+I383</f>
        <v>35000</v>
      </c>
      <c r="J377" s="241">
        <f>J378+J383</f>
        <v>0</v>
      </c>
      <c r="K377" s="229">
        <f t="shared" si="145"/>
        <v>100</v>
      </c>
      <c r="L377" s="312">
        <f>L378+L383</f>
        <v>0</v>
      </c>
      <c r="M377" s="241">
        <f>M378+M383</f>
        <v>0</v>
      </c>
      <c r="N377" s="241">
        <f>N378+N383</f>
        <v>0</v>
      </c>
      <c r="O377" s="303">
        <f>O378+O383</f>
        <v>0</v>
      </c>
      <c r="P377" s="230">
        <f>P378+P383</f>
        <v>0</v>
      </c>
      <c r="Q377" s="82">
        <f t="shared" si="164"/>
        <v>0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48"/>
      <c r="B378" s="49"/>
      <c r="C378" s="49"/>
      <c r="D378" s="49"/>
      <c r="E378" s="49" t="s">
        <v>37</v>
      </c>
      <c r="F378" s="49"/>
      <c r="G378" s="67" t="s">
        <v>324</v>
      </c>
      <c r="H378" s="240">
        <f>H379+H380+H381+H382</f>
        <v>0</v>
      </c>
      <c r="I378" s="241">
        <f>I379+I380+I381+I382</f>
        <v>0</v>
      </c>
      <c r="J378" s="241">
        <f>J379+J380+J381+J382</f>
        <v>0</v>
      </c>
      <c r="K378" s="229" t="e">
        <f t="shared" si="145"/>
        <v>#DIV/0!</v>
      </c>
      <c r="L378" s="312">
        <f>L379+L380+L381+L382</f>
        <v>0</v>
      </c>
      <c r="M378" s="241">
        <f>M379+M380+M381+M382</f>
        <v>0</v>
      </c>
      <c r="N378" s="241">
        <f>N379+N380+N381+N382</f>
        <v>0</v>
      </c>
      <c r="O378" s="303">
        <f>O379+O380+O381+O382</f>
        <v>0</v>
      </c>
      <c r="P378" s="230">
        <f>P379+P380+P381+P382</f>
        <v>0</v>
      </c>
      <c r="Q378" s="82" t="e">
        <f t="shared" si="164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37</v>
      </c>
      <c r="G379" s="68" t="s">
        <v>261</v>
      </c>
      <c r="H379" s="249">
        <v>0</v>
      </c>
      <c r="I379" s="250">
        <v>0</v>
      </c>
      <c r="J379" s="250">
        <f>H379-I379</f>
        <v>0</v>
      </c>
      <c r="K379" s="229" t="e">
        <f t="shared" si="145"/>
        <v>#DIV/0!</v>
      </c>
      <c r="L379" s="389">
        <v>0</v>
      </c>
      <c r="M379" s="255"/>
      <c r="N379" s="255"/>
      <c r="O379" s="298">
        <f>+M379+N379</f>
        <v>0</v>
      </c>
      <c r="P379" s="348">
        <f>L379-O379</f>
        <v>0</v>
      </c>
      <c r="Q379" s="82" t="e">
        <f t="shared" si="164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35</v>
      </c>
      <c r="G380" s="68" t="s">
        <v>325</v>
      </c>
      <c r="H380" s="249"/>
      <c r="I380" s="250"/>
      <c r="J380" s="250">
        <f>H380-I380</f>
        <v>0</v>
      </c>
      <c r="K380" s="229" t="e">
        <f t="shared" si="145"/>
        <v>#DIV/0!</v>
      </c>
      <c r="L380" s="389"/>
      <c r="M380" s="255"/>
      <c r="N380" s="255"/>
      <c r="O380" s="298">
        <f>+M380+N380</f>
        <v>0</v>
      </c>
      <c r="P380" s="348">
        <f>L380-O380</f>
        <v>0</v>
      </c>
      <c r="Q380" s="82" t="e">
        <f t="shared" si="164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55</v>
      </c>
      <c r="G381" s="68" t="s">
        <v>326</v>
      </c>
      <c r="H381" s="249">
        <v>0</v>
      </c>
      <c r="I381" s="255">
        <v>0</v>
      </c>
      <c r="J381" s="250">
        <f>H381-I381</f>
        <v>0</v>
      </c>
      <c r="K381" s="229" t="e">
        <f t="shared" si="145"/>
        <v>#DIV/0!</v>
      </c>
      <c r="L381" s="389">
        <v>0</v>
      </c>
      <c r="M381" s="255"/>
      <c r="N381" s="255">
        <v>0</v>
      </c>
      <c r="O381" s="298">
        <f>+M381+N381</f>
        <v>0</v>
      </c>
      <c r="P381" s="348">
        <f>L381-O381</f>
        <v>0</v>
      </c>
      <c r="Q381" s="82" t="e">
        <f t="shared" si="164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/>
      <c r="F382" s="65" t="s">
        <v>112</v>
      </c>
      <c r="G382" s="68" t="s">
        <v>264</v>
      </c>
      <c r="H382" s="249"/>
      <c r="I382" s="250"/>
      <c r="J382" s="250">
        <f>H382-I382</f>
        <v>0</v>
      </c>
      <c r="K382" s="229" t="e">
        <f t="shared" si="145"/>
        <v>#DIV/0!</v>
      </c>
      <c r="L382" s="389"/>
      <c r="M382" s="255"/>
      <c r="N382" s="255"/>
      <c r="O382" s="298">
        <f>+M382+N382</f>
        <v>0</v>
      </c>
      <c r="P382" s="348">
        <f>L382-O382</f>
        <v>0</v>
      </c>
      <c r="Q382" s="82" t="e">
        <f t="shared" si="164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64"/>
      <c r="B383" s="65"/>
      <c r="C383" s="65"/>
      <c r="D383" s="65"/>
      <c r="E383" s="65" t="s">
        <v>55</v>
      </c>
      <c r="F383" s="65"/>
      <c r="G383" s="68" t="s">
        <v>265</v>
      </c>
      <c r="H383" s="249">
        <v>35000</v>
      </c>
      <c r="I383" s="250">
        <v>35000</v>
      </c>
      <c r="J383" s="250">
        <f>H383-I383</f>
        <v>0</v>
      </c>
      <c r="K383" s="229">
        <f t="shared" si="145"/>
        <v>100</v>
      </c>
      <c r="L383" s="389">
        <v>0</v>
      </c>
      <c r="M383" s="255"/>
      <c r="N383" s="255"/>
      <c r="O383" s="298">
        <f>+M383+N383</f>
        <v>0</v>
      </c>
      <c r="P383" s="348">
        <f>L383-O383</f>
        <v>0</v>
      </c>
      <c r="Q383" s="82">
        <f t="shared" si="164"/>
        <v>0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79</v>
      </c>
      <c r="E384" s="49"/>
      <c r="F384" s="49"/>
      <c r="G384" s="94" t="s">
        <v>327</v>
      </c>
      <c r="H384" s="240">
        <f t="shared" ref="H384:J386" si="165">H385</f>
        <v>0</v>
      </c>
      <c r="I384" s="241">
        <f t="shared" si="165"/>
        <v>0</v>
      </c>
      <c r="J384" s="241">
        <f t="shared" si="165"/>
        <v>0</v>
      </c>
      <c r="K384" s="229" t="e">
        <f t="shared" si="145"/>
        <v>#DIV/0!</v>
      </c>
      <c r="L384" s="312">
        <f>L385</f>
        <v>0</v>
      </c>
      <c r="M384" s="241">
        <f t="shared" ref="M384:P386" si="166">M385</f>
        <v>0</v>
      </c>
      <c r="N384" s="241">
        <f t="shared" si="166"/>
        <v>0</v>
      </c>
      <c r="O384" s="303">
        <f t="shared" si="166"/>
        <v>0</v>
      </c>
      <c r="P384" s="230">
        <f t="shared" si="166"/>
        <v>0</v>
      </c>
      <c r="Q384" s="82" t="e">
        <f t="shared" si="164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>
        <v>81</v>
      </c>
      <c r="E385" s="49"/>
      <c r="F385" s="49"/>
      <c r="G385" s="94" t="s">
        <v>328</v>
      </c>
      <c r="H385" s="240">
        <f t="shared" si="165"/>
        <v>0</v>
      </c>
      <c r="I385" s="241">
        <f t="shared" si="165"/>
        <v>0</v>
      </c>
      <c r="J385" s="241">
        <f t="shared" si="165"/>
        <v>0</v>
      </c>
      <c r="K385" s="229" t="e">
        <f t="shared" si="145"/>
        <v>#DIV/0!</v>
      </c>
      <c r="L385" s="312">
        <f>L386</f>
        <v>0</v>
      </c>
      <c r="M385" s="241">
        <f t="shared" si="166"/>
        <v>0</v>
      </c>
      <c r="N385" s="241">
        <f t="shared" si="166"/>
        <v>0</v>
      </c>
      <c r="O385" s="303">
        <f t="shared" si="166"/>
        <v>0</v>
      </c>
      <c r="P385" s="230">
        <f t="shared" si="166"/>
        <v>0</v>
      </c>
      <c r="Q385" s="82" t="e">
        <f t="shared" si="164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48"/>
      <c r="B386" s="49"/>
      <c r="C386" s="49"/>
      <c r="D386" s="49"/>
      <c r="E386" s="49" t="s">
        <v>37</v>
      </c>
      <c r="F386" s="49"/>
      <c r="G386" s="67" t="s">
        <v>329</v>
      </c>
      <c r="H386" s="240">
        <f t="shared" si="165"/>
        <v>0</v>
      </c>
      <c r="I386" s="241">
        <f t="shared" si="165"/>
        <v>0</v>
      </c>
      <c r="J386" s="241">
        <f t="shared" si="165"/>
        <v>0</v>
      </c>
      <c r="K386" s="229" t="e">
        <f t="shared" si="145"/>
        <v>#DIV/0!</v>
      </c>
      <c r="L386" s="312">
        <f>L387</f>
        <v>0</v>
      </c>
      <c r="M386" s="241">
        <f t="shared" si="166"/>
        <v>0</v>
      </c>
      <c r="N386" s="241">
        <f t="shared" si="166"/>
        <v>0</v>
      </c>
      <c r="O386" s="303">
        <f t="shared" si="166"/>
        <v>0</v>
      </c>
      <c r="P386" s="230">
        <f t="shared" si="166"/>
        <v>0</v>
      </c>
      <c r="Q386" s="82" t="e">
        <f t="shared" si="164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64"/>
      <c r="B387" s="65"/>
      <c r="C387" s="65"/>
      <c r="D387" s="65"/>
      <c r="E387" s="65"/>
      <c r="F387" s="65" t="s">
        <v>37</v>
      </c>
      <c r="G387" s="68" t="s">
        <v>330</v>
      </c>
      <c r="H387" s="249"/>
      <c r="I387" s="250"/>
      <c r="J387" s="250">
        <f>H387-I387</f>
        <v>0</v>
      </c>
      <c r="K387" s="229"/>
      <c r="L387" s="389"/>
      <c r="M387" s="255"/>
      <c r="N387" s="255"/>
      <c r="O387" s="298">
        <f>+M387+N387</f>
        <v>0</v>
      </c>
      <c r="P387" s="348">
        <f>L387-O387</f>
        <v>0</v>
      </c>
      <c r="Q387" s="82" t="e">
        <f t="shared" si="164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107"/>
      <c r="B388" s="108"/>
      <c r="C388" s="108"/>
      <c r="D388" s="108">
        <v>85</v>
      </c>
      <c r="E388" s="108"/>
      <c r="F388" s="108"/>
      <c r="G388" s="109" t="s">
        <v>108</v>
      </c>
      <c r="H388" s="256"/>
      <c r="I388" s="257"/>
      <c r="J388" s="257"/>
      <c r="K388" s="357"/>
      <c r="L388" s="396"/>
      <c r="M388" s="257">
        <v>0</v>
      </c>
      <c r="N388" s="257">
        <v>-15125</v>
      </c>
      <c r="O388" s="307">
        <f>+M388+N388</f>
        <v>-15125</v>
      </c>
      <c r="P388" s="374"/>
      <c r="Q388" s="82" t="e">
        <f t="shared" si="164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64"/>
      <c r="B389" s="65"/>
      <c r="C389" s="65"/>
      <c r="D389" s="65"/>
      <c r="E389" s="65"/>
      <c r="F389" s="65"/>
      <c r="G389" s="68" t="s">
        <v>331</v>
      </c>
      <c r="H389" s="249"/>
      <c r="I389" s="250"/>
      <c r="J389" s="250"/>
      <c r="K389" s="229"/>
      <c r="L389" s="389"/>
      <c r="M389" s="255"/>
      <c r="N389" s="255"/>
      <c r="O389" s="308"/>
      <c r="P389" s="347"/>
      <c r="Q389" s="82" t="e">
        <f t="shared" si="164"/>
        <v>#DIV/0!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 t="s">
        <v>270</v>
      </c>
      <c r="B390" s="71" t="s">
        <v>167</v>
      </c>
      <c r="C390" s="71"/>
      <c r="D390" s="71"/>
      <c r="E390" s="71"/>
      <c r="F390" s="71"/>
      <c r="G390" s="129" t="s">
        <v>332</v>
      </c>
      <c r="H390" s="244">
        <f>H340+H345</f>
        <v>5197000</v>
      </c>
      <c r="I390" s="244">
        <f>I340+I345</f>
        <v>5197000</v>
      </c>
      <c r="J390" s="245">
        <f t="shared" ref="J390:J395" si="167">H390-I390</f>
        <v>0</v>
      </c>
      <c r="K390" s="355">
        <f t="shared" si="145"/>
        <v>100</v>
      </c>
      <c r="L390" s="393">
        <f>L340+L345</f>
        <v>1300000</v>
      </c>
      <c r="M390" s="245">
        <f>M340+M345</f>
        <v>0</v>
      </c>
      <c r="N390" s="245">
        <f>N340+N345</f>
        <v>466797</v>
      </c>
      <c r="O390" s="304">
        <f>O340+O345</f>
        <v>466797</v>
      </c>
      <c r="P390" s="366">
        <f t="shared" ref="P390:P395" si="168">L390-O390</f>
        <v>833203</v>
      </c>
      <c r="Q390" s="82">
        <f t="shared" si="164"/>
        <v>8.98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>
        <v>15</v>
      </c>
      <c r="C391" s="71"/>
      <c r="D391" s="71"/>
      <c r="E391" s="71"/>
      <c r="F391" s="71"/>
      <c r="G391" s="129" t="s">
        <v>333</v>
      </c>
      <c r="H391" s="244">
        <f>H392</f>
        <v>301000</v>
      </c>
      <c r="I391" s="245">
        <f>I392</f>
        <v>301000</v>
      </c>
      <c r="J391" s="245">
        <f t="shared" si="167"/>
        <v>0</v>
      </c>
      <c r="K391" s="355">
        <f t="shared" si="145"/>
        <v>100</v>
      </c>
      <c r="L391" s="393">
        <f>L392</f>
        <v>301000</v>
      </c>
      <c r="M391" s="245">
        <f t="shared" ref="M391:O391" si="169">M392</f>
        <v>0</v>
      </c>
      <c r="N391" s="245">
        <f t="shared" si="169"/>
        <v>210252</v>
      </c>
      <c r="O391" s="304">
        <f t="shared" si="169"/>
        <v>210252</v>
      </c>
      <c r="P391" s="366">
        <f t="shared" si="168"/>
        <v>90748</v>
      </c>
      <c r="Q391" s="82">
        <f t="shared" si="164"/>
        <v>69.849999999999994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/>
      <c r="C392" s="71" t="s">
        <v>65</v>
      </c>
      <c r="D392" s="71"/>
      <c r="E392" s="71"/>
      <c r="F392" s="71"/>
      <c r="G392" s="129" t="s">
        <v>334</v>
      </c>
      <c r="H392" s="244">
        <f>H363+H365</f>
        <v>301000</v>
      </c>
      <c r="I392" s="245">
        <f>I362</f>
        <v>301000</v>
      </c>
      <c r="J392" s="245">
        <f t="shared" si="167"/>
        <v>0</v>
      </c>
      <c r="K392" s="355">
        <f t="shared" si="145"/>
        <v>100</v>
      </c>
      <c r="L392" s="393">
        <f>L362</f>
        <v>301000</v>
      </c>
      <c r="M392" s="245">
        <f>M362</f>
        <v>0</v>
      </c>
      <c r="N392" s="245">
        <f>N362</f>
        <v>210252</v>
      </c>
      <c r="O392" s="304">
        <f>O362</f>
        <v>210252</v>
      </c>
      <c r="P392" s="366">
        <f t="shared" si="168"/>
        <v>90748</v>
      </c>
      <c r="Q392" s="82">
        <f t="shared" si="164"/>
        <v>69.849999999999994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 t="s">
        <v>65</v>
      </c>
      <c r="C393" s="71"/>
      <c r="D393" s="71"/>
      <c r="E393" s="71"/>
      <c r="F393" s="71"/>
      <c r="G393" s="129" t="s">
        <v>335</v>
      </c>
      <c r="H393" s="244">
        <f>H394+H395</f>
        <v>4172000</v>
      </c>
      <c r="I393" s="245">
        <f>I394+I395</f>
        <v>4172000</v>
      </c>
      <c r="J393" s="245">
        <f t="shared" si="167"/>
        <v>0</v>
      </c>
      <c r="K393" s="355">
        <f t="shared" si="145"/>
        <v>100</v>
      </c>
      <c r="L393" s="393">
        <f>L394+L395</f>
        <v>1598500</v>
      </c>
      <c r="M393" s="245">
        <f>M394+M395</f>
        <v>0</v>
      </c>
      <c r="N393" s="245">
        <f>N394+N395</f>
        <v>896559.52</v>
      </c>
      <c r="O393" s="304">
        <f t="shared" ref="O393" si="170">O394+O395</f>
        <v>896559.52</v>
      </c>
      <c r="P393" s="366">
        <f t="shared" si="168"/>
        <v>701940.48</v>
      </c>
      <c r="Q393" s="82">
        <f t="shared" si="164"/>
        <v>21.49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35</v>
      </c>
      <c r="D394" s="71"/>
      <c r="E394" s="71"/>
      <c r="F394" s="71"/>
      <c r="G394" s="129" t="s">
        <v>195</v>
      </c>
      <c r="H394" s="244">
        <f>+H333</f>
        <v>46000</v>
      </c>
      <c r="I394" s="245">
        <f>+I333</f>
        <v>46000</v>
      </c>
      <c r="J394" s="245">
        <f t="shared" si="167"/>
        <v>0</v>
      </c>
      <c r="K394" s="355">
        <f t="shared" si="145"/>
        <v>100</v>
      </c>
      <c r="L394" s="393">
        <f>+L333</f>
        <v>11000</v>
      </c>
      <c r="M394" s="245">
        <f>+M333</f>
        <v>0</v>
      </c>
      <c r="N394" s="245">
        <f>+N333</f>
        <v>2446.0300000000002</v>
      </c>
      <c r="O394" s="304">
        <f>+O333</f>
        <v>2446.0300000000002</v>
      </c>
      <c r="P394" s="366">
        <f t="shared" si="168"/>
        <v>8553.9699999999993</v>
      </c>
      <c r="Q394" s="82">
        <f t="shared" si="164"/>
        <v>5.32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70"/>
      <c r="B395" s="71"/>
      <c r="C395" s="71" t="s">
        <v>55</v>
      </c>
      <c r="D395" s="71"/>
      <c r="E395" s="71"/>
      <c r="F395" s="71"/>
      <c r="G395" s="129" t="s">
        <v>336</v>
      </c>
      <c r="H395" s="244">
        <f>H263-H390-H391-H394</f>
        <v>4126000</v>
      </c>
      <c r="I395" s="245">
        <f>I263-I390-I391-I394</f>
        <v>4126000</v>
      </c>
      <c r="J395" s="245">
        <f t="shared" si="167"/>
        <v>0</v>
      </c>
      <c r="K395" s="355">
        <f t="shared" si="145"/>
        <v>100</v>
      </c>
      <c r="L395" s="393">
        <f>L263-L390-L391-L394</f>
        <v>1587500</v>
      </c>
      <c r="M395" s="245">
        <f>M263-M390-M391-M394</f>
        <v>0</v>
      </c>
      <c r="N395" s="245">
        <f>N263-N390-N391-N394</f>
        <v>894113.49</v>
      </c>
      <c r="O395" s="304">
        <f>O263-O390-O391-O394</f>
        <v>894113.49</v>
      </c>
      <c r="P395" s="366">
        <f t="shared" si="168"/>
        <v>693386.51</v>
      </c>
      <c r="Q395" s="82">
        <f t="shared" si="164"/>
        <v>21.67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ht="18" x14ac:dyDescent="0.2">
      <c r="A396" s="137"/>
      <c r="B396" s="138"/>
      <c r="C396" s="138"/>
      <c r="D396" s="138"/>
      <c r="E396" s="138"/>
      <c r="F396" s="138"/>
      <c r="G396" s="139"/>
      <c r="H396" s="263"/>
      <c r="I396" s="264"/>
      <c r="J396" s="264"/>
      <c r="K396" s="229"/>
      <c r="L396" s="312"/>
      <c r="M396" s="241"/>
      <c r="N396" s="241"/>
      <c r="O396" s="311"/>
      <c r="P396" s="230"/>
      <c r="Q396" s="82" t="e">
        <f t="shared" si="164"/>
        <v>#DIV/0!</v>
      </c>
      <c r="R396" s="39"/>
      <c r="S396" s="40"/>
      <c r="T396" s="125"/>
      <c r="U396" s="125"/>
      <c r="V396" s="125"/>
      <c r="W396" s="125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</row>
    <row r="397" spans="1:155" s="63" customFormat="1" ht="27" customHeight="1" x14ac:dyDescent="0.25">
      <c r="A397" s="429" t="s">
        <v>337</v>
      </c>
      <c r="B397" s="430"/>
      <c r="C397" s="430"/>
      <c r="D397" s="430"/>
      <c r="E397" s="430"/>
      <c r="F397" s="430"/>
      <c r="G397" s="72" t="s">
        <v>338</v>
      </c>
      <c r="H397" s="244">
        <f>+H398</f>
        <v>37666000</v>
      </c>
      <c r="I397" s="245">
        <f>+I398</f>
        <v>37666000</v>
      </c>
      <c r="J397" s="245">
        <f>+J398</f>
        <v>0</v>
      </c>
      <c r="K397" s="355">
        <f t="shared" ref="K397:K473" si="171">ROUND(I397/H397*100,2)</f>
        <v>100</v>
      </c>
      <c r="L397" s="393">
        <f>+L398</f>
        <v>9061000</v>
      </c>
      <c r="M397" s="245">
        <f>+M398+M474</f>
        <v>0</v>
      </c>
      <c r="N397" s="245">
        <f>+N398+N474</f>
        <v>4961820</v>
      </c>
      <c r="O397" s="304">
        <f>+O398+O474</f>
        <v>4961820</v>
      </c>
      <c r="P397" s="366">
        <f t="shared" ref="P397:P407" si="172">L397-O397</f>
        <v>4099180</v>
      </c>
      <c r="Q397" s="82">
        <f t="shared" si="164"/>
        <v>13.17</v>
      </c>
      <c r="R397" s="58"/>
      <c r="S397" s="110"/>
      <c r="T397" s="220"/>
      <c r="U397" s="220"/>
      <c r="V397" s="220"/>
      <c r="W397" s="220"/>
      <c r="X397" s="111"/>
      <c r="Y397" s="111"/>
      <c r="Z397" s="111"/>
      <c r="AA397" s="111"/>
      <c r="AB397" s="111"/>
      <c r="AC397" s="111"/>
      <c r="AD397" s="111"/>
      <c r="AE397" s="111"/>
      <c r="AF397" s="111"/>
      <c r="AG397" s="111"/>
      <c r="AH397" s="111"/>
      <c r="AI397" s="111"/>
      <c r="AJ397" s="111"/>
      <c r="AK397" s="111"/>
      <c r="AL397" s="111"/>
      <c r="AM397" s="111"/>
      <c r="AN397" s="111"/>
      <c r="AO397" s="111"/>
      <c r="AP397" s="111"/>
      <c r="AQ397" s="111"/>
      <c r="AR397" s="111"/>
      <c r="AS397" s="111"/>
      <c r="AT397" s="62"/>
      <c r="AU397" s="62"/>
      <c r="AV397" s="62"/>
      <c r="AW397" s="62"/>
      <c r="AX397" s="62"/>
      <c r="AY397" s="62"/>
      <c r="AZ397" s="62"/>
      <c r="BA397" s="62"/>
      <c r="BB397" s="62"/>
      <c r="BC397" s="62"/>
      <c r="BD397" s="62"/>
      <c r="BE397" s="62"/>
      <c r="BF397" s="62"/>
      <c r="BG397" s="62"/>
      <c r="BH397" s="62"/>
      <c r="BI397" s="62"/>
      <c r="BJ397" s="62"/>
      <c r="BK397" s="62"/>
      <c r="BL397" s="62"/>
      <c r="BM397" s="62"/>
      <c r="BN397" s="62"/>
      <c r="BO397" s="62"/>
      <c r="BP397" s="62"/>
      <c r="BQ397" s="62"/>
      <c r="BR397" s="62"/>
      <c r="BS397" s="62"/>
      <c r="BT397" s="62"/>
      <c r="BU397" s="62"/>
      <c r="BV397" s="62"/>
      <c r="BW397" s="62"/>
      <c r="BX397" s="62"/>
      <c r="BY397" s="62"/>
      <c r="BZ397" s="62"/>
      <c r="CA397" s="62"/>
      <c r="CB397" s="62"/>
      <c r="CC397" s="62"/>
      <c r="CD397" s="62"/>
      <c r="CE397" s="62"/>
      <c r="CF397" s="62"/>
      <c r="CG397" s="62"/>
      <c r="CH397" s="62"/>
      <c r="CI397" s="62"/>
      <c r="CJ397" s="62"/>
      <c r="CK397" s="62"/>
      <c r="CL397" s="62"/>
      <c r="CM397" s="62"/>
      <c r="CN397" s="62"/>
      <c r="CO397" s="62"/>
      <c r="CP397" s="62"/>
      <c r="CQ397" s="62"/>
      <c r="CR397" s="62"/>
      <c r="CS397" s="62"/>
      <c r="CT397" s="62"/>
      <c r="CU397" s="62"/>
      <c r="CV397" s="62"/>
      <c r="CW397" s="62"/>
      <c r="CX397" s="62"/>
      <c r="CY397" s="62"/>
      <c r="CZ397" s="62"/>
      <c r="DA397" s="62"/>
      <c r="DB397" s="62"/>
      <c r="DC397" s="62"/>
      <c r="DD397" s="62"/>
      <c r="DE397" s="62"/>
      <c r="DF397" s="62"/>
      <c r="DG397" s="62"/>
      <c r="DH397" s="62"/>
      <c r="DI397" s="62"/>
      <c r="DJ397" s="62"/>
      <c r="DK397" s="62"/>
      <c r="DL397" s="62"/>
      <c r="DM397" s="62"/>
      <c r="DN397" s="62"/>
      <c r="DO397" s="62"/>
      <c r="DP397" s="62"/>
      <c r="DQ397" s="62"/>
      <c r="DR397" s="62"/>
      <c r="DS397" s="62"/>
      <c r="DT397" s="62"/>
      <c r="DU397" s="62"/>
      <c r="DV397" s="62"/>
      <c r="DW397" s="62"/>
      <c r="DX397" s="62"/>
      <c r="DY397" s="62"/>
      <c r="DZ397" s="62"/>
      <c r="EA397" s="62"/>
      <c r="EB397" s="62"/>
      <c r="EC397" s="62"/>
      <c r="ED397" s="62"/>
      <c r="EE397" s="62"/>
      <c r="EF397" s="62"/>
      <c r="EG397" s="62"/>
      <c r="EH397" s="62"/>
      <c r="EI397" s="62"/>
      <c r="EJ397" s="62"/>
      <c r="EK397" s="62"/>
      <c r="EL397" s="62"/>
      <c r="EM397" s="62"/>
      <c r="EN397" s="62"/>
      <c r="EO397" s="62"/>
      <c r="EP397" s="62"/>
      <c r="EQ397" s="62"/>
      <c r="ER397" s="62"/>
      <c r="ES397" s="62"/>
      <c r="ET397" s="62"/>
      <c r="EU397" s="62"/>
      <c r="EV397" s="62"/>
      <c r="EW397" s="62"/>
      <c r="EX397" s="62"/>
      <c r="EY397" s="62"/>
    </row>
    <row r="398" spans="1:155" ht="18" x14ac:dyDescent="0.2">
      <c r="A398" s="48"/>
      <c r="B398" s="49"/>
      <c r="C398" s="49"/>
      <c r="D398" s="49" t="s">
        <v>37</v>
      </c>
      <c r="E398" s="49"/>
      <c r="F398" s="49"/>
      <c r="G398" s="94" t="s">
        <v>83</v>
      </c>
      <c r="H398" s="240">
        <f>H399+H402+H405+H408+H414+H421+H454</f>
        <v>37666000</v>
      </c>
      <c r="I398" s="241">
        <f>I399+I402+I405+I408+I414+I421+I454</f>
        <v>37666000</v>
      </c>
      <c r="J398" s="241">
        <f>J399+J402+J405+J408+J414+J421+J454</f>
        <v>0</v>
      </c>
      <c r="K398" s="229">
        <f t="shared" si="171"/>
        <v>100</v>
      </c>
      <c r="L398" s="312">
        <f>L399+L402+L405+L408+L414+L421+L454</f>
        <v>9061000</v>
      </c>
      <c r="M398" s="241">
        <f>M399+M402+M405+M408+M414+M421+M454</f>
        <v>0</v>
      </c>
      <c r="N398" s="241">
        <f>N399+N402+N405+N408+N414+N421+N454</f>
        <v>4972943</v>
      </c>
      <c r="O398" s="303">
        <f>O399+O402+O405+O408+O414+O421+O454</f>
        <v>4972943</v>
      </c>
      <c r="P398" s="230">
        <f t="shared" si="172"/>
        <v>4088057</v>
      </c>
      <c r="Q398" s="82">
        <f t="shared" si="164"/>
        <v>13.2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 t="s">
        <v>111</v>
      </c>
      <c r="E399" s="49"/>
      <c r="F399" s="49"/>
      <c r="G399" s="94" t="s">
        <v>87</v>
      </c>
      <c r="H399" s="240">
        <f t="shared" ref="H399:J400" si="173">H400</f>
        <v>0</v>
      </c>
      <c r="I399" s="241">
        <f t="shared" si="173"/>
        <v>0</v>
      </c>
      <c r="J399" s="241">
        <f t="shared" si="173"/>
        <v>0</v>
      </c>
      <c r="K399" s="229" t="e">
        <f t="shared" si="171"/>
        <v>#DIV/0!</v>
      </c>
      <c r="L399" s="312">
        <f t="shared" ref="L399:L400" si="174">L400</f>
        <v>0</v>
      </c>
      <c r="M399" s="241">
        <f t="shared" ref="M399:O400" si="175">M400</f>
        <v>0</v>
      </c>
      <c r="N399" s="241">
        <f t="shared" si="175"/>
        <v>0</v>
      </c>
      <c r="O399" s="303">
        <f t="shared" si="175"/>
        <v>0</v>
      </c>
      <c r="P399" s="230">
        <f t="shared" si="172"/>
        <v>0</v>
      </c>
      <c r="Q399" s="82" t="e">
        <f t="shared" si="164"/>
        <v>#DIV/0!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48"/>
      <c r="B400" s="49"/>
      <c r="C400" s="49"/>
      <c r="D400" s="49"/>
      <c r="E400" s="49" t="s">
        <v>112</v>
      </c>
      <c r="F400" s="49"/>
      <c r="G400" s="67" t="s">
        <v>296</v>
      </c>
      <c r="H400" s="240">
        <f t="shared" si="173"/>
        <v>0</v>
      </c>
      <c r="I400" s="241">
        <f t="shared" si="173"/>
        <v>0</v>
      </c>
      <c r="J400" s="241">
        <f t="shared" si="173"/>
        <v>0</v>
      </c>
      <c r="K400" s="229" t="e">
        <f t="shared" si="171"/>
        <v>#DIV/0!</v>
      </c>
      <c r="L400" s="312">
        <f t="shared" si="174"/>
        <v>0</v>
      </c>
      <c r="M400" s="241">
        <f t="shared" si="175"/>
        <v>0</v>
      </c>
      <c r="N400" s="241">
        <f t="shared" si="175"/>
        <v>0</v>
      </c>
      <c r="O400" s="303">
        <f t="shared" si="175"/>
        <v>0</v>
      </c>
      <c r="P400" s="230">
        <f t="shared" si="172"/>
        <v>0</v>
      </c>
      <c r="Q400" s="82" t="e">
        <f t="shared" si="164"/>
        <v>#DIV/0!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64"/>
      <c r="B401" s="65"/>
      <c r="C401" s="65"/>
      <c r="D401" s="65"/>
      <c r="E401" s="65"/>
      <c r="F401" s="65" t="s">
        <v>112</v>
      </c>
      <c r="G401" s="68" t="s">
        <v>246</v>
      </c>
      <c r="H401" s="249">
        <v>0</v>
      </c>
      <c r="I401" s="250">
        <v>0</v>
      </c>
      <c r="J401" s="250">
        <f>H401-I401</f>
        <v>0</v>
      </c>
      <c r="K401" s="229" t="e">
        <f t="shared" si="171"/>
        <v>#DIV/0!</v>
      </c>
      <c r="L401" s="389">
        <v>0</v>
      </c>
      <c r="M401" s="255">
        <v>0</v>
      </c>
      <c r="N401" s="255">
        <v>0</v>
      </c>
      <c r="O401" s="298">
        <f>+M401+N401</f>
        <v>0</v>
      </c>
      <c r="P401" s="347">
        <f t="shared" si="172"/>
        <v>0</v>
      </c>
      <c r="Q401" s="82" t="e">
        <f t="shared" si="164"/>
        <v>#DIV/0!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x14ac:dyDescent="0.2">
      <c r="A402" s="48"/>
      <c r="B402" s="49"/>
      <c r="C402" s="49"/>
      <c r="D402" s="49" t="s">
        <v>113</v>
      </c>
      <c r="E402" s="49"/>
      <c r="F402" s="49"/>
      <c r="G402" s="94" t="s">
        <v>91</v>
      </c>
      <c r="H402" s="240">
        <f>H403+H404</f>
        <v>0</v>
      </c>
      <c r="I402" s="241">
        <f>I403+I404</f>
        <v>0</v>
      </c>
      <c r="J402" s="241">
        <f>J403+J404</f>
        <v>0</v>
      </c>
      <c r="K402" s="229" t="e">
        <f t="shared" si="171"/>
        <v>#DIV/0!</v>
      </c>
      <c r="L402" s="312">
        <f>L403+L404</f>
        <v>0</v>
      </c>
      <c r="M402" s="241">
        <f>M403+M404</f>
        <v>0</v>
      </c>
      <c r="N402" s="241">
        <f>N403+N404</f>
        <v>0</v>
      </c>
      <c r="O402" s="303">
        <f t="shared" ref="O402" si="176">O403+O404</f>
        <v>0</v>
      </c>
      <c r="P402" s="230">
        <f t="shared" si="172"/>
        <v>0</v>
      </c>
      <c r="Q402" s="82" t="e">
        <f t="shared" si="164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hidden="1" x14ac:dyDescent="0.2">
      <c r="A403" s="64"/>
      <c r="B403" s="65"/>
      <c r="C403" s="65"/>
      <c r="D403" s="65"/>
      <c r="E403" s="65"/>
      <c r="F403" s="65"/>
      <c r="G403" s="68" t="s">
        <v>339</v>
      </c>
      <c r="H403" s="249"/>
      <c r="I403" s="250"/>
      <c r="J403" s="250">
        <f>H403-I403</f>
        <v>0</v>
      </c>
      <c r="K403" s="229" t="e">
        <f t="shared" si="171"/>
        <v>#DIV/0!</v>
      </c>
      <c r="L403" s="389"/>
      <c r="M403" s="255"/>
      <c r="N403" s="255"/>
      <c r="O403" s="298">
        <f>+M403+N403</f>
        <v>0</v>
      </c>
      <c r="P403" s="230">
        <f t="shared" si="172"/>
        <v>0</v>
      </c>
      <c r="Q403" s="82" t="e">
        <f t="shared" si="164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64"/>
      <c r="B404" s="65"/>
      <c r="C404" s="65"/>
      <c r="D404" s="65"/>
      <c r="E404" s="65">
        <v>19</v>
      </c>
      <c r="F404" s="65"/>
      <c r="G404" s="68" t="s">
        <v>340</v>
      </c>
      <c r="H404" s="249"/>
      <c r="I404" s="250"/>
      <c r="J404" s="250">
        <f>H404-I404</f>
        <v>0</v>
      </c>
      <c r="K404" s="229" t="e">
        <f t="shared" si="171"/>
        <v>#DIV/0!</v>
      </c>
      <c r="L404" s="389"/>
      <c r="M404" s="255"/>
      <c r="N404" s="255"/>
      <c r="O404" s="298">
        <f>+M404+N404</f>
        <v>0</v>
      </c>
      <c r="P404" s="230">
        <f t="shared" si="172"/>
        <v>0</v>
      </c>
      <c r="Q404" s="82" t="e">
        <f t="shared" si="164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>
        <v>51</v>
      </c>
      <c r="E405" s="49"/>
      <c r="F405" s="49"/>
      <c r="G405" s="94" t="s">
        <v>93</v>
      </c>
      <c r="H405" s="240">
        <f t="shared" ref="H405:J406" si="177">H406</f>
        <v>0</v>
      </c>
      <c r="I405" s="241">
        <f t="shared" si="177"/>
        <v>0</v>
      </c>
      <c r="J405" s="241">
        <f t="shared" si="177"/>
        <v>0</v>
      </c>
      <c r="K405" s="229" t="e">
        <f t="shared" si="171"/>
        <v>#DIV/0!</v>
      </c>
      <c r="L405" s="312">
        <f t="shared" ref="L405:L406" si="178">L406</f>
        <v>0</v>
      </c>
      <c r="M405" s="241">
        <f t="shared" ref="M405:O406" si="179">M406</f>
        <v>0</v>
      </c>
      <c r="N405" s="241">
        <f t="shared" si="179"/>
        <v>0</v>
      </c>
      <c r="O405" s="303">
        <f t="shared" si="179"/>
        <v>0</v>
      </c>
      <c r="P405" s="230">
        <f t="shared" si="172"/>
        <v>0</v>
      </c>
      <c r="Q405" s="82" t="e">
        <f t="shared" si="164"/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18" x14ac:dyDescent="0.2">
      <c r="A406" s="48"/>
      <c r="B406" s="49"/>
      <c r="C406" s="49"/>
      <c r="D406" s="49"/>
      <c r="E406" s="49"/>
      <c r="F406" s="49"/>
      <c r="G406" s="67" t="s">
        <v>114</v>
      </c>
      <c r="H406" s="240">
        <f t="shared" si="177"/>
        <v>0</v>
      </c>
      <c r="I406" s="241">
        <f t="shared" si="177"/>
        <v>0</v>
      </c>
      <c r="J406" s="241">
        <f t="shared" si="177"/>
        <v>0</v>
      </c>
      <c r="K406" s="229" t="e">
        <f t="shared" si="171"/>
        <v>#DIV/0!</v>
      </c>
      <c r="L406" s="312">
        <f t="shared" si="178"/>
        <v>0</v>
      </c>
      <c r="M406" s="241">
        <f t="shared" si="179"/>
        <v>0</v>
      </c>
      <c r="N406" s="241">
        <f t="shared" si="179"/>
        <v>0</v>
      </c>
      <c r="O406" s="303">
        <f t="shared" si="179"/>
        <v>0</v>
      </c>
      <c r="P406" s="230">
        <f t="shared" si="172"/>
        <v>0</v>
      </c>
      <c r="Q406" s="82" t="e">
        <f t="shared" ref="Q406:Q437" si="180">ROUND(O406/H406*100,2)</f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33" x14ac:dyDescent="0.2">
      <c r="A407" s="64"/>
      <c r="B407" s="65"/>
      <c r="C407" s="65"/>
      <c r="D407" s="65"/>
      <c r="E407" s="65" t="s">
        <v>37</v>
      </c>
      <c r="F407" s="65">
        <v>18</v>
      </c>
      <c r="G407" s="68" t="s">
        <v>117</v>
      </c>
      <c r="H407" s="249"/>
      <c r="I407" s="250"/>
      <c r="J407" s="250">
        <f>H407-I407</f>
        <v>0</v>
      </c>
      <c r="K407" s="229" t="e">
        <f t="shared" si="171"/>
        <v>#DIV/0!</v>
      </c>
      <c r="L407" s="397"/>
      <c r="M407" s="255"/>
      <c r="N407" s="255"/>
      <c r="O407" s="298">
        <f>+M407+N407</f>
        <v>0</v>
      </c>
      <c r="P407" s="347">
        <f t="shared" si="172"/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>
        <v>55</v>
      </c>
      <c r="E408" s="49"/>
      <c r="F408" s="49"/>
      <c r="G408" s="94" t="s">
        <v>341</v>
      </c>
      <c r="H408" s="240">
        <f>H409+H412</f>
        <v>0</v>
      </c>
      <c r="I408" s="241">
        <f>I409+I412</f>
        <v>0</v>
      </c>
      <c r="J408" s="241">
        <f>J409+J412</f>
        <v>0</v>
      </c>
      <c r="K408" s="229" t="e">
        <f t="shared" si="171"/>
        <v>#DIV/0!</v>
      </c>
      <c r="L408" s="313">
        <f>L409+L412</f>
        <v>0</v>
      </c>
      <c r="M408" s="241">
        <f>M409+M412</f>
        <v>0</v>
      </c>
      <c r="N408" s="241">
        <f>N409+N412</f>
        <v>0</v>
      </c>
      <c r="O408" s="303">
        <f>O409+O412</f>
        <v>0</v>
      </c>
      <c r="P408" s="230">
        <f>P409+P412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48"/>
      <c r="B409" s="49"/>
      <c r="C409" s="49"/>
      <c r="D409" s="49"/>
      <c r="E409" s="49" t="s">
        <v>37</v>
      </c>
      <c r="F409" s="49"/>
      <c r="G409" s="94" t="s">
        <v>342</v>
      </c>
      <c r="H409" s="240">
        <f>H410+H411</f>
        <v>0</v>
      </c>
      <c r="I409" s="241">
        <f>I410+I411</f>
        <v>0</v>
      </c>
      <c r="J409" s="241">
        <f>J410+J411</f>
        <v>0</v>
      </c>
      <c r="K409" s="229" t="e">
        <f t="shared" si="171"/>
        <v>#DIV/0!</v>
      </c>
      <c r="L409" s="313">
        <f>L410+L411</f>
        <v>0</v>
      </c>
      <c r="M409" s="241">
        <f>M410+M411</f>
        <v>0</v>
      </c>
      <c r="N409" s="241">
        <f>N410+N411</f>
        <v>0</v>
      </c>
      <c r="O409" s="303">
        <f>O410+O411</f>
        <v>0</v>
      </c>
      <c r="P409" s="230">
        <f>P410+P411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 t="s">
        <v>148</v>
      </c>
      <c r="G410" s="68" t="s">
        <v>343</v>
      </c>
      <c r="H410" s="249"/>
      <c r="I410" s="250"/>
      <c r="J410" s="250"/>
      <c r="K410" s="229" t="e">
        <f t="shared" si="171"/>
        <v>#DIV/0!</v>
      </c>
      <c r="L410" s="397"/>
      <c r="M410" s="255"/>
      <c r="N410" s="255"/>
      <c r="O410" s="298">
        <f>+M410+N410</f>
        <v>0</v>
      </c>
      <c r="P410" s="348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64"/>
      <c r="B411" s="65"/>
      <c r="C411" s="65"/>
      <c r="D411" s="65"/>
      <c r="E411" s="65"/>
      <c r="F411" s="65">
        <v>18</v>
      </c>
      <c r="G411" s="68" t="s">
        <v>344</v>
      </c>
      <c r="H411" s="249"/>
      <c r="I411" s="250"/>
      <c r="J411" s="250">
        <f>H411-I411</f>
        <v>0</v>
      </c>
      <c r="K411" s="229" t="e">
        <f t="shared" si="171"/>
        <v>#DIV/0!</v>
      </c>
      <c r="L411" s="397"/>
      <c r="M411" s="255"/>
      <c r="N411" s="255"/>
      <c r="O411" s="298">
        <f>+M411+N411</f>
        <v>0</v>
      </c>
      <c r="P411" s="348">
        <f>L411-O411</f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48"/>
      <c r="B412" s="49"/>
      <c r="C412" s="49"/>
      <c r="D412" s="49"/>
      <c r="E412" s="49" t="s">
        <v>35</v>
      </c>
      <c r="F412" s="49"/>
      <c r="G412" s="67" t="s">
        <v>345</v>
      </c>
      <c r="H412" s="240">
        <f>H413</f>
        <v>0</v>
      </c>
      <c r="I412" s="241">
        <f>I413</f>
        <v>0</v>
      </c>
      <c r="J412" s="241">
        <f>J413</f>
        <v>0</v>
      </c>
      <c r="K412" s="229" t="e">
        <f t="shared" si="171"/>
        <v>#DIV/0!</v>
      </c>
      <c r="L412" s="313">
        <f>L413</f>
        <v>0</v>
      </c>
      <c r="M412" s="241">
        <f t="shared" ref="M412:P412" si="181">M413</f>
        <v>0</v>
      </c>
      <c r="N412" s="241">
        <f t="shared" si="181"/>
        <v>0</v>
      </c>
      <c r="O412" s="303">
        <f t="shared" si="181"/>
        <v>0</v>
      </c>
      <c r="P412" s="230">
        <f t="shared" si="181"/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18" x14ac:dyDescent="0.2">
      <c r="A413" s="64"/>
      <c r="B413" s="65"/>
      <c r="C413" s="65"/>
      <c r="D413" s="65"/>
      <c r="E413" s="65"/>
      <c r="F413" s="65" t="s">
        <v>37</v>
      </c>
      <c r="G413" s="68" t="s">
        <v>346</v>
      </c>
      <c r="H413" s="249"/>
      <c r="I413" s="250"/>
      <c r="J413" s="250"/>
      <c r="K413" s="229" t="e">
        <f t="shared" si="171"/>
        <v>#DIV/0!</v>
      </c>
      <c r="L413" s="397"/>
      <c r="M413" s="255"/>
      <c r="N413" s="255"/>
      <c r="O413" s="298">
        <f>+M413+N413</f>
        <v>0</v>
      </c>
      <c r="P413" s="348">
        <f>L413-O413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33" x14ac:dyDescent="0.2">
      <c r="A414" s="48"/>
      <c r="B414" s="49"/>
      <c r="C414" s="49"/>
      <c r="D414" s="49">
        <v>56</v>
      </c>
      <c r="E414" s="49"/>
      <c r="F414" s="49"/>
      <c r="G414" s="67" t="s">
        <v>252</v>
      </c>
      <c r="H414" s="240">
        <f>+H415+H416+H417+H418+H419+H420</f>
        <v>0</v>
      </c>
      <c r="I414" s="241">
        <f>+I415+I416+I417+I418+I419+I420</f>
        <v>0</v>
      </c>
      <c r="J414" s="241">
        <f>+J415+J416+J417+J418+J419+J420</f>
        <v>0</v>
      </c>
      <c r="K414" s="229" t="e">
        <f t="shared" si="171"/>
        <v>#DIV/0!</v>
      </c>
      <c r="L414" s="313">
        <f>+L415+L416+L417+L418+L419+L420</f>
        <v>0</v>
      </c>
      <c r="M414" s="241">
        <f>+M415+M416+M417+M418+M419+M420</f>
        <v>0</v>
      </c>
      <c r="N414" s="241">
        <f>+N415+N416+N417+N418+N419+N420</f>
        <v>0</v>
      </c>
      <c r="O414" s="303">
        <f>+O415+O416+O417+O418+O419+O420</f>
        <v>0</v>
      </c>
      <c r="P414" s="230">
        <f>+P415+P416+P417+P418+P419+P420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72</v>
      </c>
      <c r="F415" s="65"/>
      <c r="G415" s="68" t="s">
        <v>347</v>
      </c>
      <c r="H415" s="258"/>
      <c r="I415" s="255"/>
      <c r="J415" s="255">
        <f>H415-I415</f>
        <v>0</v>
      </c>
      <c r="K415" s="229" t="e">
        <f t="shared" si="171"/>
        <v>#DIV/0!</v>
      </c>
      <c r="L415" s="397"/>
      <c r="M415" s="255"/>
      <c r="N415" s="255"/>
      <c r="O415" s="298">
        <f t="shared" ref="O415:O420" si="182">+M415+N415</f>
        <v>0</v>
      </c>
      <c r="P415" s="348">
        <f t="shared" ref="P415:P423" si="183">L415-O415</f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74</v>
      </c>
      <c r="F416" s="65"/>
      <c r="G416" s="68" t="s">
        <v>253</v>
      </c>
      <c r="H416" s="249"/>
      <c r="I416" s="250"/>
      <c r="J416" s="255">
        <f t="shared" ref="J416:J420" si="184">H416-I416</f>
        <v>0</v>
      </c>
      <c r="K416" s="229" t="e">
        <f t="shared" si="171"/>
        <v>#DIV/0!</v>
      </c>
      <c r="L416" s="397"/>
      <c r="M416" s="255"/>
      <c r="N416" s="255"/>
      <c r="O416" s="298">
        <f t="shared" si="182"/>
        <v>0</v>
      </c>
      <c r="P416" s="348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78</v>
      </c>
      <c r="F417" s="65"/>
      <c r="G417" s="68" t="s">
        <v>348</v>
      </c>
      <c r="H417" s="249"/>
      <c r="I417" s="250"/>
      <c r="J417" s="255">
        <f t="shared" si="184"/>
        <v>0</v>
      </c>
      <c r="K417" s="229" t="e">
        <f t="shared" si="171"/>
        <v>#DIV/0!</v>
      </c>
      <c r="L417" s="397"/>
      <c r="M417" s="255"/>
      <c r="N417" s="255"/>
      <c r="O417" s="298">
        <f t="shared" si="182"/>
        <v>0</v>
      </c>
      <c r="P417" s="348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349</v>
      </c>
      <c r="F418" s="65"/>
      <c r="G418" s="68" t="s">
        <v>350</v>
      </c>
      <c r="H418" s="249"/>
      <c r="I418" s="250"/>
      <c r="J418" s="255">
        <f t="shared" si="184"/>
        <v>0</v>
      </c>
      <c r="K418" s="229" t="e">
        <f t="shared" si="171"/>
        <v>#DIV/0!</v>
      </c>
      <c r="L418" s="397"/>
      <c r="M418" s="255"/>
      <c r="N418" s="255"/>
      <c r="O418" s="298">
        <f t="shared" si="182"/>
        <v>0</v>
      </c>
      <c r="P418" s="348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351</v>
      </c>
      <c r="F419" s="65"/>
      <c r="G419" s="68" t="s">
        <v>352</v>
      </c>
      <c r="H419" s="249"/>
      <c r="I419" s="250"/>
      <c r="J419" s="255">
        <f t="shared" si="184"/>
        <v>0</v>
      </c>
      <c r="K419" s="229" t="e">
        <f t="shared" si="171"/>
        <v>#DIV/0!</v>
      </c>
      <c r="L419" s="397"/>
      <c r="M419" s="255"/>
      <c r="N419" s="255"/>
      <c r="O419" s="298">
        <f t="shared" si="182"/>
        <v>0</v>
      </c>
      <c r="P419" s="348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64"/>
      <c r="B420" s="65"/>
      <c r="C420" s="65"/>
      <c r="D420" s="65"/>
      <c r="E420" s="69" t="s">
        <v>353</v>
      </c>
      <c r="F420" s="65"/>
      <c r="G420" s="68" t="s">
        <v>354</v>
      </c>
      <c r="H420" s="249"/>
      <c r="I420" s="250"/>
      <c r="J420" s="255">
        <f t="shared" si="184"/>
        <v>0</v>
      </c>
      <c r="K420" s="229" t="e">
        <f t="shared" si="171"/>
        <v>#DIV/0!</v>
      </c>
      <c r="L420" s="397"/>
      <c r="M420" s="255"/>
      <c r="N420" s="255"/>
      <c r="O420" s="298">
        <f t="shared" si="182"/>
        <v>0</v>
      </c>
      <c r="P420" s="348">
        <f t="shared" si="183"/>
        <v>0</v>
      </c>
      <c r="Q420" s="82" t="e">
        <f t="shared" si="180"/>
        <v>#DIV/0!</v>
      </c>
      <c r="R420" s="39"/>
      <c r="S420" s="40"/>
      <c r="T420" s="125"/>
      <c r="U420" s="125"/>
      <c r="V420" s="125"/>
      <c r="W420" s="125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>
        <v>57</v>
      </c>
      <c r="E421" s="49"/>
      <c r="F421" s="49"/>
      <c r="G421" s="67" t="s">
        <v>99</v>
      </c>
      <c r="H421" s="240">
        <f>H422+H449</f>
        <v>27300000</v>
      </c>
      <c r="I421" s="241">
        <f>I422+I449</f>
        <v>27300000</v>
      </c>
      <c r="J421" s="241">
        <f>J422</f>
        <v>0</v>
      </c>
      <c r="K421" s="229">
        <f t="shared" si="171"/>
        <v>100</v>
      </c>
      <c r="L421" s="313">
        <f>L422+L449</f>
        <v>6825000</v>
      </c>
      <c r="M421" s="241">
        <f>M422+M449</f>
        <v>0</v>
      </c>
      <c r="N421" s="241">
        <f>N422+N449</f>
        <v>3975118</v>
      </c>
      <c r="O421" s="303">
        <f>O422+O449</f>
        <v>3975118</v>
      </c>
      <c r="P421" s="349">
        <f t="shared" si="183"/>
        <v>2849882</v>
      </c>
      <c r="Q421" s="82">
        <f t="shared" si="180"/>
        <v>14.56</v>
      </c>
      <c r="R421" s="39"/>
      <c r="S421" s="40">
        <f>O421-R421</f>
        <v>3975118</v>
      </c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 t="s">
        <v>35</v>
      </c>
      <c r="F422" s="49"/>
      <c r="G422" s="67" t="s">
        <v>355</v>
      </c>
      <c r="H422" s="240">
        <f>+H423</f>
        <v>27300000</v>
      </c>
      <c r="I422" s="241">
        <f>+I423</f>
        <v>27300000</v>
      </c>
      <c r="J422" s="241">
        <f>+J423+J449</f>
        <v>0</v>
      </c>
      <c r="K422" s="229">
        <f t="shared" si="171"/>
        <v>100</v>
      </c>
      <c r="L422" s="313">
        <f>+L423</f>
        <v>6825000</v>
      </c>
      <c r="M422" s="241">
        <f t="shared" ref="M422:N422" si="185">+M423</f>
        <v>0</v>
      </c>
      <c r="N422" s="241">
        <f t="shared" si="185"/>
        <v>3975118</v>
      </c>
      <c r="O422" s="303">
        <f t="shared" ref="O422:O461" si="186">+M422+N422</f>
        <v>3975118</v>
      </c>
      <c r="P422" s="230">
        <f t="shared" si="183"/>
        <v>2849882</v>
      </c>
      <c r="Q422" s="82">
        <f t="shared" si="180"/>
        <v>14.56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 t="s">
        <v>37</v>
      </c>
      <c r="G423" s="67" t="s">
        <v>123</v>
      </c>
      <c r="H423" s="240">
        <v>27300000</v>
      </c>
      <c r="I423" s="241">
        <v>27300000</v>
      </c>
      <c r="J423" s="254">
        <f>H423-I423</f>
        <v>0</v>
      </c>
      <c r="K423" s="229">
        <f t="shared" si="171"/>
        <v>100</v>
      </c>
      <c r="L423" s="313">
        <v>6825000</v>
      </c>
      <c r="M423" s="241">
        <f>+M424+M434+M436+M441+M442+M443+M444+M445+M447+M438+M446</f>
        <v>0</v>
      </c>
      <c r="N423" s="241">
        <f>+N424+N434+N436+N441+N442+N443+N444+N445+N447+N438+N446</f>
        <v>3975118</v>
      </c>
      <c r="O423" s="303">
        <f>+O424+O434+O436+O441+O442+O443+O444+O445+O447+O438+O446</f>
        <v>3975118</v>
      </c>
      <c r="P423" s="230">
        <f t="shared" si="183"/>
        <v>2849882</v>
      </c>
      <c r="Q423" s="82">
        <f t="shared" si="180"/>
        <v>14.56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48"/>
      <c r="B424" s="49"/>
      <c r="C424" s="49"/>
      <c r="D424" s="49"/>
      <c r="E424" s="49"/>
      <c r="F424" s="49"/>
      <c r="G424" s="67" t="s">
        <v>356</v>
      </c>
      <c r="H424" s="240">
        <v>0</v>
      </c>
      <c r="I424" s="241">
        <v>0</v>
      </c>
      <c r="J424" s="250">
        <v>0</v>
      </c>
      <c r="K424" s="229" t="e">
        <f t="shared" si="171"/>
        <v>#DIV/0!</v>
      </c>
      <c r="L424" s="313">
        <v>0</v>
      </c>
      <c r="M424" s="241">
        <f>+M425+M426</f>
        <v>0</v>
      </c>
      <c r="N424" s="241">
        <f>+N425+N426</f>
        <v>0</v>
      </c>
      <c r="O424" s="303">
        <f t="shared" si="186"/>
        <v>0</v>
      </c>
      <c r="P424" s="230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357</v>
      </c>
      <c r="H425" s="249"/>
      <c r="I425" s="250"/>
      <c r="J425" s="250"/>
      <c r="K425" s="229" t="e">
        <f t="shared" si="171"/>
        <v>#DIV/0!</v>
      </c>
      <c r="L425" s="397"/>
      <c r="M425" s="255">
        <v>0</v>
      </c>
      <c r="N425" s="262">
        <v>0</v>
      </c>
      <c r="O425" s="298">
        <f t="shared" si="186"/>
        <v>0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358</v>
      </c>
      <c r="H426" s="249"/>
      <c r="I426" s="255"/>
      <c r="J426" s="250"/>
      <c r="K426" s="229" t="e">
        <f t="shared" si="171"/>
        <v>#DIV/0!</v>
      </c>
      <c r="L426" s="397"/>
      <c r="M426" s="255">
        <f>M427+M428+M429+M430</f>
        <v>0</v>
      </c>
      <c r="N426" s="262">
        <f>N427+N428+N429+N430</f>
        <v>0</v>
      </c>
      <c r="O426" s="308">
        <f>+O427+O428+O429+O430</f>
        <v>0</v>
      </c>
      <c r="P426" s="347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359</v>
      </c>
      <c r="H427" s="249"/>
      <c r="I427" s="255"/>
      <c r="J427" s="250"/>
      <c r="K427" s="229" t="e">
        <f t="shared" si="171"/>
        <v>#DIV/0!</v>
      </c>
      <c r="L427" s="397"/>
      <c r="M427" s="255"/>
      <c r="N427" s="262"/>
      <c r="O427" s="298">
        <f t="shared" si="186"/>
        <v>0</v>
      </c>
      <c r="P427" s="348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360</v>
      </c>
      <c r="H428" s="249"/>
      <c r="I428" s="250"/>
      <c r="J428" s="250"/>
      <c r="K428" s="229" t="e">
        <f t="shared" si="171"/>
        <v>#DIV/0!</v>
      </c>
      <c r="L428" s="397"/>
      <c r="M428" s="255"/>
      <c r="N428" s="262"/>
      <c r="O428" s="298">
        <f t="shared" si="186"/>
        <v>0</v>
      </c>
      <c r="P428" s="348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361</v>
      </c>
      <c r="H429" s="249"/>
      <c r="I429" s="250"/>
      <c r="J429" s="250"/>
      <c r="K429" s="229" t="e">
        <f t="shared" si="171"/>
        <v>#DIV/0!</v>
      </c>
      <c r="L429" s="397"/>
      <c r="M429" s="255"/>
      <c r="N429" s="262"/>
      <c r="O429" s="298">
        <f t="shared" si="186"/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362</v>
      </c>
      <c r="H430" s="249"/>
      <c r="I430" s="250"/>
      <c r="J430" s="250"/>
      <c r="K430" s="229" t="e">
        <f t="shared" si="171"/>
        <v>#DIV/0!</v>
      </c>
      <c r="L430" s="397"/>
      <c r="M430" s="255">
        <f>M431+M432+M433</f>
        <v>0</v>
      </c>
      <c r="N430" s="262">
        <f>N431+N432+N433</f>
        <v>0</v>
      </c>
      <c r="O430" s="308">
        <f>+O431+O432+O433</f>
        <v>0</v>
      </c>
      <c r="P430" s="347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363</v>
      </c>
      <c r="H431" s="249"/>
      <c r="I431" s="250"/>
      <c r="J431" s="250"/>
      <c r="K431" s="229" t="e">
        <f t="shared" si="171"/>
        <v>#DIV/0!</v>
      </c>
      <c r="L431" s="397"/>
      <c r="M431" s="255"/>
      <c r="N431" s="262"/>
      <c r="O431" s="298">
        <f t="shared" si="186"/>
        <v>0</v>
      </c>
      <c r="P431" s="348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364</v>
      </c>
      <c r="H432" s="249"/>
      <c r="I432" s="250"/>
      <c r="J432" s="250"/>
      <c r="K432" s="229" t="e">
        <f t="shared" si="171"/>
        <v>#DIV/0!</v>
      </c>
      <c r="L432" s="397"/>
      <c r="M432" s="255"/>
      <c r="N432" s="262"/>
      <c r="O432" s="298">
        <f t="shared" si="186"/>
        <v>0</v>
      </c>
      <c r="P432" s="348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18" x14ac:dyDescent="0.2">
      <c r="A433" s="64"/>
      <c r="B433" s="65"/>
      <c r="C433" s="65"/>
      <c r="D433" s="65"/>
      <c r="E433" s="65"/>
      <c r="F433" s="65"/>
      <c r="G433" s="68" t="s">
        <v>365</v>
      </c>
      <c r="H433" s="249"/>
      <c r="I433" s="250"/>
      <c r="J433" s="250"/>
      <c r="K433" s="229" t="e">
        <f t="shared" si="171"/>
        <v>#DIV/0!</v>
      </c>
      <c r="L433" s="397"/>
      <c r="M433" s="255"/>
      <c r="N433" s="262"/>
      <c r="O433" s="298">
        <f t="shared" si="186"/>
        <v>0</v>
      </c>
      <c r="P433" s="348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39" customHeight="1" x14ac:dyDescent="0.2">
      <c r="A434" s="48"/>
      <c r="B434" s="49"/>
      <c r="C434" s="49"/>
      <c r="D434" s="49"/>
      <c r="E434" s="49"/>
      <c r="F434" s="49"/>
      <c r="G434" s="67" t="s">
        <v>366</v>
      </c>
      <c r="H434" s="240"/>
      <c r="I434" s="241"/>
      <c r="J434" s="250"/>
      <c r="K434" s="229" t="e">
        <f t="shared" si="171"/>
        <v>#DIV/0!</v>
      </c>
      <c r="L434" s="313"/>
      <c r="M434" s="241">
        <f>M435</f>
        <v>0</v>
      </c>
      <c r="N434" s="264">
        <f>N435</f>
        <v>38249</v>
      </c>
      <c r="O434" s="296">
        <f t="shared" si="186"/>
        <v>38249</v>
      </c>
      <c r="P434" s="348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18" x14ac:dyDescent="0.2">
      <c r="A435" s="64"/>
      <c r="B435" s="65"/>
      <c r="C435" s="65"/>
      <c r="D435" s="65"/>
      <c r="E435" s="65"/>
      <c r="F435" s="65"/>
      <c r="G435" s="140" t="s">
        <v>367</v>
      </c>
      <c r="H435" s="249"/>
      <c r="I435" s="250"/>
      <c r="J435" s="250"/>
      <c r="K435" s="229" t="e">
        <f t="shared" si="171"/>
        <v>#DIV/0!</v>
      </c>
      <c r="L435" s="397"/>
      <c r="M435" s="255">
        <v>0</v>
      </c>
      <c r="N435" s="262">
        <v>38249</v>
      </c>
      <c r="O435" s="298">
        <f t="shared" si="186"/>
        <v>38249</v>
      </c>
      <c r="P435" s="348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33" x14ac:dyDescent="0.2">
      <c r="A436" s="48"/>
      <c r="B436" s="49"/>
      <c r="C436" s="49"/>
      <c r="D436" s="49"/>
      <c r="E436" s="49"/>
      <c r="F436" s="49"/>
      <c r="G436" s="67" t="s">
        <v>368</v>
      </c>
      <c r="H436" s="240"/>
      <c r="I436" s="241"/>
      <c r="J436" s="250"/>
      <c r="K436" s="229" t="e">
        <f t="shared" si="171"/>
        <v>#DIV/0!</v>
      </c>
      <c r="L436" s="313"/>
      <c r="M436" s="241">
        <f>M437</f>
        <v>0</v>
      </c>
      <c r="N436" s="264">
        <f>N437</f>
        <v>3929502</v>
      </c>
      <c r="O436" s="296">
        <f t="shared" si="186"/>
        <v>3929502</v>
      </c>
      <c r="P436" s="348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24.6" customHeight="1" x14ac:dyDescent="0.2">
      <c r="A437" s="64"/>
      <c r="B437" s="65"/>
      <c r="C437" s="65"/>
      <c r="D437" s="65"/>
      <c r="E437" s="65"/>
      <c r="F437" s="65"/>
      <c r="G437" s="140" t="s">
        <v>369</v>
      </c>
      <c r="H437" s="249"/>
      <c r="I437" s="250"/>
      <c r="J437" s="250"/>
      <c r="K437" s="229" t="e">
        <f t="shared" si="171"/>
        <v>#DIV/0!</v>
      </c>
      <c r="L437" s="397"/>
      <c r="M437" s="255">
        <v>0</v>
      </c>
      <c r="N437" s="262">
        <v>3929502</v>
      </c>
      <c r="O437" s="298">
        <f t="shared" si="186"/>
        <v>3929502</v>
      </c>
      <c r="P437" s="348"/>
      <c r="Q437" s="82" t="e">
        <f t="shared" si="180"/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7" t="s">
        <v>370</v>
      </c>
      <c r="H438" s="253"/>
      <c r="I438" s="254"/>
      <c r="J438" s="250"/>
      <c r="K438" s="229" t="e">
        <f t="shared" si="171"/>
        <v>#DIV/0!</v>
      </c>
      <c r="L438" s="313"/>
      <c r="M438" s="241">
        <f>+M439+M440+M448</f>
        <v>0</v>
      </c>
      <c r="N438" s="264">
        <f>+N439+N440+N448</f>
        <v>789</v>
      </c>
      <c r="O438" s="303">
        <f t="shared" si="186"/>
        <v>789</v>
      </c>
      <c r="P438" s="347"/>
      <c r="Q438" s="82" t="e">
        <f t="shared" ref="Q438:Q445" si="187">ROUND(O438/H438*100,2)</f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377</v>
      </c>
      <c r="H439" s="249"/>
      <c r="I439" s="250"/>
      <c r="J439" s="250"/>
      <c r="K439" s="229" t="e">
        <f t="shared" si="171"/>
        <v>#DIV/0!</v>
      </c>
      <c r="L439" s="397"/>
      <c r="M439" s="255">
        <v>0</v>
      </c>
      <c r="N439" s="262">
        <v>789</v>
      </c>
      <c r="O439" s="298">
        <f t="shared" si="186"/>
        <v>789</v>
      </c>
      <c r="P439" s="348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ht="18" x14ac:dyDescent="0.2">
      <c r="A440" s="64"/>
      <c r="B440" s="65"/>
      <c r="C440" s="65"/>
      <c r="D440" s="65"/>
      <c r="E440" s="65"/>
      <c r="F440" s="65"/>
      <c r="G440" s="68" t="s">
        <v>418</v>
      </c>
      <c r="H440" s="249"/>
      <c r="I440" s="250"/>
      <c r="J440" s="250"/>
      <c r="K440" s="229" t="e">
        <f t="shared" si="171"/>
        <v>#DIV/0!</v>
      </c>
      <c r="L440" s="397"/>
      <c r="M440" s="255">
        <v>0</v>
      </c>
      <c r="N440" s="262">
        <v>0</v>
      </c>
      <c r="O440" s="298">
        <f t="shared" si="186"/>
        <v>0</v>
      </c>
      <c r="P440" s="348"/>
      <c r="Q440" s="82" t="e">
        <f t="shared" si="187"/>
        <v>#DIV/0!</v>
      </c>
      <c r="R440" s="39"/>
      <c r="S440" s="83"/>
      <c r="T440" s="219"/>
      <c r="U440" s="219"/>
      <c r="V440" s="219"/>
      <c r="W440" s="219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</row>
    <row r="441" spans="1:155" s="63" customFormat="1" ht="18" x14ac:dyDescent="0.25">
      <c r="A441" s="48"/>
      <c r="B441" s="49"/>
      <c r="C441" s="49"/>
      <c r="D441" s="49"/>
      <c r="E441" s="49"/>
      <c r="F441" s="49"/>
      <c r="G441" s="67" t="s">
        <v>371</v>
      </c>
      <c r="H441" s="253"/>
      <c r="I441" s="254"/>
      <c r="J441" s="250"/>
      <c r="K441" s="229" t="e">
        <f t="shared" si="171"/>
        <v>#DIV/0!</v>
      </c>
      <c r="L441" s="313"/>
      <c r="M441" s="255">
        <v>0</v>
      </c>
      <c r="N441" s="262">
        <v>0</v>
      </c>
      <c r="O441" s="298">
        <f t="shared" si="186"/>
        <v>0</v>
      </c>
      <c r="P441" s="350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29.25" customHeight="1" x14ac:dyDescent="0.25">
      <c r="A442" s="48"/>
      <c r="B442" s="49"/>
      <c r="C442" s="49"/>
      <c r="D442" s="49"/>
      <c r="E442" s="49"/>
      <c r="F442" s="49"/>
      <c r="G442" s="67" t="s">
        <v>372</v>
      </c>
      <c r="H442" s="253"/>
      <c r="I442" s="254"/>
      <c r="J442" s="250"/>
      <c r="K442" s="229" t="e">
        <f t="shared" si="171"/>
        <v>#DIV/0!</v>
      </c>
      <c r="L442" s="313"/>
      <c r="M442" s="255">
        <v>0</v>
      </c>
      <c r="N442" s="262">
        <v>0</v>
      </c>
      <c r="O442" s="298">
        <f t="shared" si="186"/>
        <v>0</v>
      </c>
      <c r="P442" s="350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373</v>
      </c>
      <c r="H443" s="253"/>
      <c r="I443" s="254"/>
      <c r="J443" s="250"/>
      <c r="K443" s="229" t="e">
        <f t="shared" si="171"/>
        <v>#DIV/0!</v>
      </c>
      <c r="L443" s="313"/>
      <c r="M443" s="255">
        <v>0</v>
      </c>
      <c r="N443" s="262">
        <v>0</v>
      </c>
      <c r="O443" s="298">
        <f t="shared" si="186"/>
        <v>0</v>
      </c>
      <c r="P443" s="350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18" x14ac:dyDescent="0.25">
      <c r="A444" s="48"/>
      <c r="B444" s="49"/>
      <c r="C444" s="49"/>
      <c r="D444" s="49"/>
      <c r="E444" s="49"/>
      <c r="F444" s="49"/>
      <c r="G444" s="67" t="s">
        <v>374</v>
      </c>
      <c r="H444" s="253"/>
      <c r="I444" s="254"/>
      <c r="J444" s="250"/>
      <c r="K444" s="229" t="e">
        <f t="shared" si="171"/>
        <v>#DIV/0!</v>
      </c>
      <c r="L444" s="313"/>
      <c r="M444" s="255">
        <v>0</v>
      </c>
      <c r="N444" s="262">
        <v>848</v>
      </c>
      <c r="O444" s="298">
        <f t="shared" si="186"/>
        <v>848</v>
      </c>
      <c r="P444" s="350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32.25" customHeight="1" x14ac:dyDescent="0.25">
      <c r="A445" s="48"/>
      <c r="B445" s="49"/>
      <c r="C445" s="49"/>
      <c r="D445" s="49"/>
      <c r="E445" s="49"/>
      <c r="F445" s="49"/>
      <c r="G445" s="67" t="s">
        <v>375</v>
      </c>
      <c r="H445" s="253"/>
      <c r="I445" s="254"/>
      <c r="J445" s="250"/>
      <c r="K445" s="229" t="e">
        <f t="shared" si="171"/>
        <v>#DIV/0!</v>
      </c>
      <c r="L445" s="313"/>
      <c r="M445" s="255">
        <v>0</v>
      </c>
      <c r="N445" s="262">
        <v>5730</v>
      </c>
      <c r="O445" s="298">
        <f t="shared" si="186"/>
        <v>5730</v>
      </c>
      <c r="P445" s="350"/>
      <c r="Q445" s="82" t="e">
        <f t="shared" si="187"/>
        <v>#DIV/0!</v>
      </c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s="63" customFormat="1" ht="18" x14ac:dyDescent="0.25">
      <c r="A446" s="48"/>
      <c r="B446" s="49"/>
      <c r="C446" s="49"/>
      <c r="D446" s="49"/>
      <c r="E446" s="49"/>
      <c r="F446" s="49"/>
      <c r="G446" s="67" t="s">
        <v>413</v>
      </c>
      <c r="H446" s="253"/>
      <c r="I446" s="254"/>
      <c r="J446" s="250"/>
      <c r="K446" s="229" t="e">
        <f t="shared" si="171"/>
        <v>#DIV/0!</v>
      </c>
      <c r="L446" s="312"/>
      <c r="M446" s="241"/>
      <c r="N446" s="264"/>
      <c r="O446" s="296">
        <f t="shared" si="186"/>
        <v>0</v>
      </c>
      <c r="P446" s="350"/>
      <c r="Q446" s="82"/>
      <c r="R446" s="58"/>
      <c r="S446" s="110"/>
      <c r="T446" s="220"/>
      <c r="U446" s="220"/>
      <c r="V446" s="220"/>
      <c r="W446" s="220"/>
      <c r="X446" s="111"/>
      <c r="Y446" s="111"/>
      <c r="Z446" s="111"/>
      <c r="AA446" s="111"/>
      <c r="AB446" s="111"/>
      <c r="AC446" s="111"/>
      <c r="AD446" s="111"/>
      <c r="AE446" s="111"/>
      <c r="AF446" s="111"/>
      <c r="AG446" s="111"/>
      <c r="AH446" s="111"/>
      <c r="AI446" s="111"/>
      <c r="AJ446" s="111"/>
      <c r="AK446" s="111"/>
      <c r="AL446" s="111"/>
      <c r="AM446" s="111"/>
      <c r="AN446" s="111"/>
      <c r="AO446" s="111"/>
      <c r="AP446" s="111"/>
      <c r="AQ446" s="111"/>
      <c r="AR446" s="111"/>
      <c r="AS446" s="111"/>
      <c r="AT446" s="62"/>
      <c r="AU446" s="62"/>
      <c r="AV446" s="62"/>
      <c r="AW446" s="62"/>
      <c r="AX446" s="62"/>
      <c r="AY446" s="62"/>
      <c r="AZ446" s="62"/>
      <c r="BA446" s="62"/>
      <c r="BB446" s="62"/>
      <c r="BC446" s="62"/>
      <c r="BD446" s="62"/>
      <c r="BE446" s="62"/>
      <c r="BF446" s="62"/>
      <c r="BG446" s="62"/>
      <c r="BH446" s="62"/>
      <c r="BI446" s="62"/>
      <c r="BJ446" s="62"/>
      <c r="BK446" s="62"/>
      <c r="BL446" s="62"/>
      <c r="BM446" s="62"/>
      <c r="BN446" s="62"/>
      <c r="BO446" s="62"/>
      <c r="BP446" s="62"/>
      <c r="BQ446" s="62"/>
      <c r="BR446" s="62"/>
      <c r="BS446" s="62"/>
      <c r="BT446" s="62"/>
      <c r="BU446" s="62"/>
      <c r="BV446" s="62"/>
      <c r="BW446" s="62"/>
      <c r="BX446" s="62"/>
      <c r="BY446" s="62"/>
      <c r="BZ446" s="62"/>
      <c r="CA446" s="62"/>
      <c r="CB446" s="62"/>
      <c r="CC446" s="62"/>
      <c r="CD446" s="62"/>
      <c r="CE446" s="62"/>
      <c r="CF446" s="62"/>
      <c r="CG446" s="62"/>
      <c r="CH446" s="62"/>
      <c r="CI446" s="62"/>
      <c r="CJ446" s="62"/>
      <c r="CK446" s="62"/>
      <c r="CL446" s="62"/>
      <c r="CM446" s="62"/>
      <c r="CN446" s="62"/>
      <c r="CO446" s="62"/>
      <c r="CP446" s="62"/>
      <c r="CQ446" s="62"/>
      <c r="CR446" s="62"/>
      <c r="CS446" s="62"/>
      <c r="CT446" s="62"/>
      <c r="CU446" s="62"/>
      <c r="CV446" s="62"/>
      <c r="CW446" s="62"/>
      <c r="CX446" s="62"/>
      <c r="CY446" s="62"/>
      <c r="CZ446" s="62"/>
      <c r="DA446" s="62"/>
      <c r="DB446" s="62"/>
      <c r="DC446" s="62"/>
      <c r="DD446" s="62"/>
      <c r="DE446" s="62"/>
      <c r="DF446" s="62"/>
      <c r="DG446" s="62"/>
      <c r="DH446" s="62"/>
      <c r="DI446" s="62"/>
      <c r="DJ446" s="62"/>
      <c r="DK446" s="62"/>
      <c r="DL446" s="62"/>
      <c r="DM446" s="62"/>
      <c r="DN446" s="62"/>
      <c r="DO446" s="62"/>
      <c r="DP446" s="62"/>
      <c r="DQ446" s="62"/>
      <c r="DR446" s="62"/>
      <c r="DS446" s="62"/>
      <c r="DT446" s="62"/>
      <c r="DU446" s="62"/>
      <c r="DV446" s="62"/>
      <c r="DW446" s="62"/>
      <c r="DX446" s="62"/>
      <c r="DY446" s="62"/>
      <c r="DZ446" s="62"/>
      <c r="EA446" s="62"/>
      <c r="EB446" s="62"/>
      <c r="EC446" s="62"/>
      <c r="ED446" s="62"/>
      <c r="EE446" s="62"/>
      <c r="EF446" s="62"/>
      <c r="EG446" s="62"/>
      <c r="EH446" s="62"/>
      <c r="EI446" s="62"/>
      <c r="EJ446" s="62"/>
      <c r="EK446" s="62"/>
      <c r="EL446" s="62"/>
      <c r="EM446" s="62"/>
      <c r="EN446" s="62"/>
      <c r="EO446" s="62"/>
      <c r="EP446" s="62"/>
      <c r="EQ446" s="62"/>
      <c r="ER446" s="62"/>
      <c r="ES446" s="62"/>
      <c r="ET446" s="62"/>
      <c r="EU446" s="62"/>
      <c r="EV446" s="62"/>
      <c r="EW446" s="62"/>
      <c r="EX446" s="62"/>
      <c r="EY446" s="62"/>
    </row>
    <row r="447" spans="1:155" ht="18" x14ac:dyDescent="0.2">
      <c r="A447" s="64"/>
      <c r="B447" s="65"/>
      <c r="C447" s="65"/>
      <c r="D447" s="65"/>
      <c r="E447" s="65"/>
      <c r="F447" s="65"/>
      <c r="G447" s="68" t="s">
        <v>376</v>
      </c>
      <c r="H447" s="249"/>
      <c r="I447" s="250"/>
      <c r="J447" s="250"/>
      <c r="K447" s="229" t="e">
        <f t="shared" si="171"/>
        <v>#DIV/0!</v>
      </c>
      <c r="L447" s="389"/>
      <c r="M447" s="255"/>
      <c r="N447" s="255"/>
      <c r="O447" s="298">
        <f t="shared" si="186"/>
        <v>0</v>
      </c>
      <c r="P447" s="348">
        <f>L447-O447</f>
        <v>0</v>
      </c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18" x14ac:dyDescent="0.2">
      <c r="A448" s="64"/>
      <c r="B448" s="65"/>
      <c r="C448" s="65"/>
      <c r="D448" s="65"/>
      <c r="E448" s="65"/>
      <c r="F448" s="65"/>
      <c r="G448" s="68"/>
      <c r="H448" s="249"/>
      <c r="I448" s="250"/>
      <c r="J448" s="250"/>
      <c r="K448" s="229" t="e">
        <f t="shared" si="171"/>
        <v>#DIV/0!</v>
      </c>
      <c r="L448" s="389"/>
      <c r="M448" s="255"/>
      <c r="N448" s="255"/>
      <c r="O448" s="298"/>
      <c r="P448" s="348"/>
      <c r="Q448" s="82" t="e">
        <f>ROUND(O448/H448*100,2)</f>
        <v>#DIV/0!</v>
      </c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35.25" customHeight="1" x14ac:dyDescent="0.2">
      <c r="A449" s="64"/>
      <c r="B449" s="65"/>
      <c r="C449" s="65"/>
      <c r="D449" s="65"/>
      <c r="E449" s="87" t="s">
        <v>129</v>
      </c>
      <c r="F449" s="65"/>
      <c r="G449" s="67" t="s">
        <v>378</v>
      </c>
      <c r="H449" s="253">
        <v>0</v>
      </c>
      <c r="I449" s="253">
        <v>0</v>
      </c>
      <c r="J449" s="254">
        <f>H449-I449</f>
        <v>0</v>
      </c>
      <c r="K449" s="229" t="e">
        <f t="shared" si="171"/>
        <v>#DIV/0!</v>
      </c>
      <c r="L449" s="312">
        <v>0</v>
      </c>
      <c r="M449" s="241">
        <f>M450+M451+M452+M453</f>
        <v>0</v>
      </c>
      <c r="N449" s="241">
        <f>N450+N451+N452+N453</f>
        <v>0</v>
      </c>
      <c r="O449" s="296">
        <f t="shared" si="186"/>
        <v>0</v>
      </c>
      <c r="P449" s="348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65"/>
      <c r="G450" s="67" t="s">
        <v>416</v>
      </c>
      <c r="H450" s="249">
        <v>0</v>
      </c>
      <c r="I450" s="250">
        <v>0</v>
      </c>
      <c r="J450" s="250">
        <v>0</v>
      </c>
      <c r="K450" s="229" t="e">
        <f t="shared" si="171"/>
        <v>#DIV/0!</v>
      </c>
      <c r="L450" s="389">
        <v>0</v>
      </c>
      <c r="M450" s="255">
        <v>0</v>
      </c>
      <c r="N450" s="255">
        <v>0</v>
      </c>
      <c r="O450" s="298">
        <f t="shared" si="186"/>
        <v>0</v>
      </c>
      <c r="P450" s="348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417</v>
      </c>
      <c r="H451" s="249">
        <v>0</v>
      </c>
      <c r="I451" s="250">
        <v>0</v>
      </c>
      <c r="J451" s="250">
        <v>0</v>
      </c>
      <c r="K451" s="229" t="e">
        <f t="shared" si="171"/>
        <v>#DIV/0!</v>
      </c>
      <c r="L451" s="389">
        <v>0</v>
      </c>
      <c r="M451" s="255">
        <v>0</v>
      </c>
      <c r="N451" s="255">
        <v>0</v>
      </c>
      <c r="O451" s="298">
        <f t="shared" si="186"/>
        <v>0</v>
      </c>
      <c r="P451" s="348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379</v>
      </c>
      <c r="H452" s="249">
        <v>0</v>
      </c>
      <c r="I452" s="250">
        <v>0</v>
      </c>
      <c r="J452" s="250">
        <v>0</v>
      </c>
      <c r="K452" s="229"/>
      <c r="L452" s="389">
        <v>0</v>
      </c>
      <c r="M452" s="255">
        <v>0</v>
      </c>
      <c r="N452" s="255">
        <v>0</v>
      </c>
      <c r="O452" s="298">
        <f t="shared" si="186"/>
        <v>0</v>
      </c>
      <c r="P452" s="348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18" x14ac:dyDescent="0.2">
      <c r="A453" s="64"/>
      <c r="B453" s="65"/>
      <c r="C453" s="65"/>
      <c r="D453" s="65"/>
      <c r="E453" s="87"/>
      <c r="F453" s="106"/>
      <c r="G453" s="67" t="s">
        <v>380</v>
      </c>
      <c r="H453" s="249">
        <v>0</v>
      </c>
      <c r="I453" s="250">
        <v>0</v>
      </c>
      <c r="J453" s="250">
        <v>0</v>
      </c>
      <c r="K453" s="229" t="e">
        <f t="shared" si="171"/>
        <v>#DIV/0!</v>
      </c>
      <c r="L453" s="389">
        <v>0</v>
      </c>
      <c r="M453" s="255">
        <v>0</v>
      </c>
      <c r="N453" s="255">
        <v>0</v>
      </c>
      <c r="O453" s="298">
        <f t="shared" si="186"/>
        <v>0</v>
      </c>
      <c r="P453" s="348"/>
      <c r="Q453" s="82"/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33" x14ac:dyDescent="0.2">
      <c r="A454" s="64"/>
      <c r="B454" s="65"/>
      <c r="C454" s="65"/>
      <c r="D454" s="49">
        <v>58</v>
      </c>
      <c r="E454" s="65"/>
      <c r="F454" s="65"/>
      <c r="G454" s="67" t="s">
        <v>381</v>
      </c>
      <c r="H454" s="253">
        <f>H455+H459+H463+H467+H470</f>
        <v>10366000</v>
      </c>
      <c r="I454" s="254">
        <f>I455+I459+I463+I467+I470</f>
        <v>10366000</v>
      </c>
      <c r="J454" s="254">
        <f>+J460+J461+J456</f>
        <v>0</v>
      </c>
      <c r="K454" s="229">
        <f t="shared" si="171"/>
        <v>100</v>
      </c>
      <c r="L454" s="312">
        <f>L455+L459+L463+L467+L471+L472+L473</f>
        <v>2236000</v>
      </c>
      <c r="M454" s="267">
        <f>+M459+M463+M467+M455+M470</f>
        <v>0</v>
      </c>
      <c r="N454" s="267">
        <f>+N459+N463+N467+N455+N470</f>
        <v>997825</v>
      </c>
      <c r="O454" s="303">
        <f>+M454+N454</f>
        <v>997825</v>
      </c>
      <c r="P454" s="372">
        <f>+P460+P461</f>
        <v>1061426.4300000002</v>
      </c>
      <c r="Q454" s="82">
        <f>ROUND(O454/H454*100,2)</f>
        <v>9.6300000000000008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40.15" customHeight="1" x14ac:dyDescent="0.2">
      <c r="A455" s="64"/>
      <c r="B455" s="65"/>
      <c r="C455" s="65"/>
      <c r="D455" s="49"/>
      <c r="E455" s="106" t="s">
        <v>72</v>
      </c>
      <c r="F455" s="65"/>
      <c r="G455" s="67" t="s">
        <v>253</v>
      </c>
      <c r="H455" s="253">
        <f>H456+H457</f>
        <v>1536000</v>
      </c>
      <c r="I455" s="254">
        <f>I456+I457</f>
        <v>1536000</v>
      </c>
      <c r="J455" s="254">
        <f>J456</f>
        <v>0</v>
      </c>
      <c r="K455" s="229">
        <f t="shared" si="171"/>
        <v>100</v>
      </c>
      <c r="L455" s="312">
        <f>L456+L457</f>
        <v>322000</v>
      </c>
      <c r="M455" s="241">
        <f>M456+M457+M458</f>
        <v>0</v>
      </c>
      <c r="N455" s="241">
        <f>N456+N457+N458</f>
        <v>145251.43</v>
      </c>
      <c r="O455" s="314">
        <f t="shared" si="186"/>
        <v>145251.43</v>
      </c>
      <c r="P455" s="230"/>
      <c r="Q455" s="82" t="e">
        <v>#DIV/0!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72</v>
      </c>
      <c r="G456" s="68" t="s">
        <v>257</v>
      </c>
      <c r="H456" s="258">
        <v>1536000</v>
      </c>
      <c r="I456" s="250">
        <v>1536000</v>
      </c>
      <c r="J456" s="250">
        <f>H456-I456</f>
        <v>0</v>
      </c>
      <c r="K456" s="229">
        <f t="shared" si="171"/>
        <v>100</v>
      </c>
      <c r="L456" s="389">
        <v>322000</v>
      </c>
      <c r="M456" s="315">
        <v>0</v>
      </c>
      <c r="N456" s="315">
        <v>145251.43</v>
      </c>
      <c r="O456" s="298">
        <f t="shared" si="186"/>
        <v>145251.43</v>
      </c>
      <c r="P456" s="348">
        <v>-1703649</v>
      </c>
      <c r="Q456" s="82">
        <v>81.75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65" t="s">
        <v>74</v>
      </c>
      <c r="G457" s="68" t="s">
        <v>258</v>
      </c>
      <c r="H457" s="249"/>
      <c r="I457" s="250"/>
      <c r="J457" s="250"/>
      <c r="K457" s="229"/>
      <c r="L457" s="389"/>
      <c r="M457" s="255"/>
      <c r="N457" s="255">
        <v>0</v>
      </c>
      <c r="O457" s="298">
        <f t="shared" si="186"/>
        <v>0</v>
      </c>
      <c r="P457" s="348">
        <v>-10067738</v>
      </c>
      <c r="Q457" s="82">
        <v>81.03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18" x14ac:dyDescent="0.2">
      <c r="A458" s="64"/>
      <c r="B458" s="65"/>
      <c r="C458" s="65"/>
      <c r="D458" s="65"/>
      <c r="E458" s="69"/>
      <c r="F458" s="87" t="s">
        <v>29</v>
      </c>
      <c r="G458" s="68" t="s">
        <v>382</v>
      </c>
      <c r="H458" s="249"/>
      <c r="I458" s="250"/>
      <c r="J458" s="250"/>
      <c r="K458" s="229"/>
      <c r="L458" s="389"/>
      <c r="M458" s="255"/>
      <c r="N458" s="255"/>
      <c r="O458" s="298">
        <f t="shared" si="186"/>
        <v>0</v>
      </c>
      <c r="P458" s="348"/>
      <c r="Q458" s="82" t="e">
        <v>#DIV/0!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40.15" customHeight="1" x14ac:dyDescent="0.2">
      <c r="A459" s="64"/>
      <c r="B459" s="65"/>
      <c r="C459" s="65"/>
      <c r="D459" s="49"/>
      <c r="E459" s="106" t="s">
        <v>74</v>
      </c>
      <c r="F459" s="65"/>
      <c r="G459" s="67" t="s">
        <v>253</v>
      </c>
      <c r="H459" s="253">
        <f>H460+H461</f>
        <v>8830000</v>
      </c>
      <c r="I459" s="253">
        <f>I460+I461</f>
        <v>8830000</v>
      </c>
      <c r="J459" s="254">
        <f>H459-I459</f>
        <v>0</v>
      </c>
      <c r="K459" s="229">
        <f t="shared" si="171"/>
        <v>100</v>
      </c>
      <c r="L459" s="312">
        <f>L460+L461</f>
        <v>1914000</v>
      </c>
      <c r="M459" s="241">
        <f>M460+M461+M462</f>
        <v>0</v>
      </c>
      <c r="N459" s="241">
        <f>N460+N461+N462</f>
        <v>852573.57</v>
      </c>
      <c r="O459" s="314">
        <f t="shared" si="186"/>
        <v>852573.57</v>
      </c>
      <c r="P459" s="230"/>
      <c r="Q459" s="82">
        <f t="shared" ref="Q459:Q485" si="188">ROUND(O459/H459*100,2)</f>
        <v>9.66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72</v>
      </c>
      <c r="G460" s="68" t="s">
        <v>257</v>
      </c>
      <c r="H460" s="258"/>
      <c r="I460" s="250"/>
      <c r="J460" s="250">
        <f>H460-I460</f>
        <v>0</v>
      </c>
      <c r="K460" s="229" t="e">
        <f t="shared" si="171"/>
        <v>#DIV/0!</v>
      </c>
      <c r="L460" s="389"/>
      <c r="M460" s="315"/>
      <c r="N460" s="315"/>
      <c r="O460" s="298">
        <f t="shared" si="186"/>
        <v>0</v>
      </c>
      <c r="P460" s="348">
        <f>L460-O460</f>
        <v>0</v>
      </c>
      <c r="Q460" s="82" t="e">
        <f t="shared" si="188"/>
        <v>#DIV/0!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65" t="s">
        <v>74</v>
      </c>
      <c r="G461" s="68" t="s">
        <v>258</v>
      </c>
      <c r="H461" s="249">
        <v>8830000</v>
      </c>
      <c r="I461" s="250">
        <v>8830000</v>
      </c>
      <c r="J461" s="250">
        <f>H461-I461</f>
        <v>0</v>
      </c>
      <c r="K461" s="229">
        <f t="shared" si="171"/>
        <v>100</v>
      </c>
      <c r="L461" s="389">
        <v>1914000</v>
      </c>
      <c r="M461" s="255">
        <v>0</v>
      </c>
      <c r="N461" s="255">
        <v>852573.57</v>
      </c>
      <c r="O461" s="298">
        <f t="shared" si="186"/>
        <v>852573.57</v>
      </c>
      <c r="P461" s="348">
        <f>L461-O461</f>
        <v>1061426.4300000002</v>
      </c>
      <c r="Q461" s="82">
        <f t="shared" si="188"/>
        <v>9.66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64"/>
      <c r="B462" s="65"/>
      <c r="C462" s="65"/>
      <c r="D462" s="65"/>
      <c r="E462" s="69"/>
      <c r="F462" s="87" t="s">
        <v>29</v>
      </c>
      <c r="G462" s="68" t="s">
        <v>382</v>
      </c>
      <c r="H462" s="249"/>
      <c r="I462" s="250"/>
      <c r="J462" s="250"/>
      <c r="K462" s="229"/>
      <c r="L462" s="389"/>
      <c r="M462" s="255"/>
      <c r="N462" s="255"/>
      <c r="O462" s="298"/>
      <c r="P462" s="348"/>
      <c r="Q462" s="82" t="e">
        <f t="shared" si="188"/>
        <v>#DIV/0!</v>
      </c>
      <c r="R462" s="39"/>
      <c r="S462" s="83"/>
      <c r="T462" s="219"/>
      <c r="U462" s="219"/>
      <c r="V462" s="219"/>
      <c r="W462" s="219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  <c r="AH462" s="84"/>
      <c r="AI462" s="84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>
        <v>15</v>
      </c>
      <c r="F463" s="49"/>
      <c r="G463" s="94" t="s">
        <v>350</v>
      </c>
      <c r="H463" s="240">
        <f>H464+H465+H466</f>
        <v>0</v>
      </c>
      <c r="I463" s="241">
        <f>I464+I465+I466</f>
        <v>0</v>
      </c>
      <c r="J463" s="241">
        <f>J471</f>
        <v>0</v>
      </c>
      <c r="K463" s="229" t="e">
        <f t="shared" si="171"/>
        <v>#DIV/0!</v>
      </c>
      <c r="L463" s="312">
        <f>L464+L465+L466</f>
        <v>0</v>
      </c>
      <c r="M463" s="241">
        <f>+M465+M466+M466</f>
        <v>0</v>
      </c>
      <c r="N463" s="241">
        <f>+N465+N466+N466</f>
        <v>0</v>
      </c>
      <c r="O463" s="303">
        <f>M463+N463</f>
        <v>0</v>
      </c>
      <c r="P463" s="230">
        <f>P471</f>
        <v>0</v>
      </c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72</v>
      </c>
      <c r="G464" s="68" t="s">
        <v>257</v>
      </c>
      <c r="H464" s="240">
        <v>0</v>
      </c>
      <c r="I464" s="241">
        <v>0</v>
      </c>
      <c r="J464" s="241"/>
      <c r="K464" s="229"/>
      <c r="L464" s="312">
        <v>0</v>
      </c>
      <c r="M464" s="241"/>
      <c r="N464" s="241"/>
      <c r="O464" s="303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65" t="s">
        <v>74</v>
      </c>
      <c r="G465" s="68" t="s">
        <v>258</v>
      </c>
      <c r="H465" s="240">
        <v>0</v>
      </c>
      <c r="I465" s="241">
        <v>0</v>
      </c>
      <c r="J465" s="241"/>
      <c r="K465" s="229"/>
      <c r="L465" s="312">
        <v>0</v>
      </c>
      <c r="M465" s="241"/>
      <c r="N465" s="241"/>
      <c r="O465" s="303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18" x14ac:dyDescent="0.2">
      <c r="A466" s="48"/>
      <c r="B466" s="49"/>
      <c r="C466" s="49"/>
      <c r="D466" s="49"/>
      <c r="E466" s="49"/>
      <c r="F466" s="87" t="s">
        <v>29</v>
      </c>
      <c r="G466" s="68" t="s">
        <v>382</v>
      </c>
      <c r="H466" s="240">
        <v>0</v>
      </c>
      <c r="I466" s="241">
        <v>0</v>
      </c>
      <c r="J466" s="241"/>
      <c r="K466" s="229"/>
      <c r="L466" s="312">
        <v>0</v>
      </c>
      <c r="M466" s="241"/>
      <c r="N466" s="241"/>
      <c r="O466" s="303"/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30.6" customHeight="1" x14ac:dyDescent="0.2">
      <c r="A467" s="48"/>
      <c r="B467" s="49"/>
      <c r="C467" s="49"/>
      <c r="D467" s="49"/>
      <c r="E467" s="49">
        <v>16</v>
      </c>
      <c r="F467" s="49"/>
      <c r="G467" s="94" t="s">
        <v>383</v>
      </c>
      <c r="H467" s="240">
        <f>H468+H469</f>
        <v>0</v>
      </c>
      <c r="I467" s="241"/>
      <c r="J467" s="241"/>
      <c r="K467" s="229"/>
      <c r="L467" s="312"/>
      <c r="M467" s="241">
        <f>+M468+M469</f>
        <v>0</v>
      </c>
      <c r="N467" s="241">
        <f>+N468+N469</f>
        <v>0</v>
      </c>
      <c r="O467" s="303">
        <f>+O468+O469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72</v>
      </c>
      <c r="G468" s="68" t="s">
        <v>257</v>
      </c>
      <c r="H468" s="240"/>
      <c r="I468" s="241"/>
      <c r="J468" s="241"/>
      <c r="K468" s="229"/>
      <c r="L468" s="312"/>
      <c r="M468" s="255"/>
      <c r="N468" s="255"/>
      <c r="O468" s="303">
        <f t="shared" ref="O468:O469" si="189">+M468+N468</f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/>
      <c r="F469" s="65" t="s">
        <v>74</v>
      </c>
      <c r="G469" s="68" t="s">
        <v>258</v>
      </c>
      <c r="H469" s="240"/>
      <c r="I469" s="241"/>
      <c r="J469" s="241"/>
      <c r="K469" s="229"/>
      <c r="L469" s="312"/>
      <c r="M469" s="255"/>
      <c r="N469" s="255"/>
      <c r="O469" s="303">
        <f t="shared" si="189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>
        <v>12</v>
      </c>
      <c r="F470" s="87"/>
      <c r="G470" s="68" t="s">
        <v>348</v>
      </c>
      <c r="H470" s="240">
        <f>H471+H472+H473</f>
        <v>0</v>
      </c>
      <c r="I470" s="240">
        <f>I471+I472+I473</f>
        <v>0</v>
      </c>
      <c r="J470" s="241"/>
      <c r="K470" s="229"/>
      <c r="L470" s="312">
        <f>L471+L472+L473</f>
        <v>0</v>
      </c>
      <c r="M470" s="316">
        <f t="shared" ref="M470" si="190">M471+M472+M473</f>
        <v>0</v>
      </c>
      <c r="N470" s="316">
        <f t="shared" ref="N470:O470" si="191">N471+N472+N473</f>
        <v>0</v>
      </c>
      <c r="O470" s="316">
        <f t="shared" si="191"/>
        <v>0</v>
      </c>
      <c r="P470" s="230"/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48"/>
      <c r="B471" s="49"/>
      <c r="C471" s="49"/>
      <c r="D471" s="49"/>
      <c r="E471" s="49"/>
      <c r="F471" s="49" t="s">
        <v>72</v>
      </c>
      <c r="G471" s="141" t="s">
        <v>257</v>
      </c>
      <c r="H471" s="240"/>
      <c r="I471" s="241"/>
      <c r="J471" s="241">
        <f>J472+J473</f>
        <v>0</v>
      </c>
      <c r="K471" s="229" t="e">
        <f t="shared" si="171"/>
        <v>#DIV/0!</v>
      </c>
      <c r="L471" s="312"/>
      <c r="M471" s="317"/>
      <c r="N471" s="317"/>
      <c r="O471" s="318">
        <f>+M471+N471</f>
        <v>0</v>
      </c>
      <c r="P471" s="230">
        <f>P472+P473</f>
        <v>0</v>
      </c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74</v>
      </c>
      <c r="G472" s="68" t="s">
        <v>258</v>
      </c>
      <c r="H472" s="249"/>
      <c r="I472" s="250"/>
      <c r="J472" s="250"/>
      <c r="K472" s="229" t="e">
        <f t="shared" si="171"/>
        <v>#DIV/0!</v>
      </c>
      <c r="L472" s="389"/>
      <c r="M472" s="317"/>
      <c r="N472" s="317"/>
      <c r="O472" s="318">
        <f>+M472+N472</f>
        <v>0</v>
      </c>
      <c r="P472" s="347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64"/>
      <c r="B473" s="65"/>
      <c r="C473" s="65"/>
      <c r="D473" s="65"/>
      <c r="E473" s="65"/>
      <c r="F473" s="65" t="s">
        <v>29</v>
      </c>
      <c r="G473" s="68" t="s">
        <v>382</v>
      </c>
      <c r="H473" s="249"/>
      <c r="I473" s="250"/>
      <c r="J473" s="250"/>
      <c r="K473" s="229" t="e">
        <f t="shared" si="171"/>
        <v>#DIV/0!</v>
      </c>
      <c r="L473" s="389"/>
      <c r="M473" s="317"/>
      <c r="N473" s="317"/>
      <c r="O473" s="318">
        <f>+M473+N473</f>
        <v>0</v>
      </c>
      <c r="P473" s="347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107"/>
      <c r="B474" s="108"/>
      <c r="C474" s="108"/>
      <c r="D474" s="108">
        <v>85</v>
      </c>
      <c r="E474" s="108"/>
      <c r="F474" s="108"/>
      <c r="G474" s="109" t="s">
        <v>108</v>
      </c>
      <c r="H474" s="256"/>
      <c r="I474" s="257"/>
      <c r="J474" s="257"/>
      <c r="K474" s="357"/>
      <c r="L474" s="396"/>
      <c r="M474" s="257">
        <v>0</v>
      </c>
      <c r="N474" s="257">
        <v>-11123</v>
      </c>
      <c r="O474" s="319">
        <f>M474+N474</f>
        <v>-11123</v>
      </c>
      <c r="P474" s="37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64"/>
      <c r="B475" s="65"/>
      <c r="C475" s="65"/>
      <c r="D475" s="65"/>
      <c r="E475" s="65"/>
      <c r="F475" s="65"/>
      <c r="G475" s="68" t="s">
        <v>331</v>
      </c>
      <c r="H475" s="249"/>
      <c r="I475" s="250"/>
      <c r="J475" s="250"/>
      <c r="K475" s="229"/>
      <c r="L475" s="389"/>
      <c r="M475" s="255"/>
      <c r="N475" s="255"/>
      <c r="O475" s="320"/>
      <c r="P475" s="347"/>
      <c r="Q475" s="82" t="e">
        <f t="shared" si="188"/>
        <v>#DIV/0!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 t="s">
        <v>337</v>
      </c>
      <c r="B476" s="232" t="s">
        <v>35</v>
      </c>
      <c r="C476" s="232"/>
      <c r="D476" s="232"/>
      <c r="E476" s="232"/>
      <c r="F476" s="232"/>
      <c r="G476" s="72" t="s">
        <v>384</v>
      </c>
      <c r="H476" s="244">
        <f>SUM(H477:H479)</f>
        <v>37666000</v>
      </c>
      <c r="I476" s="245">
        <v>0</v>
      </c>
      <c r="J476" s="265">
        <f t="shared" ref="J476:J481" si="192">H476-I476</f>
        <v>37666000</v>
      </c>
      <c r="K476" s="355">
        <f t="shared" ref="K476:K505" si="193">ROUND(I476/H476*100,2)</f>
        <v>0</v>
      </c>
      <c r="L476" s="393">
        <v>0</v>
      </c>
      <c r="M476" s="241">
        <f>SUM(M477:M479)</f>
        <v>0</v>
      </c>
      <c r="N476" s="241">
        <f>SUM(N477:N479)</f>
        <v>4961820</v>
      </c>
      <c r="O476" s="304">
        <f>SUM(O477:O479)</f>
        <v>4961820</v>
      </c>
      <c r="P476" s="366">
        <f t="shared" ref="P476:P481" si="194">L476-O476</f>
        <v>-4961820</v>
      </c>
      <c r="Q476" s="82">
        <f t="shared" si="188"/>
        <v>13.17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24</v>
      </c>
      <c r="D477" s="232"/>
      <c r="E477" s="232"/>
      <c r="F477" s="232"/>
      <c r="G477" s="72" t="s">
        <v>385</v>
      </c>
      <c r="H477" s="244">
        <f>H400+H405</f>
        <v>0</v>
      </c>
      <c r="I477" s="245"/>
      <c r="J477" s="265">
        <f t="shared" si="192"/>
        <v>0</v>
      </c>
      <c r="K477" s="355" t="e">
        <f t="shared" si="193"/>
        <v>#DIV/0!</v>
      </c>
      <c r="L477" s="393"/>
      <c r="M477" s="241">
        <f>M399+M405</f>
        <v>0</v>
      </c>
      <c r="N477" s="241">
        <f>N399+N405</f>
        <v>0</v>
      </c>
      <c r="O477" s="304">
        <f>O399+O405</f>
        <v>0</v>
      </c>
      <c r="P477" s="366">
        <f t="shared" si="194"/>
        <v>0</v>
      </c>
      <c r="Q477" s="82" t="e">
        <f t="shared" si="188"/>
        <v>#DIV/0!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142</v>
      </c>
      <c r="D478" s="232"/>
      <c r="E478" s="232"/>
      <c r="F478" s="232"/>
      <c r="G478" s="72" t="s">
        <v>386</v>
      </c>
      <c r="H478" s="244">
        <f>H402+H421</f>
        <v>27300000</v>
      </c>
      <c r="I478" s="245"/>
      <c r="J478" s="265">
        <f t="shared" si="192"/>
        <v>27300000</v>
      </c>
      <c r="K478" s="355">
        <f t="shared" si="193"/>
        <v>0</v>
      </c>
      <c r="L478" s="393"/>
      <c r="M478" s="241">
        <f>M402+M421</f>
        <v>0</v>
      </c>
      <c r="N478" s="241">
        <f>N402+N421</f>
        <v>3975118</v>
      </c>
      <c r="O478" s="304">
        <f>O402+O421</f>
        <v>3975118</v>
      </c>
      <c r="P478" s="379">
        <f t="shared" si="194"/>
        <v>-3975118</v>
      </c>
      <c r="Q478" s="82">
        <f t="shared" si="188"/>
        <v>14.56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/>
      <c r="B479" s="232"/>
      <c r="C479" s="232" t="s">
        <v>112</v>
      </c>
      <c r="D479" s="232"/>
      <c r="E479" s="232"/>
      <c r="F479" s="232"/>
      <c r="G479" s="72" t="s">
        <v>387</v>
      </c>
      <c r="H479" s="244">
        <f>H397-H477-H478</f>
        <v>10366000</v>
      </c>
      <c r="I479" s="245"/>
      <c r="J479" s="265">
        <f t="shared" si="192"/>
        <v>10366000</v>
      </c>
      <c r="K479" s="355">
        <f t="shared" si="193"/>
        <v>0</v>
      </c>
      <c r="L479" s="393"/>
      <c r="M479" s="241">
        <f>M397-M477-M478</f>
        <v>0</v>
      </c>
      <c r="N479" s="241">
        <f>N397-N477-N478</f>
        <v>986702</v>
      </c>
      <c r="O479" s="304">
        <f>O397-O477-O478</f>
        <v>986702</v>
      </c>
      <c r="P479" s="366">
        <f t="shared" si="194"/>
        <v>-986702</v>
      </c>
      <c r="Q479" s="82">
        <f t="shared" si="188"/>
        <v>9.52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>
        <v>8904</v>
      </c>
      <c r="B480" s="232" t="s">
        <v>37</v>
      </c>
      <c r="C480" s="232"/>
      <c r="D480" s="232"/>
      <c r="E480" s="232"/>
      <c r="F480" s="232"/>
      <c r="G480" s="72" t="s">
        <v>388</v>
      </c>
      <c r="H480" s="244">
        <f>H67-H481</f>
        <v>47371000</v>
      </c>
      <c r="I480" s="245">
        <f>SUM(I481:I483)</f>
        <v>0</v>
      </c>
      <c r="J480" s="265">
        <f t="shared" si="192"/>
        <v>47371000</v>
      </c>
      <c r="K480" s="355">
        <f t="shared" si="193"/>
        <v>0</v>
      </c>
      <c r="L480" s="393">
        <f>SUM(L481:L483)</f>
        <v>0</v>
      </c>
      <c r="M480" s="241">
        <f>+M158+M397</f>
        <v>0</v>
      </c>
      <c r="N480" s="241">
        <f>+N158+N397</f>
        <v>7791903.5199999996</v>
      </c>
      <c r="O480" s="304">
        <f>+O158+O397</f>
        <v>6535428.5199999996</v>
      </c>
      <c r="P480" s="366">
        <f t="shared" si="194"/>
        <v>-6535428.5199999996</v>
      </c>
      <c r="Q480" s="82">
        <f t="shared" si="188"/>
        <v>13.8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231"/>
      <c r="B481" s="232" t="s">
        <v>35</v>
      </c>
      <c r="C481" s="232"/>
      <c r="D481" s="232"/>
      <c r="E481" s="232"/>
      <c r="F481" s="232"/>
      <c r="G481" s="72" t="s">
        <v>389</v>
      </c>
      <c r="H481" s="244">
        <f>H98</f>
        <v>829000</v>
      </c>
      <c r="I481" s="245">
        <f>I400+I405</f>
        <v>0</v>
      </c>
      <c r="J481" s="265">
        <f t="shared" si="192"/>
        <v>829000</v>
      </c>
      <c r="K481" s="355">
        <f t="shared" si="193"/>
        <v>0</v>
      </c>
      <c r="L481" s="393">
        <f>L400+L405</f>
        <v>0</v>
      </c>
      <c r="M481" s="241">
        <f>+M98</f>
        <v>0</v>
      </c>
      <c r="N481" s="241">
        <f>+N98</f>
        <v>0</v>
      </c>
      <c r="O481" s="304">
        <f>+O98</f>
        <v>0</v>
      </c>
      <c r="P481" s="366">
        <f t="shared" si="194"/>
        <v>0</v>
      </c>
      <c r="Q481" s="82">
        <f t="shared" si="188"/>
        <v>0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429" t="s">
        <v>390</v>
      </c>
      <c r="B482" s="430"/>
      <c r="C482" s="430"/>
      <c r="D482" s="430"/>
      <c r="E482" s="430"/>
      <c r="F482" s="430"/>
      <c r="G482" s="72" t="s">
        <v>391</v>
      </c>
      <c r="H482" s="244">
        <f>H6-H52</f>
        <v>-843000</v>
      </c>
      <c r="I482" s="245"/>
      <c r="J482" s="245"/>
      <c r="K482" s="355"/>
      <c r="L482" s="393"/>
      <c r="M482" s="241">
        <f>M6-M52</f>
        <v>0</v>
      </c>
      <c r="N482" s="241">
        <f>N6-N52</f>
        <v>-4587383.6899999995</v>
      </c>
      <c r="O482" s="304">
        <f>O6-O52</f>
        <v>-4587383.6899999995</v>
      </c>
      <c r="P482" s="380"/>
      <c r="Q482" s="82">
        <f t="shared" si="188"/>
        <v>544.16999999999996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" x14ac:dyDescent="0.2">
      <c r="A483" s="231"/>
      <c r="B483" s="232" t="s">
        <v>110</v>
      </c>
      <c r="C483" s="232"/>
      <c r="D483" s="232"/>
      <c r="E483" s="232"/>
      <c r="F483" s="232"/>
      <c r="G483" s="72" t="s">
        <v>392</v>
      </c>
      <c r="H483" s="244">
        <f>H46-H480</f>
        <v>-29155000</v>
      </c>
      <c r="I483" s="245"/>
      <c r="J483" s="245"/>
      <c r="K483" s="355"/>
      <c r="L483" s="393"/>
      <c r="M483" s="241">
        <f>+M46-M480</f>
        <v>0</v>
      </c>
      <c r="N483" s="241">
        <f t="shared" ref="M483:O484" si="195">+N46-N480</f>
        <v>-6667403.46</v>
      </c>
      <c r="O483" s="304">
        <f>+O46-O480</f>
        <v>-5410928.46</v>
      </c>
      <c r="P483" s="380"/>
      <c r="Q483" s="82">
        <f t="shared" si="188"/>
        <v>18.559999999999999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18.75" thickBot="1" x14ac:dyDescent="0.25">
      <c r="A484" s="231"/>
      <c r="B484" s="232">
        <v>11</v>
      </c>
      <c r="C484" s="232"/>
      <c r="D484" s="232"/>
      <c r="E484" s="232"/>
      <c r="F484" s="232"/>
      <c r="G484" s="72" t="s">
        <v>393</v>
      </c>
      <c r="H484" s="244">
        <f>H47-H481</f>
        <v>28312000</v>
      </c>
      <c r="I484" s="245"/>
      <c r="J484" s="245"/>
      <c r="K484" s="355"/>
      <c r="L484" s="398"/>
      <c r="M484" s="271">
        <f t="shared" si="195"/>
        <v>0</v>
      </c>
      <c r="N484" s="271">
        <f t="shared" si="195"/>
        <v>823544.77</v>
      </c>
      <c r="O484" s="399">
        <f t="shared" si="195"/>
        <v>823544.77</v>
      </c>
      <c r="P484" s="380"/>
      <c r="Q484" s="82">
        <f t="shared" si="188"/>
        <v>2.91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0.75" customHeight="1" thickBot="1" x14ac:dyDescent="0.25">
      <c r="A485" s="142"/>
      <c r="B485" s="143"/>
      <c r="C485" s="143"/>
      <c r="D485" s="143"/>
      <c r="E485" s="143"/>
      <c r="F485" s="143"/>
      <c r="G485" s="144"/>
      <c r="H485" s="266"/>
      <c r="I485" s="267"/>
      <c r="J485" s="267"/>
      <c r="K485" s="145"/>
      <c r="L485" s="328"/>
      <c r="M485" s="381"/>
      <c r="N485" s="381"/>
      <c r="O485" s="382"/>
      <c r="P485" s="146"/>
      <c r="Q485" s="82" t="e">
        <f t="shared" si="188"/>
        <v>#DIV/0!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147">
        <v>5008</v>
      </c>
      <c r="B486" s="148"/>
      <c r="C486" s="148"/>
      <c r="D486" s="148"/>
      <c r="E486" s="148"/>
      <c r="F486" s="148"/>
      <c r="G486" s="149" t="s">
        <v>79</v>
      </c>
      <c r="H486" s="268">
        <f>+H487+H490</f>
        <v>0</v>
      </c>
      <c r="I486" s="269">
        <f>+I487+I490</f>
        <v>0</v>
      </c>
      <c r="J486" s="269">
        <f>+J487+J490</f>
        <v>0</v>
      </c>
      <c r="K486" s="150" t="e">
        <f t="shared" si="193"/>
        <v>#DIV/0!</v>
      </c>
      <c r="L486" s="321">
        <f>+L487+L490</f>
        <v>0</v>
      </c>
      <c r="M486" s="269"/>
      <c r="N486" s="269">
        <f>+N487+N490</f>
        <v>0</v>
      </c>
      <c r="O486" s="322">
        <f>+O487+O490</f>
        <v>0</v>
      </c>
      <c r="P486" s="151">
        <f>+P487+P490</f>
        <v>0</v>
      </c>
      <c r="Q486" s="152">
        <f>+Q487+Q490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72</v>
      </c>
      <c r="E487" s="65"/>
      <c r="F487" s="65"/>
      <c r="G487" s="94" t="s">
        <v>83</v>
      </c>
      <c r="H487" s="240">
        <f>+H488+H489</f>
        <v>0</v>
      </c>
      <c r="I487" s="241">
        <f>+I488+I489</f>
        <v>0</v>
      </c>
      <c r="J487" s="241">
        <f>+J488+J489</f>
        <v>0</v>
      </c>
      <c r="K487" s="95" t="e">
        <f t="shared" si="193"/>
        <v>#DIV/0!</v>
      </c>
      <c r="L487" s="302">
        <f>+L488+L489</f>
        <v>0</v>
      </c>
      <c r="M487" s="241"/>
      <c r="N487" s="241">
        <f>+N488+N489</f>
        <v>0</v>
      </c>
      <c r="O487" s="303">
        <f>+O488+O489</f>
        <v>0</v>
      </c>
      <c r="P487" s="85">
        <f>+P488+P489</f>
        <v>0</v>
      </c>
      <c r="Q487" s="153">
        <f>+Q488+Q489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84</v>
      </c>
      <c r="E488" s="65"/>
      <c r="F488" s="65"/>
      <c r="G488" s="94" t="s">
        <v>85</v>
      </c>
      <c r="H488" s="240">
        <f>+H493</f>
        <v>0</v>
      </c>
      <c r="I488" s="241">
        <f>+I493</f>
        <v>0</v>
      </c>
      <c r="J488" s="241">
        <f>+J493</f>
        <v>0</v>
      </c>
      <c r="K488" s="95" t="e">
        <f t="shared" si="193"/>
        <v>#DIV/0!</v>
      </c>
      <c r="L488" s="302">
        <f>+L493</f>
        <v>0</v>
      </c>
      <c r="M488" s="241"/>
      <c r="N488" s="241">
        <f>+N493</f>
        <v>0</v>
      </c>
      <c r="O488" s="303">
        <f>+O493</f>
        <v>0</v>
      </c>
      <c r="P488" s="85">
        <f>+P493</f>
        <v>0</v>
      </c>
      <c r="Q488" s="153">
        <f>+Q493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" x14ac:dyDescent="0.2">
      <c r="A489" s="48"/>
      <c r="B489" s="49"/>
      <c r="C489" s="49"/>
      <c r="D489" s="69" t="s">
        <v>86</v>
      </c>
      <c r="E489" s="65"/>
      <c r="F489" s="65"/>
      <c r="G489" s="94" t="s">
        <v>87</v>
      </c>
      <c r="H489" s="240">
        <f>+H497</f>
        <v>0</v>
      </c>
      <c r="I489" s="241">
        <f>+I497</f>
        <v>0</v>
      </c>
      <c r="J489" s="241">
        <f>+J497</f>
        <v>0</v>
      </c>
      <c r="K489" s="95" t="e">
        <f t="shared" si="193"/>
        <v>#DIV/0!</v>
      </c>
      <c r="L489" s="302">
        <f>+L497</f>
        <v>0</v>
      </c>
      <c r="M489" s="241"/>
      <c r="N489" s="241">
        <f>+N497</f>
        <v>0</v>
      </c>
      <c r="O489" s="303">
        <f>+O497</f>
        <v>0</v>
      </c>
      <c r="P489" s="85">
        <f>+P497</f>
        <v>0</v>
      </c>
      <c r="Q489" s="153">
        <f>+Q497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8.75" thickBot="1" x14ac:dyDescent="0.25">
      <c r="A490" s="154"/>
      <c r="B490" s="155"/>
      <c r="C490" s="155"/>
      <c r="D490" s="156" t="s">
        <v>104</v>
      </c>
      <c r="E490" s="157"/>
      <c r="F490" s="157"/>
      <c r="G490" s="158" t="s">
        <v>105</v>
      </c>
      <c r="H490" s="270">
        <f>+H502</f>
        <v>0</v>
      </c>
      <c r="I490" s="271">
        <f>+I502</f>
        <v>0</v>
      </c>
      <c r="J490" s="271">
        <f>+J502</f>
        <v>0</v>
      </c>
      <c r="K490" s="159" t="e">
        <f t="shared" si="193"/>
        <v>#DIV/0!</v>
      </c>
      <c r="L490" s="323">
        <f>+L502</f>
        <v>0</v>
      </c>
      <c r="M490" s="271"/>
      <c r="N490" s="271">
        <f>+N502</f>
        <v>0</v>
      </c>
      <c r="O490" s="324">
        <f>+O502</f>
        <v>0</v>
      </c>
      <c r="P490" s="160">
        <f>+P502</f>
        <v>0</v>
      </c>
      <c r="Q490" s="161">
        <f>+Q502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6.5" customHeight="1" x14ac:dyDescent="0.2">
      <c r="A491" s="42">
        <v>8008</v>
      </c>
      <c r="B491" s="43"/>
      <c r="C491" s="43"/>
      <c r="D491" s="43"/>
      <c r="E491" s="43"/>
      <c r="F491" s="43"/>
      <c r="G491" s="162" t="s">
        <v>338</v>
      </c>
      <c r="H491" s="272">
        <f>+H492+H502</f>
        <v>0</v>
      </c>
      <c r="I491" s="273">
        <f>+I492+I502</f>
        <v>0</v>
      </c>
      <c r="J491" s="273">
        <f>+J492+J502</f>
        <v>0</v>
      </c>
      <c r="K491" s="163" t="e">
        <f t="shared" si="193"/>
        <v>#DIV/0!</v>
      </c>
      <c r="L491" s="325">
        <f>+L492+L502</f>
        <v>0</v>
      </c>
      <c r="M491" s="273"/>
      <c r="N491" s="273">
        <f>+N492+N502</f>
        <v>0</v>
      </c>
      <c r="O491" s="326">
        <f>+O492+O502</f>
        <v>0</v>
      </c>
      <c r="P491" s="164">
        <f>+P492+P502</f>
        <v>0</v>
      </c>
      <c r="Q491" s="165">
        <f>+Q492+Q502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72</v>
      </c>
      <c r="E492" s="69"/>
      <c r="F492" s="69"/>
      <c r="G492" s="94" t="s">
        <v>83</v>
      </c>
      <c r="H492" s="240">
        <f>+H493+H497</f>
        <v>0</v>
      </c>
      <c r="I492" s="241">
        <f>+I493+I497</f>
        <v>0</v>
      </c>
      <c r="J492" s="241">
        <f>+J493+J497</f>
        <v>0</v>
      </c>
      <c r="K492" s="95" t="e">
        <f t="shared" si="193"/>
        <v>#DIV/0!</v>
      </c>
      <c r="L492" s="302">
        <f>+L493+L497</f>
        <v>0</v>
      </c>
      <c r="M492" s="241"/>
      <c r="N492" s="241">
        <f>+N493+N497</f>
        <v>0</v>
      </c>
      <c r="O492" s="303">
        <f>+O493+O497</f>
        <v>0</v>
      </c>
      <c r="P492" s="85">
        <f>+P493+P497</f>
        <v>0</v>
      </c>
      <c r="Q492" s="153">
        <f>+Q493+Q497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 t="s">
        <v>84</v>
      </c>
      <c r="E493" s="69"/>
      <c r="F493" s="69"/>
      <c r="G493" s="94" t="s">
        <v>85</v>
      </c>
      <c r="H493" s="240">
        <f>+H494</f>
        <v>0</v>
      </c>
      <c r="I493" s="241">
        <f>+I494</f>
        <v>0</v>
      </c>
      <c r="J493" s="241">
        <f>+J494</f>
        <v>0</v>
      </c>
      <c r="K493" s="95" t="e">
        <f t="shared" si="193"/>
        <v>#DIV/0!</v>
      </c>
      <c r="L493" s="302">
        <f>+L494</f>
        <v>0</v>
      </c>
      <c r="M493" s="241"/>
      <c r="N493" s="241">
        <f t="shared" ref="N493:O493" si="196">+N494</f>
        <v>0</v>
      </c>
      <c r="O493" s="303">
        <f t="shared" si="196"/>
        <v>0</v>
      </c>
      <c r="P493" s="85">
        <f>+P494</f>
        <v>0</v>
      </c>
      <c r="Q493" s="153">
        <f>+Q494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 t="s">
        <v>72</v>
      </c>
      <c r="F494" s="69"/>
      <c r="G494" s="67" t="s">
        <v>138</v>
      </c>
      <c r="H494" s="240">
        <f>+H495+H496</f>
        <v>0</v>
      </c>
      <c r="I494" s="241">
        <f>+I495+I496</f>
        <v>0</v>
      </c>
      <c r="J494" s="241">
        <f>+J495+J496</f>
        <v>0</v>
      </c>
      <c r="K494" s="95" t="e">
        <f t="shared" si="193"/>
        <v>#DIV/0!</v>
      </c>
      <c r="L494" s="302">
        <f>+L495+L496</f>
        <v>0</v>
      </c>
      <c r="M494" s="241"/>
      <c r="N494" s="241">
        <f>+N495+N496</f>
        <v>0</v>
      </c>
      <c r="O494" s="303">
        <f>+O495+O496</f>
        <v>0</v>
      </c>
      <c r="P494" s="85">
        <f>+P495+P496</f>
        <v>0</v>
      </c>
      <c r="Q494" s="153">
        <f>+Q495+Q496</f>
        <v>0</v>
      </c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72</v>
      </c>
      <c r="G495" s="68" t="s">
        <v>139</v>
      </c>
      <c r="H495" s="240"/>
      <c r="I495" s="241"/>
      <c r="J495" s="241"/>
      <c r="K495" s="95" t="e">
        <f t="shared" si="193"/>
        <v>#DIV/0!</v>
      </c>
      <c r="L495" s="302"/>
      <c r="M495" s="241"/>
      <c r="N495" s="241"/>
      <c r="O495" s="303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/>
      <c r="E496" s="69"/>
      <c r="F496" s="69" t="s">
        <v>394</v>
      </c>
      <c r="G496" s="68" t="s">
        <v>274</v>
      </c>
      <c r="H496" s="240"/>
      <c r="I496" s="241"/>
      <c r="J496" s="241"/>
      <c r="K496" s="95" t="e">
        <f t="shared" si="193"/>
        <v>#DIV/0!</v>
      </c>
      <c r="L496" s="302"/>
      <c r="M496" s="241"/>
      <c r="N496" s="241"/>
      <c r="O496" s="303">
        <f>+M496+N496</f>
        <v>0</v>
      </c>
      <c r="P496" s="85"/>
      <c r="Q496" s="153"/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 t="s">
        <v>86</v>
      </c>
      <c r="E497" s="69"/>
      <c r="F497" s="69"/>
      <c r="G497" s="94" t="s">
        <v>87</v>
      </c>
      <c r="H497" s="240">
        <f>+H498+H500</f>
        <v>0</v>
      </c>
      <c r="I497" s="241">
        <f>+I498+I500</f>
        <v>0</v>
      </c>
      <c r="J497" s="241">
        <f>+J498+J500</f>
        <v>0</v>
      </c>
      <c r="K497" s="95" t="e">
        <f t="shared" si="193"/>
        <v>#DIV/0!</v>
      </c>
      <c r="L497" s="302">
        <f>+L498+L500</f>
        <v>0</v>
      </c>
      <c r="M497" s="241"/>
      <c r="N497" s="241">
        <f>+N498+N500</f>
        <v>0</v>
      </c>
      <c r="O497" s="303">
        <f>+O498+O500</f>
        <v>0</v>
      </c>
      <c r="P497" s="85">
        <f>+P498+P500</f>
        <v>0</v>
      </c>
      <c r="Q497" s="153">
        <f>+Q498+Q500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 t="s">
        <v>72</v>
      </c>
      <c r="F498" s="69"/>
      <c r="G498" s="67" t="s">
        <v>225</v>
      </c>
      <c r="H498" s="240">
        <f>+H499</f>
        <v>0</v>
      </c>
      <c r="I498" s="241">
        <f>+I499</f>
        <v>0</v>
      </c>
      <c r="J498" s="241">
        <f>+J499</f>
        <v>0</v>
      </c>
      <c r="K498" s="95" t="e">
        <f t="shared" si="193"/>
        <v>#DIV/0!</v>
      </c>
      <c r="L498" s="302">
        <f>+L499</f>
        <v>0</v>
      </c>
      <c r="M498" s="241"/>
      <c r="N498" s="241">
        <f t="shared" ref="N498:O498" si="197">+N499</f>
        <v>0</v>
      </c>
      <c r="O498" s="303">
        <f t="shared" si="197"/>
        <v>0</v>
      </c>
      <c r="P498" s="85">
        <f>+P499</f>
        <v>0</v>
      </c>
      <c r="Q498" s="153">
        <f>+Q499</f>
        <v>0</v>
      </c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/>
      <c r="F499" s="69" t="s">
        <v>88</v>
      </c>
      <c r="G499" s="68" t="s">
        <v>395</v>
      </c>
      <c r="H499" s="240"/>
      <c r="I499" s="241"/>
      <c r="J499" s="241"/>
      <c r="K499" s="95" t="e">
        <f t="shared" si="193"/>
        <v>#DIV/0!</v>
      </c>
      <c r="L499" s="302"/>
      <c r="M499" s="241"/>
      <c r="N499" s="241"/>
      <c r="O499" s="303">
        <f>+M499+N499</f>
        <v>0</v>
      </c>
      <c r="P499" s="85"/>
      <c r="Q499" s="153"/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 t="s">
        <v>88</v>
      </c>
      <c r="F500" s="69"/>
      <c r="G500" s="94" t="s">
        <v>296</v>
      </c>
      <c r="H500" s="240">
        <f>+H501</f>
        <v>0</v>
      </c>
      <c r="I500" s="241">
        <f>+I501</f>
        <v>0</v>
      </c>
      <c r="J500" s="241">
        <f>+J501</f>
        <v>0</v>
      </c>
      <c r="K500" s="95" t="e">
        <f t="shared" si="193"/>
        <v>#DIV/0!</v>
      </c>
      <c r="L500" s="302">
        <f>+L501</f>
        <v>0</v>
      </c>
      <c r="M500" s="241"/>
      <c r="N500" s="241">
        <f t="shared" ref="N500:O500" si="198">+N501</f>
        <v>0</v>
      </c>
      <c r="O500" s="303">
        <f t="shared" si="198"/>
        <v>0</v>
      </c>
      <c r="P500" s="85">
        <f>+P501</f>
        <v>0</v>
      </c>
      <c r="Q500" s="153">
        <f>+Q501</f>
        <v>0</v>
      </c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9"/>
      <c r="E501" s="69"/>
      <c r="F501" s="69" t="s">
        <v>72</v>
      </c>
      <c r="G501" s="68" t="s">
        <v>245</v>
      </c>
      <c r="H501" s="240"/>
      <c r="I501" s="241"/>
      <c r="J501" s="241"/>
      <c r="K501" s="95" t="e">
        <f t="shared" si="193"/>
        <v>#DIV/0!</v>
      </c>
      <c r="L501" s="302"/>
      <c r="M501" s="241"/>
      <c r="N501" s="241"/>
      <c r="O501" s="303">
        <f>+M501+N501</f>
        <v>0</v>
      </c>
      <c r="P501" s="85"/>
      <c r="Q501" s="153"/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70</v>
      </c>
      <c r="E502" s="65"/>
      <c r="F502" s="65"/>
      <c r="G502" s="94" t="s">
        <v>105</v>
      </c>
      <c r="H502" s="240">
        <f t="shared" ref="H502:J504" si="199">+H503</f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2">
        <f t="shared" ref="L502:Q504" si="200">+L503</f>
        <v>0</v>
      </c>
      <c r="M502" s="241"/>
      <c r="N502" s="241">
        <f t="shared" si="200"/>
        <v>0</v>
      </c>
      <c r="O502" s="303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>
        <v>71</v>
      </c>
      <c r="E503" s="65"/>
      <c r="F503" s="65"/>
      <c r="G503" s="94" t="s">
        <v>259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2">
        <f t="shared" si="200"/>
        <v>0</v>
      </c>
      <c r="M503" s="241"/>
      <c r="N503" s="241">
        <f t="shared" si="200"/>
        <v>0</v>
      </c>
      <c r="O503" s="303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" x14ac:dyDescent="0.2">
      <c r="A504" s="48"/>
      <c r="B504" s="49"/>
      <c r="C504" s="49"/>
      <c r="D504" s="65"/>
      <c r="E504" s="69" t="s">
        <v>72</v>
      </c>
      <c r="F504" s="69"/>
      <c r="G504" s="67" t="s">
        <v>260</v>
      </c>
      <c r="H504" s="240">
        <f t="shared" si="199"/>
        <v>0</v>
      </c>
      <c r="I504" s="241">
        <f t="shared" si="199"/>
        <v>0</v>
      </c>
      <c r="J504" s="241">
        <f t="shared" si="199"/>
        <v>0</v>
      </c>
      <c r="K504" s="95" t="e">
        <f t="shared" si="193"/>
        <v>#DIV/0!</v>
      </c>
      <c r="L504" s="302">
        <f t="shared" si="200"/>
        <v>0</v>
      </c>
      <c r="M504" s="241"/>
      <c r="N504" s="241">
        <f t="shared" si="200"/>
        <v>0</v>
      </c>
      <c r="O504" s="303">
        <f t="shared" si="200"/>
        <v>0</v>
      </c>
      <c r="P504" s="85">
        <f t="shared" si="200"/>
        <v>0</v>
      </c>
      <c r="Q504" s="153">
        <f t="shared" si="200"/>
        <v>0</v>
      </c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8.75" thickBot="1" x14ac:dyDescent="0.25">
      <c r="A505" s="154"/>
      <c r="B505" s="155"/>
      <c r="C505" s="155"/>
      <c r="D505" s="157"/>
      <c r="E505" s="156"/>
      <c r="F505" s="156" t="s">
        <v>74</v>
      </c>
      <c r="G505" s="166" t="s">
        <v>262</v>
      </c>
      <c r="H505" s="270"/>
      <c r="I505" s="271"/>
      <c r="J505" s="271"/>
      <c r="K505" s="159" t="e">
        <f t="shared" si="193"/>
        <v>#DIV/0!</v>
      </c>
      <c r="L505" s="323"/>
      <c r="M505" s="271"/>
      <c r="N505" s="271"/>
      <c r="O505" s="324">
        <f>+M505+N505</f>
        <v>0</v>
      </c>
      <c r="P505" s="160"/>
      <c r="Q505" s="161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17.25" thickBot="1" x14ac:dyDescent="0.25">
      <c r="A506" s="167"/>
      <c r="B506" s="167"/>
      <c r="C506" s="167"/>
      <c r="D506" s="167"/>
      <c r="E506" s="167"/>
      <c r="F506" s="167"/>
      <c r="G506" s="168"/>
      <c r="H506" s="274"/>
      <c r="I506" s="274"/>
      <c r="J506" s="274"/>
      <c r="K506" s="169"/>
      <c r="L506" s="327"/>
      <c r="M506" s="328"/>
      <c r="N506" s="328"/>
      <c r="O506" s="328"/>
      <c r="P506" s="170"/>
      <c r="R506" s="39"/>
      <c r="S506" s="40"/>
      <c r="T506" s="125"/>
      <c r="U506" s="125"/>
      <c r="V506" s="125"/>
      <c r="W506" s="125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33.75" thickBot="1" x14ac:dyDescent="0.25">
      <c r="A507" s="171"/>
      <c r="B507" s="172"/>
      <c r="C507" s="172"/>
      <c r="D507" s="173" t="s">
        <v>100</v>
      </c>
      <c r="E507" s="173"/>
      <c r="F507" s="173"/>
      <c r="G507" s="174" t="s">
        <v>396</v>
      </c>
      <c r="H507" s="275"/>
      <c r="I507" s="276"/>
      <c r="J507" s="277">
        <f t="shared" ref="J507:J519" si="201">+J508</f>
        <v>0</v>
      </c>
      <c r="K507" s="175" t="e">
        <f t="shared" ref="K507:K519" si="202">ROUND(I507/H507*100,2)</f>
        <v>#DIV/0!</v>
      </c>
      <c r="L507" s="329"/>
      <c r="M507" s="330"/>
      <c r="N507" s="330">
        <f>+N508+N512+N516</f>
        <v>0</v>
      </c>
      <c r="O507" s="331">
        <f>+O508+O512+O516</f>
        <v>0</v>
      </c>
      <c r="P507" s="176">
        <f t="shared" ref="P507:P519" si="203">L507-O507</f>
        <v>0</v>
      </c>
      <c r="Q507" s="177" t="e">
        <f t="shared" ref="Q507:Q519" si="204">ROUND(O507/L507*100,2)</f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ht="18" x14ac:dyDescent="0.2">
      <c r="A508" s="178"/>
      <c r="B508" s="179"/>
      <c r="C508" s="179"/>
      <c r="D508" s="180"/>
      <c r="E508" s="180" t="s">
        <v>74</v>
      </c>
      <c r="F508" s="180"/>
      <c r="G508" s="149" t="s">
        <v>397</v>
      </c>
      <c r="H508" s="278"/>
      <c r="I508" s="279"/>
      <c r="J508" s="269">
        <f t="shared" si="201"/>
        <v>0</v>
      </c>
      <c r="K508" s="150" t="e">
        <f t="shared" si="202"/>
        <v>#DIV/0!</v>
      </c>
      <c r="L508" s="332"/>
      <c r="M508" s="333"/>
      <c r="N508" s="333">
        <f>+N509+N510+N511</f>
        <v>0</v>
      </c>
      <c r="O508" s="334">
        <f>+O509+O510+O511</f>
        <v>0</v>
      </c>
      <c r="P508" s="151">
        <f t="shared" si="203"/>
        <v>0</v>
      </c>
      <c r="Q508" s="181" t="e">
        <f t="shared" si="204"/>
        <v>#DIV/0!</v>
      </c>
      <c r="R508" s="39"/>
      <c r="S508" s="40"/>
      <c r="T508" s="125"/>
      <c r="U508" s="125"/>
      <c r="V508" s="125"/>
      <c r="W508" s="126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72</v>
      </c>
      <c r="G509" s="68" t="s">
        <v>398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5"/>
      <c r="M509" s="255"/>
      <c r="N509" s="255"/>
      <c r="O509" s="308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189" customFormat="1" ht="18" x14ac:dyDescent="0.2">
      <c r="A510" s="64"/>
      <c r="B510" s="65"/>
      <c r="C510" s="65"/>
      <c r="D510" s="69"/>
      <c r="E510" s="69"/>
      <c r="F510" s="69" t="s">
        <v>74</v>
      </c>
      <c r="G510" s="68" t="s">
        <v>399</v>
      </c>
      <c r="H510" s="280"/>
      <c r="I510" s="281"/>
      <c r="J510" s="255">
        <f t="shared" si="201"/>
        <v>0</v>
      </c>
      <c r="K510" s="182" t="e">
        <f t="shared" si="202"/>
        <v>#DIV/0!</v>
      </c>
      <c r="L510" s="335"/>
      <c r="M510" s="255"/>
      <c r="N510" s="255"/>
      <c r="O510" s="308">
        <f>+M510+N510</f>
        <v>0</v>
      </c>
      <c r="P510" s="96">
        <f t="shared" si="203"/>
        <v>0</v>
      </c>
      <c r="Q510" s="183" t="e">
        <f t="shared" si="204"/>
        <v>#DIV/0!</v>
      </c>
      <c r="R510" s="184"/>
      <c r="S510" s="185"/>
      <c r="T510" s="221"/>
      <c r="U510" s="221"/>
      <c r="V510" s="221"/>
      <c r="W510" s="222"/>
      <c r="X510" s="186"/>
      <c r="Y510" s="186"/>
      <c r="Z510" s="186"/>
      <c r="AA510" s="186"/>
      <c r="AB510" s="186"/>
      <c r="AC510" s="186"/>
      <c r="AD510" s="186"/>
      <c r="AE510" s="186"/>
      <c r="AF510" s="186"/>
      <c r="AG510" s="186"/>
      <c r="AH510" s="186"/>
      <c r="AI510" s="186"/>
      <c r="AJ510" s="186"/>
      <c r="AK510" s="186"/>
      <c r="AL510" s="186"/>
      <c r="AM510" s="187"/>
      <c r="AN510" s="187"/>
      <c r="AO510" s="187"/>
      <c r="AP510" s="187"/>
      <c r="AQ510" s="187"/>
      <c r="AR510" s="187"/>
      <c r="AS510" s="187"/>
      <c r="AT510" s="187"/>
      <c r="AU510" s="187"/>
      <c r="AV510" s="187"/>
      <c r="AW510" s="187"/>
      <c r="AX510" s="187"/>
      <c r="AY510" s="187"/>
      <c r="AZ510" s="187"/>
      <c r="BA510" s="187"/>
      <c r="BB510" s="187"/>
      <c r="BC510" s="187"/>
      <c r="BD510" s="187"/>
      <c r="BE510" s="187"/>
      <c r="BF510" s="187"/>
      <c r="BG510" s="187"/>
      <c r="BH510" s="187"/>
      <c r="BI510" s="187"/>
      <c r="BJ510" s="187"/>
      <c r="BK510" s="187"/>
      <c r="BL510" s="187"/>
      <c r="BM510" s="187"/>
      <c r="BN510" s="187"/>
      <c r="BO510" s="187"/>
      <c r="BP510" s="187"/>
      <c r="BQ510" s="187"/>
      <c r="BR510" s="187"/>
      <c r="BS510" s="187"/>
      <c r="BT510" s="187"/>
      <c r="BU510" s="187"/>
      <c r="BV510" s="187"/>
      <c r="BW510" s="187"/>
      <c r="BX510" s="187"/>
      <c r="BY510" s="187"/>
      <c r="BZ510" s="187"/>
      <c r="CA510" s="187"/>
      <c r="CB510" s="187"/>
      <c r="CC510" s="187"/>
      <c r="CD510" s="187"/>
      <c r="CE510" s="187"/>
      <c r="CF510" s="187"/>
      <c r="CG510" s="187"/>
      <c r="CH510" s="187"/>
      <c r="CI510" s="187"/>
      <c r="CJ510" s="187"/>
      <c r="CK510" s="187"/>
      <c r="CL510" s="187"/>
      <c r="CM510" s="187"/>
      <c r="CN510" s="187"/>
      <c r="CO510" s="187"/>
      <c r="CP510" s="187"/>
      <c r="CQ510" s="187"/>
      <c r="CR510" s="187"/>
      <c r="CS510" s="187"/>
      <c r="CT510" s="187"/>
      <c r="CU510" s="187"/>
      <c r="CV510" s="187"/>
      <c r="CW510" s="187"/>
      <c r="CX510" s="187"/>
      <c r="CY510" s="187"/>
      <c r="CZ510" s="187"/>
      <c r="DA510" s="187"/>
      <c r="DB510" s="187"/>
      <c r="DC510" s="187"/>
      <c r="DD510" s="188"/>
      <c r="DE510" s="188"/>
      <c r="DF510" s="188"/>
      <c r="DG510" s="188"/>
      <c r="DH510" s="188"/>
      <c r="DI510" s="188"/>
      <c r="DJ510" s="188"/>
      <c r="DK510" s="188"/>
      <c r="DL510" s="188"/>
      <c r="DM510" s="188"/>
      <c r="DN510" s="188"/>
      <c r="DO510" s="188"/>
      <c r="DP510" s="188"/>
      <c r="DQ510" s="188"/>
      <c r="DR510" s="188"/>
      <c r="DS510" s="188"/>
      <c r="DT510" s="188"/>
      <c r="DU510" s="188"/>
      <c r="DV510" s="188"/>
      <c r="DW510" s="188"/>
      <c r="DX510" s="188"/>
      <c r="DY510" s="188"/>
      <c r="DZ510" s="188"/>
      <c r="EA510" s="188"/>
      <c r="EB510" s="188"/>
      <c r="EC510" s="188"/>
      <c r="ED510" s="188"/>
      <c r="EE510" s="188"/>
      <c r="EF510" s="188"/>
      <c r="EG510" s="188"/>
      <c r="EH510" s="188"/>
      <c r="EI510" s="188"/>
      <c r="EJ510" s="188"/>
      <c r="EK510" s="188"/>
      <c r="EL510" s="188"/>
      <c r="EM510" s="188"/>
      <c r="EN510" s="188"/>
      <c r="EO510" s="188"/>
      <c r="EP510" s="188"/>
      <c r="EQ510" s="188"/>
      <c r="ER510" s="188"/>
      <c r="ES510" s="188"/>
      <c r="ET510" s="188"/>
      <c r="EU510" s="188"/>
      <c r="EV510" s="188"/>
      <c r="EW510" s="188"/>
      <c r="EX510" s="188"/>
      <c r="EY510" s="188"/>
    </row>
    <row r="511" spans="1:155" s="201" customFormat="1" ht="18.75" thickBot="1" x14ac:dyDescent="0.25">
      <c r="A511" s="190"/>
      <c r="B511" s="191"/>
      <c r="C511" s="191"/>
      <c r="D511" s="192"/>
      <c r="E511" s="192"/>
      <c r="F511" s="192" t="s">
        <v>29</v>
      </c>
      <c r="G511" s="166" t="s">
        <v>400</v>
      </c>
      <c r="H511" s="282"/>
      <c r="I511" s="191"/>
      <c r="J511" s="283">
        <f t="shared" si="201"/>
        <v>0</v>
      </c>
      <c r="K511" s="193" t="e">
        <f t="shared" si="202"/>
        <v>#DIV/0!</v>
      </c>
      <c r="L511" s="336"/>
      <c r="M511" s="283"/>
      <c r="N511" s="283"/>
      <c r="O511" s="337">
        <f>+M511+N511</f>
        <v>0</v>
      </c>
      <c r="P511" s="194">
        <f t="shared" si="203"/>
        <v>0</v>
      </c>
      <c r="Q511" s="195" t="e">
        <f t="shared" si="204"/>
        <v>#DIV/0!</v>
      </c>
      <c r="R511" s="196"/>
      <c r="S511" s="197"/>
      <c r="T511" s="223"/>
      <c r="U511" s="223"/>
      <c r="V511" s="223"/>
      <c r="W511" s="224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9"/>
      <c r="AN511" s="199"/>
      <c r="AO511" s="199"/>
      <c r="AP511" s="199"/>
      <c r="AQ511" s="199"/>
      <c r="AR511" s="199"/>
      <c r="AS511" s="199"/>
      <c r="AT511" s="199"/>
      <c r="AU511" s="199"/>
      <c r="AV511" s="199"/>
      <c r="AW511" s="199"/>
      <c r="AX511" s="199"/>
      <c r="AY511" s="199"/>
      <c r="AZ511" s="199"/>
      <c r="BA511" s="199"/>
      <c r="BB511" s="199"/>
      <c r="BC511" s="199"/>
      <c r="BD511" s="199"/>
      <c r="BE511" s="199"/>
      <c r="BF511" s="199"/>
      <c r="BG511" s="199"/>
      <c r="BH511" s="199"/>
      <c r="BI511" s="199"/>
      <c r="BJ511" s="199"/>
      <c r="BK511" s="199"/>
      <c r="BL511" s="199"/>
      <c r="BM511" s="199"/>
      <c r="BN511" s="199"/>
      <c r="BO511" s="199"/>
      <c r="BP511" s="199"/>
      <c r="BQ511" s="199"/>
      <c r="BR511" s="199"/>
      <c r="BS511" s="199"/>
      <c r="BT511" s="199"/>
      <c r="BU511" s="199"/>
      <c r="BV511" s="199"/>
      <c r="BW511" s="199"/>
      <c r="BX511" s="199"/>
      <c r="BY511" s="199"/>
      <c r="BZ511" s="199"/>
      <c r="CA511" s="199"/>
      <c r="CB511" s="199"/>
      <c r="CC511" s="199"/>
      <c r="CD511" s="199"/>
      <c r="CE511" s="199"/>
      <c r="CF511" s="199"/>
      <c r="CG511" s="199"/>
      <c r="CH511" s="199"/>
      <c r="CI511" s="199"/>
      <c r="CJ511" s="199"/>
      <c r="CK511" s="199"/>
      <c r="CL511" s="199"/>
      <c r="CM511" s="199"/>
      <c r="CN511" s="199"/>
      <c r="CO511" s="199"/>
      <c r="CP511" s="199"/>
      <c r="CQ511" s="199"/>
      <c r="CR511" s="199"/>
      <c r="CS511" s="199"/>
      <c r="CT511" s="199"/>
      <c r="CU511" s="199"/>
      <c r="CV511" s="199"/>
      <c r="CW511" s="199"/>
      <c r="CX511" s="199"/>
      <c r="CY511" s="199"/>
      <c r="CZ511" s="199"/>
      <c r="DA511" s="199"/>
      <c r="DB511" s="199"/>
      <c r="DC511" s="199"/>
      <c r="DD511" s="200"/>
      <c r="DE511" s="200"/>
      <c r="DF511" s="200"/>
      <c r="DG511" s="200"/>
      <c r="DH511" s="200"/>
      <c r="DI511" s="200"/>
      <c r="DJ511" s="200"/>
      <c r="DK511" s="200"/>
      <c r="DL511" s="200"/>
      <c r="DM511" s="200"/>
      <c r="DN511" s="200"/>
      <c r="DO511" s="200"/>
      <c r="DP511" s="200"/>
      <c r="DQ511" s="200"/>
      <c r="DR511" s="200"/>
      <c r="DS511" s="200"/>
      <c r="DT511" s="200"/>
      <c r="DU511" s="200"/>
      <c r="DV511" s="200"/>
      <c r="DW511" s="200"/>
      <c r="DX511" s="200"/>
      <c r="DY511" s="200"/>
      <c r="DZ511" s="200"/>
      <c r="EA511" s="200"/>
      <c r="EB511" s="200"/>
      <c r="EC511" s="200"/>
      <c r="ED511" s="200"/>
      <c r="EE511" s="200"/>
      <c r="EF511" s="200"/>
      <c r="EG511" s="200"/>
      <c r="EH511" s="200"/>
      <c r="EI511" s="200"/>
      <c r="EJ511" s="200"/>
      <c r="EK511" s="200"/>
      <c r="EL511" s="200"/>
      <c r="EM511" s="200"/>
      <c r="EN511" s="200"/>
      <c r="EO511" s="200"/>
      <c r="EP511" s="200"/>
      <c r="EQ511" s="200"/>
      <c r="ER511" s="200"/>
      <c r="ES511" s="200"/>
      <c r="ET511" s="200"/>
      <c r="EU511" s="200"/>
      <c r="EV511" s="200"/>
      <c r="EW511" s="200"/>
      <c r="EX511" s="200"/>
      <c r="EY511" s="200"/>
    </row>
    <row r="512" spans="1:155" s="189" customFormat="1" ht="18" x14ac:dyDescent="0.2">
      <c r="A512" s="178"/>
      <c r="B512" s="179"/>
      <c r="C512" s="179"/>
      <c r="D512" s="202"/>
      <c r="E512" s="180"/>
      <c r="F512" s="180"/>
      <c r="G512" s="149" t="s">
        <v>401</v>
      </c>
      <c r="H512" s="278"/>
      <c r="I512" s="279"/>
      <c r="J512" s="269">
        <f t="shared" si="201"/>
        <v>0</v>
      </c>
      <c r="K512" s="150" t="e">
        <f t="shared" si="202"/>
        <v>#DIV/0!</v>
      </c>
      <c r="L512" s="332"/>
      <c r="M512" s="333"/>
      <c r="N512" s="333">
        <f>+N513+N514+N515</f>
        <v>0</v>
      </c>
      <c r="O512" s="334">
        <f>+O513+O514+O515</f>
        <v>0</v>
      </c>
      <c r="P512" s="151">
        <f t="shared" si="203"/>
        <v>0</v>
      </c>
      <c r="Q512" s="181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72</v>
      </c>
      <c r="G513" s="68" t="s">
        <v>398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5"/>
      <c r="M513" s="255"/>
      <c r="N513" s="255"/>
      <c r="O513" s="308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189" customFormat="1" ht="18" x14ac:dyDescent="0.2">
      <c r="A514" s="64"/>
      <c r="B514" s="65"/>
      <c r="C514" s="65"/>
      <c r="D514" s="69"/>
      <c r="E514" s="69"/>
      <c r="F514" s="69" t="s">
        <v>74</v>
      </c>
      <c r="G514" s="68" t="s">
        <v>399</v>
      </c>
      <c r="H514" s="280"/>
      <c r="I514" s="281"/>
      <c r="J514" s="255">
        <f t="shared" si="201"/>
        <v>0</v>
      </c>
      <c r="K514" s="182" t="e">
        <f t="shared" si="202"/>
        <v>#DIV/0!</v>
      </c>
      <c r="L514" s="335"/>
      <c r="M514" s="255"/>
      <c r="N514" s="255"/>
      <c r="O514" s="308">
        <f>+M514+N514</f>
        <v>0</v>
      </c>
      <c r="P514" s="96">
        <f t="shared" si="203"/>
        <v>0</v>
      </c>
      <c r="Q514" s="183" t="e">
        <f t="shared" si="204"/>
        <v>#DIV/0!</v>
      </c>
      <c r="R514" s="184"/>
      <c r="S514" s="185"/>
      <c r="T514" s="221"/>
      <c r="U514" s="221"/>
      <c r="V514" s="221"/>
      <c r="W514" s="222"/>
      <c r="X514" s="186"/>
      <c r="Y514" s="186"/>
      <c r="Z514" s="186"/>
      <c r="AA514" s="186"/>
      <c r="AB514" s="186"/>
      <c r="AC514" s="186"/>
      <c r="AD514" s="186"/>
      <c r="AE514" s="186"/>
      <c r="AF514" s="186"/>
      <c r="AG514" s="186"/>
      <c r="AH514" s="186"/>
      <c r="AI514" s="186"/>
      <c r="AJ514" s="186"/>
      <c r="AK514" s="186"/>
      <c r="AL514" s="186"/>
      <c r="AM514" s="187"/>
      <c r="AN514" s="187"/>
      <c r="AO514" s="187"/>
      <c r="AP514" s="187"/>
      <c r="AQ514" s="187"/>
      <c r="AR514" s="187"/>
      <c r="AS514" s="187"/>
      <c r="AT514" s="187"/>
      <c r="AU514" s="187"/>
      <c r="AV514" s="187"/>
      <c r="AW514" s="187"/>
      <c r="AX514" s="187"/>
      <c r="AY514" s="187"/>
      <c r="AZ514" s="187"/>
      <c r="BA514" s="187"/>
      <c r="BB514" s="187"/>
      <c r="BC514" s="187"/>
      <c r="BD514" s="187"/>
      <c r="BE514" s="187"/>
      <c r="BF514" s="187"/>
      <c r="BG514" s="187"/>
      <c r="BH514" s="187"/>
      <c r="BI514" s="187"/>
      <c r="BJ514" s="187"/>
      <c r="BK514" s="187"/>
      <c r="BL514" s="187"/>
      <c r="BM514" s="187"/>
      <c r="BN514" s="187"/>
      <c r="BO514" s="187"/>
      <c r="BP514" s="187"/>
      <c r="BQ514" s="187"/>
      <c r="BR514" s="187"/>
      <c r="BS514" s="187"/>
      <c r="BT514" s="187"/>
      <c r="BU514" s="187"/>
      <c r="BV514" s="187"/>
      <c r="BW514" s="187"/>
      <c r="BX514" s="187"/>
      <c r="BY514" s="187"/>
      <c r="BZ514" s="187"/>
      <c r="CA514" s="187"/>
      <c r="CB514" s="187"/>
      <c r="CC514" s="187"/>
      <c r="CD514" s="187"/>
      <c r="CE514" s="187"/>
      <c r="CF514" s="187"/>
      <c r="CG514" s="187"/>
      <c r="CH514" s="187"/>
      <c r="CI514" s="187"/>
      <c r="CJ514" s="187"/>
      <c r="CK514" s="187"/>
      <c r="CL514" s="187"/>
      <c r="CM514" s="187"/>
      <c r="CN514" s="187"/>
      <c r="CO514" s="187"/>
      <c r="CP514" s="187"/>
      <c r="CQ514" s="187"/>
      <c r="CR514" s="187"/>
      <c r="CS514" s="187"/>
      <c r="CT514" s="187"/>
      <c r="CU514" s="187"/>
      <c r="CV514" s="187"/>
      <c r="CW514" s="187"/>
      <c r="CX514" s="187"/>
      <c r="CY514" s="187"/>
      <c r="CZ514" s="187"/>
      <c r="DA514" s="187"/>
      <c r="DB514" s="187"/>
      <c r="DC514" s="187"/>
      <c r="DD514" s="188"/>
      <c r="DE514" s="188"/>
      <c r="DF514" s="188"/>
      <c r="DG514" s="188"/>
      <c r="DH514" s="188"/>
      <c r="DI514" s="188"/>
      <c r="DJ514" s="188"/>
      <c r="DK514" s="188"/>
      <c r="DL514" s="188"/>
      <c r="DM514" s="188"/>
      <c r="DN514" s="188"/>
      <c r="DO514" s="188"/>
      <c r="DP514" s="188"/>
      <c r="DQ514" s="188"/>
      <c r="DR514" s="188"/>
      <c r="DS514" s="188"/>
      <c r="DT514" s="188"/>
      <c r="DU514" s="188"/>
      <c r="DV514" s="188"/>
      <c r="DW514" s="188"/>
      <c r="DX514" s="188"/>
      <c r="DY514" s="188"/>
      <c r="DZ514" s="188"/>
      <c r="EA514" s="188"/>
      <c r="EB514" s="188"/>
      <c r="EC514" s="188"/>
      <c r="ED514" s="188"/>
      <c r="EE514" s="188"/>
      <c r="EF514" s="188"/>
      <c r="EG514" s="188"/>
      <c r="EH514" s="188"/>
      <c r="EI514" s="188"/>
      <c r="EJ514" s="188"/>
      <c r="EK514" s="188"/>
      <c r="EL514" s="188"/>
      <c r="EM514" s="188"/>
      <c r="EN514" s="188"/>
      <c r="EO514" s="188"/>
      <c r="EP514" s="188"/>
      <c r="EQ514" s="188"/>
      <c r="ER514" s="188"/>
      <c r="ES514" s="188"/>
      <c r="ET514" s="188"/>
      <c r="EU514" s="188"/>
      <c r="EV514" s="188"/>
      <c r="EW514" s="188"/>
      <c r="EX514" s="188"/>
      <c r="EY514" s="188"/>
    </row>
    <row r="515" spans="1:155" s="201" customFormat="1" ht="18.75" thickBot="1" x14ac:dyDescent="0.25">
      <c r="A515" s="190"/>
      <c r="B515" s="191"/>
      <c r="C515" s="191"/>
      <c r="D515" s="192"/>
      <c r="E515" s="192"/>
      <c r="F515" s="192" t="s">
        <v>29</v>
      </c>
      <c r="G515" s="166" t="s">
        <v>400</v>
      </c>
      <c r="H515" s="282"/>
      <c r="I515" s="191"/>
      <c r="J515" s="283">
        <f t="shared" si="201"/>
        <v>0</v>
      </c>
      <c r="K515" s="193" t="e">
        <f t="shared" si="202"/>
        <v>#DIV/0!</v>
      </c>
      <c r="L515" s="336"/>
      <c r="M515" s="283"/>
      <c r="N515" s="283"/>
      <c r="O515" s="337">
        <f>+M515+N515</f>
        <v>0</v>
      </c>
      <c r="P515" s="194">
        <f t="shared" si="203"/>
        <v>0</v>
      </c>
      <c r="Q515" s="195" t="e">
        <f t="shared" si="204"/>
        <v>#DIV/0!</v>
      </c>
      <c r="R515" s="196"/>
      <c r="S515" s="197"/>
      <c r="T515" s="223"/>
      <c r="U515" s="223"/>
      <c r="V515" s="223"/>
      <c r="W515" s="224"/>
      <c r="X515" s="198"/>
      <c r="Y515" s="198"/>
      <c r="Z515" s="198"/>
      <c r="AA515" s="198"/>
      <c r="AB515" s="198"/>
      <c r="AC515" s="198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9"/>
      <c r="AN515" s="199"/>
      <c r="AO515" s="199"/>
      <c r="AP515" s="199"/>
      <c r="AQ515" s="199"/>
      <c r="AR515" s="199"/>
      <c r="AS515" s="199"/>
      <c r="AT515" s="199"/>
      <c r="AU515" s="199"/>
      <c r="AV515" s="199"/>
      <c r="AW515" s="199"/>
      <c r="AX515" s="199"/>
      <c r="AY515" s="199"/>
      <c r="AZ515" s="199"/>
      <c r="BA515" s="199"/>
      <c r="BB515" s="199"/>
      <c r="BC515" s="199"/>
      <c r="BD515" s="199"/>
      <c r="BE515" s="199"/>
      <c r="BF515" s="199"/>
      <c r="BG515" s="199"/>
      <c r="BH515" s="199"/>
      <c r="BI515" s="199"/>
      <c r="BJ515" s="199"/>
      <c r="BK515" s="199"/>
      <c r="BL515" s="199"/>
      <c r="BM515" s="199"/>
      <c r="BN515" s="199"/>
      <c r="BO515" s="199"/>
      <c r="BP515" s="199"/>
      <c r="BQ515" s="199"/>
      <c r="BR515" s="199"/>
      <c r="BS515" s="199"/>
      <c r="BT515" s="199"/>
      <c r="BU515" s="199"/>
      <c r="BV515" s="199"/>
      <c r="BW515" s="199"/>
      <c r="BX515" s="199"/>
      <c r="BY515" s="199"/>
      <c r="BZ515" s="199"/>
      <c r="CA515" s="199"/>
      <c r="CB515" s="199"/>
      <c r="CC515" s="199"/>
      <c r="CD515" s="199"/>
      <c r="CE515" s="199"/>
      <c r="CF515" s="199"/>
      <c r="CG515" s="199"/>
      <c r="CH515" s="199"/>
      <c r="CI515" s="199"/>
      <c r="CJ515" s="199"/>
      <c r="CK515" s="199"/>
      <c r="CL515" s="199"/>
      <c r="CM515" s="199"/>
      <c r="CN515" s="199"/>
      <c r="CO515" s="199"/>
      <c r="CP515" s="199"/>
      <c r="CQ515" s="199"/>
      <c r="CR515" s="199"/>
      <c r="CS515" s="199"/>
      <c r="CT515" s="199"/>
      <c r="CU515" s="199"/>
      <c r="CV515" s="199"/>
      <c r="CW515" s="199"/>
      <c r="CX515" s="199"/>
      <c r="CY515" s="199"/>
      <c r="CZ515" s="199"/>
      <c r="DA515" s="199"/>
      <c r="DB515" s="199"/>
      <c r="DC515" s="199"/>
      <c r="DD515" s="200"/>
      <c r="DE515" s="200"/>
      <c r="DF515" s="200"/>
      <c r="DG515" s="200"/>
      <c r="DH515" s="200"/>
      <c r="DI515" s="200"/>
      <c r="DJ515" s="200"/>
      <c r="DK515" s="200"/>
      <c r="DL515" s="200"/>
      <c r="DM515" s="200"/>
      <c r="DN515" s="200"/>
      <c r="DO515" s="200"/>
      <c r="DP515" s="200"/>
      <c r="DQ515" s="200"/>
      <c r="DR515" s="200"/>
      <c r="DS515" s="200"/>
      <c r="DT515" s="200"/>
      <c r="DU515" s="200"/>
      <c r="DV515" s="200"/>
      <c r="DW515" s="200"/>
      <c r="DX515" s="200"/>
      <c r="DY515" s="200"/>
      <c r="DZ515" s="200"/>
      <c r="EA515" s="200"/>
      <c r="EB515" s="200"/>
      <c r="EC515" s="200"/>
      <c r="ED515" s="200"/>
      <c r="EE515" s="200"/>
      <c r="EF515" s="200"/>
      <c r="EG515" s="200"/>
      <c r="EH515" s="200"/>
      <c r="EI515" s="200"/>
      <c r="EJ515" s="200"/>
      <c r="EK515" s="200"/>
      <c r="EL515" s="200"/>
      <c r="EM515" s="200"/>
      <c r="EN515" s="200"/>
      <c r="EO515" s="200"/>
      <c r="EP515" s="200"/>
      <c r="EQ515" s="200"/>
      <c r="ER515" s="200"/>
      <c r="ES515" s="200"/>
      <c r="ET515" s="200"/>
      <c r="EU515" s="200"/>
      <c r="EV515" s="200"/>
      <c r="EW515" s="200"/>
      <c r="EX515" s="200"/>
      <c r="EY515" s="200"/>
    </row>
    <row r="516" spans="1:155" s="189" customFormat="1" ht="18" x14ac:dyDescent="0.2">
      <c r="A516" s="178"/>
      <c r="B516" s="179"/>
      <c r="C516" s="179"/>
      <c r="D516" s="202"/>
      <c r="E516" s="180"/>
      <c r="F516" s="180"/>
      <c r="G516" s="149" t="s">
        <v>401</v>
      </c>
      <c r="H516" s="278"/>
      <c r="I516" s="279"/>
      <c r="J516" s="269">
        <f t="shared" si="201"/>
        <v>0</v>
      </c>
      <c r="K516" s="150" t="e">
        <f t="shared" si="202"/>
        <v>#DIV/0!</v>
      </c>
      <c r="L516" s="332"/>
      <c r="M516" s="333"/>
      <c r="N516" s="333">
        <f>+N517+N518+N519</f>
        <v>0</v>
      </c>
      <c r="O516" s="334">
        <f>+O517+O518+O519</f>
        <v>0</v>
      </c>
      <c r="P516" s="151">
        <f t="shared" si="203"/>
        <v>0</v>
      </c>
      <c r="Q516" s="181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72</v>
      </c>
      <c r="G517" s="68" t="s">
        <v>398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5"/>
      <c r="M517" s="255"/>
      <c r="N517" s="255"/>
      <c r="O517" s="308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s="189" customFormat="1" ht="18" x14ac:dyDescent="0.2">
      <c r="A518" s="64"/>
      <c r="B518" s="65"/>
      <c r="C518" s="65"/>
      <c r="D518" s="69"/>
      <c r="E518" s="69"/>
      <c r="F518" s="69" t="s">
        <v>74</v>
      </c>
      <c r="G518" s="68" t="s">
        <v>399</v>
      </c>
      <c r="H518" s="280"/>
      <c r="I518" s="281"/>
      <c r="J518" s="255">
        <f t="shared" si="201"/>
        <v>0</v>
      </c>
      <c r="K518" s="182" t="e">
        <f t="shared" si="202"/>
        <v>#DIV/0!</v>
      </c>
      <c r="L518" s="335"/>
      <c r="M518" s="255"/>
      <c r="N518" s="255"/>
      <c r="O518" s="308">
        <f>+M518+N518</f>
        <v>0</v>
      </c>
      <c r="P518" s="96">
        <f t="shared" si="203"/>
        <v>0</v>
      </c>
      <c r="Q518" s="183" t="e">
        <f t="shared" si="204"/>
        <v>#DIV/0!</v>
      </c>
      <c r="R518" s="184"/>
      <c r="S518" s="185"/>
      <c r="T518" s="221"/>
      <c r="U518" s="221"/>
      <c r="V518" s="221"/>
      <c r="W518" s="222"/>
      <c r="X518" s="186"/>
      <c r="Y518" s="186"/>
      <c r="Z518" s="186"/>
      <c r="AA518" s="186"/>
      <c r="AB518" s="186"/>
      <c r="AC518" s="186"/>
      <c r="AD518" s="186"/>
      <c r="AE518" s="186"/>
      <c r="AF518" s="186"/>
      <c r="AG518" s="186"/>
      <c r="AH518" s="186"/>
      <c r="AI518" s="186"/>
      <c r="AJ518" s="186"/>
      <c r="AK518" s="186"/>
      <c r="AL518" s="186"/>
      <c r="AM518" s="187"/>
      <c r="AN518" s="187"/>
      <c r="AO518" s="187"/>
      <c r="AP518" s="187"/>
      <c r="AQ518" s="187"/>
      <c r="AR518" s="187"/>
      <c r="AS518" s="187"/>
      <c r="AT518" s="187"/>
      <c r="AU518" s="187"/>
      <c r="AV518" s="187"/>
      <c r="AW518" s="187"/>
      <c r="AX518" s="187"/>
      <c r="AY518" s="187"/>
      <c r="AZ518" s="187"/>
      <c r="BA518" s="187"/>
      <c r="BB518" s="187"/>
      <c r="BC518" s="187"/>
      <c r="BD518" s="187"/>
      <c r="BE518" s="187"/>
      <c r="BF518" s="187"/>
      <c r="BG518" s="187"/>
      <c r="BH518" s="187"/>
      <c r="BI518" s="187"/>
      <c r="BJ518" s="187"/>
      <c r="BK518" s="187"/>
      <c r="BL518" s="187"/>
      <c r="BM518" s="187"/>
      <c r="BN518" s="187"/>
      <c r="BO518" s="187"/>
      <c r="BP518" s="187"/>
      <c r="BQ518" s="187"/>
      <c r="BR518" s="187"/>
      <c r="BS518" s="187"/>
      <c r="BT518" s="187"/>
      <c r="BU518" s="187"/>
      <c r="BV518" s="187"/>
      <c r="BW518" s="187"/>
      <c r="BX518" s="187"/>
      <c r="BY518" s="187"/>
      <c r="BZ518" s="187"/>
      <c r="CA518" s="187"/>
      <c r="CB518" s="187"/>
      <c r="CC518" s="187"/>
      <c r="CD518" s="187"/>
      <c r="CE518" s="187"/>
      <c r="CF518" s="187"/>
      <c r="CG518" s="187"/>
      <c r="CH518" s="187"/>
      <c r="CI518" s="187"/>
      <c r="CJ518" s="187"/>
      <c r="CK518" s="187"/>
      <c r="CL518" s="187"/>
      <c r="CM518" s="187"/>
      <c r="CN518" s="187"/>
      <c r="CO518" s="187"/>
      <c r="CP518" s="187"/>
      <c r="CQ518" s="187"/>
      <c r="CR518" s="187"/>
      <c r="CS518" s="187"/>
      <c r="CT518" s="187"/>
      <c r="CU518" s="187"/>
      <c r="CV518" s="187"/>
      <c r="CW518" s="187"/>
      <c r="CX518" s="187"/>
      <c r="CY518" s="187"/>
      <c r="CZ518" s="187"/>
      <c r="DA518" s="187"/>
      <c r="DB518" s="187"/>
      <c r="DC518" s="187"/>
      <c r="DD518" s="188"/>
      <c r="DE518" s="188"/>
      <c r="DF518" s="188"/>
      <c r="DG518" s="188"/>
      <c r="DH518" s="188"/>
      <c r="DI518" s="188"/>
      <c r="DJ518" s="188"/>
      <c r="DK518" s="188"/>
      <c r="DL518" s="188"/>
      <c r="DM518" s="188"/>
      <c r="DN518" s="188"/>
      <c r="DO518" s="188"/>
      <c r="DP518" s="188"/>
      <c r="DQ518" s="188"/>
      <c r="DR518" s="188"/>
      <c r="DS518" s="188"/>
      <c r="DT518" s="188"/>
      <c r="DU518" s="188"/>
      <c r="DV518" s="188"/>
      <c r="DW518" s="188"/>
      <c r="DX518" s="188"/>
      <c r="DY518" s="188"/>
      <c r="DZ518" s="188"/>
      <c r="EA518" s="188"/>
      <c r="EB518" s="188"/>
      <c r="EC518" s="188"/>
      <c r="ED518" s="188"/>
      <c r="EE518" s="188"/>
      <c r="EF518" s="188"/>
      <c r="EG518" s="188"/>
      <c r="EH518" s="188"/>
      <c r="EI518" s="188"/>
      <c r="EJ518" s="188"/>
      <c r="EK518" s="188"/>
      <c r="EL518" s="188"/>
      <c r="EM518" s="188"/>
      <c r="EN518" s="188"/>
      <c r="EO518" s="188"/>
      <c r="EP518" s="188"/>
      <c r="EQ518" s="188"/>
      <c r="ER518" s="188"/>
      <c r="ES518" s="188"/>
      <c r="ET518" s="188"/>
      <c r="EU518" s="188"/>
      <c r="EV518" s="188"/>
      <c r="EW518" s="188"/>
      <c r="EX518" s="188"/>
      <c r="EY518" s="188"/>
    </row>
    <row r="519" spans="1:155" ht="18.75" thickBot="1" x14ac:dyDescent="0.25">
      <c r="A519" s="203"/>
      <c r="B519" s="157"/>
      <c r="C519" s="157"/>
      <c r="D519" s="156"/>
      <c r="E519" s="156"/>
      <c r="F519" s="156" t="s">
        <v>29</v>
      </c>
      <c r="G519" s="166" t="s">
        <v>400</v>
      </c>
      <c r="H519" s="282"/>
      <c r="I519" s="191"/>
      <c r="J519" s="283">
        <f t="shared" si="201"/>
        <v>0</v>
      </c>
      <c r="K519" s="193" t="e">
        <f t="shared" si="202"/>
        <v>#DIV/0!</v>
      </c>
      <c r="L519" s="336"/>
      <c r="M519" s="283"/>
      <c r="N519" s="283"/>
      <c r="O519" s="337">
        <f>+M519+N519</f>
        <v>0</v>
      </c>
      <c r="P519" s="194">
        <f t="shared" si="203"/>
        <v>0</v>
      </c>
      <c r="Q519" s="195" t="e">
        <f t="shared" si="204"/>
        <v>#DIV/0!</v>
      </c>
      <c r="R519" s="39"/>
      <c r="S519" s="40"/>
      <c r="T519" s="125"/>
      <c r="U519" s="125"/>
      <c r="V519" s="125"/>
      <c r="W519" s="126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8"/>
      <c r="N520" s="338"/>
      <c r="O520" s="339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x14ac:dyDescent="0.2">
      <c r="M521" s="338"/>
      <c r="N521" s="338"/>
      <c r="O521" s="339"/>
      <c r="P521" s="170"/>
      <c r="R521" s="39"/>
      <c r="S521" s="83"/>
      <c r="T521" s="219"/>
      <c r="U521" s="219"/>
      <c r="V521" s="219"/>
      <c r="W521" s="127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1"/>
      <c r="DF521" s="11"/>
      <c r="DG521" s="11"/>
      <c r="DH521" s="11"/>
      <c r="DI521" s="11"/>
      <c r="DJ521" s="11"/>
      <c r="DK521" s="11"/>
      <c r="DL521" s="11"/>
      <c r="DM521" s="11"/>
      <c r="DN521" s="11"/>
      <c r="DO521" s="11"/>
      <c r="DP521" s="11"/>
      <c r="DQ521" s="11"/>
      <c r="DR521" s="11"/>
      <c r="DS521" s="11"/>
      <c r="DT521" s="11"/>
      <c r="DU521" s="11"/>
      <c r="DV521" s="11"/>
      <c r="DW521" s="11"/>
      <c r="DX521" s="11"/>
      <c r="DY521" s="11"/>
      <c r="DZ521" s="11"/>
      <c r="EA521" s="11"/>
      <c r="EB521" s="11"/>
      <c r="EC521" s="11"/>
      <c r="ED521" s="11"/>
      <c r="EE521" s="11"/>
      <c r="EF521" s="11"/>
      <c r="EG521" s="11"/>
      <c r="EH521" s="11"/>
      <c r="EI521" s="11"/>
      <c r="EJ521" s="11"/>
      <c r="EK521" s="11"/>
      <c r="EL521" s="11"/>
      <c r="EM521" s="11"/>
      <c r="EN521" s="11"/>
      <c r="EO521" s="11"/>
      <c r="EP521" s="11"/>
      <c r="EQ521" s="11"/>
      <c r="ER521" s="11"/>
      <c r="ES521" s="11"/>
      <c r="ET521" s="11"/>
      <c r="EU521" s="11"/>
      <c r="EV521" s="11"/>
      <c r="EW521" s="11"/>
      <c r="EX521" s="11"/>
      <c r="EY521" s="11"/>
    </row>
    <row r="522" spans="1:155" s="63" customFormat="1" x14ac:dyDescent="0.25">
      <c r="A522" s="3"/>
      <c r="B522" s="3"/>
      <c r="C522" s="3"/>
      <c r="D522" s="3"/>
      <c r="E522" s="3"/>
      <c r="F522" s="3"/>
      <c r="G522" s="212"/>
      <c r="H522" s="286"/>
      <c r="I522" s="286"/>
      <c r="J522" s="286"/>
      <c r="K522" s="213"/>
      <c r="L522" s="343"/>
      <c r="M522" s="341"/>
      <c r="N522" s="341"/>
      <c r="O522" s="339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x14ac:dyDescent="0.25">
      <c r="A523" s="206"/>
      <c r="B523" s="3"/>
      <c r="C523" s="3"/>
      <c r="D523" s="3"/>
      <c r="E523" s="206"/>
      <c r="F523" s="206"/>
      <c r="G523" s="207"/>
      <c r="H523" s="284"/>
      <c r="I523" s="284"/>
      <c r="J523" s="284"/>
      <c r="K523" s="208"/>
      <c r="L523" s="340"/>
      <c r="M523" s="341"/>
      <c r="N523" s="341"/>
      <c r="O523" s="339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0"/>
      <c r="C524" s="400"/>
      <c r="D524" s="400" t="s">
        <v>422</v>
      </c>
      <c r="E524" s="400"/>
      <c r="F524" s="401"/>
      <c r="G524" s="402"/>
      <c r="H524" s="403"/>
      <c r="I524" s="403"/>
      <c r="J524" s="401" t="s">
        <v>423</v>
      </c>
      <c r="K524" s="404"/>
      <c r="L524" s="405"/>
      <c r="M524" s="406" t="s">
        <v>424</v>
      </c>
      <c r="N524" s="406"/>
      <c r="O524" s="339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ht="15.75" x14ac:dyDescent="0.25">
      <c r="A525" s="3"/>
      <c r="B525" s="400"/>
      <c r="C525" s="400" t="s">
        <v>425</v>
      </c>
      <c r="D525" s="400"/>
      <c r="E525" s="400"/>
      <c r="F525" s="401"/>
      <c r="G525" s="402"/>
      <c r="H525" s="403"/>
      <c r="I525" s="403"/>
      <c r="J525" s="401" t="s">
        <v>426</v>
      </c>
      <c r="K525" s="404"/>
      <c r="L525" s="405"/>
      <c r="M525" s="406" t="s">
        <v>427</v>
      </c>
      <c r="N525" s="406"/>
      <c r="O525" s="339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2"/>
      <c r="M526" s="341"/>
      <c r="N526" s="341"/>
      <c r="O526" s="339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2"/>
      <c r="M527" s="341"/>
      <c r="N527" s="341"/>
      <c r="O527" s="339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2"/>
      <c r="M528" s="341"/>
      <c r="N528" s="341"/>
      <c r="O528" s="339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2"/>
      <c r="M529" s="341"/>
      <c r="N529" s="341"/>
      <c r="O529" s="339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2"/>
      <c r="M530" s="341"/>
      <c r="N530" s="341"/>
      <c r="O530" s="339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2"/>
      <c r="M531" s="341"/>
      <c r="N531" s="341"/>
      <c r="O531" s="339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s="63" customFormat="1" x14ac:dyDescent="0.25">
      <c r="A532" s="3"/>
      <c r="B532" s="3"/>
      <c r="C532" s="3"/>
      <c r="D532" s="3"/>
      <c r="E532" s="3"/>
      <c r="F532" s="209"/>
      <c r="G532" s="210"/>
      <c r="H532" s="285"/>
      <c r="I532" s="285"/>
      <c r="J532" s="285"/>
      <c r="K532" s="211"/>
      <c r="L532" s="342"/>
      <c r="M532" s="341"/>
      <c r="N532" s="341"/>
      <c r="O532" s="339"/>
      <c r="P532" s="204"/>
      <c r="Q532" s="205"/>
      <c r="R532" s="58"/>
      <c r="S532" s="110"/>
      <c r="T532" s="220"/>
      <c r="U532" s="220"/>
      <c r="V532" s="220"/>
      <c r="W532" s="225"/>
      <c r="X532" s="62"/>
      <c r="Y532" s="62"/>
      <c r="Z532" s="62"/>
      <c r="AA532" s="62"/>
      <c r="AB532" s="62"/>
      <c r="AC532" s="62"/>
      <c r="AD532" s="62"/>
      <c r="AE532" s="62"/>
      <c r="AF532" s="62"/>
      <c r="AG532" s="62"/>
      <c r="AH532" s="62"/>
      <c r="AI532" s="62"/>
      <c r="AJ532" s="62"/>
      <c r="AK532" s="62"/>
      <c r="AL532" s="62"/>
      <c r="AM532" s="62"/>
      <c r="AN532" s="62"/>
      <c r="AO532" s="62"/>
      <c r="AP532" s="62"/>
      <c r="AQ532" s="62"/>
      <c r="AR532" s="62"/>
      <c r="AS532" s="62"/>
      <c r="AT532" s="62"/>
      <c r="AU532" s="62"/>
      <c r="AV532" s="62"/>
      <c r="AW532" s="62"/>
      <c r="AX532" s="62"/>
      <c r="AY532" s="62"/>
      <c r="AZ532" s="62"/>
      <c r="BA532" s="62"/>
      <c r="BB532" s="62"/>
      <c r="BC532" s="62"/>
      <c r="BD532" s="62"/>
      <c r="BE532" s="62"/>
      <c r="BF532" s="62"/>
      <c r="BG532" s="62"/>
      <c r="BH532" s="62"/>
      <c r="BI532" s="62"/>
      <c r="BJ532" s="62"/>
      <c r="BK532" s="62"/>
      <c r="BL532" s="62"/>
      <c r="BM532" s="62"/>
      <c r="BN532" s="62"/>
      <c r="BO532" s="62"/>
      <c r="BP532" s="62"/>
      <c r="BQ532" s="62"/>
      <c r="BR532" s="62"/>
      <c r="BS532" s="62"/>
      <c r="BT532" s="62"/>
      <c r="BU532" s="62"/>
      <c r="BV532" s="62"/>
      <c r="BW532" s="62"/>
      <c r="BX532" s="62"/>
      <c r="BY532" s="62"/>
      <c r="BZ532" s="62"/>
      <c r="CA532" s="62"/>
      <c r="CB532" s="62"/>
      <c r="CC532" s="62"/>
      <c r="CD532" s="62"/>
      <c r="CE532" s="62"/>
      <c r="CF532" s="62"/>
      <c r="CG532" s="62"/>
      <c r="CH532" s="62"/>
      <c r="CI532" s="62"/>
      <c r="CJ532" s="62"/>
      <c r="CK532" s="62"/>
      <c r="CL532" s="62"/>
      <c r="CM532" s="62"/>
      <c r="CN532" s="62"/>
      <c r="CO532" s="62"/>
      <c r="CP532" s="62"/>
      <c r="CQ532" s="62"/>
      <c r="CR532" s="62"/>
      <c r="CS532" s="62"/>
      <c r="CT532" s="62"/>
      <c r="CU532" s="62"/>
      <c r="CV532" s="62"/>
      <c r="CW532" s="62"/>
      <c r="CX532" s="62"/>
      <c r="CY532" s="62"/>
      <c r="CZ532" s="62"/>
      <c r="DA532" s="62"/>
      <c r="DB532" s="62"/>
      <c r="DC532" s="62"/>
      <c r="DD532" s="62"/>
      <c r="DE532" s="62"/>
      <c r="DF532" s="62"/>
      <c r="DG532" s="62"/>
      <c r="DH532" s="62"/>
      <c r="DI532" s="62"/>
      <c r="DJ532" s="62"/>
      <c r="DK532" s="62"/>
      <c r="DL532" s="62"/>
      <c r="DM532" s="62"/>
      <c r="DN532" s="62"/>
      <c r="DO532" s="62"/>
      <c r="DP532" s="62"/>
      <c r="DQ532" s="62"/>
      <c r="DR532" s="62"/>
      <c r="DS532" s="62"/>
      <c r="DT532" s="62"/>
      <c r="DU532" s="62"/>
      <c r="DV532" s="62"/>
      <c r="DW532" s="62"/>
      <c r="DX532" s="62"/>
      <c r="DY532" s="62"/>
      <c r="DZ532" s="62"/>
      <c r="EA532" s="62"/>
      <c r="EB532" s="62"/>
      <c r="EC532" s="62"/>
      <c r="ED532" s="62"/>
      <c r="EE532" s="62"/>
      <c r="EF532" s="62"/>
      <c r="EG532" s="62"/>
      <c r="EH532" s="62"/>
      <c r="EI532" s="62"/>
      <c r="EJ532" s="62"/>
      <c r="EK532" s="62"/>
      <c r="EL532" s="62"/>
      <c r="EM532" s="62"/>
      <c r="EN532" s="62"/>
      <c r="EO532" s="62"/>
      <c r="EP532" s="62"/>
      <c r="EQ532" s="62"/>
      <c r="ER532" s="62"/>
      <c r="ES532" s="62"/>
      <c r="ET532" s="62"/>
      <c r="EU532" s="62"/>
      <c r="EV532" s="62"/>
      <c r="EW532" s="62"/>
      <c r="EX532" s="62"/>
      <c r="EY532" s="62"/>
    </row>
    <row r="533" spans="1:155" x14ac:dyDescent="0.2">
      <c r="M533" s="338"/>
      <c r="N533" s="338"/>
      <c r="O533" s="344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8"/>
      <c r="N534" s="338"/>
      <c r="O534" s="344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8"/>
      <c r="N535" s="338"/>
      <c r="O535" s="344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8"/>
      <c r="N536" s="338"/>
      <c r="O536" s="344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8"/>
      <c r="N537" s="338"/>
      <c r="O537" s="344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8"/>
      <c r="N538" s="338"/>
      <c r="O538" s="344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8"/>
      <c r="N539" s="338"/>
      <c r="O539" s="344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8"/>
      <c r="N540" s="338"/>
      <c r="O540" s="344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8"/>
      <c r="N541" s="338"/>
      <c r="O541" s="344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8"/>
      <c r="N542" s="338"/>
      <c r="O542" s="344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8"/>
      <c r="N543" s="338"/>
      <c r="O543" s="344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8"/>
      <c r="N544" s="338"/>
      <c r="O544" s="344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8"/>
      <c r="N545" s="338"/>
      <c r="O545" s="344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8"/>
      <c r="N546" s="338"/>
      <c r="O546" s="344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8"/>
      <c r="N547" s="338"/>
      <c r="O547" s="344"/>
      <c r="P547" s="170"/>
      <c r="R547" s="39"/>
      <c r="S547" s="40"/>
      <c r="T547" s="125"/>
      <c r="U547" s="125"/>
      <c r="V547" s="125"/>
      <c r="W547" s="126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1"/>
      <c r="DE547" s="11"/>
      <c r="DF547" s="11"/>
      <c r="DG547" s="11"/>
      <c r="DH547" s="11"/>
      <c r="DI547" s="11"/>
      <c r="DJ547" s="11"/>
      <c r="DK547" s="11"/>
      <c r="DL547" s="11"/>
      <c r="DM547" s="11"/>
      <c r="DN547" s="11"/>
      <c r="DO547" s="11"/>
      <c r="DP547" s="11"/>
      <c r="DQ547" s="11"/>
      <c r="DR547" s="11"/>
      <c r="DS547" s="11"/>
      <c r="DT547" s="11"/>
      <c r="DU547" s="11"/>
      <c r="DV547" s="11"/>
      <c r="DW547" s="11"/>
      <c r="DX547" s="11"/>
      <c r="DY547" s="11"/>
      <c r="DZ547" s="11"/>
      <c r="EA547" s="11"/>
      <c r="EB547" s="11"/>
      <c r="EC547" s="11"/>
      <c r="ED547" s="11"/>
      <c r="EE547" s="11"/>
      <c r="EF547" s="11"/>
      <c r="EG547" s="11"/>
      <c r="EH547" s="11"/>
      <c r="EI547" s="11"/>
      <c r="EJ547" s="11"/>
      <c r="EK547" s="11"/>
      <c r="EL547" s="11"/>
      <c r="EM547" s="11"/>
      <c r="EN547" s="11"/>
      <c r="EO547" s="11"/>
      <c r="EP547" s="11"/>
      <c r="EQ547" s="11"/>
      <c r="ER547" s="11"/>
      <c r="ES547" s="11"/>
      <c r="ET547" s="11"/>
      <c r="EU547" s="11"/>
      <c r="EV547" s="11"/>
      <c r="EW547" s="11"/>
      <c r="EX547" s="11"/>
      <c r="EY547" s="11"/>
    </row>
    <row r="548" spans="13:155" x14ac:dyDescent="0.2">
      <c r="M548" s="338"/>
      <c r="N548" s="338"/>
      <c r="O548" s="344"/>
      <c r="P548" s="170"/>
      <c r="R548" s="39"/>
      <c r="S548" s="214"/>
      <c r="T548" s="226"/>
      <c r="U548" s="226"/>
      <c r="V548" s="226"/>
    </row>
    <row r="549" spans="13:155" x14ac:dyDescent="0.2">
      <c r="M549" s="338"/>
      <c r="N549" s="338"/>
      <c r="O549" s="344"/>
      <c r="P549" s="170"/>
      <c r="R549" s="39"/>
      <c r="S549" s="214"/>
      <c r="T549" s="226"/>
      <c r="U549" s="226"/>
      <c r="V549" s="226"/>
    </row>
    <row r="550" spans="13:155" x14ac:dyDescent="0.2">
      <c r="M550" s="338"/>
      <c r="N550" s="338"/>
      <c r="O550" s="344"/>
      <c r="P550" s="170"/>
      <c r="R550" s="39"/>
      <c r="S550" s="214"/>
      <c r="T550" s="226"/>
      <c r="U550" s="226"/>
      <c r="V550" s="226"/>
    </row>
    <row r="551" spans="13:155" x14ac:dyDescent="0.2">
      <c r="M551" s="338"/>
      <c r="N551" s="338"/>
      <c r="O551" s="344"/>
      <c r="P551" s="170"/>
      <c r="R551" s="39"/>
      <c r="S551" s="214"/>
      <c r="T551" s="226"/>
      <c r="U551" s="226"/>
      <c r="V551" s="226"/>
    </row>
    <row r="552" spans="13:155" x14ac:dyDescent="0.2">
      <c r="M552" s="338"/>
      <c r="N552" s="338"/>
      <c r="O552" s="344"/>
      <c r="P552" s="170"/>
      <c r="R552" s="39"/>
      <c r="S552" s="214"/>
      <c r="T552" s="226"/>
      <c r="U552" s="226"/>
      <c r="V552" s="226"/>
    </row>
    <row r="553" spans="13:155" x14ac:dyDescent="0.2">
      <c r="M553" s="338"/>
      <c r="N553" s="338"/>
      <c r="O553" s="344"/>
      <c r="P553" s="170"/>
      <c r="R553" s="39"/>
      <c r="S553" s="214"/>
      <c r="T553" s="226"/>
      <c r="U553" s="226"/>
      <c r="V553" s="226"/>
    </row>
    <row r="554" spans="13:155" x14ac:dyDescent="0.2">
      <c r="M554" s="338"/>
      <c r="N554" s="338"/>
      <c r="O554" s="344"/>
      <c r="P554" s="170"/>
      <c r="R554" s="39"/>
      <c r="S554" s="214"/>
      <c r="T554" s="226"/>
      <c r="U554" s="226"/>
      <c r="V554" s="226"/>
    </row>
    <row r="555" spans="13:155" x14ac:dyDescent="0.2">
      <c r="M555" s="338"/>
      <c r="N555" s="338"/>
      <c r="O555" s="344"/>
      <c r="P555" s="170"/>
      <c r="R555" s="39"/>
      <c r="S555" s="214"/>
      <c r="T555" s="226"/>
      <c r="U555" s="226"/>
      <c r="V555" s="226"/>
    </row>
    <row r="556" spans="13:155" x14ac:dyDescent="0.2">
      <c r="M556" s="338"/>
      <c r="N556" s="338"/>
      <c r="O556" s="344"/>
      <c r="P556" s="170"/>
      <c r="R556" s="39"/>
      <c r="S556" s="214"/>
      <c r="T556" s="226"/>
      <c r="U556" s="226"/>
      <c r="V556" s="226"/>
    </row>
    <row r="557" spans="13:155" x14ac:dyDescent="0.2">
      <c r="M557" s="338"/>
      <c r="N557" s="338"/>
      <c r="O557" s="344"/>
      <c r="P557" s="170"/>
      <c r="R557" s="39"/>
      <c r="S557" s="214"/>
      <c r="T557" s="226"/>
      <c r="U557" s="226"/>
      <c r="V557" s="226"/>
    </row>
    <row r="558" spans="13:155" x14ac:dyDescent="0.2">
      <c r="M558" s="338"/>
      <c r="N558" s="338"/>
      <c r="O558" s="344"/>
      <c r="P558" s="170"/>
      <c r="R558" s="39"/>
      <c r="S558" s="214"/>
      <c r="T558" s="226"/>
      <c r="U558" s="226"/>
      <c r="V558" s="226"/>
    </row>
    <row r="559" spans="13:155" x14ac:dyDescent="0.2">
      <c r="M559" s="338"/>
      <c r="N559" s="338"/>
      <c r="O559" s="344"/>
      <c r="P559" s="170"/>
      <c r="R559" s="39"/>
      <c r="S559" s="214"/>
      <c r="T559" s="226"/>
      <c r="U559" s="226"/>
      <c r="V559" s="226"/>
    </row>
    <row r="560" spans="13:155" x14ac:dyDescent="0.2">
      <c r="M560" s="338"/>
      <c r="N560" s="338"/>
      <c r="O560" s="344"/>
      <c r="P560" s="170"/>
      <c r="R560" s="39"/>
      <c r="S560" s="214"/>
      <c r="T560" s="226"/>
      <c r="U560" s="226"/>
      <c r="V560" s="226"/>
    </row>
    <row r="561" spans="13:22" x14ac:dyDescent="0.2">
      <c r="M561" s="338"/>
      <c r="N561" s="338"/>
      <c r="O561" s="344"/>
      <c r="P561" s="170"/>
      <c r="R561" s="39"/>
      <c r="S561" s="214"/>
      <c r="T561" s="226"/>
      <c r="U561" s="226"/>
      <c r="V561" s="226"/>
    </row>
    <row r="562" spans="13:22" x14ac:dyDescent="0.2">
      <c r="M562" s="338"/>
      <c r="N562" s="338"/>
      <c r="O562" s="344"/>
      <c r="P562" s="170"/>
      <c r="R562" s="39"/>
      <c r="S562" s="214"/>
      <c r="T562" s="226"/>
      <c r="U562" s="226"/>
      <c r="V562" s="226"/>
    </row>
    <row r="563" spans="13:22" x14ac:dyDescent="0.2">
      <c r="M563" s="338"/>
      <c r="N563" s="338"/>
      <c r="O563" s="344"/>
      <c r="P563" s="170"/>
      <c r="R563" s="39"/>
      <c r="S563" s="214"/>
      <c r="T563" s="226"/>
      <c r="U563" s="226"/>
      <c r="V563" s="226"/>
    </row>
    <row r="564" spans="13:22" x14ac:dyDescent="0.2">
      <c r="M564" s="338"/>
      <c r="N564" s="338"/>
      <c r="O564" s="344"/>
      <c r="P564" s="170"/>
      <c r="R564" s="39"/>
      <c r="S564" s="214"/>
      <c r="T564" s="226"/>
      <c r="U564" s="226"/>
      <c r="V564" s="226"/>
    </row>
    <row r="565" spans="13:22" x14ac:dyDescent="0.2">
      <c r="M565" s="338"/>
      <c r="N565" s="338"/>
      <c r="O565" s="344"/>
      <c r="P565" s="170"/>
      <c r="R565" s="39"/>
      <c r="S565" s="214"/>
      <c r="T565" s="226"/>
      <c r="U565" s="226"/>
      <c r="V565" s="226"/>
    </row>
    <row r="566" spans="13:22" x14ac:dyDescent="0.2">
      <c r="M566" s="338"/>
      <c r="N566" s="338"/>
      <c r="O566" s="344"/>
      <c r="P566" s="170"/>
      <c r="R566" s="39"/>
      <c r="S566" s="214"/>
      <c r="T566" s="226"/>
      <c r="U566" s="226"/>
      <c r="V566" s="226"/>
    </row>
    <row r="567" spans="13:22" x14ac:dyDescent="0.2">
      <c r="M567" s="338"/>
      <c r="N567" s="338"/>
      <c r="O567" s="344"/>
      <c r="P567" s="170"/>
      <c r="R567" s="39"/>
      <c r="S567" s="214"/>
      <c r="T567" s="226"/>
      <c r="U567" s="226"/>
      <c r="V567" s="226"/>
    </row>
    <row r="568" spans="13:22" x14ac:dyDescent="0.2">
      <c r="M568" s="338"/>
      <c r="N568" s="338"/>
      <c r="O568" s="344"/>
      <c r="P568" s="170"/>
      <c r="R568" s="39"/>
      <c r="S568" s="214"/>
      <c r="T568" s="226"/>
      <c r="U568" s="226"/>
      <c r="V568" s="226"/>
    </row>
    <row r="569" spans="13:22" x14ac:dyDescent="0.2">
      <c r="M569" s="338"/>
      <c r="N569" s="338"/>
      <c r="O569" s="344"/>
      <c r="P569" s="170"/>
      <c r="R569" s="39"/>
      <c r="S569" s="214"/>
      <c r="T569" s="226"/>
      <c r="U569" s="226"/>
      <c r="V569" s="226"/>
    </row>
    <row r="570" spans="13:22" x14ac:dyDescent="0.2">
      <c r="M570" s="338"/>
      <c r="N570" s="338"/>
      <c r="O570" s="344"/>
      <c r="P570" s="170"/>
      <c r="R570" s="39"/>
      <c r="S570" s="214"/>
      <c r="T570" s="226"/>
      <c r="U570" s="226"/>
      <c r="V570" s="226"/>
    </row>
    <row r="571" spans="13:22" x14ac:dyDescent="0.2">
      <c r="M571" s="338"/>
      <c r="N571" s="338"/>
      <c r="O571" s="344"/>
      <c r="P571" s="170"/>
      <c r="R571" s="39"/>
      <c r="S571" s="214"/>
      <c r="T571" s="226"/>
      <c r="U571" s="226"/>
      <c r="V571" s="226"/>
    </row>
    <row r="572" spans="13:22" x14ac:dyDescent="0.2">
      <c r="M572" s="338"/>
      <c r="N572" s="338"/>
      <c r="O572" s="344"/>
      <c r="P572" s="170"/>
      <c r="R572" s="39"/>
      <c r="S572" s="214"/>
      <c r="T572" s="226"/>
      <c r="U572" s="226"/>
      <c r="V572" s="226"/>
    </row>
    <row r="573" spans="13:22" x14ac:dyDescent="0.2">
      <c r="M573" s="338"/>
      <c r="N573" s="338"/>
      <c r="O573" s="344"/>
      <c r="P573" s="170"/>
      <c r="R573" s="39"/>
      <c r="S573" s="214"/>
      <c r="T573" s="226"/>
      <c r="U573" s="226"/>
      <c r="V573" s="226"/>
    </row>
    <row r="574" spans="13:22" x14ac:dyDescent="0.2">
      <c r="M574" s="338"/>
      <c r="N574" s="338"/>
      <c r="O574" s="344"/>
      <c r="P574" s="170"/>
      <c r="R574" s="39"/>
      <c r="S574" s="214"/>
      <c r="T574" s="226"/>
      <c r="U574" s="226"/>
      <c r="V574" s="226"/>
    </row>
    <row r="575" spans="13:22" x14ac:dyDescent="0.2">
      <c r="M575" s="338"/>
      <c r="N575" s="338"/>
      <c r="O575" s="344"/>
      <c r="P575" s="170"/>
      <c r="R575" s="39"/>
      <c r="S575" s="214"/>
      <c r="T575" s="226"/>
      <c r="U575" s="226"/>
      <c r="V575" s="226"/>
    </row>
    <row r="576" spans="13:22" x14ac:dyDescent="0.2">
      <c r="M576" s="338"/>
      <c r="N576" s="338"/>
      <c r="O576" s="344"/>
      <c r="P576" s="170"/>
      <c r="R576" s="39"/>
      <c r="S576" s="214"/>
      <c r="T576" s="226"/>
      <c r="U576" s="226"/>
      <c r="V576" s="226"/>
    </row>
    <row r="577" spans="13:22" x14ac:dyDescent="0.2">
      <c r="M577" s="338"/>
      <c r="N577" s="338"/>
      <c r="O577" s="344"/>
      <c r="P577" s="170"/>
      <c r="R577" s="39"/>
      <c r="S577" s="214"/>
      <c r="T577" s="226"/>
      <c r="U577" s="226"/>
      <c r="V577" s="226"/>
    </row>
    <row r="578" spans="13:22" x14ac:dyDescent="0.2">
      <c r="M578" s="338"/>
      <c r="N578" s="338"/>
      <c r="O578" s="344"/>
      <c r="P578" s="170"/>
      <c r="R578" s="39"/>
      <c r="S578" s="214"/>
      <c r="T578" s="226"/>
      <c r="U578" s="226"/>
      <c r="V578" s="226"/>
    </row>
    <row r="579" spans="13:22" x14ac:dyDescent="0.2">
      <c r="M579" s="338"/>
      <c r="N579" s="338"/>
      <c r="O579" s="344"/>
      <c r="P579" s="170"/>
      <c r="R579" s="39"/>
      <c r="S579" s="214"/>
      <c r="T579" s="226"/>
      <c r="U579" s="226"/>
      <c r="V579" s="226"/>
    </row>
    <row r="580" spans="13:22" x14ac:dyDescent="0.2">
      <c r="M580" s="338"/>
      <c r="N580" s="338"/>
      <c r="O580" s="344"/>
      <c r="P580" s="170"/>
      <c r="R580" s="39"/>
      <c r="S580" s="214"/>
      <c r="T580" s="226"/>
      <c r="U580" s="226"/>
      <c r="V580" s="226"/>
    </row>
    <row r="581" spans="13:22" x14ac:dyDescent="0.2">
      <c r="M581" s="338"/>
      <c r="N581" s="338"/>
      <c r="O581" s="344"/>
      <c r="P581" s="170"/>
      <c r="R581" s="39"/>
      <c r="S581" s="214"/>
      <c r="T581" s="226"/>
      <c r="U581" s="226"/>
      <c r="V581" s="226"/>
    </row>
    <row r="582" spans="13:22" x14ac:dyDescent="0.2">
      <c r="M582" s="338"/>
      <c r="N582" s="338"/>
      <c r="O582" s="344"/>
      <c r="P582" s="170"/>
      <c r="R582" s="39"/>
      <c r="S582" s="214"/>
      <c r="T582" s="226"/>
      <c r="U582" s="226"/>
      <c r="V582" s="226"/>
    </row>
    <row r="583" spans="13:22" x14ac:dyDescent="0.2">
      <c r="M583" s="338"/>
      <c r="N583" s="338"/>
      <c r="O583" s="344"/>
      <c r="P583" s="170"/>
      <c r="R583" s="39"/>
      <c r="S583" s="214"/>
      <c r="T583" s="226"/>
      <c r="U583" s="226"/>
      <c r="V583" s="226"/>
    </row>
    <row r="584" spans="13:22" x14ac:dyDescent="0.2">
      <c r="M584" s="338"/>
      <c r="N584" s="338"/>
      <c r="O584" s="344"/>
      <c r="P584" s="170"/>
      <c r="R584" s="39"/>
      <c r="S584" s="214"/>
      <c r="T584" s="226"/>
      <c r="U584" s="226"/>
      <c r="V584" s="226"/>
    </row>
    <row r="585" spans="13:22" x14ac:dyDescent="0.2">
      <c r="M585" s="338"/>
      <c r="N585" s="338"/>
      <c r="O585" s="344"/>
      <c r="P585" s="170"/>
      <c r="R585" s="39"/>
      <c r="S585" s="214"/>
      <c r="T585" s="226"/>
      <c r="U585" s="226"/>
      <c r="V585" s="226"/>
    </row>
    <row r="586" spans="13:22" x14ac:dyDescent="0.2">
      <c r="M586" s="338"/>
      <c r="N586" s="338"/>
      <c r="O586" s="344"/>
      <c r="P586" s="170"/>
      <c r="R586" s="39"/>
      <c r="S586" s="214"/>
      <c r="T586" s="226"/>
      <c r="U586" s="226"/>
      <c r="V586" s="226"/>
    </row>
    <row r="587" spans="13:22" x14ac:dyDescent="0.2">
      <c r="M587" s="338"/>
      <c r="N587" s="338"/>
      <c r="O587" s="344"/>
      <c r="P587" s="170"/>
      <c r="R587" s="39"/>
      <c r="S587" s="214"/>
      <c r="T587" s="226"/>
      <c r="U587" s="226"/>
      <c r="V587" s="226"/>
    </row>
    <row r="588" spans="13:22" x14ac:dyDescent="0.2">
      <c r="M588" s="338"/>
      <c r="N588" s="338"/>
      <c r="O588" s="344"/>
      <c r="P588" s="170"/>
      <c r="R588" s="39"/>
      <c r="S588" s="214"/>
      <c r="T588" s="226"/>
      <c r="U588" s="226"/>
      <c r="V588" s="226"/>
    </row>
    <row r="589" spans="13:22" x14ac:dyDescent="0.2">
      <c r="M589" s="338"/>
      <c r="N589" s="338"/>
      <c r="O589" s="344"/>
      <c r="P589" s="170"/>
      <c r="R589" s="39"/>
      <c r="S589" s="214"/>
      <c r="T589" s="226"/>
      <c r="U589" s="226"/>
      <c r="V589" s="226"/>
    </row>
    <row r="590" spans="13:22" x14ac:dyDescent="0.2">
      <c r="M590" s="338"/>
      <c r="N590" s="338"/>
      <c r="O590" s="344"/>
      <c r="P590" s="170"/>
      <c r="R590" s="39"/>
      <c r="S590" s="214"/>
      <c r="T590" s="226"/>
      <c r="U590" s="226"/>
      <c r="V590" s="226"/>
    </row>
    <row r="591" spans="13:22" x14ac:dyDescent="0.2">
      <c r="M591" s="338"/>
      <c r="N591" s="338"/>
      <c r="O591" s="344"/>
      <c r="P591" s="170"/>
      <c r="R591" s="39"/>
      <c r="S591" s="214"/>
      <c r="T591" s="226"/>
      <c r="U591" s="226"/>
      <c r="V591" s="226"/>
    </row>
    <row r="592" spans="13:22" x14ac:dyDescent="0.2">
      <c r="M592" s="338"/>
      <c r="N592" s="338"/>
      <c r="O592" s="344"/>
      <c r="P592" s="170"/>
      <c r="R592" s="39"/>
      <c r="S592" s="214"/>
      <c r="T592" s="226"/>
      <c r="U592" s="226"/>
      <c r="V592" s="226"/>
    </row>
    <row r="593" spans="13:22" x14ac:dyDescent="0.2">
      <c r="M593" s="338"/>
      <c r="N593" s="338"/>
      <c r="O593" s="344"/>
      <c r="P593" s="170"/>
      <c r="R593" s="39"/>
      <c r="S593" s="214"/>
      <c r="T593" s="226"/>
      <c r="U593" s="226"/>
      <c r="V593" s="226"/>
    </row>
    <row r="594" spans="13:22" x14ac:dyDescent="0.2">
      <c r="M594" s="338"/>
      <c r="N594" s="338"/>
      <c r="O594" s="344"/>
      <c r="P594" s="170"/>
      <c r="R594" s="39"/>
      <c r="S594" s="214"/>
      <c r="T594" s="226"/>
      <c r="U594" s="226"/>
      <c r="V594" s="226"/>
    </row>
    <row r="595" spans="13:22" x14ac:dyDescent="0.2">
      <c r="M595" s="338"/>
      <c r="N595" s="338"/>
      <c r="O595" s="344"/>
      <c r="P595" s="170"/>
      <c r="R595" s="39"/>
      <c r="S595" s="214"/>
      <c r="T595" s="226"/>
      <c r="U595" s="226"/>
      <c r="V595" s="226"/>
    </row>
    <row r="596" spans="13:22" x14ac:dyDescent="0.2">
      <c r="M596" s="338"/>
      <c r="N596" s="338"/>
      <c r="O596" s="344"/>
      <c r="P596" s="170"/>
      <c r="R596" s="39"/>
      <c r="S596" s="214"/>
      <c r="T596" s="226"/>
      <c r="U596" s="226"/>
      <c r="V596" s="226"/>
    </row>
    <row r="597" spans="13:22" x14ac:dyDescent="0.2">
      <c r="M597" s="338"/>
      <c r="N597" s="338"/>
      <c r="O597" s="344"/>
      <c r="P597" s="170"/>
      <c r="R597" s="39"/>
      <c r="S597" s="214"/>
      <c r="T597" s="226"/>
      <c r="U597" s="226"/>
      <c r="V597" s="226"/>
    </row>
    <row r="598" spans="13:22" x14ac:dyDescent="0.2">
      <c r="M598" s="338"/>
      <c r="N598" s="338"/>
      <c r="O598" s="344"/>
      <c r="P598" s="170"/>
      <c r="R598" s="39"/>
      <c r="S598" s="214"/>
      <c r="T598" s="226"/>
      <c r="U598" s="226"/>
      <c r="V598" s="226"/>
    </row>
    <row r="599" spans="13:22" x14ac:dyDescent="0.2">
      <c r="M599" s="338"/>
      <c r="N599" s="338"/>
      <c r="O599" s="344"/>
      <c r="P599" s="170"/>
      <c r="R599" s="39"/>
      <c r="S599" s="214"/>
      <c r="T599" s="226"/>
      <c r="U599" s="226"/>
      <c r="V599" s="226"/>
    </row>
    <row r="600" spans="13:22" x14ac:dyDescent="0.2">
      <c r="M600" s="338"/>
      <c r="N600" s="338"/>
      <c r="O600" s="344"/>
      <c r="P600" s="170"/>
      <c r="R600" s="39"/>
      <c r="S600" s="214"/>
      <c r="T600" s="226"/>
      <c r="U600" s="226"/>
      <c r="V600" s="226"/>
    </row>
    <row r="601" spans="13:22" x14ac:dyDescent="0.2">
      <c r="M601" s="338"/>
      <c r="N601" s="338"/>
      <c r="O601" s="344"/>
      <c r="P601" s="170"/>
      <c r="R601" s="39"/>
      <c r="S601" s="214"/>
      <c r="T601" s="226"/>
      <c r="U601" s="226"/>
      <c r="V601" s="226"/>
    </row>
    <row r="602" spans="13:22" x14ac:dyDescent="0.2">
      <c r="M602" s="338"/>
      <c r="N602" s="338"/>
      <c r="O602" s="344"/>
      <c r="P602" s="170"/>
      <c r="R602" s="39"/>
      <c r="S602" s="214"/>
      <c r="T602" s="226"/>
      <c r="U602" s="226"/>
      <c r="V602" s="226"/>
    </row>
    <row r="603" spans="13:22" x14ac:dyDescent="0.2">
      <c r="M603" s="338"/>
      <c r="N603" s="338"/>
      <c r="O603" s="344"/>
      <c r="P603" s="170"/>
      <c r="R603" s="39"/>
      <c r="S603" s="214"/>
      <c r="T603" s="226"/>
      <c r="U603" s="226"/>
      <c r="V603" s="226"/>
    </row>
    <row r="604" spans="13:22" x14ac:dyDescent="0.2">
      <c r="M604" s="338"/>
      <c r="N604" s="338"/>
      <c r="O604" s="344"/>
      <c r="P604" s="170"/>
      <c r="R604" s="39"/>
      <c r="S604" s="214"/>
      <c r="T604" s="226"/>
      <c r="U604" s="226"/>
      <c r="V604" s="226"/>
    </row>
    <row r="605" spans="13:22" x14ac:dyDescent="0.2">
      <c r="M605" s="338"/>
      <c r="N605" s="338"/>
      <c r="O605" s="344"/>
      <c r="P605" s="170"/>
      <c r="R605" s="39"/>
      <c r="S605" s="214"/>
      <c r="T605" s="226"/>
      <c r="U605" s="226"/>
      <c r="V605" s="226"/>
    </row>
    <row r="606" spans="13:22" x14ac:dyDescent="0.2">
      <c r="M606" s="338"/>
      <c r="N606" s="338"/>
      <c r="O606" s="344"/>
      <c r="P606" s="170"/>
      <c r="R606" s="39"/>
      <c r="S606" s="214"/>
      <c r="T606" s="226"/>
      <c r="U606" s="226"/>
      <c r="V606" s="226"/>
    </row>
    <row r="607" spans="13:22" x14ac:dyDescent="0.2">
      <c r="M607" s="338"/>
      <c r="N607" s="338"/>
      <c r="O607" s="344"/>
      <c r="P607" s="170"/>
      <c r="R607" s="39"/>
      <c r="S607" s="214"/>
      <c r="T607" s="226"/>
      <c r="U607" s="226"/>
      <c r="V607" s="226"/>
    </row>
    <row r="608" spans="13:22" x14ac:dyDescent="0.2">
      <c r="M608" s="338"/>
      <c r="N608" s="338"/>
      <c r="O608" s="344"/>
      <c r="P608" s="170"/>
      <c r="R608" s="39"/>
      <c r="S608" s="214"/>
      <c r="T608" s="226"/>
      <c r="U608" s="226"/>
      <c r="V608" s="226"/>
    </row>
    <row r="609" spans="13:22" x14ac:dyDescent="0.2">
      <c r="M609" s="338"/>
      <c r="N609" s="338"/>
      <c r="O609" s="344"/>
      <c r="P609" s="170"/>
      <c r="R609" s="39"/>
      <c r="S609" s="214"/>
      <c r="T609" s="226"/>
      <c r="U609" s="226"/>
      <c r="V609" s="226"/>
    </row>
    <row r="610" spans="13:22" x14ac:dyDescent="0.2">
      <c r="M610" s="338"/>
      <c r="N610" s="338"/>
      <c r="O610" s="344"/>
      <c r="P610" s="170"/>
      <c r="R610" s="39"/>
      <c r="S610" s="214"/>
      <c r="T610" s="226"/>
      <c r="U610" s="226"/>
      <c r="V610" s="226"/>
    </row>
    <row r="611" spans="13:22" x14ac:dyDescent="0.2">
      <c r="M611" s="338"/>
      <c r="N611" s="338"/>
      <c r="O611" s="344"/>
      <c r="P611" s="170"/>
      <c r="R611" s="39"/>
      <c r="S611" s="214"/>
      <c r="T611" s="226"/>
      <c r="U611" s="226"/>
      <c r="V611" s="226"/>
    </row>
    <row r="612" spans="13:22" x14ac:dyDescent="0.2">
      <c r="M612" s="338"/>
      <c r="N612" s="338"/>
      <c r="O612" s="344"/>
      <c r="P612" s="170"/>
      <c r="R612" s="39"/>
      <c r="S612" s="214"/>
      <c r="T612" s="226"/>
      <c r="U612" s="226"/>
      <c r="V612" s="226"/>
    </row>
    <row r="613" spans="13:22" x14ac:dyDescent="0.2">
      <c r="M613" s="338"/>
      <c r="N613" s="338"/>
      <c r="O613" s="344"/>
      <c r="P613" s="170"/>
      <c r="R613" s="39"/>
      <c r="S613" s="214"/>
      <c r="T613" s="226"/>
      <c r="U613" s="226"/>
      <c r="V613" s="226"/>
    </row>
    <row r="614" spans="13:22" x14ac:dyDescent="0.2">
      <c r="M614" s="338"/>
      <c r="N614" s="338"/>
      <c r="O614" s="344"/>
      <c r="P614" s="170"/>
      <c r="R614" s="39"/>
      <c r="S614" s="214"/>
      <c r="T614" s="226"/>
      <c r="U614" s="226"/>
      <c r="V614" s="226"/>
    </row>
    <row r="615" spans="13:22" x14ac:dyDescent="0.2">
      <c r="M615" s="338"/>
      <c r="N615" s="338"/>
      <c r="O615" s="344"/>
      <c r="P615" s="170"/>
      <c r="R615" s="39"/>
      <c r="S615" s="214"/>
      <c r="T615" s="226"/>
      <c r="U615" s="226"/>
      <c r="V615" s="226"/>
    </row>
    <row r="616" spans="13:22" x14ac:dyDescent="0.2">
      <c r="M616" s="338"/>
      <c r="N616" s="338"/>
      <c r="O616" s="344"/>
      <c r="P616" s="170"/>
      <c r="R616" s="39"/>
      <c r="S616" s="214"/>
      <c r="T616" s="226"/>
      <c r="U616" s="226"/>
      <c r="V616" s="226"/>
    </row>
    <row r="617" spans="13:22" x14ac:dyDescent="0.2">
      <c r="M617" s="338"/>
      <c r="N617" s="338"/>
      <c r="O617" s="344"/>
      <c r="P617" s="170"/>
      <c r="R617" s="39"/>
      <c r="S617" s="214"/>
      <c r="T617" s="226"/>
      <c r="U617" s="226"/>
      <c r="V617" s="226"/>
    </row>
    <row r="618" spans="13:22" x14ac:dyDescent="0.2">
      <c r="M618" s="338"/>
      <c r="N618" s="338"/>
      <c r="O618" s="344"/>
      <c r="P618" s="170"/>
      <c r="R618" s="39"/>
      <c r="S618" s="214"/>
      <c r="T618" s="226"/>
      <c r="U618" s="226"/>
      <c r="V618" s="226"/>
    </row>
    <row r="619" spans="13:22" x14ac:dyDescent="0.2">
      <c r="M619" s="338"/>
      <c r="N619" s="338"/>
      <c r="O619" s="344"/>
      <c r="P619" s="170"/>
      <c r="R619" s="39"/>
      <c r="S619" s="214"/>
      <c r="T619" s="226"/>
      <c r="U619" s="226"/>
      <c r="V619" s="226"/>
    </row>
    <row r="620" spans="13:22" x14ac:dyDescent="0.2">
      <c r="M620" s="338"/>
      <c r="N620" s="338"/>
      <c r="O620" s="344"/>
      <c r="P620" s="170"/>
      <c r="R620" s="39"/>
      <c r="S620" s="214"/>
      <c r="T620" s="226"/>
      <c r="U620" s="226"/>
      <c r="V620" s="226"/>
    </row>
    <row r="621" spans="13:22" x14ac:dyDescent="0.2">
      <c r="M621" s="338"/>
      <c r="N621" s="338"/>
      <c r="O621" s="344"/>
      <c r="P621" s="170"/>
      <c r="R621" s="39"/>
      <c r="S621" s="214"/>
      <c r="T621" s="226"/>
      <c r="U621" s="226"/>
      <c r="V621" s="226"/>
    </row>
    <row r="622" spans="13:22" x14ac:dyDescent="0.2">
      <c r="M622" s="338"/>
      <c r="N622" s="338"/>
      <c r="O622" s="344"/>
      <c r="P622" s="170"/>
      <c r="R622" s="39"/>
      <c r="S622" s="214"/>
      <c r="T622" s="226"/>
      <c r="U622" s="226"/>
      <c r="V622" s="226"/>
    </row>
    <row r="623" spans="13:22" x14ac:dyDescent="0.2">
      <c r="M623" s="338"/>
      <c r="N623" s="338"/>
      <c r="O623" s="344"/>
      <c r="P623" s="170"/>
      <c r="R623" s="39"/>
      <c r="S623" s="214"/>
      <c r="T623" s="226"/>
      <c r="U623" s="226"/>
      <c r="V623" s="226"/>
    </row>
    <row r="624" spans="13:22" x14ac:dyDescent="0.2">
      <c r="M624" s="338"/>
      <c r="N624" s="338"/>
      <c r="O624" s="344"/>
      <c r="P624" s="170"/>
      <c r="R624" s="39"/>
      <c r="S624" s="214"/>
      <c r="T624" s="226"/>
      <c r="U624" s="226"/>
      <c r="V624" s="226"/>
    </row>
    <row r="625" spans="13:22" x14ac:dyDescent="0.2">
      <c r="M625" s="338"/>
      <c r="N625" s="338"/>
      <c r="O625" s="344"/>
      <c r="P625" s="170"/>
      <c r="R625" s="39"/>
      <c r="S625" s="214"/>
      <c r="T625" s="226"/>
      <c r="U625" s="226"/>
      <c r="V625" s="226"/>
    </row>
    <row r="626" spans="13:22" x14ac:dyDescent="0.2">
      <c r="M626" s="338"/>
      <c r="N626" s="338"/>
      <c r="O626" s="344"/>
      <c r="P626" s="170"/>
      <c r="R626" s="39"/>
      <c r="S626" s="214"/>
      <c r="T626" s="226"/>
      <c r="U626" s="226"/>
      <c r="V626" s="226"/>
    </row>
    <row r="627" spans="13:22" x14ac:dyDescent="0.2">
      <c r="M627" s="338"/>
      <c r="N627" s="338"/>
      <c r="O627" s="344"/>
      <c r="P627" s="170"/>
      <c r="R627" s="39"/>
      <c r="S627" s="214"/>
      <c r="T627" s="226"/>
      <c r="U627" s="226"/>
      <c r="V627" s="226"/>
    </row>
    <row r="628" spans="13:22" x14ac:dyDescent="0.2">
      <c r="M628" s="338"/>
      <c r="N628" s="338"/>
      <c r="O628" s="344"/>
      <c r="P628" s="170"/>
      <c r="R628" s="39"/>
      <c r="S628" s="214"/>
      <c r="T628" s="226"/>
      <c r="U628" s="226"/>
      <c r="V628" s="226"/>
    </row>
    <row r="629" spans="13:22" x14ac:dyDescent="0.2">
      <c r="M629" s="338"/>
      <c r="N629" s="338"/>
      <c r="O629" s="344"/>
      <c r="P629" s="170"/>
      <c r="R629" s="39"/>
      <c r="S629" s="214"/>
      <c r="T629" s="226"/>
      <c r="U629" s="226"/>
      <c r="V629" s="226"/>
    </row>
    <row r="630" spans="13:22" x14ac:dyDescent="0.2">
      <c r="M630" s="338"/>
      <c r="N630" s="338"/>
      <c r="O630" s="344"/>
      <c r="P630" s="170"/>
      <c r="R630" s="39"/>
      <c r="S630" s="214"/>
      <c r="T630" s="226"/>
      <c r="U630" s="226"/>
      <c r="V630" s="226"/>
    </row>
    <row r="631" spans="13:22" x14ac:dyDescent="0.2">
      <c r="M631" s="338"/>
      <c r="N631" s="338"/>
      <c r="O631" s="344"/>
      <c r="P631" s="170"/>
      <c r="R631" s="39"/>
      <c r="S631" s="214"/>
      <c r="T631" s="226"/>
      <c r="U631" s="226"/>
      <c r="V631" s="226"/>
    </row>
    <row r="632" spans="13:22" x14ac:dyDescent="0.2">
      <c r="M632" s="338"/>
      <c r="N632" s="338"/>
      <c r="O632" s="344"/>
      <c r="P632" s="170"/>
      <c r="R632" s="39"/>
      <c r="S632" s="214"/>
      <c r="T632" s="226"/>
      <c r="U632" s="226"/>
      <c r="V632" s="226"/>
    </row>
    <row r="633" spans="13:22" x14ac:dyDescent="0.2">
      <c r="M633" s="338"/>
      <c r="N633" s="338"/>
      <c r="O633" s="344"/>
      <c r="P633" s="170"/>
      <c r="R633" s="39"/>
      <c r="S633" s="214"/>
      <c r="T633" s="226"/>
      <c r="U633" s="226"/>
      <c r="V633" s="226"/>
    </row>
    <row r="634" spans="13:22" x14ac:dyDescent="0.2">
      <c r="M634" s="338"/>
      <c r="N634" s="338"/>
      <c r="O634" s="344"/>
      <c r="P634" s="170"/>
      <c r="R634" s="39"/>
      <c r="S634" s="214"/>
      <c r="T634" s="226"/>
      <c r="U634" s="226"/>
      <c r="V634" s="226"/>
    </row>
    <row r="635" spans="13:22" x14ac:dyDescent="0.2">
      <c r="M635" s="338"/>
      <c r="N635" s="338"/>
      <c r="O635" s="344"/>
      <c r="P635" s="170"/>
      <c r="R635" s="39"/>
      <c r="S635" s="214"/>
      <c r="T635" s="226"/>
      <c r="U635" s="226"/>
      <c r="V635" s="226"/>
    </row>
    <row r="636" spans="13:22" x14ac:dyDescent="0.2">
      <c r="M636" s="338"/>
      <c r="N636" s="338"/>
      <c r="O636" s="344"/>
      <c r="P636" s="170"/>
      <c r="R636" s="39"/>
      <c r="S636" s="214"/>
      <c r="T636" s="226"/>
      <c r="U636" s="226"/>
      <c r="V636" s="226"/>
    </row>
    <row r="637" spans="13:22" x14ac:dyDescent="0.2">
      <c r="M637" s="338"/>
      <c r="N637" s="338"/>
      <c r="O637" s="344"/>
      <c r="P637" s="170"/>
      <c r="R637" s="39"/>
      <c r="S637" s="214"/>
      <c r="T637" s="226"/>
      <c r="U637" s="226"/>
      <c r="V637" s="226"/>
    </row>
    <row r="638" spans="13:22" x14ac:dyDescent="0.2">
      <c r="M638" s="338"/>
      <c r="N638" s="338"/>
      <c r="O638" s="344"/>
      <c r="P638" s="170"/>
      <c r="R638" s="39"/>
      <c r="S638" s="214"/>
      <c r="T638" s="226"/>
      <c r="U638" s="226"/>
      <c r="V638" s="226"/>
    </row>
    <row r="639" spans="13:22" x14ac:dyDescent="0.2">
      <c r="M639" s="338"/>
      <c r="N639" s="338"/>
      <c r="O639" s="344"/>
      <c r="P639" s="170"/>
      <c r="R639" s="39"/>
      <c r="S639" s="214"/>
      <c r="T639" s="226"/>
      <c r="U639" s="226"/>
      <c r="V639" s="226"/>
    </row>
    <row r="640" spans="13:22" x14ac:dyDescent="0.2">
      <c r="M640" s="338"/>
      <c r="N640" s="338"/>
      <c r="O640" s="344"/>
      <c r="P640" s="170"/>
      <c r="R640" s="39"/>
      <c r="S640" s="214"/>
      <c r="T640" s="226"/>
      <c r="U640" s="226"/>
      <c r="V640" s="226"/>
    </row>
    <row r="641" spans="13:22" x14ac:dyDescent="0.2">
      <c r="M641" s="338"/>
      <c r="N641" s="338"/>
      <c r="O641" s="344"/>
      <c r="P641" s="170"/>
      <c r="R641" s="39"/>
      <c r="S641" s="214"/>
      <c r="T641" s="226"/>
      <c r="U641" s="226"/>
      <c r="V641" s="226"/>
    </row>
    <row r="642" spans="13:22" x14ac:dyDescent="0.2">
      <c r="M642" s="338"/>
      <c r="N642" s="338"/>
      <c r="O642" s="344"/>
      <c r="P642" s="170"/>
      <c r="R642" s="39"/>
      <c r="S642" s="214"/>
      <c r="T642" s="226"/>
      <c r="U642" s="226"/>
      <c r="V642" s="226"/>
    </row>
    <row r="643" spans="13:22" x14ac:dyDescent="0.2">
      <c r="M643" s="338"/>
      <c r="N643" s="338"/>
      <c r="O643" s="344"/>
      <c r="P643" s="170"/>
      <c r="R643" s="39"/>
      <c r="S643" s="214"/>
      <c r="T643" s="226"/>
      <c r="U643" s="226"/>
      <c r="V643" s="226"/>
    </row>
    <row r="644" spans="13:22" x14ac:dyDescent="0.2">
      <c r="M644" s="338"/>
      <c r="N644" s="338"/>
      <c r="O644" s="344"/>
      <c r="P644" s="170"/>
      <c r="R644" s="39"/>
      <c r="S644" s="214"/>
      <c r="T644" s="226"/>
      <c r="U644" s="226"/>
      <c r="V644" s="226"/>
    </row>
    <row r="645" spans="13:22" x14ac:dyDescent="0.2">
      <c r="M645" s="338"/>
      <c r="N645" s="338"/>
      <c r="O645" s="344"/>
      <c r="P645" s="170"/>
      <c r="R645" s="39"/>
      <c r="S645" s="214"/>
      <c r="T645" s="226"/>
      <c r="U645" s="226"/>
      <c r="V645" s="226"/>
    </row>
    <row r="646" spans="13:22" x14ac:dyDescent="0.2">
      <c r="M646" s="338"/>
      <c r="N646" s="338"/>
      <c r="O646" s="344"/>
      <c r="P646" s="170"/>
      <c r="R646" s="39"/>
      <c r="S646" s="214"/>
      <c r="T646" s="226"/>
      <c r="U646" s="226"/>
      <c r="V646" s="226"/>
    </row>
    <row r="647" spans="13:22" x14ac:dyDescent="0.2">
      <c r="M647" s="338"/>
      <c r="N647" s="338"/>
      <c r="O647" s="344"/>
      <c r="P647" s="170"/>
      <c r="R647" s="39"/>
      <c r="S647" s="214"/>
      <c r="T647" s="226"/>
      <c r="U647" s="226"/>
      <c r="V647" s="226"/>
    </row>
    <row r="648" spans="13:22" x14ac:dyDescent="0.2">
      <c r="M648" s="338"/>
      <c r="N648" s="338"/>
      <c r="O648" s="344"/>
      <c r="P648" s="170"/>
      <c r="R648" s="39"/>
      <c r="S648" s="214"/>
      <c r="T648" s="226"/>
      <c r="U648" s="226"/>
      <c r="V648" s="226"/>
    </row>
    <row r="649" spans="13:22" x14ac:dyDescent="0.2">
      <c r="M649" s="338"/>
      <c r="N649" s="338"/>
      <c r="O649" s="344"/>
      <c r="P649" s="170"/>
      <c r="R649" s="39"/>
      <c r="S649" s="214"/>
      <c r="T649" s="226"/>
      <c r="U649" s="226"/>
      <c r="V649" s="226"/>
    </row>
    <row r="650" spans="13:22" x14ac:dyDescent="0.2">
      <c r="M650" s="338"/>
      <c r="N650" s="338"/>
      <c r="O650" s="344"/>
      <c r="P650" s="170"/>
      <c r="R650" s="39"/>
      <c r="S650" s="214"/>
      <c r="T650" s="226"/>
      <c r="U650" s="226"/>
      <c r="V650" s="226"/>
    </row>
    <row r="651" spans="13:22" x14ac:dyDescent="0.2">
      <c r="M651" s="338"/>
      <c r="N651" s="338"/>
      <c r="O651" s="344"/>
      <c r="P651" s="170"/>
      <c r="R651" s="39"/>
      <c r="S651" s="214"/>
      <c r="T651" s="226"/>
      <c r="U651" s="226"/>
      <c r="V651" s="226"/>
    </row>
    <row r="652" spans="13:22" x14ac:dyDescent="0.2">
      <c r="M652" s="338"/>
      <c r="N652" s="338"/>
      <c r="O652" s="344"/>
      <c r="P652" s="170"/>
      <c r="R652" s="39"/>
      <c r="S652" s="214"/>
      <c r="T652" s="226"/>
      <c r="U652" s="226"/>
      <c r="V652" s="226"/>
    </row>
    <row r="653" spans="13:22" x14ac:dyDescent="0.2">
      <c r="M653" s="338"/>
      <c r="N653" s="338"/>
      <c r="O653" s="344"/>
      <c r="P653" s="170"/>
      <c r="R653" s="39"/>
      <c r="S653" s="214"/>
      <c r="T653" s="226"/>
      <c r="U653" s="226"/>
      <c r="V653" s="226"/>
    </row>
    <row r="654" spans="13:22" x14ac:dyDescent="0.2">
      <c r="M654" s="338"/>
      <c r="N654" s="338"/>
      <c r="O654" s="344"/>
      <c r="P654" s="170"/>
      <c r="R654" s="39"/>
      <c r="S654" s="214"/>
      <c r="T654" s="226"/>
      <c r="U654" s="226"/>
      <c r="V654" s="226"/>
    </row>
    <row r="655" spans="13:22" x14ac:dyDescent="0.2">
      <c r="M655" s="338"/>
      <c r="N655" s="338"/>
      <c r="O655" s="344"/>
      <c r="P655" s="170"/>
      <c r="R655" s="39"/>
      <c r="S655" s="214"/>
      <c r="T655" s="226"/>
      <c r="U655" s="226"/>
      <c r="V655" s="226"/>
    </row>
    <row r="656" spans="13:22" x14ac:dyDescent="0.2">
      <c r="M656" s="338"/>
      <c r="N656" s="338"/>
      <c r="O656" s="344"/>
      <c r="P656" s="170"/>
      <c r="R656" s="39"/>
      <c r="S656" s="214"/>
      <c r="T656" s="226"/>
      <c r="U656" s="226"/>
      <c r="V656" s="226"/>
    </row>
    <row r="657" spans="13:22" x14ac:dyDescent="0.2">
      <c r="M657" s="338"/>
      <c r="N657" s="338"/>
      <c r="O657" s="344"/>
      <c r="P657" s="170"/>
      <c r="R657" s="39"/>
      <c r="S657" s="214"/>
      <c r="T657" s="226"/>
      <c r="U657" s="226"/>
      <c r="V657" s="226"/>
    </row>
    <row r="658" spans="13:22" x14ac:dyDescent="0.2">
      <c r="M658" s="338"/>
      <c r="N658" s="338"/>
      <c r="O658" s="344"/>
      <c r="P658" s="170"/>
      <c r="R658" s="39"/>
      <c r="S658" s="214"/>
      <c r="T658" s="226"/>
      <c r="U658" s="226"/>
      <c r="V658" s="226"/>
    </row>
    <row r="659" spans="13:22" x14ac:dyDescent="0.2">
      <c r="M659" s="338"/>
      <c r="N659" s="338"/>
      <c r="O659" s="344"/>
      <c r="P659" s="170"/>
      <c r="R659" s="39"/>
      <c r="S659" s="214"/>
      <c r="T659" s="226"/>
      <c r="U659" s="226"/>
      <c r="V659" s="226"/>
    </row>
    <row r="660" spans="13:22" x14ac:dyDescent="0.2">
      <c r="M660" s="338"/>
      <c r="N660" s="338"/>
      <c r="O660" s="344"/>
      <c r="P660" s="170"/>
      <c r="R660" s="39"/>
      <c r="S660" s="214"/>
      <c r="T660" s="226"/>
      <c r="U660" s="226"/>
      <c r="V660" s="226"/>
    </row>
    <row r="661" spans="13:22" x14ac:dyDescent="0.2">
      <c r="M661" s="338"/>
      <c r="N661" s="338"/>
      <c r="O661" s="344"/>
      <c r="P661" s="170"/>
      <c r="R661" s="39"/>
      <c r="S661" s="214"/>
      <c r="T661" s="226"/>
      <c r="U661" s="226"/>
      <c r="V661" s="226"/>
    </row>
    <row r="662" spans="13:22" x14ac:dyDescent="0.2">
      <c r="M662" s="338"/>
      <c r="N662" s="338"/>
      <c r="O662" s="344"/>
      <c r="P662" s="170"/>
      <c r="R662" s="39"/>
      <c r="S662" s="214"/>
      <c r="T662" s="226"/>
      <c r="U662" s="226"/>
      <c r="V662" s="226"/>
    </row>
    <row r="663" spans="13:22" x14ac:dyDescent="0.2">
      <c r="M663" s="338"/>
      <c r="N663" s="338"/>
      <c r="O663" s="344"/>
      <c r="P663" s="170"/>
      <c r="R663" s="39"/>
      <c r="S663" s="214"/>
      <c r="T663" s="226"/>
      <c r="U663" s="226"/>
      <c r="V663" s="226"/>
    </row>
    <row r="664" spans="13:22" x14ac:dyDescent="0.2">
      <c r="M664" s="338"/>
      <c r="N664" s="338"/>
      <c r="O664" s="344"/>
      <c r="P664" s="170"/>
      <c r="R664" s="39"/>
      <c r="S664" s="214"/>
      <c r="T664" s="226"/>
      <c r="U664" s="226"/>
      <c r="V664" s="226"/>
    </row>
    <row r="665" spans="13:22" x14ac:dyDescent="0.2">
      <c r="M665" s="338"/>
      <c r="N665" s="338"/>
      <c r="O665" s="344"/>
      <c r="P665" s="170"/>
      <c r="R665" s="39"/>
      <c r="S665" s="214"/>
      <c r="T665" s="226"/>
      <c r="U665" s="226"/>
      <c r="V665" s="226"/>
    </row>
    <row r="666" spans="13:22" x14ac:dyDescent="0.2">
      <c r="M666" s="338"/>
      <c r="N666" s="338"/>
      <c r="O666" s="344"/>
      <c r="P666" s="170"/>
      <c r="R666" s="39"/>
      <c r="S666" s="214"/>
      <c r="T666" s="226"/>
      <c r="U666" s="226"/>
      <c r="V666" s="226"/>
    </row>
    <row r="667" spans="13:22" x14ac:dyDescent="0.2">
      <c r="M667" s="338"/>
      <c r="N667" s="338"/>
      <c r="O667" s="344"/>
      <c r="P667" s="170"/>
      <c r="R667" s="39"/>
      <c r="S667" s="214"/>
      <c r="T667" s="226"/>
      <c r="U667" s="226"/>
      <c r="V667" s="226"/>
    </row>
    <row r="668" spans="13:22" x14ac:dyDescent="0.2">
      <c r="M668" s="338"/>
      <c r="N668" s="338"/>
      <c r="O668" s="344"/>
      <c r="P668" s="170"/>
      <c r="R668" s="39"/>
      <c r="S668" s="214"/>
      <c r="T668" s="226"/>
      <c r="U668" s="226"/>
      <c r="V668" s="226"/>
    </row>
    <row r="669" spans="13:22" x14ac:dyDescent="0.2">
      <c r="M669" s="338"/>
      <c r="N669" s="338"/>
      <c r="O669" s="344"/>
      <c r="P669" s="170"/>
      <c r="R669" s="39"/>
      <c r="S669" s="214"/>
      <c r="T669" s="226"/>
      <c r="U669" s="226"/>
      <c r="V669" s="226"/>
    </row>
    <row r="670" spans="13:22" x14ac:dyDescent="0.2">
      <c r="M670" s="338"/>
      <c r="N670" s="338"/>
      <c r="O670" s="344"/>
      <c r="P670" s="170"/>
      <c r="R670" s="39"/>
      <c r="S670" s="214"/>
      <c r="T670" s="226"/>
      <c r="U670" s="226"/>
      <c r="V670" s="226"/>
    </row>
    <row r="671" spans="13:22" x14ac:dyDescent="0.2">
      <c r="M671" s="338"/>
      <c r="N671" s="338"/>
      <c r="O671" s="344"/>
      <c r="P671" s="170"/>
      <c r="R671" s="39"/>
      <c r="S671" s="214"/>
      <c r="T671" s="226"/>
      <c r="U671" s="226"/>
      <c r="V671" s="226"/>
    </row>
    <row r="672" spans="13:22" x14ac:dyDescent="0.2">
      <c r="M672" s="338"/>
      <c r="N672" s="338"/>
      <c r="O672" s="344"/>
      <c r="P672" s="170"/>
      <c r="R672" s="39"/>
      <c r="S672" s="214"/>
      <c r="T672" s="226"/>
      <c r="U672" s="226"/>
      <c r="V672" s="226"/>
    </row>
    <row r="673" spans="13:22" x14ac:dyDescent="0.2">
      <c r="M673" s="338"/>
      <c r="N673" s="338"/>
      <c r="O673" s="344"/>
      <c r="P673" s="170"/>
      <c r="R673" s="39"/>
      <c r="S673" s="214"/>
      <c r="T673" s="226"/>
      <c r="U673" s="226"/>
      <c r="V673" s="226"/>
    </row>
    <row r="674" spans="13:22" x14ac:dyDescent="0.2">
      <c r="M674" s="338"/>
      <c r="N674" s="338"/>
      <c r="O674" s="344"/>
      <c r="P674" s="170"/>
      <c r="R674" s="39"/>
      <c r="S674" s="214"/>
      <c r="T674" s="226"/>
      <c r="U674" s="226"/>
      <c r="V674" s="226"/>
    </row>
    <row r="675" spans="13:22" x14ac:dyDescent="0.2">
      <c r="M675" s="338"/>
      <c r="N675" s="338"/>
      <c r="O675" s="344"/>
      <c r="P675" s="170"/>
      <c r="R675" s="39"/>
      <c r="S675" s="214"/>
      <c r="T675" s="226"/>
      <c r="U675" s="226"/>
      <c r="V675" s="226"/>
    </row>
    <row r="676" spans="13:22" x14ac:dyDescent="0.2">
      <c r="M676" s="338"/>
      <c r="N676" s="338"/>
      <c r="O676" s="344"/>
      <c r="P676" s="170"/>
      <c r="R676" s="39"/>
      <c r="S676" s="214"/>
      <c r="T676" s="226"/>
      <c r="U676" s="226"/>
      <c r="V676" s="226"/>
    </row>
    <row r="677" spans="13:22" x14ac:dyDescent="0.2">
      <c r="M677" s="338"/>
      <c r="N677" s="338"/>
      <c r="O677" s="344"/>
      <c r="P677" s="170"/>
      <c r="R677" s="39"/>
      <c r="S677" s="214"/>
      <c r="T677" s="226"/>
      <c r="U677" s="226"/>
      <c r="V677" s="226"/>
    </row>
    <row r="678" spans="13:22" x14ac:dyDescent="0.2">
      <c r="M678" s="338"/>
      <c r="N678" s="338"/>
      <c r="O678" s="344"/>
      <c r="P678" s="170"/>
      <c r="R678" s="39"/>
      <c r="S678" s="214"/>
      <c r="T678" s="226"/>
      <c r="U678" s="226"/>
      <c r="V678" s="226"/>
    </row>
    <row r="679" spans="13:22" x14ac:dyDescent="0.2">
      <c r="M679" s="338"/>
      <c r="N679" s="338"/>
      <c r="O679" s="344"/>
      <c r="P679" s="170"/>
      <c r="R679" s="39"/>
      <c r="S679" s="214"/>
      <c r="T679" s="226"/>
      <c r="U679" s="226"/>
      <c r="V679" s="226"/>
    </row>
    <row r="680" spans="13:22" x14ac:dyDescent="0.2">
      <c r="M680" s="338"/>
      <c r="N680" s="338"/>
      <c r="O680" s="344"/>
      <c r="P680" s="170"/>
      <c r="R680" s="39"/>
      <c r="S680" s="214"/>
      <c r="T680" s="226"/>
      <c r="U680" s="226"/>
      <c r="V680" s="226"/>
    </row>
    <row r="681" spans="13:22" x14ac:dyDescent="0.2">
      <c r="M681" s="338"/>
      <c r="N681" s="338"/>
      <c r="O681" s="344"/>
      <c r="P681" s="170"/>
      <c r="R681" s="39"/>
      <c r="S681" s="214"/>
      <c r="T681" s="226"/>
      <c r="U681" s="226"/>
      <c r="V681" s="226"/>
    </row>
    <row r="682" spans="13:22" x14ac:dyDescent="0.2">
      <c r="M682" s="338"/>
      <c r="N682" s="338"/>
      <c r="O682" s="344"/>
      <c r="P682" s="170"/>
      <c r="R682" s="39"/>
      <c r="S682" s="214"/>
      <c r="T682" s="226"/>
      <c r="U682" s="226"/>
      <c r="V682" s="226"/>
    </row>
    <row r="683" spans="13:22" x14ac:dyDescent="0.2">
      <c r="M683" s="338"/>
      <c r="N683" s="338"/>
      <c r="O683" s="344"/>
      <c r="P683" s="170"/>
      <c r="R683" s="39"/>
      <c r="S683" s="214"/>
      <c r="T683" s="226"/>
      <c r="U683" s="226"/>
      <c r="V683" s="226"/>
    </row>
    <row r="684" spans="13:22" x14ac:dyDescent="0.2">
      <c r="M684" s="338"/>
      <c r="N684" s="338"/>
      <c r="O684" s="344"/>
      <c r="P684" s="170"/>
      <c r="R684" s="39"/>
      <c r="S684" s="214"/>
      <c r="T684" s="226"/>
      <c r="U684" s="226"/>
      <c r="V684" s="226"/>
    </row>
    <row r="685" spans="13:22" x14ac:dyDescent="0.2">
      <c r="M685" s="338"/>
      <c r="N685" s="338"/>
      <c r="O685" s="344"/>
      <c r="P685" s="170"/>
      <c r="R685" s="39"/>
      <c r="S685" s="214"/>
      <c r="T685" s="226"/>
      <c r="U685" s="226"/>
      <c r="V685" s="226"/>
    </row>
    <row r="686" spans="13:22" x14ac:dyDescent="0.2">
      <c r="M686" s="338"/>
      <c r="N686" s="338"/>
      <c r="O686" s="344"/>
      <c r="P686" s="170"/>
      <c r="R686" s="39"/>
      <c r="S686" s="214"/>
      <c r="T686" s="226"/>
      <c r="U686" s="226"/>
      <c r="V686" s="226"/>
    </row>
    <row r="687" spans="13:22" x14ac:dyDescent="0.2">
      <c r="M687" s="338"/>
      <c r="N687" s="338"/>
      <c r="O687" s="344"/>
      <c r="P687" s="170"/>
      <c r="R687" s="39"/>
      <c r="S687" s="214"/>
      <c r="T687" s="226"/>
      <c r="U687" s="226"/>
      <c r="V687" s="226"/>
    </row>
    <row r="688" spans="13:22" x14ac:dyDescent="0.2">
      <c r="M688" s="338"/>
      <c r="N688" s="338"/>
      <c r="O688" s="344"/>
      <c r="P688" s="170"/>
      <c r="R688" s="39"/>
      <c r="S688" s="214"/>
      <c r="T688" s="226"/>
      <c r="U688" s="226"/>
      <c r="V688" s="226"/>
    </row>
    <row r="689" spans="13:22" x14ac:dyDescent="0.2">
      <c r="M689" s="338"/>
      <c r="N689" s="338"/>
      <c r="O689" s="344"/>
      <c r="P689" s="170"/>
      <c r="R689" s="39"/>
      <c r="S689" s="214"/>
      <c r="T689" s="226"/>
      <c r="U689" s="226"/>
      <c r="V689" s="226"/>
    </row>
    <row r="690" spans="13:22" x14ac:dyDescent="0.2">
      <c r="M690" s="338"/>
      <c r="N690" s="338"/>
      <c r="O690" s="344"/>
      <c r="P690" s="170"/>
      <c r="R690" s="39"/>
      <c r="S690" s="214"/>
      <c r="T690" s="226"/>
      <c r="U690" s="226"/>
      <c r="V690" s="226"/>
    </row>
    <row r="691" spans="13:22" x14ac:dyDescent="0.2">
      <c r="M691" s="338"/>
      <c r="N691" s="338"/>
      <c r="O691" s="344"/>
      <c r="P691" s="170"/>
      <c r="R691" s="39"/>
      <c r="S691" s="214"/>
      <c r="T691" s="226"/>
      <c r="U691" s="226"/>
      <c r="V691" s="226"/>
    </row>
    <row r="692" spans="13:22" x14ac:dyDescent="0.2">
      <c r="M692" s="338"/>
      <c r="N692" s="338"/>
      <c r="O692" s="344"/>
      <c r="P692" s="170"/>
      <c r="R692" s="39"/>
      <c r="S692" s="214"/>
      <c r="T692" s="226"/>
      <c r="U692" s="226"/>
      <c r="V692" s="226"/>
    </row>
    <row r="693" spans="13:22" x14ac:dyDescent="0.2">
      <c r="M693" s="338"/>
      <c r="N693" s="338"/>
      <c r="O693" s="344"/>
      <c r="P693" s="170"/>
      <c r="R693" s="39"/>
      <c r="S693" s="214"/>
      <c r="T693" s="226"/>
      <c r="U693" s="226"/>
      <c r="V693" s="226"/>
    </row>
    <row r="694" spans="13:22" x14ac:dyDescent="0.2">
      <c r="M694" s="338"/>
      <c r="N694" s="338"/>
      <c r="O694" s="344"/>
      <c r="P694" s="170"/>
      <c r="R694" s="39"/>
      <c r="S694" s="214"/>
      <c r="T694" s="226"/>
      <c r="U694" s="226"/>
      <c r="V694" s="226"/>
    </row>
    <row r="695" spans="13:22" x14ac:dyDescent="0.2">
      <c r="M695" s="338"/>
      <c r="N695" s="338"/>
      <c r="O695" s="344"/>
      <c r="P695" s="170"/>
      <c r="R695" s="39"/>
      <c r="S695" s="214"/>
      <c r="T695" s="226"/>
      <c r="U695" s="226"/>
      <c r="V695" s="226"/>
    </row>
    <row r="696" spans="13:22" x14ac:dyDescent="0.2">
      <c r="M696" s="338"/>
      <c r="N696" s="338"/>
      <c r="O696" s="344"/>
      <c r="P696" s="170"/>
      <c r="R696" s="39"/>
      <c r="S696" s="214"/>
      <c r="T696" s="226"/>
      <c r="U696" s="226"/>
      <c r="V696" s="226"/>
    </row>
    <row r="697" spans="13:22" x14ac:dyDescent="0.2">
      <c r="M697" s="338"/>
      <c r="N697" s="338"/>
      <c r="O697" s="344"/>
      <c r="P697" s="170"/>
      <c r="R697" s="39"/>
      <c r="S697" s="214"/>
      <c r="T697" s="226"/>
      <c r="U697" s="226"/>
      <c r="V697" s="226"/>
    </row>
    <row r="698" spans="13:22" x14ac:dyDescent="0.2">
      <c r="M698" s="338"/>
      <c r="N698" s="338"/>
      <c r="O698" s="344"/>
      <c r="P698" s="170"/>
      <c r="R698" s="39"/>
      <c r="S698" s="214"/>
      <c r="T698" s="226"/>
      <c r="U698" s="226"/>
      <c r="V698" s="226"/>
    </row>
    <row r="699" spans="13:22" x14ac:dyDescent="0.2">
      <c r="M699" s="338"/>
      <c r="N699" s="338"/>
      <c r="O699" s="344"/>
      <c r="P699" s="170"/>
      <c r="R699" s="39"/>
      <c r="S699" s="214"/>
      <c r="T699" s="226"/>
      <c r="U699" s="226"/>
      <c r="V699" s="226"/>
    </row>
    <row r="700" spans="13:22" x14ac:dyDescent="0.2">
      <c r="M700" s="338"/>
      <c r="N700" s="338"/>
      <c r="O700" s="344"/>
      <c r="P700" s="170"/>
      <c r="R700" s="39"/>
      <c r="S700" s="214"/>
      <c r="T700" s="226"/>
      <c r="U700" s="226"/>
      <c r="V700" s="226"/>
    </row>
    <row r="701" spans="13:22" x14ac:dyDescent="0.2">
      <c r="M701" s="338"/>
      <c r="N701" s="338"/>
      <c r="O701" s="344"/>
      <c r="P701" s="170"/>
      <c r="R701" s="39"/>
      <c r="S701" s="214"/>
      <c r="T701" s="226"/>
      <c r="U701" s="226"/>
      <c r="V701" s="226"/>
    </row>
    <row r="702" spans="13:22" x14ac:dyDescent="0.2">
      <c r="M702" s="338"/>
      <c r="N702" s="338"/>
      <c r="O702" s="344"/>
      <c r="P702" s="170"/>
      <c r="R702" s="39"/>
      <c r="S702" s="214"/>
      <c r="T702" s="226"/>
      <c r="U702" s="226"/>
      <c r="V702" s="226"/>
    </row>
    <row r="703" spans="13:22" x14ac:dyDescent="0.2">
      <c r="M703" s="338"/>
      <c r="N703" s="338"/>
      <c r="O703" s="344"/>
      <c r="P703" s="170"/>
      <c r="R703" s="39"/>
      <c r="S703" s="214"/>
      <c r="T703" s="226"/>
      <c r="U703" s="226"/>
      <c r="V703" s="226"/>
    </row>
    <row r="704" spans="13:22" x14ac:dyDescent="0.2">
      <c r="M704" s="338"/>
      <c r="N704" s="338"/>
      <c r="O704" s="344"/>
      <c r="P704" s="170"/>
      <c r="R704" s="39"/>
      <c r="S704" s="214"/>
      <c r="T704" s="226"/>
      <c r="U704" s="226"/>
      <c r="V704" s="226"/>
    </row>
    <row r="705" spans="13:22" x14ac:dyDescent="0.2">
      <c r="M705" s="338"/>
      <c r="N705" s="338"/>
      <c r="O705" s="344"/>
      <c r="P705" s="170"/>
      <c r="R705" s="39"/>
      <c r="S705" s="214"/>
      <c r="T705" s="226"/>
      <c r="U705" s="226"/>
      <c r="V705" s="226"/>
    </row>
    <row r="706" spans="13:22" x14ac:dyDescent="0.2">
      <c r="M706" s="338"/>
      <c r="N706" s="338"/>
      <c r="O706" s="344"/>
      <c r="P706" s="170"/>
      <c r="R706" s="39"/>
      <c r="S706" s="214"/>
      <c r="T706" s="226"/>
      <c r="U706" s="226"/>
      <c r="V706" s="226"/>
    </row>
    <row r="707" spans="13:22" x14ac:dyDescent="0.2">
      <c r="M707" s="338"/>
      <c r="N707" s="338"/>
      <c r="O707" s="344"/>
      <c r="P707" s="170"/>
      <c r="R707" s="39"/>
      <c r="S707" s="214"/>
      <c r="T707" s="226"/>
      <c r="U707" s="226"/>
      <c r="V707" s="226"/>
    </row>
    <row r="708" spans="13:22" x14ac:dyDescent="0.2">
      <c r="M708" s="338"/>
      <c r="N708" s="338"/>
      <c r="O708" s="344"/>
      <c r="P708" s="170"/>
      <c r="R708" s="39"/>
      <c r="S708" s="214"/>
      <c r="T708" s="226"/>
      <c r="U708" s="226"/>
      <c r="V708" s="226"/>
    </row>
    <row r="709" spans="13:22" x14ac:dyDescent="0.2">
      <c r="M709" s="338"/>
      <c r="N709" s="338"/>
      <c r="O709" s="344"/>
      <c r="P709" s="170"/>
      <c r="R709" s="39"/>
      <c r="S709" s="214"/>
      <c r="T709" s="226"/>
      <c r="U709" s="226"/>
      <c r="V709" s="226"/>
    </row>
    <row r="710" spans="13:22" x14ac:dyDescent="0.2">
      <c r="M710" s="338"/>
      <c r="N710" s="338"/>
      <c r="O710" s="344"/>
      <c r="P710" s="170"/>
      <c r="R710" s="39"/>
      <c r="S710" s="214"/>
      <c r="T710" s="226"/>
      <c r="U710" s="226"/>
      <c r="V710" s="226"/>
    </row>
    <row r="711" spans="13:22" x14ac:dyDescent="0.2">
      <c r="M711" s="338"/>
      <c r="N711" s="338"/>
      <c r="O711" s="344"/>
      <c r="P711" s="170"/>
      <c r="R711" s="39"/>
      <c r="S711" s="214"/>
      <c r="T711" s="226"/>
      <c r="U711" s="226"/>
      <c r="V711" s="226"/>
    </row>
    <row r="712" spans="13:22" x14ac:dyDescent="0.2">
      <c r="M712" s="338"/>
      <c r="N712" s="338"/>
      <c r="O712" s="344"/>
      <c r="P712" s="170"/>
      <c r="R712" s="39"/>
      <c r="S712" s="214"/>
      <c r="T712" s="226"/>
      <c r="U712" s="226"/>
      <c r="V712" s="226"/>
    </row>
    <row r="713" spans="13:22" x14ac:dyDescent="0.2">
      <c r="M713" s="338"/>
      <c r="N713" s="338"/>
      <c r="O713" s="344"/>
      <c r="P713" s="170"/>
      <c r="R713" s="39"/>
      <c r="S713" s="214"/>
      <c r="T713" s="226"/>
      <c r="U713" s="226"/>
      <c r="V713" s="226"/>
    </row>
    <row r="714" spans="13:22" x14ac:dyDescent="0.2">
      <c r="M714" s="338"/>
      <c r="N714" s="338"/>
      <c r="O714" s="344"/>
      <c r="P714" s="170"/>
      <c r="R714" s="39"/>
      <c r="S714" s="214"/>
      <c r="T714" s="226"/>
      <c r="U714" s="226"/>
      <c r="V714" s="226"/>
    </row>
    <row r="715" spans="13:22" x14ac:dyDescent="0.2">
      <c r="M715" s="338"/>
      <c r="N715" s="338"/>
      <c r="O715" s="344"/>
      <c r="P715" s="170"/>
      <c r="R715" s="39"/>
      <c r="S715" s="214"/>
      <c r="T715" s="226"/>
      <c r="U715" s="226"/>
      <c r="V715" s="226"/>
    </row>
    <row r="716" spans="13:22" x14ac:dyDescent="0.2">
      <c r="M716" s="338"/>
      <c r="N716" s="338"/>
      <c r="O716" s="344"/>
      <c r="P716" s="170"/>
      <c r="R716" s="39"/>
      <c r="S716" s="214"/>
      <c r="T716" s="226"/>
      <c r="U716" s="226"/>
      <c r="V716" s="226"/>
    </row>
    <row r="717" spans="13:22" x14ac:dyDescent="0.2">
      <c r="M717" s="338"/>
      <c r="N717" s="338"/>
      <c r="O717" s="344"/>
      <c r="P717" s="170"/>
      <c r="R717" s="39"/>
      <c r="S717" s="214"/>
      <c r="T717" s="226"/>
      <c r="U717" s="226"/>
      <c r="V717" s="226"/>
    </row>
    <row r="718" spans="13:22" x14ac:dyDescent="0.2">
      <c r="M718" s="338"/>
      <c r="N718" s="338"/>
      <c r="O718" s="344"/>
      <c r="P718" s="170"/>
      <c r="R718" s="39"/>
      <c r="S718" s="214"/>
      <c r="T718" s="226"/>
      <c r="U718" s="226"/>
      <c r="V718" s="226"/>
    </row>
    <row r="719" spans="13:22" x14ac:dyDescent="0.2">
      <c r="M719" s="338"/>
      <c r="N719" s="338"/>
      <c r="O719" s="344"/>
      <c r="P719" s="170"/>
      <c r="R719" s="39"/>
      <c r="S719" s="214"/>
      <c r="T719" s="226"/>
      <c r="U719" s="226"/>
      <c r="V719" s="226"/>
    </row>
    <row r="720" spans="13:22" x14ac:dyDescent="0.2">
      <c r="M720" s="338"/>
      <c r="N720" s="338"/>
      <c r="O720" s="344"/>
      <c r="P720" s="170"/>
      <c r="R720" s="39"/>
      <c r="S720" s="214"/>
      <c r="T720" s="226"/>
      <c r="U720" s="226"/>
      <c r="V720" s="226"/>
    </row>
    <row r="721" spans="13:22" x14ac:dyDescent="0.2">
      <c r="M721" s="338"/>
      <c r="N721" s="338"/>
      <c r="O721" s="344"/>
      <c r="P721" s="170"/>
      <c r="R721" s="39"/>
      <c r="S721" s="214"/>
      <c r="T721" s="226"/>
      <c r="U721" s="226"/>
      <c r="V721" s="226"/>
    </row>
    <row r="722" spans="13:22" x14ac:dyDescent="0.2">
      <c r="M722" s="338"/>
      <c r="N722" s="338"/>
      <c r="O722" s="344"/>
      <c r="P722" s="170"/>
      <c r="R722" s="39"/>
      <c r="S722" s="214"/>
      <c r="T722" s="226"/>
      <c r="U722" s="226"/>
      <c r="V722" s="226"/>
    </row>
    <row r="723" spans="13:22" x14ac:dyDescent="0.2">
      <c r="M723" s="338"/>
      <c r="N723" s="338"/>
      <c r="O723" s="344"/>
      <c r="P723" s="170"/>
      <c r="R723" s="39"/>
      <c r="S723" s="214"/>
      <c r="T723" s="226"/>
      <c r="U723" s="226"/>
      <c r="V723" s="226"/>
    </row>
    <row r="724" spans="13:22" x14ac:dyDescent="0.2">
      <c r="M724" s="338"/>
      <c r="N724" s="338"/>
      <c r="O724" s="344"/>
      <c r="P724" s="170"/>
      <c r="R724" s="39"/>
      <c r="S724" s="214"/>
      <c r="T724" s="226"/>
      <c r="U724" s="226"/>
      <c r="V724" s="226"/>
    </row>
    <row r="725" spans="13:22" x14ac:dyDescent="0.2">
      <c r="M725" s="338"/>
      <c r="N725" s="338"/>
      <c r="O725" s="344"/>
      <c r="P725" s="170"/>
      <c r="R725" s="39"/>
      <c r="S725" s="214"/>
      <c r="T725" s="226"/>
      <c r="U725" s="226"/>
      <c r="V725" s="226"/>
    </row>
    <row r="726" spans="13:22" x14ac:dyDescent="0.2">
      <c r="M726" s="338"/>
      <c r="N726" s="338"/>
      <c r="O726" s="344"/>
      <c r="P726" s="170"/>
      <c r="R726" s="39"/>
      <c r="S726" s="214"/>
      <c r="T726" s="226"/>
      <c r="U726" s="226"/>
      <c r="V726" s="226"/>
    </row>
    <row r="727" spans="13:22" x14ac:dyDescent="0.2">
      <c r="M727" s="338"/>
      <c r="N727" s="338"/>
      <c r="O727" s="344"/>
      <c r="P727" s="170"/>
      <c r="R727" s="39"/>
      <c r="S727" s="214"/>
      <c r="T727" s="226"/>
      <c r="U727" s="226"/>
      <c r="V727" s="226"/>
    </row>
    <row r="728" spans="13:22" x14ac:dyDescent="0.2">
      <c r="M728" s="338"/>
      <c r="N728" s="338"/>
      <c r="O728" s="344"/>
      <c r="P728" s="170"/>
      <c r="R728" s="39"/>
      <c r="S728" s="214"/>
      <c r="T728" s="226"/>
      <c r="U728" s="226"/>
      <c r="V728" s="226"/>
    </row>
    <row r="729" spans="13:22" x14ac:dyDescent="0.2">
      <c r="M729" s="338"/>
      <c r="N729" s="338"/>
      <c r="O729" s="344"/>
      <c r="P729" s="170"/>
      <c r="R729" s="39"/>
      <c r="S729" s="214"/>
      <c r="T729" s="226"/>
      <c r="U729" s="226"/>
      <c r="V729" s="226"/>
    </row>
    <row r="730" spans="13:22" x14ac:dyDescent="0.2">
      <c r="M730" s="338"/>
      <c r="N730" s="338"/>
      <c r="O730" s="344"/>
      <c r="P730" s="170"/>
      <c r="R730" s="39"/>
      <c r="S730" s="214"/>
      <c r="T730" s="226"/>
      <c r="U730" s="226"/>
      <c r="V730" s="226"/>
    </row>
    <row r="731" spans="13:22" x14ac:dyDescent="0.2">
      <c r="M731" s="338"/>
      <c r="N731" s="338"/>
      <c r="O731" s="344"/>
      <c r="P731" s="170"/>
      <c r="R731" s="39"/>
      <c r="S731" s="214"/>
      <c r="T731" s="226"/>
      <c r="U731" s="226"/>
      <c r="V731" s="226"/>
    </row>
    <row r="732" spans="13:22" x14ac:dyDescent="0.2">
      <c r="M732" s="338"/>
      <c r="N732" s="338"/>
      <c r="O732" s="344"/>
      <c r="P732" s="170"/>
      <c r="R732" s="39"/>
      <c r="S732" s="214"/>
      <c r="T732" s="226"/>
      <c r="U732" s="226"/>
      <c r="V732" s="226"/>
    </row>
    <row r="733" spans="13:22" x14ac:dyDescent="0.2">
      <c r="M733" s="338"/>
      <c r="N733" s="338"/>
      <c r="O733" s="344"/>
      <c r="P733" s="170"/>
      <c r="R733" s="39"/>
      <c r="S733" s="214"/>
      <c r="T733" s="226"/>
      <c r="U733" s="226"/>
      <c r="V733" s="226"/>
    </row>
    <row r="734" spans="13:22" x14ac:dyDescent="0.2">
      <c r="M734" s="338"/>
      <c r="N734" s="338"/>
      <c r="O734" s="344"/>
      <c r="P734" s="170"/>
      <c r="R734" s="39"/>
      <c r="S734" s="214"/>
      <c r="T734" s="226"/>
      <c r="U734" s="226"/>
      <c r="V734" s="226"/>
    </row>
    <row r="735" spans="13:22" x14ac:dyDescent="0.2">
      <c r="M735" s="338"/>
      <c r="N735" s="338"/>
      <c r="O735" s="344"/>
      <c r="P735" s="170"/>
      <c r="R735" s="39"/>
      <c r="S735" s="214"/>
      <c r="T735" s="226"/>
      <c r="U735" s="226"/>
      <c r="V735" s="226"/>
    </row>
    <row r="736" spans="13:22" x14ac:dyDescent="0.2">
      <c r="M736" s="338"/>
      <c r="N736" s="338"/>
      <c r="O736" s="344"/>
      <c r="P736" s="170"/>
      <c r="R736" s="39"/>
      <c r="S736" s="214"/>
      <c r="T736" s="226"/>
      <c r="U736" s="226"/>
      <c r="V736" s="226"/>
    </row>
    <row r="737" spans="13:22" x14ac:dyDescent="0.2">
      <c r="M737" s="338"/>
      <c r="N737" s="338"/>
      <c r="O737" s="344"/>
      <c r="P737" s="170"/>
      <c r="R737" s="39"/>
      <c r="S737" s="214"/>
      <c r="T737" s="226"/>
      <c r="U737" s="226"/>
      <c r="V737" s="226"/>
    </row>
    <row r="738" spans="13:22" x14ac:dyDescent="0.2">
      <c r="M738" s="338"/>
      <c r="N738" s="338"/>
      <c r="O738" s="344"/>
      <c r="P738" s="170"/>
      <c r="R738" s="39"/>
      <c r="S738" s="214"/>
      <c r="T738" s="226"/>
      <c r="U738" s="226"/>
      <c r="V738" s="226"/>
    </row>
    <row r="739" spans="13:22" x14ac:dyDescent="0.2">
      <c r="M739" s="338"/>
      <c r="N739" s="338"/>
      <c r="O739" s="344"/>
      <c r="P739" s="170"/>
      <c r="R739" s="39"/>
      <c r="S739" s="214"/>
      <c r="T739" s="226"/>
      <c r="U739" s="226"/>
      <c r="V739" s="226"/>
    </row>
    <row r="740" spans="13:22" x14ac:dyDescent="0.2">
      <c r="M740" s="338"/>
      <c r="N740" s="338"/>
      <c r="O740" s="344"/>
      <c r="P740" s="170"/>
      <c r="R740" s="39"/>
      <c r="S740" s="214"/>
      <c r="T740" s="226"/>
      <c r="U740" s="226"/>
      <c r="V740" s="226"/>
    </row>
    <row r="741" spans="13:22" x14ac:dyDescent="0.2">
      <c r="M741" s="338"/>
      <c r="N741" s="338"/>
      <c r="O741" s="344"/>
      <c r="P741" s="170"/>
      <c r="R741" s="39"/>
      <c r="S741" s="214"/>
      <c r="T741" s="226"/>
      <c r="U741" s="226"/>
      <c r="V741" s="226"/>
    </row>
    <row r="742" spans="13:22" x14ac:dyDescent="0.2">
      <c r="M742" s="338"/>
      <c r="N742" s="338"/>
      <c r="O742" s="344"/>
      <c r="P742" s="170"/>
      <c r="R742" s="39"/>
      <c r="S742" s="214"/>
      <c r="T742" s="226"/>
      <c r="U742" s="226"/>
      <c r="V742" s="226"/>
    </row>
    <row r="743" spans="13:22" x14ac:dyDescent="0.2">
      <c r="M743" s="338"/>
      <c r="N743" s="338"/>
      <c r="O743" s="344"/>
      <c r="P743" s="170"/>
      <c r="R743" s="39"/>
      <c r="S743" s="214"/>
      <c r="T743" s="226"/>
      <c r="U743" s="226"/>
      <c r="V743" s="226"/>
    </row>
    <row r="744" spans="13:22" x14ac:dyDescent="0.2">
      <c r="M744" s="338"/>
      <c r="N744" s="338"/>
      <c r="O744" s="344"/>
      <c r="P744" s="170"/>
      <c r="R744" s="39"/>
      <c r="S744" s="214"/>
      <c r="T744" s="226"/>
      <c r="U744" s="226"/>
      <c r="V744" s="226"/>
    </row>
    <row r="745" spans="13:22" x14ac:dyDescent="0.2">
      <c r="M745" s="338"/>
      <c r="N745" s="338"/>
      <c r="O745" s="344"/>
      <c r="P745" s="170"/>
      <c r="R745" s="39"/>
      <c r="S745" s="214"/>
      <c r="T745" s="226"/>
      <c r="U745" s="226"/>
      <c r="V745" s="226"/>
    </row>
    <row r="746" spans="13:22" x14ac:dyDescent="0.2">
      <c r="M746" s="338"/>
      <c r="N746" s="338"/>
      <c r="O746" s="344"/>
      <c r="P746" s="170"/>
      <c r="R746" s="39"/>
      <c r="S746" s="214"/>
      <c r="T746" s="226"/>
      <c r="U746" s="226"/>
      <c r="V746" s="226"/>
    </row>
    <row r="747" spans="13:22" x14ac:dyDescent="0.2">
      <c r="M747" s="338"/>
      <c r="N747" s="338"/>
      <c r="O747" s="344"/>
      <c r="P747" s="170"/>
      <c r="R747" s="39"/>
      <c r="S747" s="214"/>
      <c r="T747" s="226"/>
      <c r="U747" s="226"/>
      <c r="V747" s="226"/>
    </row>
    <row r="748" spans="13:22" x14ac:dyDescent="0.2">
      <c r="M748" s="338"/>
      <c r="N748" s="338"/>
      <c r="O748" s="344"/>
      <c r="P748" s="170"/>
      <c r="R748" s="39"/>
      <c r="S748" s="214"/>
      <c r="T748" s="226"/>
      <c r="U748" s="226"/>
      <c r="V748" s="226"/>
    </row>
    <row r="749" spans="13:22" x14ac:dyDescent="0.2">
      <c r="M749" s="338"/>
      <c r="N749" s="338"/>
      <c r="O749" s="344"/>
      <c r="P749" s="170"/>
      <c r="R749" s="39"/>
      <c r="S749" s="214"/>
      <c r="T749" s="226"/>
      <c r="U749" s="226"/>
      <c r="V749" s="226"/>
    </row>
    <row r="750" spans="13:22" x14ac:dyDescent="0.2">
      <c r="M750" s="338"/>
      <c r="N750" s="338"/>
      <c r="O750" s="344"/>
      <c r="P750" s="170"/>
      <c r="R750" s="39"/>
      <c r="S750" s="214"/>
      <c r="T750" s="226"/>
      <c r="U750" s="226"/>
      <c r="V750" s="226"/>
    </row>
    <row r="751" spans="13:22" x14ac:dyDescent="0.2">
      <c r="M751" s="338"/>
      <c r="N751" s="338"/>
      <c r="O751" s="344"/>
      <c r="P751" s="170"/>
      <c r="R751" s="39"/>
      <c r="S751" s="214"/>
      <c r="T751" s="226"/>
      <c r="U751" s="226"/>
      <c r="V751" s="226"/>
    </row>
    <row r="752" spans="13:22" x14ac:dyDescent="0.2">
      <c r="M752" s="338"/>
      <c r="N752" s="338"/>
      <c r="O752" s="344"/>
      <c r="P752" s="170"/>
      <c r="R752" s="39"/>
      <c r="S752" s="214"/>
      <c r="T752" s="226"/>
      <c r="U752" s="226"/>
      <c r="V752" s="226"/>
    </row>
    <row r="753" spans="13:22" x14ac:dyDescent="0.2">
      <c r="M753" s="338"/>
      <c r="N753" s="338"/>
      <c r="O753" s="344"/>
      <c r="P753" s="170"/>
      <c r="R753" s="39"/>
      <c r="S753" s="214"/>
      <c r="T753" s="226"/>
      <c r="U753" s="226"/>
      <c r="V753" s="226"/>
    </row>
    <row r="754" spans="13:22" x14ac:dyDescent="0.2">
      <c r="M754" s="338"/>
      <c r="N754" s="338"/>
      <c r="O754" s="344"/>
      <c r="P754" s="170"/>
      <c r="R754" s="39"/>
      <c r="S754" s="214"/>
      <c r="T754" s="226"/>
      <c r="U754" s="226"/>
      <c r="V754" s="226"/>
    </row>
    <row r="755" spans="13:22" x14ac:dyDescent="0.2">
      <c r="M755" s="338"/>
      <c r="N755" s="338"/>
      <c r="O755" s="344"/>
      <c r="P755" s="170"/>
      <c r="R755" s="39"/>
      <c r="S755" s="214"/>
      <c r="T755" s="226"/>
      <c r="U755" s="226"/>
      <c r="V755" s="226"/>
    </row>
    <row r="756" spans="13:22" x14ac:dyDescent="0.2">
      <c r="M756" s="338"/>
      <c r="N756" s="338"/>
      <c r="O756" s="344"/>
      <c r="P756" s="170"/>
      <c r="R756" s="39"/>
      <c r="S756" s="214"/>
      <c r="T756" s="226"/>
      <c r="U756" s="226"/>
      <c r="V756" s="226"/>
    </row>
    <row r="757" spans="13:22" x14ac:dyDescent="0.2">
      <c r="M757" s="338"/>
      <c r="N757" s="338"/>
      <c r="O757" s="344"/>
      <c r="P757" s="170"/>
      <c r="R757" s="39"/>
      <c r="S757" s="214"/>
      <c r="T757" s="226"/>
      <c r="U757" s="226"/>
      <c r="V757" s="226"/>
    </row>
    <row r="758" spans="13:22" x14ac:dyDescent="0.2">
      <c r="M758" s="338"/>
      <c r="N758" s="338"/>
      <c r="O758" s="344"/>
      <c r="P758" s="170"/>
      <c r="R758" s="39"/>
      <c r="S758" s="214"/>
      <c r="T758" s="226"/>
      <c r="U758" s="226"/>
      <c r="V758" s="226"/>
    </row>
    <row r="759" spans="13:22" x14ac:dyDescent="0.2">
      <c r="M759" s="338"/>
      <c r="N759" s="338"/>
      <c r="O759" s="344"/>
      <c r="P759" s="170"/>
      <c r="R759" s="39"/>
      <c r="S759" s="214"/>
      <c r="T759" s="226"/>
      <c r="U759" s="226"/>
      <c r="V759" s="226"/>
    </row>
    <row r="760" spans="13:22" x14ac:dyDescent="0.2">
      <c r="M760" s="338"/>
      <c r="N760" s="338"/>
      <c r="O760" s="344"/>
      <c r="P760" s="170"/>
      <c r="R760" s="39"/>
      <c r="S760" s="214"/>
      <c r="T760" s="226"/>
      <c r="U760" s="226"/>
      <c r="V760" s="226"/>
    </row>
    <row r="761" spans="13:22" x14ac:dyDescent="0.2">
      <c r="M761" s="338"/>
      <c r="N761" s="338"/>
      <c r="O761" s="344"/>
      <c r="P761" s="170"/>
      <c r="R761" s="39"/>
      <c r="S761" s="214"/>
      <c r="T761" s="226"/>
      <c r="U761" s="226"/>
      <c r="V761" s="226"/>
    </row>
    <row r="762" spans="13:22" x14ac:dyDescent="0.2">
      <c r="M762" s="338"/>
      <c r="N762" s="338"/>
      <c r="O762" s="344"/>
      <c r="P762" s="170"/>
      <c r="R762" s="39"/>
      <c r="S762" s="214"/>
      <c r="T762" s="226"/>
      <c r="U762" s="226"/>
      <c r="V762" s="226"/>
    </row>
    <row r="763" spans="13:22" x14ac:dyDescent="0.2">
      <c r="M763" s="338"/>
      <c r="N763" s="338"/>
      <c r="O763" s="344"/>
      <c r="P763" s="170"/>
      <c r="R763" s="39"/>
      <c r="S763" s="214"/>
      <c r="T763" s="226"/>
      <c r="U763" s="226"/>
      <c r="V763" s="226"/>
    </row>
    <row r="764" spans="13:22" x14ac:dyDescent="0.2">
      <c r="M764" s="338"/>
      <c r="N764" s="338"/>
      <c r="O764" s="344"/>
      <c r="P764" s="170"/>
      <c r="R764" s="39"/>
      <c r="S764" s="214"/>
      <c r="T764" s="226"/>
      <c r="U764" s="226"/>
      <c r="V764" s="226"/>
    </row>
    <row r="765" spans="13:22" x14ac:dyDescent="0.2">
      <c r="M765" s="338"/>
      <c r="N765" s="338"/>
      <c r="O765" s="344"/>
      <c r="P765" s="170"/>
      <c r="R765" s="39"/>
      <c r="S765" s="214"/>
      <c r="T765" s="226"/>
      <c r="U765" s="226"/>
      <c r="V765" s="226"/>
    </row>
    <row r="766" spans="13:22" x14ac:dyDescent="0.2">
      <c r="M766" s="338"/>
      <c r="N766" s="338"/>
      <c r="O766" s="344"/>
      <c r="P766" s="170"/>
      <c r="R766" s="39"/>
      <c r="S766" s="214"/>
      <c r="T766" s="226"/>
      <c r="U766" s="226"/>
      <c r="V766" s="226"/>
    </row>
    <row r="767" spans="13:22" x14ac:dyDescent="0.2">
      <c r="M767" s="338"/>
      <c r="N767" s="338"/>
      <c r="O767" s="344"/>
      <c r="P767" s="170"/>
      <c r="R767" s="39"/>
      <c r="S767" s="214"/>
      <c r="T767" s="226"/>
      <c r="U767" s="226"/>
      <c r="V767" s="226"/>
    </row>
    <row r="768" spans="13:22" x14ac:dyDescent="0.2">
      <c r="M768" s="338"/>
      <c r="N768" s="338"/>
      <c r="O768" s="344"/>
      <c r="P768" s="170"/>
      <c r="R768" s="39"/>
      <c r="S768" s="214"/>
      <c r="T768" s="226"/>
      <c r="U768" s="226"/>
      <c r="V768" s="226"/>
    </row>
    <row r="769" spans="13:22" x14ac:dyDescent="0.2">
      <c r="M769" s="338"/>
      <c r="N769" s="338"/>
      <c r="O769" s="344"/>
      <c r="P769" s="170"/>
      <c r="R769" s="39"/>
      <c r="S769" s="214"/>
      <c r="T769" s="226"/>
      <c r="U769" s="226"/>
      <c r="V769" s="226"/>
    </row>
    <row r="770" spans="13:22" x14ac:dyDescent="0.2">
      <c r="M770" s="338"/>
      <c r="N770" s="338"/>
      <c r="O770" s="344"/>
      <c r="P770" s="170"/>
      <c r="R770" s="39"/>
      <c r="S770" s="214"/>
      <c r="T770" s="226"/>
      <c r="U770" s="226"/>
      <c r="V770" s="226"/>
    </row>
    <row r="771" spans="13:22" x14ac:dyDescent="0.2">
      <c r="M771" s="338"/>
      <c r="N771" s="338"/>
      <c r="O771" s="344"/>
      <c r="P771" s="170"/>
      <c r="R771" s="39"/>
      <c r="S771" s="214"/>
      <c r="T771" s="226"/>
      <c r="U771" s="226"/>
      <c r="V771" s="226"/>
    </row>
    <row r="772" spans="13:22" x14ac:dyDescent="0.2">
      <c r="M772" s="338"/>
      <c r="N772" s="338"/>
      <c r="O772" s="344"/>
      <c r="P772" s="170"/>
      <c r="R772" s="39"/>
      <c r="S772" s="214"/>
      <c r="T772" s="226"/>
      <c r="U772" s="226"/>
      <c r="V772" s="226"/>
    </row>
    <row r="773" spans="13:22" x14ac:dyDescent="0.2">
      <c r="M773" s="338"/>
      <c r="N773" s="338"/>
      <c r="O773" s="344"/>
      <c r="P773" s="170"/>
      <c r="R773" s="39"/>
      <c r="S773" s="214"/>
      <c r="T773" s="226"/>
      <c r="U773" s="226"/>
      <c r="V773" s="226"/>
    </row>
    <row r="774" spans="13:22" x14ac:dyDescent="0.2">
      <c r="M774" s="338"/>
      <c r="N774" s="338"/>
      <c r="O774" s="344"/>
      <c r="P774" s="170"/>
      <c r="R774" s="39"/>
      <c r="S774" s="214"/>
      <c r="T774" s="226"/>
      <c r="U774" s="226"/>
      <c r="V774" s="226"/>
    </row>
    <row r="775" spans="13:22" x14ac:dyDescent="0.2">
      <c r="M775" s="338"/>
      <c r="N775" s="338"/>
      <c r="O775" s="344"/>
      <c r="P775" s="170"/>
      <c r="R775" s="39"/>
      <c r="S775" s="214"/>
      <c r="T775" s="226"/>
      <c r="U775" s="226"/>
      <c r="V775" s="226"/>
    </row>
    <row r="776" spans="13:22" x14ac:dyDescent="0.2">
      <c r="M776" s="338"/>
      <c r="N776" s="338"/>
      <c r="O776" s="344"/>
      <c r="P776" s="170"/>
      <c r="R776" s="39"/>
      <c r="S776" s="214"/>
      <c r="T776" s="226"/>
      <c r="U776" s="226"/>
      <c r="V776" s="226"/>
    </row>
    <row r="777" spans="13:22" x14ac:dyDescent="0.2">
      <c r="M777" s="338"/>
      <c r="N777" s="338"/>
      <c r="O777" s="344"/>
      <c r="P777" s="170"/>
      <c r="R777" s="39"/>
      <c r="S777" s="214"/>
      <c r="T777" s="226"/>
      <c r="U777" s="226"/>
      <c r="V777" s="226"/>
    </row>
    <row r="778" spans="13:22" x14ac:dyDescent="0.2">
      <c r="M778" s="338"/>
      <c r="N778" s="338"/>
      <c r="O778" s="344"/>
      <c r="P778" s="170"/>
      <c r="R778" s="39"/>
      <c r="S778" s="214"/>
      <c r="T778" s="226"/>
      <c r="U778" s="226"/>
      <c r="V778" s="226"/>
    </row>
    <row r="779" spans="13:22" x14ac:dyDescent="0.2">
      <c r="M779" s="338"/>
      <c r="N779" s="338"/>
      <c r="O779" s="344"/>
      <c r="P779" s="170"/>
      <c r="R779" s="39"/>
      <c r="S779" s="214"/>
      <c r="T779" s="226"/>
      <c r="U779" s="226"/>
      <c r="V779" s="226"/>
    </row>
    <row r="780" spans="13:22" x14ac:dyDescent="0.2">
      <c r="M780" s="338"/>
      <c r="N780" s="338"/>
      <c r="O780" s="344"/>
      <c r="P780" s="170"/>
      <c r="R780" s="39"/>
      <c r="S780" s="214"/>
      <c r="T780" s="226"/>
      <c r="U780" s="226"/>
      <c r="V780" s="226"/>
    </row>
    <row r="781" spans="13:22" x14ac:dyDescent="0.2">
      <c r="M781" s="338"/>
      <c r="N781" s="338"/>
      <c r="O781" s="344"/>
      <c r="P781" s="170"/>
      <c r="R781" s="39"/>
      <c r="S781" s="214"/>
      <c r="T781" s="226"/>
      <c r="U781" s="226"/>
      <c r="V781" s="226"/>
    </row>
    <row r="782" spans="13:22" x14ac:dyDescent="0.2">
      <c r="M782" s="338"/>
      <c r="N782" s="338"/>
      <c r="O782" s="344"/>
      <c r="P782" s="170"/>
      <c r="R782" s="39"/>
      <c r="S782" s="214"/>
      <c r="T782" s="226"/>
      <c r="U782" s="226"/>
      <c r="V782" s="226"/>
    </row>
    <row r="783" spans="13:22" x14ac:dyDescent="0.2">
      <c r="M783" s="338"/>
      <c r="N783" s="338"/>
      <c r="O783" s="344"/>
      <c r="P783" s="170"/>
      <c r="R783" s="39"/>
      <c r="S783" s="214"/>
      <c r="T783" s="226"/>
      <c r="U783" s="226"/>
      <c r="V783" s="226"/>
    </row>
    <row r="784" spans="13:22" x14ac:dyDescent="0.2">
      <c r="M784" s="338"/>
      <c r="N784" s="338"/>
      <c r="O784" s="344"/>
      <c r="P784" s="170"/>
      <c r="R784" s="39"/>
      <c r="S784" s="214"/>
      <c r="T784" s="226"/>
      <c r="U784" s="226"/>
      <c r="V784" s="226"/>
    </row>
    <row r="785" spans="13:22" x14ac:dyDescent="0.2">
      <c r="M785" s="338"/>
      <c r="N785" s="338"/>
      <c r="O785" s="344"/>
      <c r="P785" s="170"/>
      <c r="R785" s="39"/>
      <c r="S785" s="214"/>
      <c r="T785" s="226"/>
      <c r="U785" s="226"/>
      <c r="V785" s="226"/>
    </row>
    <row r="786" spans="13:22" x14ac:dyDescent="0.2">
      <c r="M786" s="338"/>
      <c r="N786" s="338"/>
      <c r="O786" s="344"/>
      <c r="P786" s="170"/>
      <c r="R786" s="39"/>
      <c r="S786" s="214"/>
      <c r="T786" s="226"/>
      <c r="U786" s="226"/>
      <c r="V786" s="226"/>
    </row>
    <row r="787" spans="13:22" x14ac:dyDescent="0.2">
      <c r="M787" s="338"/>
      <c r="N787" s="338"/>
      <c r="O787" s="344"/>
      <c r="P787" s="170"/>
      <c r="R787" s="39"/>
      <c r="S787" s="214"/>
      <c r="T787" s="226"/>
      <c r="U787" s="226"/>
      <c r="V787" s="226"/>
    </row>
    <row r="788" spans="13:22" x14ac:dyDescent="0.2">
      <c r="M788" s="338"/>
      <c r="N788" s="338"/>
      <c r="O788" s="344"/>
      <c r="P788" s="170"/>
      <c r="R788" s="39"/>
      <c r="S788" s="214"/>
      <c r="T788" s="226"/>
      <c r="U788" s="226"/>
      <c r="V788" s="226"/>
    </row>
    <row r="789" spans="13:22" x14ac:dyDescent="0.2">
      <c r="M789" s="338"/>
      <c r="N789" s="338"/>
      <c r="O789" s="344"/>
      <c r="P789" s="170"/>
      <c r="R789" s="39"/>
      <c r="S789" s="214"/>
      <c r="T789" s="226"/>
      <c r="U789" s="226"/>
      <c r="V789" s="226"/>
    </row>
    <row r="790" spans="13:22" x14ac:dyDescent="0.2">
      <c r="M790" s="338"/>
      <c r="N790" s="338"/>
      <c r="O790" s="344"/>
      <c r="P790" s="170"/>
      <c r="R790" s="39"/>
      <c r="S790" s="214"/>
      <c r="T790" s="226"/>
      <c r="U790" s="226"/>
      <c r="V790" s="226"/>
    </row>
    <row r="791" spans="13:22" x14ac:dyDescent="0.2">
      <c r="M791" s="338"/>
      <c r="N791" s="338"/>
      <c r="O791" s="344"/>
      <c r="P791" s="170"/>
      <c r="R791" s="39"/>
      <c r="S791" s="214"/>
      <c r="T791" s="226"/>
      <c r="U791" s="226"/>
      <c r="V791" s="226"/>
    </row>
    <row r="792" spans="13:22" x14ac:dyDescent="0.2">
      <c r="M792" s="338"/>
      <c r="N792" s="338"/>
      <c r="O792" s="344"/>
      <c r="P792" s="170"/>
      <c r="R792" s="39"/>
      <c r="S792" s="214"/>
      <c r="T792" s="226"/>
      <c r="U792" s="226"/>
      <c r="V792" s="226"/>
    </row>
    <row r="793" spans="13:22" x14ac:dyDescent="0.2">
      <c r="M793" s="338"/>
      <c r="N793" s="338"/>
      <c r="O793" s="344"/>
      <c r="P793" s="170"/>
      <c r="R793" s="39"/>
      <c r="S793" s="214"/>
      <c r="T793" s="226"/>
      <c r="U793" s="226"/>
      <c r="V793" s="226"/>
    </row>
    <row r="794" spans="13:22" x14ac:dyDescent="0.2">
      <c r="M794" s="338"/>
      <c r="N794" s="338"/>
      <c r="O794" s="344"/>
      <c r="P794" s="170"/>
      <c r="R794" s="39"/>
      <c r="S794" s="214"/>
      <c r="T794" s="226"/>
      <c r="U794" s="226"/>
      <c r="V794" s="226"/>
    </row>
    <row r="795" spans="13:22" x14ac:dyDescent="0.2">
      <c r="M795" s="338"/>
      <c r="N795" s="338"/>
      <c r="O795" s="344"/>
      <c r="P795" s="170"/>
      <c r="R795" s="39"/>
      <c r="S795" s="214"/>
      <c r="T795" s="226"/>
      <c r="U795" s="226"/>
      <c r="V795" s="226"/>
    </row>
    <row r="796" spans="13:22" x14ac:dyDescent="0.2">
      <c r="M796" s="338"/>
      <c r="N796" s="338"/>
      <c r="O796" s="344"/>
      <c r="P796" s="170"/>
      <c r="R796" s="39"/>
      <c r="S796" s="214"/>
      <c r="T796" s="226"/>
      <c r="U796" s="226"/>
      <c r="V796" s="226"/>
    </row>
    <row r="797" spans="13:22" x14ac:dyDescent="0.2">
      <c r="M797" s="338"/>
      <c r="N797" s="338"/>
      <c r="O797" s="344"/>
      <c r="P797" s="170"/>
      <c r="R797" s="39"/>
      <c r="S797" s="214"/>
      <c r="T797" s="226"/>
      <c r="U797" s="226"/>
      <c r="V797" s="226"/>
    </row>
    <row r="798" spans="13:22" x14ac:dyDescent="0.2">
      <c r="M798" s="338"/>
      <c r="N798" s="338"/>
      <c r="O798" s="344"/>
      <c r="P798" s="170"/>
      <c r="R798" s="39"/>
      <c r="S798" s="214"/>
      <c r="T798" s="226"/>
      <c r="U798" s="226"/>
      <c r="V798" s="226"/>
    </row>
    <row r="799" spans="13:22" x14ac:dyDescent="0.2">
      <c r="M799" s="338"/>
      <c r="N799" s="338"/>
      <c r="O799" s="344"/>
      <c r="P799" s="170"/>
      <c r="R799" s="39"/>
      <c r="S799" s="214"/>
      <c r="T799" s="226"/>
      <c r="U799" s="226"/>
      <c r="V799" s="226"/>
    </row>
    <row r="800" spans="13:22" x14ac:dyDescent="0.2">
      <c r="M800" s="338"/>
      <c r="N800" s="338"/>
      <c r="O800" s="344"/>
      <c r="P800" s="170"/>
      <c r="R800" s="39"/>
      <c r="S800" s="214"/>
      <c r="T800" s="226"/>
      <c r="U800" s="226"/>
      <c r="V800" s="226"/>
    </row>
    <row r="801" spans="13:22" x14ac:dyDescent="0.2">
      <c r="M801" s="338"/>
      <c r="N801" s="338"/>
      <c r="O801" s="344"/>
      <c r="P801" s="170"/>
      <c r="R801" s="39"/>
      <c r="S801" s="214"/>
      <c r="T801" s="226"/>
      <c r="U801" s="226"/>
      <c r="V801" s="226"/>
    </row>
    <row r="802" spans="13:22" x14ac:dyDescent="0.2">
      <c r="M802" s="338"/>
      <c r="N802" s="338"/>
      <c r="O802" s="344"/>
      <c r="P802" s="170"/>
      <c r="R802" s="39"/>
      <c r="S802" s="214"/>
      <c r="T802" s="226"/>
      <c r="U802" s="226"/>
      <c r="V802" s="226"/>
    </row>
    <row r="803" spans="13:22" x14ac:dyDescent="0.2">
      <c r="M803" s="338"/>
      <c r="N803" s="338"/>
      <c r="O803" s="344"/>
      <c r="P803" s="170"/>
      <c r="R803" s="39"/>
      <c r="S803" s="214"/>
      <c r="T803" s="226"/>
      <c r="U803" s="226"/>
      <c r="V803" s="226"/>
    </row>
    <row r="804" spans="13:22" x14ac:dyDescent="0.2">
      <c r="M804" s="338"/>
      <c r="N804" s="338"/>
      <c r="O804" s="344"/>
      <c r="P804" s="170"/>
      <c r="R804" s="39"/>
      <c r="S804" s="214"/>
      <c r="T804" s="226"/>
      <c r="U804" s="226"/>
      <c r="V804" s="226"/>
    </row>
    <row r="805" spans="13:22" x14ac:dyDescent="0.2">
      <c r="M805" s="338"/>
      <c r="N805" s="338"/>
      <c r="O805" s="344"/>
      <c r="P805" s="170"/>
      <c r="R805" s="39"/>
      <c r="S805" s="214"/>
      <c r="T805" s="226"/>
      <c r="U805" s="226"/>
      <c r="V805" s="226"/>
    </row>
    <row r="806" spans="13:22" x14ac:dyDescent="0.2">
      <c r="M806" s="338"/>
      <c r="N806" s="338"/>
      <c r="O806" s="344"/>
      <c r="P806" s="170"/>
      <c r="R806" s="39"/>
      <c r="S806" s="214"/>
      <c r="T806" s="226"/>
      <c r="U806" s="226"/>
      <c r="V806" s="226"/>
    </row>
    <row r="807" spans="13:22" x14ac:dyDescent="0.2">
      <c r="M807" s="338"/>
      <c r="N807" s="338"/>
      <c r="O807" s="344"/>
      <c r="P807" s="170"/>
      <c r="R807" s="39"/>
      <c r="S807" s="214"/>
      <c r="T807" s="226"/>
      <c r="U807" s="226"/>
      <c r="V807" s="226"/>
    </row>
    <row r="808" spans="13:22" x14ac:dyDescent="0.2">
      <c r="M808" s="338"/>
      <c r="N808" s="338"/>
      <c r="O808" s="344"/>
      <c r="P808" s="170"/>
      <c r="R808" s="39"/>
      <c r="S808" s="214"/>
      <c r="T808" s="226"/>
      <c r="U808" s="226"/>
      <c r="V808" s="226"/>
    </row>
    <row r="809" spans="13:22" x14ac:dyDescent="0.2">
      <c r="M809" s="338"/>
      <c r="N809" s="338"/>
      <c r="O809" s="344"/>
      <c r="P809" s="170"/>
      <c r="R809" s="39"/>
      <c r="S809" s="214"/>
      <c r="T809" s="226"/>
      <c r="U809" s="226"/>
      <c r="V809" s="226"/>
    </row>
    <row r="810" spans="13:22" x14ac:dyDescent="0.2">
      <c r="M810" s="338"/>
      <c r="N810" s="338"/>
      <c r="O810" s="344"/>
      <c r="P810" s="170"/>
      <c r="R810" s="39"/>
      <c r="S810" s="214"/>
      <c r="T810" s="226"/>
      <c r="U810" s="226"/>
      <c r="V810" s="226"/>
    </row>
    <row r="811" spans="13:22" x14ac:dyDescent="0.2">
      <c r="M811" s="338"/>
      <c r="N811" s="338"/>
      <c r="O811" s="344"/>
      <c r="P811" s="170"/>
      <c r="R811" s="39"/>
      <c r="S811" s="214"/>
      <c r="T811" s="226"/>
      <c r="U811" s="226"/>
      <c r="V811" s="226"/>
    </row>
    <row r="812" spans="13:22" x14ac:dyDescent="0.2">
      <c r="M812" s="338"/>
      <c r="N812" s="338"/>
      <c r="O812" s="344"/>
      <c r="P812" s="170"/>
      <c r="R812" s="39"/>
      <c r="S812" s="214"/>
      <c r="T812" s="226"/>
      <c r="U812" s="226"/>
      <c r="V812" s="226"/>
    </row>
    <row r="813" spans="13:22" x14ac:dyDescent="0.2">
      <c r="M813" s="338"/>
      <c r="N813" s="338"/>
      <c r="O813" s="344"/>
      <c r="P813" s="170"/>
      <c r="R813" s="39"/>
      <c r="S813" s="214"/>
      <c r="T813" s="226"/>
      <c r="U813" s="226"/>
      <c r="V813" s="226"/>
    </row>
    <row r="814" spans="13:22" x14ac:dyDescent="0.2">
      <c r="M814" s="338"/>
      <c r="N814" s="338"/>
      <c r="O814" s="344"/>
      <c r="P814" s="170"/>
      <c r="R814" s="39"/>
      <c r="S814" s="214"/>
      <c r="T814" s="226"/>
      <c r="U814" s="226"/>
      <c r="V814" s="226"/>
    </row>
    <row r="815" spans="13:22" x14ac:dyDescent="0.2">
      <c r="M815" s="338"/>
      <c r="N815" s="338"/>
      <c r="O815" s="344"/>
      <c r="P815" s="170"/>
      <c r="R815" s="39"/>
      <c r="S815" s="214"/>
      <c r="T815" s="226"/>
      <c r="U815" s="226"/>
      <c r="V815" s="226"/>
    </row>
    <row r="816" spans="13:22" x14ac:dyDescent="0.2">
      <c r="M816" s="338"/>
      <c r="N816" s="338"/>
      <c r="O816" s="344"/>
      <c r="P816" s="170"/>
      <c r="R816" s="39"/>
      <c r="S816" s="214"/>
      <c r="T816" s="226"/>
      <c r="U816" s="226"/>
      <c r="V816" s="226"/>
    </row>
    <row r="817" spans="13:22" x14ac:dyDescent="0.2">
      <c r="M817" s="338"/>
      <c r="N817" s="338"/>
      <c r="O817" s="344"/>
      <c r="P817" s="170"/>
      <c r="R817" s="39"/>
      <c r="S817" s="214"/>
      <c r="T817" s="226"/>
      <c r="U817" s="226"/>
      <c r="V817" s="226"/>
    </row>
    <row r="818" spans="13:22" x14ac:dyDescent="0.2">
      <c r="M818" s="338"/>
      <c r="N818" s="338"/>
      <c r="O818" s="344"/>
      <c r="P818" s="170"/>
      <c r="R818" s="39"/>
      <c r="S818" s="214"/>
      <c r="T818" s="226"/>
      <c r="U818" s="226"/>
      <c r="V818" s="226"/>
    </row>
    <row r="819" spans="13:22" x14ac:dyDescent="0.2">
      <c r="M819" s="338"/>
      <c r="N819" s="338"/>
      <c r="O819" s="344"/>
      <c r="P819" s="170"/>
      <c r="R819" s="39"/>
      <c r="S819" s="214"/>
      <c r="T819" s="226"/>
      <c r="U819" s="226"/>
      <c r="V819" s="226"/>
    </row>
    <row r="820" spans="13:22" x14ac:dyDescent="0.2">
      <c r="M820" s="338"/>
      <c r="N820" s="338"/>
      <c r="O820" s="344"/>
      <c r="P820" s="170"/>
      <c r="R820" s="39"/>
      <c r="S820" s="214"/>
      <c r="T820" s="226"/>
      <c r="U820" s="226"/>
      <c r="V820" s="226"/>
    </row>
    <row r="821" spans="13:22" x14ac:dyDescent="0.2">
      <c r="M821" s="338"/>
      <c r="N821" s="338"/>
      <c r="O821" s="344"/>
      <c r="P821" s="170"/>
      <c r="R821" s="39"/>
      <c r="S821" s="214"/>
      <c r="T821" s="226"/>
      <c r="U821" s="226"/>
      <c r="V821" s="226"/>
    </row>
    <row r="822" spans="13:22" x14ac:dyDescent="0.2">
      <c r="M822" s="338"/>
      <c r="N822" s="338"/>
      <c r="O822" s="344"/>
      <c r="P822" s="170"/>
      <c r="R822" s="39"/>
      <c r="S822" s="214"/>
      <c r="T822" s="226"/>
      <c r="U822" s="226"/>
      <c r="V822" s="226"/>
    </row>
    <row r="823" spans="13:22" x14ac:dyDescent="0.2">
      <c r="M823" s="338"/>
      <c r="N823" s="338"/>
      <c r="O823" s="344"/>
      <c r="P823" s="170"/>
      <c r="R823" s="39"/>
      <c r="S823" s="214"/>
      <c r="T823" s="226"/>
      <c r="U823" s="226"/>
      <c r="V823" s="226"/>
    </row>
    <row r="824" spans="13:22" x14ac:dyDescent="0.2">
      <c r="M824" s="338"/>
      <c r="N824" s="338"/>
      <c r="O824" s="344"/>
      <c r="P824" s="170"/>
      <c r="R824" s="39"/>
      <c r="S824" s="214"/>
      <c r="T824" s="226"/>
      <c r="U824" s="226"/>
      <c r="V824" s="226"/>
    </row>
    <row r="825" spans="13:22" x14ac:dyDescent="0.2">
      <c r="M825" s="338"/>
      <c r="N825" s="338"/>
      <c r="O825" s="344"/>
      <c r="P825" s="170"/>
      <c r="R825" s="39"/>
      <c r="S825" s="214"/>
      <c r="T825" s="226"/>
      <c r="U825" s="226"/>
      <c r="V825" s="226"/>
    </row>
    <row r="826" spans="13:22" x14ac:dyDescent="0.2">
      <c r="M826" s="338"/>
      <c r="N826" s="338"/>
      <c r="O826" s="344"/>
      <c r="P826" s="170"/>
      <c r="R826" s="39"/>
      <c r="S826" s="214"/>
      <c r="T826" s="226"/>
      <c r="U826" s="226"/>
      <c r="V826" s="226"/>
    </row>
    <row r="827" spans="13:22" x14ac:dyDescent="0.2">
      <c r="M827" s="338"/>
      <c r="N827" s="338"/>
      <c r="O827" s="344"/>
      <c r="P827" s="170"/>
      <c r="R827" s="39"/>
      <c r="S827" s="214"/>
      <c r="T827" s="226"/>
      <c r="U827" s="226"/>
      <c r="V827" s="226"/>
    </row>
    <row r="828" spans="13:22" x14ac:dyDescent="0.2">
      <c r="M828" s="338"/>
      <c r="N828" s="338"/>
      <c r="O828" s="344"/>
      <c r="P828" s="170"/>
      <c r="R828" s="39"/>
      <c r="S828" s="214"/>
      <c r="T828" s="226"/>
      <c r="U828" s="226"/>
      <c r="V828" s="226"/>
    </row>
    <row r="829" spans="13:22" x14ac:dyDescent="0.2">
      <c r="M829" s="338"/>
      <c r="N829" s="338"/>
      <c r="O829" s="344"/>
      <c r="P829" s="170"/>
      <c r="R829" s="39"/>
      <c r="S829" s="214"/>
      <c r="T829" s="226"/>
      <c r="U829" s="226"/>
      <c r="V829" s="226"/>
    </row>
    <row r="830" spans="13:22" x14ac:dyDescent="0.2">
      <c r="M830" s="338"/>
      <c r="N830" s="338"/>
      <c r="O830" s="344"/>
      <c r="P830" s="170"/>
      <c r="R830" s="39"/>
      <c r="S830" s="214"/>
      <c r="T830" s="226"/>
      <c r="U830" s="226"/>
      <c r="V830" s="226"/>
    </row>
    <row r="831" spans="13:22" x14ac:dyDescent="0.2">
      <c r="M831" s="338"/>
      <c r="N831" s="338"/>
      <c r="O831" s="344"/>
      <c r="P831" s="170"/>
      <c r="R831" s="39"/>
      <c r="S831" s="214"/>
      <c r="T831" s="226"/>
      <c r="U831" s="226"/>
      <c r="V831" s="226"/>
    </row>
    <row r="832" spans="13:22" x14ac:dyDescent="0.2">
      <c r="M832" s="338"/>
      <c r="N832" s="338"/>
      <c r="O832" s="344"/>
      <c r="P832" s="170"/>
      <c r="R832" s="39"/>
      <c r="S832" s="214"/>
      <c r="T832" s="226"/>
      <c r="U832" s="226"/>
      <c r="V832" s="226"/>
    </row>
    <row r="833" spans="13:22" x14ac:dyDescent="0.2">
      <c r="M833" s="338"/>
      <c r="N833" s="338"/>
      <c r="O833" s="344"/>
      <c r="P833" s="170"/>
      <c r="R833" s="39"/>
      <c r="S833" s="214"/>
      <c r="T833" s="226"/>
      <c r="U833" s="226"/>
      <c r="V833" s="226"/>
    </row>
    <row r="834" spans="13:22" x14ac:dyDescent="0.2">
      <c r="M834" s="338"/>
      <c r="N834" s="338"/>
      <c r="O834" s="344"/>
      <c r="P834" s="170"/>
      <c r="R834" s="39"/>
      <c r="S834" s="214"/>
      <c r="T834" s="226"/>
      <c r="U834" s="226"/>
      <c r="V834" s="226"/>
    </row>
    <row r="835" spans="13:22" x14ac:dyDescent="0.2">
      <c r="M835" s="338"/>
      <c r="N835" s="338"/>
      <c r="O835" s="344"/>
      <c r="P835" s="170"/>
      <c r="R835" s="39"/>
      <c r="S835" s="214"/>
      <c r="T835" s="226"/>
      <c r="U835" s="226"/>
      <c r="V835" s="226"/>
    </row>
    <row r="836" spans="13:22" x14ac:dyDescent="0.2">
      <c r="M836" s="338"/>
      <c r="N836" s="338"/>
      <c r="O836" s="344"/>
      <c r="P836" s="170"/>
      <c r="R836" s="39"/>
      <c r="S836" s="214"/>
      <c r="T836" s="226"/>
      <c r="U836" s="226"/>
      <c r="V836" s="226"/>
    </row>
    <row r="837" spans="13:22" x14ac:dyDescent="0.2">
      <c r="M837" s="338"/>
      <c r="N837" s="338"/>
      <c r="O837" s="344"/>
      <c r="P837" s="170"/>
      <c r="R837" s="39"/>
      <c r="S837" s="214"/>
      <c r="T837" s="226"/>
      <c r="U837" s="226"/>
      <c r="V837" s="226"/>
    </row>
    <row r="838" spans="13:22" x14ac:dyDescent="0.2">
      <c r="M838" s="338"/>
      <c r="N838" s="338"/>
      <c r="O838" s="344"/>
      <c r="P838" s="170"/>
      <c r="R838" s="39"/>
      <c r="S838" s="214"/>
      <c r="T838" s="226"/>
      <c r="U838" s="226"/>
      <c r="V838" s="226"/>
    </row>
    <row r="839" spans="13:22" x14ac:dyDescent="0.2">
      <c r="M839" s="338"/>
      <c r="N839" s="338"/>
      <c r="O839" s="344"/>
      <c r="P839" s="170"/>
      <c r="R839" s="39"/>
      <c r="S839" s="214"/>
      <c r="T839" s="226"/>
      <c r="U839" s="226"/>
      <c r="V839" s="226"/>
    </row>
    <row r="840" spans="13:22" x14ac:dyDescent="0.2">
      <c r="M840" s="338"/>
      <c r="N840" s="338"/>
      <c r="O840" s="344"/>
      <c r="P840" s="170"/>
      <c r="R840" s="39"/>
      <c r="S840" s="214"/>
      <c r="T840" s="226"/>
      <c r="U840" s="226"/>
      <c r="V840" s="226"/>
    </row>
    <row r="841" spans="13:22" x14ac:dyDescent="0.2">
      <c r="M841" s="338"/>
      <c r="N841" s="338"/>
      <c r="O841" s="344"/>
      <c r="P841" s="170"/>
      <c r="R841" s="39"/>
      <c r="S841" s="214"/>
      <c r="T841" s="226"/>
      <c r="U841" s="226"/>
      <c r="V841" s="226"/>
    </row>
    <row r="842" spans="13:22" x14ac:dyDescent="0.2">
      <c r="M842" s="338"/>
      <c r="N842" s="338"/>
      <c r="O842" s="344"/>
      <c r="P842" s="170"/>
      <c r="R842" s="39"/>
      <c r="S842" s="214"/>
      <c r="T842" s="226"/>
      <c r="U842" s="226"/>
      <c r="V842" s="226"/>
    </row>
    <row r="843" spans="13:22" x14ac:dyDescent="0.2">
      <c r="M843" s="338"/>
      <c r="N843" s="338"/>
      <c r="O843" s="344"/>
      <c r="P843" s="170"/>
      <c r="R843" s="39"/>
      <c r="S843" s="214"/>
      <c r="T843" s="226"/>
      <c r="U843" s="226"/>
      <c r="V843" s="226"/>
    </row>
    <row r="844" spans="13:22" x14ac:dyDescent="0.2">
      <c r="M844" s="338"/>
      <c r="N844" s="338"/>
      <c r="O844" s="344"/>
      <c r="P844" s="170"/>
      <c r="R844" s="39"/>
      <c r="S844" s="214"/>
      <c r="T844" s="226"/>
      <c r="U844" s="226"/>
      <c r="V844" s="226"/>
    </row>
    <row r="845" spans="13:22" x14ac:dyDescent="0.2">
      <c r="M845" s="338"/>
      <c r="N845" s="338"/>
      <c r="O845" s="344"/>
      <c r="P845" s="170"/>
      <c r="R845" s="39"/>
      <c r="S845" s="214"/>
      <c r="T845" s="226"/>
      <c r="U845" s="226"/>
      <c r="V845" s="226"/>
    </row>
    <row r="846" spans="13:22" x14ac:dyDescent="0.2">
      <c r="M846" s="338"/>
      <c r="N846" s="338"/>
      <c r="O846" s="344"/>
      <c r="P846" s="170"/>
      <c r="R846" s="39"/>
      <c r="S846" s="214"/>
      <c r="T846" s="226"/>
      <c r="U846" s="226"/>
      <c r="V846" s="226"/>
    </row>
    <row r="847" spans="13:22" x14ac:dyDescent="0.2">
      <c r="M847" s="338"/>
      <c r="N847" s="338"/>
      <c r="O847" s="344"/>
      <c r="P847" s="170"/>
      <c r="R847" s="39"/>
      <c r="S847" s="214"/>
      <c r="T847" s="226"/>
      <c r="U847" s="226"/>
      <c r="V847" s="226"/>
    </row>
    <row r="848" spans="13:22" x14ac:dyDescent="0.2">
      <c r="M848" s="338"/>
      <c r="N848" s="338"/>
      <c r="O848" s="344"/>
      <c r="P848" s="170"/>
      <c r="R848" s="39"/>
      <c r="S848" s="214"/>
      <c r="T848" s="226"/>
      <c r="U848" s="226"/>
      <c r="V848" s="226"/>
    </row>
    <row r="849" spans="13:22" x14ac:dyDescent="0.2">
      <c r="M849" s="338"/>
      <c r="N849" s="338"/>
      <c r="O849" s="344"/>
      <c r="P849" s="170"/>
      <c r="R849" s="39"/>
      <c r="S849" s="214"/>
      <c r="T849" s="226"/>
      <c r="U849" s="226"/>
      <c r="V849" s="226"/>
    </row>
    <row r="850" spans="13:22" x14ac:dyDescent="0.2">
      <c r="M850" s="338"/>
      <c r="N850" s="338"/>
      <c r="O850" s="344"/>
      <c r="P850" s="170"/>
      <c r="R850" s="39"/>
      <c r="S850" s="214"/>
      <c r="T850" s="226"/>
      <c r="U850" s="226"/>
      <c r="V850" s="226"/>
    </row>
    <row r="851" spans="13:22" x14ac:dyDescent="0.2">
      <c r="M851" s="338"/>
      <c r="N851" s="338"/>
      <c r="O851" s="344"/>
      <c r="P851" s="170"/>
      <c r="R851" s="39"/>
      <c r="S851" s="214"/>
      <c r="T851" s="226"/>
      <c r="U851" s="226"/>
      <c r="V851" s="226"/>
    </row>
    <row r="852" spans="13:22" x14ac:dyDescent="0.2">
      <c r="M852" s="338"/>
      <c r="N852" s="338"/>
      <c r="O852" s="344"/>
      <c r="P852" s="170"/>
      <c r="R852" s="39"/>
      <c r="S852" s="214"/>
      <c r="T852" s="226"/>
      <c r="U852" s="226"/>
      <c r="V852" s="226"/>
    </row>
    <row r="853" spans="13:22" x14ac:dyDescent="0.2">
      <c r="M853" s="338"/>
      <c r="N853" s="338"/>
      <c r="O853" s="344"/>
      <c r="P853" s="170"/>
      <c r="R853" s="39"/>
      <c r="S853" s="214"/>
      <c r="T853" s="226"/>
      <c r="U853" s="226"/>
      <c r="V853" s="226"/>
    </row>
    <row r="854" spans="13:22" x14ac:dyDescent="0.2">
      <c r="M854" s="338"/>
      <c r="N854" s="338"/>
      <c r="O854" s="344"/>
      <c r="P854" s="170"/>
      <c r="R854" s="39"/>
      <c r="S854" s="214"/>
      <c r="T854" s="226"/>
      <c r="U854" s="226"/>
      <c r="V854" s="226"/>
    </row>
    <row r="855" spans="13:22" x14ac:dyDescent="0.2">
      <c r="M855" s="338"/>
      <c r="N855" s="338"/>
      <c r="O855" s="344"/>
      <c r="P855" s="170"/>
      <c r="R855" s="39"/>
      <c r="S855" s="214"/>
      <c r="T855" s="226"/>
      <c r="U855" s="226"/>
      <c r="V855" s="226"/>
    </row>
    <row r="856" spans="13:22" x14ac:dyDescent="0.2">
      <c r="M856" s="338"/>
      <c r="N856" s="338"/>
      <c r="O856" s="344"/>
      <c r="P856" s="170"/>
      <c r="R856" s="39"/>
      <c r="S856" s="214"/>
      <c r="T856" s="226"/>
      <c r="U856" s="226"/>
      <c r="V856" s="226"/>
    </row>
    <row r="857" spans="13:22" x14ac:dyDescent="0.2">
      <c r="M857" s="338"/>
      <c r="N857" s="338"/>
      <c r="O857" s="344"/>
      <c r="P857" s="170"/>
      <c r="R857" s="39"/>
      <c r="S857" s="214"/>
      <c r="T857" s="226"/>
      <c r="U857" s="226"/>
      <c r="V857" s="226"/>
    </row>
    <row r="858" spans="13:22" x14ac:dyDescent="0.2">
      <c r="M858" s="338"/>
      <c r="N858" s="338"/>
      <c r="O858" s="344"/>
      <c r="P858" s="170"/>
      <c r="R858" s="39"/>
      <c r="S858" s="214"/>
      <c r="T858" s="226"/>
      <c r="U858" s="226"/>
      <c r="V858" s="226"/>
    </row>
    <row r="859" spans="13:22" x14ac:dyDescent="0.2">
      <c r="M859" s="338"/>
      <c r="N859" s="338"/>
      <c r="O859" s="344"/>
      <c r="P859" s="170"/>
      <c r="R859" s="39"/>
      <c r="S859" s="214"/>
      <c r="T859" s="226"/>
      <c r="U859" s="226"/>
      <c r="V859" s="226"/>
    </row>
    <row r="860" spans="13:22" x14ac:dyDescent="0.2">
      <c r="M860" s="338"/>
      <c r="N860" s="338"/>
      <c r="O860" s="344"/>
      <c r="P860" s="170"/>
      <c r="R860" s="39"/>
      <c r="S860" s="214"/>
      <c r="T860" s="226"/>
      <c r="U860" s="226"/>
      <c r="V860" s="226"/>
    </row>
    <row r="861" spans="13:22" x14ac:dyDescent="0.2">
      <c r="M861" s="338"/>
      <c r="N861" s="338"/>
      <c r="O861" s="344"/>
      <c r="P861" s="170"/>
      <c r="R861" s="39"/>
      <c r="S861" s="214"/>
      <c r="T861" s="226"/>
      <c r="U861" s="226"/>
      <c r="V861" s="226"/>
    </row>
    <row r="862" spans="13:22" x14ac:dyDescent="0.2">
      <c r="M862" s="338"/>
      <c r="N862" s="338"/>
      <c r="O862" s="344"/>
      <c r="P862" s="170"/>
      <c r="R862" s="39"/>
      <c r="S862" s="214"/>
      <c r="T862" s="226"/>
      <c r="U862" s="226"/>
      <c r="V862" s="226"/>
    </row>
    <row r="863" spans="13:22" x14ac:dyDescent="0.2">
      <c r="M863" s="338"/>
      <c r="N863" s="338"/>
      <c r="O863" s="344"/>
      <c r="P863" s="170"/>
      <c r="R863" s="39"/>
      <c r="S863" s="214"/>
      <c r="T863" s="226"/>
      <c r="U863" s="226"/>
      <c r="V863" s="226"/>
    </row>
    <row r="864" spans="13:22" x14ac:dyDescent="0.2">
      <c r="M864" s="338"/>
      <c r="N864" s="338"/>
      <c r="O864" s="344"/>
      <c r="P864" s="170"/>
      <c r="R864" s="39"/>
      <c r="S864" s="214"/>
      <c r="T864" s="226"/>
      <c r="U864" s="226"/>
      <c r="V864" s="226"/>
    </row>
    <row r="865" spans="13:22" x14ac:dyDescent="0.2">
      <c r="M865" s="338"/>
      <c r="N865" s="338"/>
      <c r="O865" s="344"/>
      <c r="P865" s="170"/>
      <c r="R865" s="39"/>
      <c r="S865" s="214"/>
      <c r="T865" s="226"/>
      <c r="U865" s="226"/>
      <c r="V865" s="226"/>
    </row>
    <row r="866" spans="13:22" x14ac:dyDescent="0.2">
      <c r="M866" s="338"/>
      <c r="N866" s="338"/>
      <c r="O866" s="344"/>
      <c r="P866" s="170"/>
      <c r="R866" s="39"/>
      <c r="S866" s="214"/>
      <c r="T866" s="226"/>
      <c r="U866" s="226"/>
      <c r="V866" s="226"/>
    </row>
    <row r="867" spans="13:22" x14ac:dyDescent="0.2">
      <c r="M867" s="338"/>
      <c r="N867" s="338"/>
      <c r="O867" s="344"/>
      <c r="P867" s="170"/>
      <c r="R867" s="39"/>
      <c r="S867" s="214"/>
      <c r="T867" s="226"/>
      <c r="U867" s="226"/>
      <c r="V867" s="226"/>
    </row>
    <row r="868" spans="13:22" x14ac:dyDescent="0.2">
      <c r="M868" s="338"/>
      <c r="N868" s="338"/>
      <c r="O868" s="344"/>
      <c r="P868" s="170"/>
      <c r="R868" s="39"/>
      <c r="S868" s="214"/>
      <c r="T868" s="226"/>
      <c r="U868" s="226"/>
      <c r="V868" s="226"/>
    </row>
    <row r="869" spans="13:22" x14ac:dyDescent="0.2">
      <c r="M869" s="338"/>
      <c r="N869" s="338"/>
      <c r="O869" s="344"/>
      <c r="P869" s="170"/>
      <c r="R869" s="39"/>
      <c r="S869" s="214"/>
      <c r="T869" s="226"/>
      <c r="U869" s="226"/>
      <c r="V869" s="226"/>
    </row>
    <row r="870" spans="13:22" x14ac:dyDescent="0.2">
      <c r="M870" s="338"/>
      <c r="N870" s="338"/>
      <c r="O870" s="344"/>
      <c r="P870" s="170"/>
      <c r="R870" s="39"/>
      <c r="S870" s="214"/>
      <c r="T870" s="226"/>
      <c r="U870" s="226"/>
      <c r="V870" s="226"/>
    </row>
    <row r="871" spans="13:22" x14ac:dyDescent="0.2">
      <c r="M871" s="338"/>
      <c r="N871" s="338"/>
      <c r="O871" s="344"/>
      <c r="P871" s="170"/>
      <c r="R871" s="39"/>
      <c r="S871" s="214"/>
      <c r="T871" s="226"/>
      <c r="U871" s="226"/>
      <c r="V871" s="226"/>
    </row>
    <row r="872" spans="13:22" x14ac:dyDescent="0.2">
      <c r="M872" s="338"/>
      <c r="N872" s="338"/>
      <c r="O872" s="344"/>
      <c r="P872" s="170"/>
      <c r="R872" s="39"/>
      <c r="S872" s="214"/>
      <c r="T872" s="226"/>
      <c r="U872" s="226"/>
      <c r="V872" s="226"/>
    </row>
    <row r="873" spans="13:22" x14ac:dyDescent="0.2">
      <c r="M873" s="338"/>
      <c r="N873" s="338"/>
      <c r="O873" s="344"/>
      <c r="P873" s="170"/>
      <c r="R873" s="39"/>
      <c r="S873" s="214"/>
      <c r="T873" s="226"/>
      <c r="U873" s="226"/>
      <c r="V873" s="226"/>
    </row>
    <row r="874" spans="13:22" x14ac:dyDescent="0.2">
      <c r="M874" s="338"/>
      <c r="N874" s="338"/>
      <c r="O874" s="344"/>
      <c r="P874" s="170"/>
      <c r="R874" s="39"/>
      <c r="S874" s="214"/>
      <c r="T874" s="226"/>
      <c r="U874" s="226"/>
      <c r="V874" s="226"/>
    </row>
    <row r="875" spans="13:22" x14ac:dyDescent="0.2">
      <c r="M875" s="338"/>
      <c r="N875" s="338"/>
      <c r="O875" s="344"/>
      <c r="P875" s="170"/>
      <c r="R875" s="39"/>
      <c r="S875" s="214"/>
      <c r="T875" s="226"/>
      <c r="U875" s="226"/>
      <c r="V875" s="226"/>
    </row>
    <row r="876" spans="13:22" x14ac:dyDescent="0.2">
      <c r="M876" s="338"/>
      <c r="N876" s="338"/>
      <c r="O876" s="344"/>
      <c r="P876" s="170"/>
      <c r="R876" s="39"/>
      <c r="S876" s="214"/>
      <c r="T876" s="226"/>
      <c r="U876" s="226"/>
      <c r="V876" s="226"/>
    </row>
    <row r="877" spans="13:22" x14ac:dyDescent="0.2">
      <c r="M877" s="338"/>
      <c r="N877" s="338"/>
      <c r="O877" s="344"/>
      <c r="P877" s="170"/>
      <c r="R877" s="39"/>
      <c r="S877" s="214"/>
      <c r="T877" s="226"/>
      <c r="U877" s="226"/>
      <c r="V877" s="226"/>
    </row>
    <row r="878" spans="13:22" x14ac:dyDescent="0.2">
      <c r="M878" s="338"/>
      <c r="N878" s="338"/>
      <c r="O878" s="344"/>
      <c r="P878" s="170"/>
      <c r="R878" s="39"/>
      <c r="S878" s="214"/>
      <c r="T878" s="226"/>
      <c r="U878" s="226"/>
      <c r="V878" s="226"/>
    </row>
    <row r="879" spans="13:22" x14ac:dyDescent="0.2">
      <c r="M879" s="338"/>
      <c r="N879" s="338"/>
      <c r="O879" s="344"/>
      <c r="P879" s="170"/>
      <c r="R879" s="39"/>
      <c r="S879" s="214"/>
      <c r="T879" s="226"/>
      <c r="U879" s="226"/>
      <c r="V879" s="226"/>
    </row>
    <row r="880" spans="13:22" x14ac:dyDescent="0.2">
      <c r="M880" s="338"/>
      <c r="N880" s="338"/>
      <c r="O880" s="344"/>
      <c r="P880" s="170"/>
      <c r="R880" s="39"/>
      <c r="S880" s="214"/>
      <c r="T880" s="226"/>
      <c r="U880" s="226"/>
      <c r="V880" s="226"/>
    </row>
    <row r="881" spans="13:22" x14ac:dyDescent="0.2">
      <c r="M881" s="338"/>
      <c r="N881" s="338"/>
      <c r="O881" s="344"/>
      <c r="P881" s="170"/>
      <c r="R881" s="39"/>
      <c r="S881" s="214"/>
      <c r="T881" s="226"/>
      <c r="U881" s="226"/>
      <c r="V881" s="226"/>
    </row>
    <row r="882" spans="13:22" x14ac:dyDescent="0.2">
      <c r="M882" s="338"/>
      <c r="N882" s="338"/>
      <c r="O882" s="344"/>
      <c r="P882" s="170"/>
      <c r="R882" s="39"/>
      <c r="S882" s="214"/>
      <c r="T882" s="226"/>
      <c r="U882" s="226"/>
      <c r="V882" s="226"/>
    </row>
    <row r="883" spans="13:22" x14ac:dyDescent="0.2">
      <c r="M883" s="338"/>
      <c r="N883" s="338"/>
      <c r="O883" s="344"/>
      <c r="P883" s="170"/>
      <c r="R883" s="39"/>
      <c r="S883" s="214"/>
      <c r="T883" s="226"/>
      <c r="U883" s="226"/>
      <c r="V883" s="226"/>
    </row>
    <row r="884" spans="13:22" x14ac:dyDescent="0.2">
      <c r="M884" s="338"/>
      <c r="N884" s="338"/>
      <c r="O884" s="344"/>
      <c r="P884" s="170"/>
      <c r="R884" s="39"/>
      <c r="S884" s="214"/>
      <c r="T884" s="226"/>
      <c r="U884" s="226"/>
      <c r="V884" s="226"/>
    </row>
    <row r="885" spans="13:22" x14ac:dyDescent="0.2">
      <c r="M885" s="338"/>
      <c r="N885" s="338"/>
      <c r="O885" s="344"/>
      <c r="P885" s="170"/>
      <c r="R885" s="39"/>
      <c r="S885" s="214"/>
      <c r="T885" s="226"/>
      <c r="U885" s="226"/>
      <c r="V885" s="226"/>
    </row>
    <row r="886" spans="13:22" x14ac:dyDescent="0.2">
      <c r="M886" s="338"/>
      <c r="N886" s="338"/>
      <c r="O886" s="344"/>
      <c r="P886" s="170"/>
      <c r="R886" s="39"/>
      <c r="S886" s="214"/>
      <c r="T886" s="226"/>
      <c r="U886" s="226"/>
      <c r="V886" s="226"/>
    </row>
    <row r="887" spans="13:22" x14ac:dyDescent="0.2">
      <c r="M887" s="338"/>
      <c r="N887" s="338"/>
      <c r="O887" s="344"/>
      <c r="P887" s="170"/>
      <c r="R887" s="39"/>
      <c r="S887" s="214"/>
      <c r="T887" s="226"/>
      <c r="U887" s="226"/>
      <c r="V887" s="226"/>
    </row>
    <row r="888" spans="13:22" x14ac:dyDescent="0.2">
      <c r="M888" s="338"/>
      <c r="N888" s="338"/>
      <c r="O888" s="344"/>
      <c r="P888" s="170"/>
      <c r="R888" s="39"/>
      <c r="S888" s="214"/>
      <c r="T888" s="226"/>
      <c r="U888" s="226"/>
      <c r="V888" s="226"/>
    </row>
    <row r="889" spans="13:22" x14ac:dyDescent="0.2">
      <c r="M889" s="338"/>
      <c r="N889" s="338"/>
      <c r="O889" s="344"/>
      <c r="P889" s="170"/>
      <c r="R889" s="39"/>
      <c r="S889" s="214"/>
      <c r="T889" s="226"/>
      <c r="U889" s="226"/>
      <c r="V889" s="226"/>
    </row>
    <row r="890" spans="13:22" x14ac:dyDescent="0.2">
      <c r="M890" s="338"/>
      <c r="N890" s="338"/>
      <c r="O890" s="344"/>
      <c r="P890" s="170"/>
      <c r="R890" s="39"/>
      <c r="S890" s="214"/>
      <c r="T890" s="226"/>
      <c r="U890" s="226"/>
      <c r="V890" s="226"/>
    </row>
    <row r="891" spans="13:22" x14ac:dyDescent="0.2">
      <c r="M891" s="338"/>
      <c r="N891" s="338"/>
      <c r="O891" s="344"/>
      <c r="P891" s="170"/>
      <c r="R891" s="39"/>
      <c r="S891" s="214"/>
      <c r="T891" s="226"/>
      <c r="U891" s="226"/>
      <c r="V891" s="226"/>
    </row>
    <row r="892" spans="13:22" x14ac:dyDescent="0.2">
      <c r="M892" s="338"/>
      <c r="N892" s="338"/>
      <c r="O892" s="344"/>
      <c r="P892" s="170"/>
      <c r="R892" s="39"/>
      <c r="S892" s="214"/>
      <c r="T892" s="226"/>
      <c r="U892" s="226"/>
      <c r="V892" s="226"/>
    </row>
    <row r="893" spans="13:22" x14ac:dyDescent="0.2">
      <c r="M893" s="338"/>
      <c r="N893" s="338"/>
      <c r="O893" s="344"/>
      <c r="P893" s="170"/>
      <c r="R893" s="39"/>
      <c r="S893" s="214"/>
      <c r="T893" s="226"/>
      <c r="U893" s="226"/>
      <c r="V893" s="226"/>
    </row>
    <row r="894" spans="13:22" x14ac:dyDescent="0.2">
      <c r="M894" s="338"/>
      <c r="N894" s="338"/>
      <c r="O894" s="344"/>
      <c r="P894" s="170"/>
      <c r="R894" s="39"/>
      <c r="S894" s="214"/>
      <c r="T894" s="226"/>
      <c r="U894" s="226"/>
      <c r="V894" s="226"/>
    </row>
    <row r="895" spans="13:22" x14ac:dyDescent="0.2">
      <c r="M895" s="338"/>
      <c r="N895" s="338"/>
      <c r="O895" s="344"/>
      <c r="P895" s="170"/>
      <c r="R895" s="39"/>
      <c r="S895" s="214"/>
      <c r="T895" s="226"/>
      <c r="U895" s="226"/>
      <c r="V895" s="226"/>
    </row>
    <row r="896" spans="13:22" x14ac:dyDescent="0.2">
      <c r="M896" s="338"/>
      <c r="N896" s="338"/>
      <c r="O896" s="344"/>
      <c r="P896" s="170"/>
      <c r="R896" s="39"/>
      <c r="S896" s="214"/>
      <c r="T896" s="226"/>
      <c r="U896" s="226"/>
      <c r="V896" s="226"/>
    </row>
    <row r="897" spans="13:22" x14ac:dyDescent="0.2">
      <c r="M897" s="338"/>
      <c r="N897" s="338"/>
      <c r="O897" s="344"/>
      <c r="P897" s="170"/>
      <c r="R897" s="39"/>
      <c r="S897" s="214"/>
      <c r="T897" s="226"/>
      <c r="U897" s="226"/>
      <c r="V897" s="226"/>
    </row>
    <row r="898" spans="13:22" x14ac:dyDescent="0.2">
      <c r="M898" s="338"/>
      <c r="N898" s="338"/>
      <c r="O898" s="344"/>
      <c r="P898" s="170"/>
      <c r="R898" s="39"/>
      <c r="S898" s="214"/>
      <c r="T898" s="226"/>
      <c r="U898" s="226"/>
      <c r="V898" s="226"/>
    </row>
    <row r="899" spans="13:22" x14ac:dyDescent="0.2">
      <c r="M899" s="338"/>
      <c r="N899" s="338"/>
      <c r="O899" s="344"/>
      <c r="P899" s="170"/>
      <c r="R899" s="39"/>
      <c r="S899" s="214"/>
      <c r="T899" s="226"/>
      <c r="U899" s="226"/>
      <c r="V899" s="226"/>
    </row>
    <row r="900" spans="13:22" x14ac:dyDescent="0.2">
      <c r="M900" s="338"/>
      <c r="N900" s="338"/>
      <c r="O900" s="344"/>
      <c r="P900" s="170"/>
      <c r="R900" s="39"/>
      <c r="S900" s="214"/>
      <c r="T900" s="226"/>
      <c r="U900" s="226"/>
      <c r="V900" s="226"/>
    </row>
    <row r="901" spans="13:22" x14ac:dyDescent="0.2">
      <c r="M901" s="338"/>
      <c r="N901" s="338"/>
      <c r="O901" s="344"/>
      <c r="P901" s="170"/>
      <c r="R901" s="39"/>
      <c r="S901" s="214"/>
      <c r="T901" s="226"/>
      <c r="U901" s="226"/>
      <c r="V901" s="226"/>
    </row>
    <row r="902" spans="13:22" x14ac:dyDescent="0.2">
      <c r="M902" s="338"/>
      <c r="N902" s="338"/>
      <c r="O902" s="344"/>
      <c r="P902" s="170"/>
      <c r="R902" s="39"/>
      <c r="S902" s="214"/>
      <c r="T902" s="226"/>
      <c r="U902" s="226"/>
      <c r="V902" s="226"/>
    </row>
    <row r="903" spans="13:22" x14ac:dyDescent="0.2">
      <c r="M903" s="338"/>
      <c r="N903" s="338"/>
      <c r="O903" s="344"/>
      <c r="P903" s="170"/>
      <c r="R903" s="39"/>
      <c r="S903" s="214"/>
      <c r="T903" s="226"/>
      <c r="U903" s="226"/>
      <c r="V903" s="226"/>
    </row>
    <row r="904" spans="13:22" x14ac:dyDescent="0.2">
      <c r="M904" s="338"/>
      <c r="N904" s="338"/>
      <c r="O904" s="344"/>
      <c r="P904" s="170"/>
      <c r="R904" s="39"/>
      <c r="S904" s="214"/>
      <c r="T904" s="226"/>
      <c r="U904" s="226"/>
      <c r="V904" s="226"/>
    </row>
    <row r="905" spans="13:22" x14ac:dyDescent="0.2">
      <c r="M905" s="338"/>
      <c r="N905" s="338"/>
      <c r="O905" s="344"/>
      <c r="P905" s="170"/>
      <c r="R905" s="39"/>
      <c r="S905" s="214"/>
      <c r="T905" s="226"/>
      <c r="U905" s="226"/>
      <c r="V905" s="226"/>
    </row>
    <row r="906" spans="13:22" x14ac:dyDescent="0.2">
      <c r="M906" s="338"/>
      <c r="N906" s="338"/>
      <c r="O906" s="344"/>
      <c r="P906" s="170"/>
      <c r="R906" s="39"/>
      <c r="S906" s="214"/>
      <c r="T906" s="226"/>
      <c r="U906" s="226"/>
      <c r="V906" s="226"/>
    </row>
    <row r="907" spans="13:22" x14ac:dyDescent="0.2">
      <c r="M907" s="338"/>
      <c r="N907" s="338"/>
      <c r="O907" s="344"/>
      <c r="P907" s="170"/>
      <c r="R907" s="39"/>
      <c r="S907" s="214"/>
      <c r="T907" s="226"/>
      <c r="U907" s="226"/>
      <c r="V907" s="226"/>
    </row>
    <row r="908" spans="13:22" x14ac:dyDescent="0.2">
      <c r="M908" s="338"/>
      <c r="N908" s="338"/>
      <c r="O908" s="344"/>
      <c r="P908" s="170"/>
      <c r="R908" s="39"/>
      <c r="S908" s="214"/>
      <c r="T908" s="226"/>
      <c r="U908" s="226"/>
      <c r="V908" s="226"/>
    </row>
    <row r="909" spans="13:22" x14ac:dyDescent="0.2">
      <c r="M909" s="338"/>
      <c r="N909" s="338"/>
      <c r="O909" s="344"/>
      <c r="P909" s="170"/>
      <c r="R909" s="39"/>
      <c r="S909" s="214"/>
      <c r="T909" s="226"/>
      <c r="U909" s="226"/>
      <c r="V909" s="226"/>
    </row>
    <row r="910" spans="13:22" x14ac:dyDescent="0.2">
      <c r="M910" s="338"/>
      <c r="N910" s="338"/>
      <c r="O910" s="344"/>
      <c r="P910" s="170"/>
      <c r="R910" s="39"/>
      <c r="S910" s="214"/>
      <c r="T910" s="226"/>
      <c r="U910" s="226"/>
      <c r="V910" s="226"/>
    </row>
    <row r="911" spans="13:22" x14ac:dyDescent="0.2">
      <c r="M911" s="338"/>
      <c r="N911" s="338"/>
      <c r="O911" s="344"/>
      <c r="P911" s="170"/>
      <c r="R911" s="39"/>
      <c r="S911" s="214"/>
      <c r="T911" s="226"/>
      <c r="U911" s="226"/>
      <c r="V911" s="226"/>
    </row>
    <row r="912" spans="13:22" x14ac:dyDescent="0.2">
      <c r="M912" s="338"/>
      <c r="N912" s="338"/>
      <c r="O912" s="344"/>
      <c r="P912" s="170"/>
      <c r="R912" s="39"/>
      <c r="S912" s="214"/>
      <c r="T912" s="226"/>
      <c r="U912" s="226"/>
      <c r="V912" s="226"/>
    </row>
    <row r="913" spans="13:22" x14ac:dyDescent="0.2">
      <c r="M913" s="338"/>
      <c r="N913" s="338"/>
      <c r="O913" s="344"/>
      <c r="P913" s="170"/>
      <c r="R913" s="39"/>
      <c r="S913" s="214"/>
      <c r="T913" s="226"/>
      <c r="U913" s="226"/>
      <c r="V913" s="226"/>
    </row>
    <row r="914" spans="13:22" x14ac:dyDescent="0.2">
      <c r="M914" s="338"/>
      <c r="N914" s="338"/>
      <c r="O914" s="344"/>
      <c r="P914" s="170"/>
      <c r="R914" s="39"/>
      <c r="S914" s="214"/>
      <c r="T914" s="226"/>
      <c r="U914" s="226"/>
      <c r="V914" s="226"/>
    </row>
    <row r="915" spans="13:22" x14ac:dyDescent="0.2">
      <c r="M915" s="338"/>
      <c r="N915" s="338"/>
      <c r="O915" s="344"/>
      <c r="P915" s="170"/>
      <c r="R915" s="39"/>
      <c r="S915" s="214"/>
      <c r="T915" s="226"/>
      <c r="U915" s="226"/>
      <c r="V915" s="226"/>
    </row>
    <row r="916" spans="13:22" x14ac:dyDescent="0.2">
      <c r="M916" s="338"/>
      <c r="N916" s="338"/>
      <c r="O916" s="344"/>
      <c r="P916" s="170"/>
      <c r="R916" s="39"/>
      <c r="S916" s="214"/>
      <c r="T916" s="226"/>
      <c r="U916" s="226"/>
      <c r="V916" s="226"/>
    </row>
    <row r="917" spans="13:22" x14ac:dyDescent="0.2">
      <c r="M917" s="338"/>
      <c r="N917" s="338"/>
      <c r="O917" s="344"/>
      <c r="P917" s="170"/>
      <c r="R917" s="39"/>
      <c r="S917" s="214"/>
      <c r="T917" s="226"/>
      <c r="U917" s="226"/>
      <c r="V917" s="226"/>
    </row>
    <row r="918" spans="13:22" x14ac:dyDescent="0.2">
      <c r="M918" s="338"/>
      <c r="N918" s="338"/>
      <c r="O918" s="344"/>
      <c r="P918" s="170"/>
      <c r="R918" s="39"/>
      <c r="S918" s="214"/>
      <c r="T918" s="226"/>
      <c r="U918" s="226"/>
      <c r="V918" s="226"/>
    </row>
    <row r="919" spans="13:22" x14ac:dyDescent="0.2">
      <c r="M919" s="338"/>
      <c r="N919" s="338"/>
      <c r="O919" s="344"/>
      <c r="P919" s="170"/>
      <c r="R919" s="39"/>
      <c r="S919" s="214"/>
      <c r="T919" s="226"/>
      <c r="U919" s="226"/>
      <c r="V919" s="226"/>
    </row>
    <row r="920" spans="13:22" x14ac:dyDescent="0.2">
      <c r="M920" s="338"/>
      <c r="N920" s="338"/>
      <c r="O920" s="344"/>
      <c r="P920" s="170"/>
      <c r="R920" s="39"/>
      <c r="S920" s="214"/>
      <c r="T920" s="226"/>
      <c r="U920" s="226"/>
      <c r="V920" s="226"/>
    </row>
    <row r="921" spans="13:22" x14ac:dyDescent="0.2">
      <c r="M921" s="338"/>
      <c r="N921" s="338"/>
      <c r="O921" s="344"/>
      <c r="P921" s="170"/>
      <c r="R921" s="39"/>
      <c r="S921" s="214"/>
      <c r="T921" s="226"/>
      <c r="U921" s="226"/>
      <c r="V921" s="226"/>
    </row>
    <row r="922" spans="13:22" x14ac:dyDescent="0.2">
      <c r="M922" s="338"/>
      <c r="N922" s="338"/>
      <c r="O922" s="344"/>
      <c r="P922" s="170"/>
      <c r="R922" s="39"/>
      <c r="S922" s="214"/>
      <c r="T922" s="226"/>
      <c r="U922" s="226"/>
      <c r="V922" s="226"/>
    </row>
    <row r="923" spans="13:22" x14ac:dyDescent="0.2">
      <c r="M923" s="338"/>
      <c r="N923" s="338"/>
      <c r="O923" s="344"/>
      <c r="P923" s="170"/>
      <c r="R923" s="39"/>
      <c r="S923" s="214"/>
      <c r="T923" s="226"/>
      <c r="U923" s="226"/>
      <c r="V923" s="226"/>
    </row>
    <row r="924" spans="13:22" x14ac:dyDescent="0.2">
      <c r="M924" s="338"/>
      <c r="N924" s="338"/>
      <c r="O924" s="344"/>
      <c r="P924" s="170"/>
      <c r="R924" s="39"/>
      <c r="S924" s="214"/>
      <c r="T924" s="226"/>
      <c r="U924" s="226"/>
      <c r="V924" s="226"/>
    </row>
    <row r="925" spans="13:22" x14ac:dyDescent="0.2">
      <c r="M925" s="338"/>
      <c r="N925" s="338"/>
      <c r="O925" s="344"/>
      <c r="P925" s="170"/>
      <c r="R925" s="39"/>
      <c r="S925" s="214"/>
      <c r="T925" s="226"/>
      <c r="U925" s="226"/>
      <c r="V925" s="226"/>
    </row>
    <row r="926" spans="13:22" x14ac:dyDescent="0.2">
      <c r="M926" s="338"/>
      <c r="N926" s="338"/>
      <c r="O926" s="344"/>
      <c r="P926" s="170"/>
      <c r="R926" s="39"/>
      <c r="S926" s="214"/>
      <c r="T926" s="226"/>
      <c r="U926" s="226"/>
      <c r="V926" s="226"/>
    </row>
    <row r="927" spans="13:22" x14ac:dyDescent="0.2">
      <c r="M927" s="338"/>
      <c r="N927" s="338"/>
      <c r="O927" s="344"/>
      <c r="P927" s="170"/>
      <c r="R927" s="39"/>
      <c r="S927" s="214"/>
      <c r="T927" s="226"/>
      <c r="U927" s="226"/>
      <c r="V927" s="226"/>
    </row>
    <row r="928" spans="13:22" x14ac:dyDescent="0.2">
      <c r="M928" s="338"/>
      <c r="N928" s="338"/>
      <c r="O928" s="344"/>
      <c r="P928" s="170"/>
      <c r="R928" s="39"/>
      <c r="S928" s="214"/>
      <c r="T928" s="226"/>
      <c r="U928" s="226"/>
      <c r="V928" s="226"/>
    </row>
    <row r="929" spans="13:22" x14ac:dyDescent="0.2">
      <c r="M929" s="338"/>
      <c r="N929" s="338"/>
      <c r="O929" s="344"/>
      <c r="P929" s="170"/>
      <c r="R929" s="39"/>
      <c r="S929" s="214"/>
      <c r="T929" s="226"/>
      <c r="U929" s="226"/>
      <c r="V929" s="226"/>
    </row>
    <row r="930" spans="13:22" x14ac:dyDescent="0.2">
      <c r="M930" s="338"/>
      <c r="N930" s="338"/>
      <c r="O930" s="344"/>
      <c r="P930" s="170"/>
      <c r="R930" s="39"/>
      <c r="S930" s="214"/>
      <c r="T930" s="226"/>
      <c r="U930" s="226"/>
      <c r="V930" s="226"/>
    </row>
    <row r="931" spans="13:22" x14ac:dyDescent="0.2">
      <c r="M931" s="338"/>
      <c r="N931" s="338"/>
      <c r="O931" s="344"/>
      <c r="P931" s="170"/>
      <c r="R931" s="39"/>
      <c r="S931" s="214"/>
      <c r="T931" s="226"/>
      <c r="U931" s="226"/>
      <c r="V931" s="226"/>
    </row>
    <row r="932" spans="13:22" x14ac:dyDescent="0.2">
      <c r="M932" s="338"/>
      <c r="N932" s="338"/>
      <c r="O932" s="344"/>
      <c r="P932" s="170"/>
      <c r="R932" s="39"/>
      <c r="S932" s="214"/>
      <c r="T932" s="226"/>
      <c r="U932" s="226"/>
      <c r="V932" s="226"/>
    </row>
    <row r="933" spans="13:22" x14ac:dyDescent="0.2">
      <c r="M933" s="338"/>
      <c r="N933" s="338"/>
      <c r="O933" s="344"/>
      <c r="P933" s="170"/>
      <c r="R933" s="39"/>
      <c r="S933" s="214"/>
      <c r="T933" s="226"/>
      <c r="U933" s="226"/>
      <c r="V933" s="226"/>
    </row>
    <row r="934" spans="13:22" x14ac:dyDescent="0.2">
      <c r="M934" s="338"/>
      <c r="N934" s="338"/>
      <c r="O934" s="344"/>
      <c r="P934" s="170"/>
      <c r="R934" s="39"/>
      <c r="S934" s="214"/>
      <c r="T934" s="226"/>
      <c r="U934" s="226"/>
      <c r="V934" s="226"/>
    </row>
    <row r="935" spans="13:22" x14ac:dyDescent="0.2">
      <c r="M935" s="338"/>
      <c r="N935" s="338"/>
      <c r="O935" s="344"/>
      <c r="P935" s="170"/>
      <c r="R935" s="39"/>
      <c r="S935" s="214"/>
      <c r="T935" s="226"/>
      <c r="U935" s="226"/>
      <c r="V935" s="226"/>
    </row>
    <row r="936" spans="13:22" x14ac:dyDescent="0.2">
      <c r="M936" s="338"/>
      <c r="N936" s="338"/>
      <c r="O936" s="344"/>
      <c r="P936" s="170"/>
      <c r="R936" s="39"/>
      <c r="S936" s="214"/>
      <c r="T936" s="226"/>
      <c r="U936" s="226"/>
      <c r="V936" s="226"/>
    </row>
    <row r="937" spans="13:22" x14ac:dyDescent="0.2">
      <c r="M937" s="338"/>
      <c r="N937" s="338"/>
      <c r="O937" s="344"/>
      <c r="P937" s="170"/>
      <c r="R937" s="39"/>
      <c r="S937" s="214"/>
      <c r="T937" s="226"/>
      <c r="U937" s="226"/>
      <c r="V937" s="226"/>
    </row>
    <row r="938" spans="13:22" x14ac:dyDescent="0.2">
      <c r="M938" s="338"/>
      <c r="N938" s="338"/>
      <c r="O938" s="344"/>
      <c r="P938" s="170"/>
      <c r="R938" s="39"/>
      <c r="S938" s="214"/>
      <c r="T938" s="226"/>
      <c r="U938" s="226"/>
      <c r="V938" s="226"/>
    </row>
    <row r="939" spans="13:22" x14ac:dyDescent="0.2">
      <c r="M939" s="338"/>
      <c r="N939" s="338"/>
      <c r="O939" s="344"/>
      <c r="P939" s="170"/>
      <c r="R939" s="39"/>
      <c r="S939" s="214"/>
      <c r="T939" s="226"/>
      <c r="U939" s="226"/>
      <c r="V939" s="226"/>
    </row>
    <row r="940" spans="13:22" x14ac:dyDescent="0.2">
      <c r="M940" s="338"/>
      <c r="N940" s="338"/>
      <c r="O940" s="344"/>
      <c r="P940" s="170"/>
      <c r="R940" s="39"/>
      <c r="S940" s="214"/>
      <c r="T940" s="226"/>
      <c r="U940" s="226"/>
      <c r="V940" s="226"/>
    </row>
    <row r="941" spans="13:22" x14ac:dyDescent="0.2">
      <c r="M941" s="338"/>
      <c r="N941" s="338"/>
      <c r="O941" s="344"/>
      <c r="P941" s="170"/>
      <c r="R941" s="39"/>
      <c r="S941" s="214"/>
      <c r="T941" s="226"/>
      <c r="U941" s="226"/>
      <c r="V941" s="226"/>
    </row>
    <row r="942" spans="13:22" x14ac:dyDescent="0.2">
      <c r="M942" s="338"/>
      <c r="N942" s="338"/>
      <c r="O942" s="344"/>
      <c r="P942" s="170"/>
      <c r="R942" s="39"/>
      <c r="S942" s="214"/>
      <c r="T942" s="226"/>
      <c r="U942" s="226"/>
      <c r="V942" s="226"/>
    </row>
    <row r="943" spans="13:22" x14ac:dyDescent="0.2">
      <c r="M943" s="338"/>
      <c r="N943" s="338"/>
      <c r="O943" s="344"/>
      <c r="P943" s="170"/>
      <c r="R943" s="39"/>
      <c r="S943" s="214"/>
      <c r="T943" s="226"/>
      <c r="U943" s="226"/>
      <c r="V943" s="226"/>
    </row>
    <row r="944" spans="13:22" x14ac:dyDescent="0.2">
      <c r="M944" s="338"/>
      <c r="N944" s="338"/>
      <c r="O944" s="344"/>
      <c r="P944" s="170"/>
      <c r="R944" s="39"/>
      <c r="S944" s="214"/>
      <c r="T944" s="226"/>
      <c r="U944" s="226"/>
      <c r="V944" s="226"/>
    </row>
    <row r="945" spans="13:22" x14ac:dyDescent="0.2">
      <c r="M945" s="338"/>
      <c r="N945" s="338"/>
      <c r="O945" s="344"/>
      <c r="P945" s="170"/>
      <c r="R945" s="39"/>
      <c r="S945" s="214"/>
      <c r="T945" s="226"/>
      <c r="U945" s="226"/>
      <c r="V945" s="226"/>
    </row>
    <row r="946" spans="13:22" x14ac:dyDescent="0.2">
      <c r="M946" s="338"/>
      <c r="N946" s="338"/>
      <c r="O946" s="344"/>
      <c r="P946" s="170"/>
      <c r="R946" s="39"/>
      <c r="S946" s="214"/>
      <c r="T946" s="226"/>
      <c r="U946" s="226"/>
      <c r="V946" s="226"/>
    </row>
    <row r="947" spans="13:22" x14ac:dyDescent="0.2">
      <c r="M947" s="338"/>
      <c r="N947" s="338"/>
      <c r="O947" s="344"/>
      <c r="P947" s="170"/>
      <c r="R947" s="39"/>
      <c r="S947" s="214"/>
      <c r="T947" s="226"/>
      <c r="U947" s="226"/>
      <c r="V947" s="226"/>
    </row>
    <row r="948" spans="13:22" x14ac:dyDescent="0.2">
      <c r="M948" s="338"/>
      <c r="N948" s="338"/>
      <c r="O948" s="344"/>
      <c r="P948" s="170"/>
      <c r="R948" s="39"/>
      <c r="S948" s="214"/>
      <c r="T948" s="226"/>
      <c r="U948" s="226"/>
      <c r="V948" s="226"/>
    </row>
    <row r="949" spans="13:22" x14ac:dyDescent="0.2">
      <c r="M949" s="338"/>
      <c r="N949" s="338"/>
      <c r="O949" s="344"/>
      <c r="P949" s="170"/>
      <c r="R949" s="39"/>
      <c r="S949" s="214"/>
      <c r="T949" s="226"/>
      <c r="U949" s="226"/>
      <c r="V949" s="226"/>
    </row>
    <row r="950" spans="13:22" x14ac:dyDescent="0.2">
      <c r="M950" s="338"/>
      <c r="N950" s="338"/>
      <c r="O950" s="344"/>
      <c r="P950" s="170"/>
      <c r="R950" s="39"/>
      <c r="S950" s="214"/>
      <c r="T950" s="226"/>
      <c r="U950" s="226"/>
      <c r="V950" s="226"/>
    </row>
    <row r="951" spans="13:22" x14ac:dyDescent="0.2">
      <c r="M951" s="338"/>
      <c r="N951" s="338"/>
      <c r="O951" s="344"/>
      <c r="P951" s="170"/>
      <c r="R951" s="39"/>
      <c r="S951" s="214"/>
      <c r="T951" s="226"/>
      <c r="U951" s="226"/>
      <c r="V951" s="226"/>
    </row>
    <row r="952" spans="13:22" x14ac:dyDescent="0.2">
      <c r="M952" s="338"/>
      <c r="N952" s="338"/>
      <c r="O952" s="344"/>
      <c r="P952" s="170"/>
      <c r="R952" s="39"/>
      <c r="S952" s="214"/>
      <c r="T952" s="226"/>
      <c r="U952" s="226"/>
      <c r="V952" s="226"/>
    </row>
    <row r="953" spans="13:22" x14ac:dyDescent="0.2">
      <c r="M953" s="338"/>
      <c r="N953" s="338"/>
      <c r="O953" s="344"/>
      <c r="P953" s="170"/>
      <c r="R953" s="39"/>
      <c r="S953" s="214"/>
      <c r="T953" s="226"/>
      <c r="U953" s="226"/>
      <c r="V953" s="226"/>
    </row>
    <row r="954" spans="13:22" x14ac:dyDescent="0.2">
      <c r="M954" s="338"/>
      <c r="N954" s="338"/>
      <c r="O954" s="344"/>
      <c r="P954" s="170"/>
      <c r="R954" s="39"/>
      <c r="S954" s="214"/>
      <c r="T954" s="226"/>
      <c r="U954" s="226"/>
      <c r="V954" s="226"/>
    </row>
    <row r="955" spans="13:22" x14ac:dyDescent="0.2">
      <c r="M955" s="338"/>
      <c r="N955" s="338"/>
      <c r="O955" s="344"/>
      <c r="P955" s="170"/>
      <c r="R955" s="39"/>
      <c r="S955" s="214"/>
      <c r="T955" s="226"/>
      <c r="U955" s="226"/>
      <c r="V955" s="226"/>
    </row>
    <row r="956" spans="13:22" x14ac:dyDescent="0.2">
      <c r="M956" s="338"/>
      <c r="N956" s="338"/>
      <c r="O956" s="344"/>
      <c r="P956" s="170"/>
      <c r="R956" s="39"/>
      <c r="S956" s="214"/>
      <c r="T956" s="226"/>
      <c r="U956" s="226"/>
      <c r="V956" s="226"/>
    </row>
    <row r="957" spans="13:22" x14ac:dyDescent="0.2">
      <c r="M957" s="338"/>
      <c r="N957" s="338"/>
      <c r="O957" s="344"/>
      <c r="P957" s="170"/>
      <c r="R957" s="39"/>
      <c r="S957" s="214"/>
      <c r="T957" s="226"/>
      <c r="U957" s="226"/>
      <c r="V957" s="226"/>
    </row>
    <row r="958" spans="13:22" x14ac:dyDescent="0.2">
      <c r="M958" s="338"/>
      <c r="N958" s="338"/>
      <c r="O958" s="344"/>
      <c r="P958" s="170"/>
      <c r="R958" s="39"/>
      <c r="S958" s="214"/>
      <c r="T958" s="226"/>
      <c r="U958" s="226"/>
      <c r="V958" s="226"/>
    </row>
    <row r="959" spans="13:22" x14ac:dyDescent="0.2">
      <c r="M959" s="338"/>
      <c r="N959" s="338"/>
      <c r="O959" s="344"/>
      <c r="P959" s="170"/>
      <c r="R959" s="39"/>
      <c r="S959" s="214"/>
      <c r="T959" s="226"/>
      <c r="U959" s="226"/>
      <c r="V959" s="226"/>
    </row>
    <row r="960" spans="13:22" x14ac:dyDescent="0.2">
      <c r="M960" s="338"/>
      <c r="N960" s="338"/>
      <c r="O960" s="344"/>
      <c r="P960" s="170"/>
      <c r="R960" s="39"/>
      <c r="S960" s="214"/>
      <c r="T960" s="226"/>
      <c r="U960" s="226"/>
      <c r="V960" s="226"/>
    </row>
    <row r="961" spans="13:22" x14ac:dyDescent="0.2">
      <c r="M961" s="338"/>
      <c r="N961" s="338"/>
      <c r="O961" s="344"/>
      <c r="P961" s="170"/>
      <c r="R961" s="39"/>
      <c r="S961" s="214"/>
      <c r="T961" s="226"/>
      <c r="U961" s="226"/>
      <c r="V961" s="226"/>
    </row>
    <row r="962" spans="13:22" x14ac:dyDescent="0.2">
      <c r="M962" s="338"/>
      <c r="N962" s="338"/>
      <c r="O962" s="344"/>
      <c r="P962" s="170"/>
      <c r="R962" s="39"/>
      <c r="S962" s="214"/>
      <c r="T962" s="226"/>
      <c r="U962" s="226"/>
      <c r="V962" s="226"/>
    </row>
    <row r="963" spans="13:22" x14ac:dyDescent="0.2">
      <c r="M963" s="338"/>
      <c r="N963" s="338"/>
      <c r="O963" s="344"/>
      <c r="P963" s="170"/>
      <c r="R963" s="39"/>
      <c r="S963" s="214"/>
      <c r="T963" s="226"/>
      <c r="U963" s="226"/>
      <c r="V963" s="226"/>
    </row>
    <row r="964" spans="13:22" x14ac:dyDescent="0.2">
      <c r="M964" s="338"/>
      <c r="N964" s="338"/>
      <c r="O964" s="344"/>
      <c r="P964" s="170"/>
      <c r="R964" s="39"/>
      <c r="S964" s="214"/>
      <c r="T964" s="226"/>
      <c r="U964" s="226"/>
      <c r="V964" s="226"/>
    </row>
    <row r="965" spans="13:22" x14ac:dyDescent="0.2">
      <c r="M965" s="338"/>
      <c r="N965" s="338"/>
      <c r="O965" s="344"/>
      <c r="P965" s="170"/>
      <c r="R965" s="39"/>
      <c r="S965" s="214"/>
      <c r="T965" s="226"/>
      <c r="U965" s="226"/>
      <c r="V965" s="226"/>
    </row>
    <row r="966" spans="13:22" x14ac:dyDescent="0.2">
      <c r="M966" s="338"/>
      <c r="N966" s="338"/>
      <c r="O966" s="344"/>
      <c r="P966" s="170"/>
      <c r="R966" s="39"/>
      <c r="S966" s="214"/>
      <c r="T966" s="226"/>
      <c r="U966" s="226"/>
      <c r="V966" s="226"/>
    </row>
    <row r="967" spans="13:22" x14ac:dyDescent="0.2">
      <c r="M967" s="338"/>
      <c r="N967" s="338"/>
      <c r="O967" s="344"/>
      <c r="P967" s="170"/>
      <c r="R967" s="39"/>
      <c r="S967" s="214"/>
      <c r="T967" s="226"/>
      <c r="U967" s="226"/>
      <c r="V967" s="226"/>
    </row>
    <row r="968" spans="13:22" x14ac:dyDescent="0.2">
      <c r="M968" s="338"/>
      <c r="N968" s="338"/>
      <c r="O968" s="344"/>
      <c r="P968" s="170"/>
      <c r="R968" s="39"/>
      <c r="S968" s="214"/>
      <c r="T968" s="226"/>
      <c r="U968" s="226"/>
      <c r="V968" s="226"/>
    </row>
    <row r="969" spans="13:22" x14ac:dyDescent="0.2">
      <c r="M969" s="338"/>
      <c r="N969" s="338"/>
      <c r="O969" s="344"/>
      <c r="P969" s="170"/>
      <c r="R969" s="39"/>
      <c r="S969" s="214"/>
      <c r="T969" s="226"/>
      <c r="U969" s="226"/>
      <c r="V969" s="226"/>
    </row>
    <row r="970" spans="13:22" x14ac:dyDescent="0.2">
      <c r="M970" s="338"/>
      <c r="N970" s="338"/>
      <c r="O970" s="344"/>
      <c r="P970" s="170"/>
      <c r="R970" s="39"/>
      <c r="S970" s="214"/>
      <c r="T970" s="226"/>
      <c r="U970" s="226"/>
      <c r="V970" s="226"/>
    </row>
  </sheetData>
  <mergeCells count="20">
    <mergeCell ref="A263:F263"/>
    <mergeCell ref="A397:F397"/>
    <mergeCell ref="A482:F482"/>
    <mergeCell ref="P3:P4"/>
    <mergeCell ref="Q3:Q4"/>
    <mergeCell ref="A52:F52"/>
    <mergeCell ref="A67:F67"/>
    <mergeCell ref="A174:F174"/>
    <mergeCell ref="A98:F98"/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2023-02-01T12:18:32Z</cp:lastPrinted>
  <dcterms:created xsi:type="dcterms:W3CDTF">2021-10-27T07:13:44Z</dcterms:created>
  <dcterms:modified xsi:type="dcterms:W3CDTF">2023-02-08T14:59:54Z</dcterms:modified>
</cp:coreProperties>
</file>