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0" windowWidth="18885" windowHeight="741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judet!$A$1:$Q$519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judet!$G$7:$O$482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$372:$373,judet!$387:$387,judet!#REF!,judet!$401:$401,judet!$404:$404,judet!$473:$473</definedName>
  </definedNames>
  <calcPr calcId="145621"/>
</workbook>
</file>

<file path=xl/calcChain.xml><?xml version="1.0" encoding="utf-8"?>
<calcChain xmlns="http://schemas.openxmlformats.org/spreadsheetml/2006/main">
  <c r="L149" i="4" l="1"/>
  <c r="I149" i="4"/>
  <c r="N149" i="4" l="1"/>
  <c r="M372" i="4" l="1"/>
  <c r="N372" i="4"/>
  <c r="N346" i="4" l="1"/>
  <c r="N345" i="4" s="1"/>
  <c r="M167" i="4" l="1"/>
  <c r="I6" i="4"/>
  <c r="H390" i="4" l="1"/>
  <c r="H389" i="4" s="1"/>
  <c r="M362" i="4"/>
  <c r="N362" i="4"/>
  <c r="O369" i="4"/>
  <c r="K454" i="4"/>
  <c r="J453" i="4"/>
  <c r="K448" i="4"/>
  <c r="L366" i="4"/>
  <c r="I366" i="4"/>
  <c r="L362" i="4"/>
  <c r="I362" i="4"/>
  <c r="H362" i="4"/>
  <c r="H346" i="4"/>
  <c r="H345" i="4" s="1"/>
  <c r="J346" i="4"/>
  <c r="K300" i="4"/>
  <c r="H149" i="4"/>
  <c r="N453" i="4" l="1"/>
  <c r="M453" i="4"/>
  <c r="O455" i="4"/>
  <c r="O456" i="4"/>
  <c r="O454" i="4"/>
  <c r="O248" i="4"/>
  <c r="O249" i="4"/>
  <c r="N247" i="4"/>
  <c r="M247" i="4"/>
  <c r="M468" i="4"/>
  <c r="M465" i="4"/>
  <c r="M461" i="4"/>
  <c r="M457" i="4"/>
  <c r="M452" i="4" s="1"/>
  <c r="M447" i="4"/>
  <c r="M436" i="4"/>
  <c r="M434" i="4"/>
  <c r="M432" i="4"/>
  <c r="M428" i="4"/>
  <c r="M424" i="4"/>
  <c r="M422" i="4" s="1"/>
  <c r="M412" i="4"/>
  <c r="M410" i="4"/>
  <c r="M407" i="4"/>
  <c r="M406" i="4" s="1"/>
  <c r="M80" i="4" s="1"/>
  <c r="M59" i="4" s="1"/>
  <c r="M404" i="4"/>
  <c r="M403" i="4" s="1"/>
  <c r="M400" i="4"/>
  <c r="M398" i="4"/>
  <c r="M397" i="4"/>
  <c r="M475" i="4" s="1"/>
  <c r="M392" i="4"/>
  <c r="M384" i="4"/>
  <c r="M383" i="4"/>
  <c r="M382" i="4" s="1"/>
  <c r="M171" i="4" s="1"/>
  <c r="M170" i="4" s="1"/>
  <c r="M376" i="4"/>
  <c r="M375" i="4" s="1"/>
  <c r="M374" i="4" s="1"/>
  <c r="M366" i="4"/>
  <c r="M390" i="4"/>
  <c r="M389" i="4" s="1"/>
  <c r="M357" i="4"/>
  <c r="M346" i="4"/>
  <c r="M345" i="4" s="1"/>
  <c r="M340" i="4"/>
  <c r="M339" i="4" s="1"/>
  <c r="M337" i="4"/>
  <c r="M336" i="4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204" i="4" s="1"/>
  <c r="M197" i="4"/>
  <c r="M177" i="4"/>
  <c r="M176" i="4"/>
  <c r="M172" i="4"/>
  <c r="M16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48" i="4"/>
  <c r="O449" i="4"/>
  <c r="O450" i="4"/>
  <c r="O451" i="4"/>
  <c r="N447" i="4"/>
  <c r="M161" i="4" l="1"/>
  <c r="M421" i="4"/>
  <c r="M85" i="4" s="1"/>
  <c r="M84" i="4" s="1"/>
  <c r="M129" i="4"/>
  <c r="O453" i="4"/>
  <c r="M90" i="4"/>
  <c r="M62" i="4" s="1"/>
  <c r="M265" i="4"/>
  <c r="M160" i="4" s="1"/>
  <c r="M23" i="4"/>
  <c r="M18" i="4"/>
  <c r="M17" i="4" s="1"/>
  <c r="M99" i="4"/>
  <c r="M6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58" i="4" s="1"/>
  <c r="M250" i="4"/>
  <c r="M169" i="4" s="1"/>
  <c r="M168" i="4" s="1"/>
  <c r="M93" i="4"/>
  <c r="M388" i="4"/>
  <c r="O367" i="4"/>
  <c r="O368" i="4"/>
  <c r="H366" i="4"/>
  <c r="N366" i="4"/>
  <c r="O152" i="4"/>
  <c r="M420" i="4" l="1"/>
  <c r="M419" i="4" s="1"/>
  <c r="M476" i="4" s="1"/>
  <c r="M46" i="4"/>
  <c r="J366" i="4"/>
  <c r="H344" i="4"/>
  <c r="M98" i="4"/>
  <c r="M157" i="4"/>
  <c r="M155" i="4" s="1"/>
  <c r="M10" i="4"/>
  <c r="M7" i="4" s="1"/>
  <c r="M6" i="4" s="1"/>
  <c r="M166" i="4"/>
  <c r="M159" i="4" s="1"/>
  <c r="M158" i="4" s="1"/>
  <c r="M165" i="4"/>
  <c r="M479" i="4"/>
  <c r="M482" i="4" s="1"/>
  <c r="M92" i="4"/>
  <c r="M65" i="4"/>
  <c r="M64" i="4" s="1"/>
  <c r="M174" i="4"/>
  <c r="M262" i="4" s="1"/>
  <c r="M264" i="4"/>
  <c r="M263" i="4" s="1"/>
  <c r="M393" i="4" s="1"/>
  <c r="M391" i="4" s="1"/>
  <c r="M54" i="4"/>
  <c r="O366" i="4"/>
  <c r="S366" i="4" s="1"/>
  <c r="O444" i="4"/>
  <c r="K444" i="4"/>
  <c r="M82" i="4" l="1"/>
  <c r="M61" i="4" s="1"/>
  <c r="M396" i="4"/>
  <c r="M395" i="4" s="1"/>
  <c r="M477" i="4" s="1"/>
  <c r="M474" i="4" s="1"/>
  <c r="M68" i="4"/>
  <c r="M67" i="4" s="1"/>
  <c r="M478" i="4"/>
  <c r="M481" i="4" s="1"/>
  <c r="M53" i="4"/>
  <c r="M52" i="4" s="1"/>
  <c r="M480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I23" i="4" l="1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28" i="4"/>
  <c r="N424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7" i="4"/>
  <c r="Q517" i="4" s="1"/>
  <c r="K517" i="4"/>
  <c r="J517" i="4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J506" i="4" s="1"/>
  <c r="J505" i="4" s="1"/>
  <c r="O516" i="4"/>
  <c r="P516" i="4" s="1"/>
  <c r="K516" i="4"/>
  <c r="O515" i="4"/>
  <c r="Q515" i="4" s="1"/>
  <c r="K515" i="4"/>
  <c r="N514" i="4"/>
  <c r="K514" i="4"/>
  <c r="O513" i="4"/>
  <c r="P513" i="4" s="1"/>
  <c r="K513" i="4"/>
  <c r="O512" i="4"/>
  <c r="Q512" i="4" s="1"/>
  <c r="K512" i="4"/>
  <c r="O511" i="4"/>
  <c r="P511" i="4" s="1"/>
  <c r="K511" i="4"/>
  <c r="N510" i="4"/>
  <c r="K510" i="4"/>
  <c r="O509" i="4"/>
  <c r="Q509" i="4" s="1"/>
  <c r="K509" i="4"/>
  <c r="O508" i="4"/>
  <c r="P508" i="4" s="1"/>
  <c r="K508" i="4"/>
  <c r="O507" i="4"/>
  <c r="Q507" i="4" s="1"/>
  <c r="K507" i="4"/>
  <c r="N506" i="4"/>
  <c r="N505" i="4" s="1"/>
  <c r="K506" i="4"/>
  <c r="K505" i="4"/>
  <c r="O503" i="4"/>
  <c r="K503" i="4"/>
  <c r="Q502" i="4"/>
  <c r="P502" i="4"/>
  <c r="O502" i="4"/>
  <c r="N502" i="4"/>
  <c r="L502" i="4"/>
  <c r="J502" i="4"/>
  <c r="I502" i="4"/>
  <c r="H502" i="4"/>
  <c r="Q501" i="4"/>
  <c r="P501" i="4"/>
  <c r="O501" i="4"/>
  <c r="N501" i="4"/>
  <c r="L501" i="4"/>
  <c r="J501" i="4"/>
  <c r="I501" i="4"/>
  <c r="H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O497" i="4"/>
  <c r="K497" i="4"/>
  <c r="Q496" i="4"/>
  <c r="P496" i="4"/>
  <c r="O496" i="4"/>
  <c r="N496" i="4"/>
  <c r="L496" i="4"/>
  <c r="J496" i="4"/>
  <c r="I496" i="4"/>
  <c r="H496" i="4"/>
  <c r="Q495" i="4"/>
  <c r="P495" i="4"/>
  <c r="O495" i="4"/>
  <c r="N495" i="4"/>
  <c r="L495" i="4"/>
  <c r="J495" i="4"/>
  <c r="I495" i="4"/>
  <c r="H495" i="4"/>
  <c r="O494" i="4"/>
  <c r="K494" i="4"/>
  <c r="O493" i="4"/>
  <c r="K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P485" i="4"/>
  <c r="O485" i="4"/>
  <c r="N485" i="4"/>
  <c r="L485" i="4"/>
  <c r="J485" i="4"/>
  <c r="I485" i="4"/>
  <c r="H485" i="4"/>
  <c r="Q484" i="4"/>
  <c r="P484" i="4"/>
  <c r="O484" i="4"/>
  <c r="N484" i="4"/>
  <c r="L484" i="4"/>
  <c r="J484" i="4"/>
  <c r="I484" i="4"/>
  <c r="H484" i="4"/>
  <c r="Q483" i="4"/>
  <c r="Q473" i="4"/>
  <c r="K471" i="4"/>
  <c r="K470" i="4"/>
  <c r="P469" i="4"/>
  <c r="P461" i="4" s="1"/>
  <c r="K469" i="4"/>
  <c r="J469" i="4"/>
  <c r="J461" i="4" s="1"/>
  <c r="L468" i="4"/>
  <c r="I468" i="4"/>
  <c r="H468" i="4"/>
  <c r="H95" i="4" s="1"/>
  <c r="H465" i="4"/>
  <c r="Q464" i="4"/>
  <c r="Q463" i="4"/>
  <c r="Q462" i="4"/>
  <c r="N461" i="4"/>
  <c r="O461" i="4" s="1"/>
  <c r="L461" i="4"/>
  <c r="I461" i="4"/>
  <c r="H461" i="4"/>
  <c r="Q460" i="4"/>
  <c r="K459" i="4"/>
  <c r="J459" i="4"/>
  <c r="K458" i="4"/>
  <c r="J458" i="4"/>
  <c r="J452" i="4" s="1"/>
  <c r="L457" i="4"/>
  <c r="I457" i="4"/>
  <c r="H457" i="4"/>
  <c r="L453" i="4"/>
  <c r="I453" i="4"/>
  <c r="H453" i="4"/>
  <c r="K451" i="4"/>
  <c r="K449" i="4"/>
  <c r="K447" i="4"/>
  <c r="J447" i="4"/>
  <c r="J89" i="4" s="1"/>
  <c r="Q446" i="4"/>
  <c r="K446" i="4"/>
  <c r="K445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O431" i="4"/>
  <c r="Q431" i="4" s="1"/>
  <c r="K431" i="4"/>
  <c r="O430" i="4"/>
  <c r="Q430" i="4" s="1"/>
  <c r="K430" i="4"/>
  <c r="O429" i="4"/>
  <c r="K429" i="4"/>
  <c r="K428" i="4"/>
  <c r="K427" i="4"/>
  <c r="K426" i="4"/>
  <c r="K425" i="4"/>
  <c r="K424" i="4"/>
  <c r="K423" i="4"/>
  <c r="K422" i="4"/>
  <c r="K421" i="4"/>
  <c r="J421" i="4"/>
  <c r="L420" i="4"/>
  <c r="J420" i="4"/>
  <c r="I420" i="4"/>
  <c r="H420" i="4"/>
  <c r="L419" i="4"/>
  <c r="J419" i="4"/>
  <c r="I419" i="4"/>
  <c r="H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O414" i="4"/>
  <c r="Q414" i="4" s="1"/>
  <c r="K414" i="4"/>
  <c r="J414" i="4"/>
  <c r="O413" i="4"/>
  <c r="K413" i="4"/>
  <c r="J413" i="4"/>
  <c r="N412" i="4"/>
  <c r="N81" i="4" s="1"/>
  <c r="N60" i="4" s="1"/>
  <c r="L412" i="4"/>
  <c r="I412" i="4"/>
  <c r="I81" i="4" s="1"/>
  <c r="I60" i="4" s="1"/>
  <c r="H412" i="4"/>
  <c r="H81" i="4" s="1"/>
  <c r="H60" i="4" s="1"/>
  <c r="O411" i="4"/>
  <c r="K411" i="4"/>
  <c r="N410" i="4"/>
  <c r="L410" i="4"/>
  <c r="J410" i="4"/>
  <c r="I410" i="4"/>
  <c r="H410" i="4"/>
  <c r="O409" i="4"/>
  <c r="Q409" i="4" s="1"/>
  <c r="K409" i="4"/>
  <c r="J409" i="4"/>
  <c r="J407" i="4" s="1"/>
  <c r="J406" i="4" s="1"/>
  <c r="J80" i="4" s="1"/>
  <c r="J59" i="4" s="1"/>
  <c r="O408" i="4"/>
  <c r="K408" i="4"/>
  <c r="N407" i="4"/>
  <c r="L407" i="4"/>
  <c r="I407" i="4"/>
  <c r="H407" i="4"/>
  <c r="O405" i="4"/>
  <c r="O77" i="4" s="1"/>
  <c r="K405" i="4"/>
  <c r="J405" i="4"/>
  <c r="J404" i="4" s="1"/>
  <c r="J403" i="4" s="1"/>
  <c r="N404" i="4"/>
  <c r="N403" i="4" s="1"/>
  <c r="L404" i="4"/>
  <c r="L403" i="4" s="1"/>
  <c r="I404" i="4"/>
  <c r="I403" i="4" s="1"/>
  <c r="H404" i="4"/>
  <c r="H403" i="4" s="1"/>
  <c r="O402" i="4"/>
  <c r="Q402" i="4" s="1"/>
  <c r="K402" i="4"/>
  <c r="J402" i="4"/>
  <c r="O401" i="4"/>
  <c r="Q401" i="4" s="1"/>
  <c r="K401" i="4"/>
  <c r="J401" i="4"/>
  <c r="N400" i="4"/>
  <c r="L400" i="4"/>
  <c r="I400" i="4"/>
  <c r="H400" i="4"/>
  <c r="K399" i="4"/>
  <c r="J399" i="4"/>
  <c r="L398" i="4"/>
  <c r="J398" i="4"/>
  <c r="J397" i="4" s="1"/>
  <c r="I398" i="4"/>
  <c r="H398" i="4"/>
  <c r="I397" i="4"/>
  <c r="Q394" i="4"/>
  <c r="L392" i="4"/>
  <c r="I392" i="4"/>
  <c r="H392" i="4"/>
  <c r="L390" i="4"/>
  <c r="L389" i="4" s="1"/>
  <c r="I390" i="4"/>
  <c r="I389" i="4" s="1"/>
  <c r="Q387" i="4"/>
  <c r="O385" i="4"/>
  <c r="P385" i="4" s="1"/>
  <c r="P384" i="4" s="1"/>
  <c r="P383" i="4" s="1"/>
  <c r="P382" i="4" s="1"/>
  <c r="P171" i="4" s="1"/>
  <c r="P170" i="4" s="1"/>
  <c r="J385" i="4"/>
  <c r="J384" i="4" s="1"/>
  <c r="J383" i="4" s="1"/>
  <c r="J382" i="4" s="1"/>
  <c r="N384" i="4"/>
  <c r="L384" i="4"/>
  <c r="L383" i="4" s="1"/>
  <c r="I384" i="4"/>
  <c r="I383" i="4" s="1"/>
  <c r="I382" i="4" s="1"/>
  <c r="I171" i="4" s="1"/>
  <c r="I170" i="4" s="1"/>
  <c r="H384" i="4"/>
  <c r="H383" i="4" s="1"/>
  <c r="H382" i="4" s="1"/>
  <c r="H171" i="4" s="1"/>
  <c r="H170" i="4" s="1"/>
  <c r="N383" i="4"/>
  <c r="N382" i="4" s="1"/>
  <c r="N171" i="4" s="1"/>
  <c r="N170" i="4" s="1"/>
  <c r="L382" i="4"/>
  <c r="L171" i="4" s="1"/>
  <c r="L170" i="4" s="1"/>
  <c r="O381" i="4"/>
  <c r="Q381" i="4" s="1"/>
  <c r="K381" i="4"/>
  <c r="J381" i="4"/>
  <c r="O380" i="4"/>
  <c r="P380" i="4" s="1"/>
  <c r="K380" i="4"/>
  <c r="J380" i="4"/>
  <c r="K379" i="4"/>
  <c r="J379" i="4"/>
  <c r="K378" i="4"/>
  <c r="J378" i="4"/>
  <c r="O377" i="4"/>
  <c r="Q377" i="4" s="1"/>
  <c r="K377" i="4"/>
  <c r="J377" i="4"/>
  <c r="L376" i="4"/>
  <c r="L375" i="4" s="1"/>
  <c r="L374" i="4" s="1"/>
  <c r="J376" i="4"/>
  <c r="J375" i="4" s="1"/>
  <c r="J374" i="4" s="1"/>
  <c r="I376" i="4"/>
  <c r="H376" i="4"/>
  <c r="H375" i="4" s="1"/>
  <c r="H374" i="4" s="1"/>
  <c r="K373" i="4"/>
  <c r="J373" i="4"/>
  <c r="J372" i="4" s="1"/>
  <c r="J167" i="4" s="1"/>
  <c r="L372" i="4"/>
  <c r="I372" i="4"/>
  <c r="H372" i="4"/>
  <c r="K369" i="4"/>
  <c r="J369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Q354" i="4" s="1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6" i="4"/>
  <c r="I345" i="4" s="1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88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H172" i="4" s="1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I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49" i="4" s="1"/>
  <c r="J150" i="4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L60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K457" i="4" l="1"/>
  <c r="K453" i="4"/>
  <c r="L388" i="4"/>
  <c r="L344" i="4"/>
  <c r="L83" i="4" s="1"/>
  <c r="I388" i="4"/>
  <c r="I344" i="4"/>
  <c r="I83" i="4" s="1"/>
  <c r="K83" i="4" s="1"/>
  <c r="K345" i="4"/>
  <c r="J177" i="4"/>
  <c r="J176" i="4" s="1"/>
  <c r="J205" i="4"/>
  <c r="J204" i="4" s="1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6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2" i="4"/>
  <c r="P377" i="4"/>
  <c r="Q380" i="4"/>
  <c r="P381" i="4"/>
  <c r="J389" i="4"/>
  <c r="K392" i="4"/>
  <c r="J400" i="4"/>
  <c r="J72" i="4" s="1"/>
  <c r="J57" i="4" s="1"/>
  <c r="H406" i="4"/>
  <c r="H80" i="4" s="1"/>
  <c r="H59" i="4" s="1"/>
  <c r="K59" i="4" s="1"/>
  <c r="N406" i="4"/>
  <c r="N80" i="4" s="1"/>
  <c r="N59" i="4" s="1"/>
  <c r="P409" i="4"/>
  <c r="K412" i="4"/>
  <c r="P416" i="4"/>
  <c r="I75" i="4"/>
  <c r="I74" i="4" s="1"/>
  <c r="I73" i="4"/>
  <c r="I58" i="4" s="1"/>
  <c r="P272" i="4"/>
  <c r="P512" i="4"/>
  <c r="O56" i="4"/>
  <c r="K149" i="4"/>
  <c r="I175" i="4"/>
  <c r="I174" i="4" s="1"/>
  <c r="P225" i="4"/>
  <c r="K294" i="4"/>
  <c r="P315" i="4"/>
  <c r="P342" i="4"/>
  <c r="Q343" i="4"/>
  <c r="K344" i="4"/>
  <c r="K400" i="4"/>
  <c r="I452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1" i="4"/>
  <c r="P507" i="4"/>
  <c r="P515" i="4"/>
  <c r="Q79" i="4"/>
  <c r="J101" i="4"/>
  <c r="P131" i="4"/>
  <c r="P136" i="4"/>
  <c r="K177" i="4"/>
  <c r="P199" i="4"/>
  <c r="P203" i="4"/>
  <c r="P223" i="4"/>
  <c r="P227" i="4"/>
  <c r="P277" i="4"/>
  <c r="P358" i="4"/>
  <c r="P402" i="4"/>
  <c r="K406" i="4"/>
  <c r="K461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6" i="4"/>
  <c r="I375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262" i="4" s="1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88" i="4"/>
  <c r="K346" i="4"/>
  <c r="K404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2" i="4"/>
  <c r="H475" i="4"/>
  <c r="K475" i="4" s="1"/>
  <c r="H476" i="4"/>
  <c r="L406" i="4"/>
  <c r="L80" i="4" s="1"/>
  <c r="L59" i="4" s="1"/>
  <c r="P414" i="4"/>
  <c r="P418" i="4"/>
  <c r="H452" i="4"/>
  <c r="H90" i="4" s="1"/>
  <c r="K484" i="4"/>
  <c r="K485" i="4"/>
  <c r="K486" i="4"/>
  <c r="K487" i="4"/>
  <c r="K488" i="4"/>
  <c r="K489" i="4"/>
  <c r="K490" i="4"/>
  <c r="K491" i="4"/>
  <c r="K492" i="4"/>
  <c r="K495" i="4"/>
  <c r="K496" i="4"/>
  <c r="K498" i="4"/>
  <c r="K500" i="4"/>
  <c r="K501" i="4"/>
  <c r="K502" i="4"/>
  <c r="O506" i="4"/>
  <c r="O510" i="4"/>
  <c r="Q510" i="4" s="1"/>
  <c r="O514" i="4"/>
  <c r="P514" i="4" s="1"/>
  <c r="P322" i="4"/>
  <c r="P309" i="4"/>
  <c r="Q255" i="4"/>
  <c r="O137" i="4"/>
  <c r="P138" i="4"/>
  <c r="L452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49" i="4" s="1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O364" i="4"/>
  <c r="S364" i="4" s="1"/>
  <c r="O372" i="4"/>
  <c r="O373" i="4"/>
  <c r="O423" i="4"/>
  <c r="Q423" i="4" s="1"/>
  <c r="N422" i="4"/>
  <c r="O425" i="4"/>
  <c r="O427" i="4"/>
  <c r="Q427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78" i="4"/>
  <c r="N376" i="4"/>
  <c r="N375" i="4" s="1"/>
  <c r="O379" i="4"/>
  <c r="O331" i="4"/>
  <c r="N329" i="4"/>
  <c r="O332" i="4"/>
  <c r="O333" i="4"/>
  <c r="N392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0" i="4"/>
  <c r="N389" i="4" s="1"/>
  <c r="O363" i="4"/>
  <c r="O365" i="4"/>
  <c r="S365" i="4" s="1"/>
  <c r="N88" i="4"/>
  <c r="O370" i="4"/>
  <c r="O371" i="4"/>
  <c r="O386" i="4"/>
  <c r="Q386" i="4" s="1"/>
  <c r="O426" i="4"/>
  <c r="Q426" i="4" s="1"/>
  <c r="N398" i="4"/>
  <c r="N397" i="4" s="1"/>
  <c r="O399" i="4"/>
  <c r="N432" i="4"/>
  <c r="O432" i="4" s="1"/>
  <c r="Q432" i="4" s="1"/>
  <c r="O433" i="4"/>
  <c r="Q433" i="4" s="1"/>
  <c r="O435" i="4"/>
  <c r="Q435" i="4" s="1"/>
  <c r="N434" i="4"/>
  <c r="O434" i="4" s="1"/>
  <c r="Q434" i="4" s="1"/>
  <c r="N436" i="4"/>
  <c r="O436" i="4" s="1"/>
  <c r="Q436" i="4" s="1"/>
  <c r="O437" i="4"/>
  <c r="Q437" i="4" s="1"/>
  <c r="O438" i="4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5" i="4"/>
  <c r="O458" i="4"/>
  <c r="N457" i="4"/>
  <c r="O459" i="4"/>
  <c r="O466" i="4"/>
  <c r="N465" i="4"/>
  <c r="O469" i="4"/>
  <c r="N468" i="4"/>
  <c r="N95" i="4"/>
  <c r="N94" i="4" s="1"/>
  <c r="O472" i="4"/>
  <c r="Q472" i="4" s="1"/>
  <c r="O467" i="4"/>
  <c r="Q467" i="4" s="1"/>
  <c r="O470" i="4"/>
  <c r="Q470" i="4" s="1"/>
  <c r="O471" i="4"/>
  <c r="Q471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P195" i="4"/>
  <c r="H261" i="4"/>
  <c r="H175" i="4"/>
  <c r="H174" i="4" s="1"/>
  <c r="K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I129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2" i="4"/>
  <c r="K389" i="4"/>
  <c r="L479" i="4"/>
  <c r="L397" i="4"/>
  <c r="P415" i="4"/>
  <c r="Q415" i="4"/>
  <c r="L301" i="4"/>
  <c r="L161" i="4" s="1"/>
  <c r="P330" i="4"/>
  <c r="K337" i="4"/>
  <c r="P338" i="4"/>
  <c r="O337" i="4"/>
  <c r="H339" i="4"/>
  <c r="K339" i="4" s="1"/>
  <c r="J344" i="4"/>
  <c r="K383" i="4"/>
  <c r="K384" i="4"/>
  <c r="O384" i="4"/>
  <c r="Q385" i="4"/>
  <c r="J390" i="4"/>
  <c r="K390" i="4"/>
  <c r="P405" i="4"/>
  <c r="O404" i="4"/>
  <c r="Q405" i="4"/>
  <c r="P408" i="4"/>
  <c r="P407" i="4" s="1"/>
  <c r="Q408" i="4"/>
  <c r="O407" i="4"/>
  <c r="P411" i="4"/>
  <c r="P410" i="4" s="1"/>
  <c r="Q411" i="4"/>
  <c r="O410" i="4"/>
  <c r="Q410" i="4" s="1"/>
  <c r="J412" i="4"/>
  <c r="J81" i="4" s="1"/>
  <c r="J60" i="4" s="1"/>
  <c r="P413" i="4"/>
  <c r="O412" i="4"/>
  <c r="Q413" i="4"/>
  <c r="P417" i="4"/>
  <c r="Q417" i="4"/>
  <c r="Q429" i="4"/>
  <c r="O428" i="4"/>
  <c r="Q428" i="4" s="1"/>
  <c r="I396" i="4"/>
  <c r="H397" i="4"/>
  <c r="P401" i="4"/>
  <c r="O400" i="4"/>
  <c r="K403" i="4"/>
  <c r="K407" i="4"/>
  <c r="K410" i="4"/>
  <c r="K419" i="4"/>
  <c r="K420" i="4"/>
  <c r="I479" i="4"/>
  <c r="K398" i="4"/>
  <c r="J457" i="4"/>
  <c r="Q506" i="4"/>
  <c r="Q508" i="4"/>
  <c r="P509" i="4"/>
  <c r="Q511" i="4"/>
  <c r="Q513" i="4"/>
  <c r="Q514" i="4"/>
  <c r="Q516" i="4"/>
  <c r="P517" i="4"/>
  <c r="K301" i="4" l="1"/>
  <c r="H161" i="4"/>
  <c r="L82" i="4"/>
  <c r="L61" i="4" s="1"/>
  <c r="I82" i="4"/>
  <c r="J301" i="4"/>
  <c r="J161" i="4" s="1"/>
  <c r="I260" i="4"/>
  <c r="K261" i="4"/>
  <c r="J100" i="4"/>
  <c r="K167" i="4"/>
  <c r="P510" i="4"/>
  <c r="N74" i="4"/>
  <c r="I160" i="4"/>
  <c r="K80" i="4"/>
  <c r="N421" i="4"/>
  <c r="N420" i="4" s="1"/>
  <c r="P96" i="4"/>
  <c r="N17" i="4"/>
  <c r="N46" i="4"/>
  <c r="Q326" i="4"/>
  <c r="H92" i="4"/>
  <c r="H65" i="4"/>
  <c r="H64" i="4" s="1"/>
  <c r="P412" i="4"/>
  <c r="I161" i="4"/>
  <c r="I159" i="4" s="1"/>
  <c r="L159" i="4"/>
  <c r="L158" i="4" s="1"/>
  <c r="H62" i="4"/>
  <c r="K62" i="4" s="1"/>
  <c r="K90" i="4"/>
  <c r="H157" i="4"/>
  <c r="H155" i="4" s="1"/>
  <c r="H479" i="4"/>
  <c r="H482" i="4" s="1"/>
  <c r="N154" i="4"/>
  <c r="N167" i="4"/>
  <c r="P506" i="4"/>
  <c r="O505" i="4"/>
  <c r="J476" i="4"/>
  <c r="K476" i="4"/>
  <c r="J265" i="4"/>
  <c r="J160" i="4" s="1"/>
  <c r="K452" i="4"/>
  <c r="P197" i="4"/>
  <c r="K147" i="4"/>
  <c r="I154" i="4"/>
  <c r="K154" i="4" s="1"/>
  <c r="I91" i="4"/>
  <c r="I374" i="4"/>
  <c r="K375" i="4"/>
  <c r="I93" i="4"/>
  <c r="J475" i="4"/>
  <c r="H97" i="4"/>
  <c r="H66" i="4" s="1"/>
  <c r="K66" i="4" s="1"/>
  <c r="K265" i="4"/>
  <c r="I264" i="4"/>
  <c r="I263" i="4" s="1"/>
  <c r="I393" i="4" s="1"/>
  <c r="I391" i="4" s="1"/>
  <c r="I69" i="4"/>
  <c r="P237" i="4"/>
  <c r="O236" i="4"/>
  <c r="Q137" i="4"/>
  <c r="P137" i="4"/>
  <c r="O329" i="4"/>
  <c r="Q329" i="4" s="1"/>
  <c r="N10" i="4"/>
  <c r="N7" i="4" s="1"/>
  <c r="Q400" i="4"/>
  <c r="P400" i="4"/>
  <c r="J479" i="4"/>
  <c r="O383" i="4"/>
  <c r="Q384" i="4"/>
  <c r="J166" i="4"/>
  <c r="J82" i="4"/>
  <c r="J61" i="4" s="1"/>
  <c r="L70" i="4"/>
  <c r="J250" i="4"/>
  <c r="J169" i="4" s="1"/>
  <c r="J168" i="4" s="1"/>
  <c r="J93" i="4"/>
  <c r="L175" i="4"/>
  <c r="L90" i="4"/>
  <c r="P329" i="4"/>
  <c r="K161" i="4"/>
  <c r="I70" i="4"/>
  <c r="K129" i="4"/>
  <c r="I99" i="4"/>
  <c r="J175" i="4"/>
  <c r="J174" i="4" s="1"/>
  <c r="H73" i="4"/>
  <c r="H262" i="4"/>
  <c r="K175" i="4"/>
  <c r="Q469" i="4"/>
  <c r="O468" i="4"/>
  <c r="Q468" i="4" s="1"/>
  <c r="O95" i="4"/>
  <c r="Q466" i="4"/>
  <c r="O465" i="4"/>
  <c r="Q465" i="4" s="1"/>
  <c r="O457" i="4"/>
  <c r="Q457" i="4" s="1"/>
  <c r="N452" i="4"/>
  <c r="O447" i="4"/>
  <c r="O89" i="4" s="1"/>
  <c r="N89" i="4"/>
  <c r="P445" i="4"/>
  <c r="Q445" i="4"/>
  <c r="N475" i="4"/>
  <c r="O88" i="4"/>
  <c r="P361" i="4"/>
  <c r="O357" i="4"/>
  <c r="Q361" i="4"/>
  <c r="P341" i="4"/>
  <c r="O340" i="4"/>
  <c r="Q341" i="4"/>
  <c r="O76" i="4"/>
  <c r="O392" i="4"/>
  <c r="P333" i="4"/>
  <c r="Q333" i="4"/>
  <c r="Q379" i="4"/>
  <c r="P379" i="4"/>
  <c r="Q378" i="4"/>
  <c r="O376" i="4"/>
  <c r="P378" i="4"/>
  <c r="O87" i="4"/>
  <c r="O346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2" i="4"/>
  <c r="Q373" i="4"/>
  <c r="P373" i="4"/>
  <c r="Q372" i="4"/>
  <c r="P372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79" i="4"/>
  <c r="I478" i="4"/>
  <c r="K397" i="4"/>
  <c r="H396" i="4"/>
  <c r="H395" i="4" s="1"/>
  <c r="H477" i="4" s="1"/>
  <c r="H70" i="4"/>
  <c r="H55" i="4" s="1"/>
  <c r="K396" i="4"/>
  <c r="I395" i="4"/>
  <c r="Q412" i="4"/>
  <c r="O81" i="4"/>
  <c r="O406" i="4"/>
  <c r="Q407" i="4"/>
  <c r="P406" i="4"/>
  <c r="Q404" i="4"/>
  <c r="P404" i="4"/>
  <c r="O403" i="4"/>
  <c r="J396" i="4"/>
  <c r="J395" i="4" s="1"/>
  <c r="Q337" i="4"/>
  <c r="O336" i="4"/>
  <c r="P337" i="4"/>
  <c r="L396" i="4"/>
  <c r="L478" i="4"/>
  <c r="L73" i="4"/>
  <c r="K388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78" i="4" s="1"/>
  <c r="H481" i="4" s="1"/>
  <c r="H54" i="4"/>
  <c r="Q459" i="4"/>
  <c r="P459" i="4"/>
  <c r="Q458" i="4"/>
  <c r="P458" i="4"/>
  <c r="P399" i="4"/>
  <c r="O398" i="4"/>
  <c r="Q399" i="4"/>
  <c r="S363" i="4"/>
  <c r="P363" i="4"/>
  <c r="Q363" i="4"/>
  <c r="O362" i="4"/>
  <c r="N339" i="4"/>
  <c r="N164" i="4" s="1"/>
  <c r="P332" i="4"/>
  <c r="Q332" i="4"/>
  <c r="P331" i="4"/>
  <c r="Q331" i="4"/>
  <c r="N374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4" i="4"/>
  <c r="Q424" i="4" s="1"/>
  <c r="Q425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J264" i="4" l="1"/>
  <c r="J263" i="4" s="1"/>
  <c r="J70" i="4"/>
  <c r="J55" i="4" s="1"/>
  <c r="J159" i="4"/>
  <c r="I61" i="4"/>
  <c r="K61" i="4" s="1"/>
  <c r="K82" i="4"/>
  <c r="P452" i="4"/>
  <c r="O46" i="4"/>
  <c r="Q46" i="4" s="1"/>
  <c r="N85" i="4"/>
  <c r="N84" i="4" s="1"/>
  <c r="H159" i="4"/>
  <c r="H158" i="4" s="1"/>
  <c r="N160" i="4"/>
  <c r="J477" i="4"/>
  <c r="K477" i="4"/>
  <c r="J158" i="4"/>
  <c r="O261" i="4"/>
  <c r="O75" i="4"/>
  <c r="P236" i="4"/>
  <c r="P261" i="4" s="1"/>
  <c r="P260" i="4" s="1"/>
  <c r="Q236" i="4"/>
  <c r="I54" i="4"/>
  <c r="K69" i="4"/>
  <c r="I63" i="4"/>
  <c r="K63" i="4" s="1"/>
  <c r="K91" i="4"/>
  <c r="P505" i="4"/>
  <c r="Q505" i="4"/>
  <c r="H474" i="4"/>
  <c r="K93" i="4"/>
  <c r="I92" i="4"/>
  <c r="K92" i="4" s="1"/>
  <c r="I65" i="4"/>
  <c r="K374" i="4"/>
  <c r="I169" i="4"/>
  <c r="K478" i="4"/>
  <c r="P376" i="4"/>
  <c r="P375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Q66" i="4" s="1"/>
  <c r="P177" i="4"/>
  <c r="P176" i="4" s="1"/>
  <c r="Q266" i="4"/>
  <c r="P266" i="4"/>
  <c r="O265" i="4"/>
  <c r="Q292" i="4"/>
  <c r="P292" i="4"/>
  <c r="N344" i="4"/>
  <c r="N165" i="4" s="1"/>
  <c r="N83" i="4"/>
  <c r="N388" i="4"/>
  <c r="O390" i="4"/>
  <c r="P362" i="4"/>
  <c r="Q362" i="4"/>
  <c r="J68" i="4"/>
  <c r="J54" i="4"/>
  <c r="L157" i="4"/>
  <c r="L155" i="4" s="1"/>
  <c r="K264" i="4"/>
  <c r="H263" i="4"/>
  <c r="L58" i="4"/>
  <c r="L395" i="4"/>
  <c r="Q403" i="4"/>
  <c r="P403" i="4"/>
  <c r="Q81" i="4"/>
  <c r="O60" i="4"/>
  <c r="P81" i="4"/>
  <c r="K395" i="4"/>
  <c r="Q29" i="4"/>
  <c r="O28" i="4"/>
  <c r="Q142" i="4"/>
  <c r="P142" i="4"/>
  <c r="Q156" i="4"/>
  <c r="P156" i="4"/>
  <c r="Q205" i="4"/>
  <c r="P205" i="4"/>
  <c r="P86" i="4"/>
  <c r="Q86" i="4"/>
  <c r="N419" i="4"/>
  <c r="O420" i="4"/>
  <c r="Q294" i="4"/>
  <c r="P294" i="4"/>
  <c r="Q314" i="4"/>
  <c r="P314" i="4"/>
  <c r="Q346" i="4"/>
  <c r="O345" i="4"/>
  <c r="P346" i="4"/>
  <c r="O375" i="4"/>
  <c r="Q376" i="4"/>
  <c r="Q392" i="4"/>
  <c r="P392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3" i="4"/>
  <c r="O382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7" i="4"/>
  <c r="Q398" i="4"/>
  <c r="P398" i="4"/>
  <c r="H53" i="4"/>
  <c r="H52" i="4" s="1"/>
  <c r="H480" i="4" s="1"/>
  <c r="K54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6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2" i="4"/>
  <c r="O421" i="4"/>
  <c r="Q246" i="4"/>
  <c r="Q76" i="4"/>
  <c r="O74" i="4"/>
  <c r="P76" i="4"/>
  <c r="O339" i="4"/>
  <c r="Q340" i="4"/>
  <c r="P340" i="4"/>
  <c r="O452" i="4"/>
  <c r="Q452" i="4" s="1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78" i="4"/>
  <c r="N264" i="4" l="1"/>
  <c r="N263" i="4" s="1"/>
  <c r="J53" i="4"/>
  <c r="O388" i="4"/>
  <c r="O344" i="4"/>
  <c r="O166" i="4" s="1"/>
  <c r="Q166" i="4" s="1"/>
  <c r="N393" i="4"/>
  <c r="N391" i="4" s="1"/>
  <c r="K159" i="4"/>
  <c r="P100" i="4"/>
  <c r="N166" i="4"/>
  <c r="N479" i="4"/>
  <c r="N482" i="4" s="1"/>
  <c r="N157" i="4"/>
  <c r="N155" i="4" s="1"/>
  <c r="I168" i="4"/>
  <c r="K169" i="4"/>
  <c r="K65" i="4"/>
  <c r="I64" i="4"/>
  <c r="K64" i="4" s="1"/>
  <c r="O260" i="4"/>
  <c r="Q260" i="4" s="1"/>
  <c r="Q261" i="4"/>
  <c r="K474" i="4"/>
  <c r="J474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3" i="4"/>
  <c r="Q93" i="4"/>
  <c r="O92" i="4"/>
  <c r="O65" i="4"/>
  <c r="P93" i="4"/>
  <c r="L67" i="4"/>
  <c r="O475" i="4"/>
  <c r="Q397" i="4"/>
  <c r="P397" i="4"/>
  <c r="O160" i="4"/>
  <c r="Q176" i="4"/>
  <c r="Q382" i="4"/>
  <c r="O171" i="4"/>
  <c r="Q375" i="4"/>
  <c r="O374" i="4"/>
  <c r="Q345" i="4"/>
  <c r="P345" i="4"/>
  <c r="O83" i="4"/>
  <c r="Q420" i="4"/>
  <c r="O419" i="4"/>
  <c r="O396" i="4" s="1"/>
  <c r="P420" i="4"/>
  <c r="Q28" i="4"/>
  <c r="O23" i="4"/>
  <c r="Q23" i="4" s="1"/>
  <c r="H393" i="4"/>
  <c r="H391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88" i="4"/>
  <c r="P388" i="4"/>
  <c r="Q74" i="4"/>
  <c r="P74" i="4"/>
  <c r="O90" i="4"/>
  <c r="P421" i="4"/>
  <c r="Q421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6" i="4"/>
  <c r="N396" i="4"/>
  <c r="N395" i="4" s="1"/>
  <c r="O85" i="4"/>
  <c r="Q60" i="4"/>
  <c r="P60" i="4"/>
  <c r="J52" i="4"/>
  <c r="Q390" i="4"/>
  <c r="O389" i="4"/>
  <c r="P390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O395" i="4"/>
  <c r="Q396" i="4"/>
  <c r="P396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3" i="4"/>
  <c r="K393" i="4"/>
  <c r="Q171" i="4"/>
  <c r="O170" i="4"/>
  <c r="Q170" i="4" s="1"/>
  <c r="P475" i="4"/>
  <c r="Q475" i="4"/>
  <c r="P65" i="4"/>
  <c r="O64" i="4"/>
  <c r="Q65" i="4"/>
  <c r="L391" i="4"/>
  <c r="Q73" i="4"/>
  <c r="O58" i="4"/>
  <c r="P73" i="4"/>
  <c r="Q389" i="4"/>
  <c r="P389" i="4"/>
  <c r="N477" i="4"/>
  <c r="N474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19" i="4"/>
  <c r="Q419" i="4"/>
  <c r="P419" i="4"/>
  <c r="O476" i="4"/>
  <c r="Q83" i="4"/>
  <c r="P83" i="4"/>
  <c r="Q344" i="4"/>
  <c r="P344" i="4"/>
  <c r="P166" i="4" s="1"/>
  <c r="Q374" i="4"/>
  <c r="O169" i="4"/>
  <c r="P374" i="4"/>
  <c r="P169" i="4" s="1"/>
  <c r="P168" i="4" s="1"/>
  <c r="Q160" i="4"/>
  <c r="Q92" i="4"/>
  <c r="P92" i="4"/>
  <c r="O82" i="4"/>
  <c r="Q264" i="4" l="1"/>
  <c r="P264" i="4"/>
  <c r="O393" i="4"/>
  <c r="Q263" i="4"/>
  <c r="P263" i="4"/>
  <c r="Q82" i="4"/>
  <c r="O61" i="4"/>
  <c r="P82" i="4"/>
  <c r="Q169" i="4"/>
  <c r="O168" i="4"/>
  <c r="Q168" i="4" s="1"/>
  <c r="P476" i="4"/>
  <c r="Q476" i="4"/>
  <c r="O479" i="4"/>
  <c r="Q98" i="4"/>
  <c r="P98" i="4"/>
  <c r="Q58" i="4"/>
  <c r="P58" i="4"/>
  <c r="Q64" i="4"/>
  <c r="P64" i="4"/>
  <c r="Q7" i="4"/>
  <c r="O6" i="4"/>
  <c r="Q62" i="4"/>
  <c r="P62" i="4"/>
  <c r="J391" i="4"/>
  <c r="K391" i="4"/>
  <c r="Q54" i="4"/>
  <c r="P54" i="4"/>
  <c r="P84" i="4"/>
  <c r="Q84" i="4"/>
  <c r="O477" i="4"/>
  <c r="Q395" i="4"/>
  <c r="P395" i="4"/>
  <c r="Q6" i="4" l="1"/>
  <c r="S6" i="4"/>
  <c r="Q479" i="4"/>
  <c r="P479" i="4"/>
  <c r="O482" i="4"/>
  <c r="Q482" i="4" s="1"/>
  <c r="P61" i="4"/>
  <c r="Q61" i="4"/>
  <c r="P477" i="4"/>
  <c r="Q477" i="4"/>
  <c r="O474" i="4"/>
  <c r="Q393" i="4"/>
  <c r="O391" i="4"/>
  <c r="P393" i="4"/>
  <c r="Q474" i="4" l="1"/>
  <c r="P474" i="4"/>
  <c r="Q391" i="4"/>
  <c r="P391" i="4"/>
  <c r="N6" i="4" l="1"/>
  <c r="N234" i="4"/>
  <c r="N163" i="4" l="1"/>
  <c r="N72" i="4"/>
  <c r="N57" i="4" s="1"/>
  <c r="N229" i="4"/>
  <c r="N204" i="4"/>
  <c r="O235" i="4" l="1"/>
  <c r="N175" i="4"/>
  <c r="N174" i="4" s="1"/>
  <c r="N262" i="4" s="1"/>
  <c r="N70" i="4"/>
  <c r="N161" i="4"/>
  <c r="N159" i="4" s="1"/>
  <c r="N158" i="4" s="1"/>
  <c r="N478" i="4" s="1"/>
  <c r="N481" i="4" s="1"/>
  <c r="N68" i="4" l="1"/>
  <c r="N67" i="4" s="1"/>
  <c r="N55" i="4"/>
  <c r="Q235" i="4"/>
  <c r="P235" i="4"/>
  <c r="O234" i="4"/>
  <c r="O233" i="4"/>
  <c r="N53" i="4" l="1"/>
  <c r="N52" i="4" s="1"/>
  <c r="N480" i="4" s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70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55" i="4"/>
  <c r="O53" i="4" s="1"/>
  <c r="O52" i="4" s="1"/>
  <c r="P175" i="4"/>
  <c r="Q175" i="4"/>
  <c r="O174" i="4"/>
  <c r="O158" i="4" l="1"/>
  <c r="O478" i="4" s="1"/>
  <c r="Q159" i="4"/>
  <c r="Q55" i="4"/>
  <c r="P55" i="4"/>
  <c r="Q174" i="4"/>
  <c r="P174" i="4"/>
  <c r="O262" i="4"/>
  <c r="P68" i="4"/>
  <c r="O67" i="4"/>
  <c r="Q68" i="4"/>
  <c r="Q67" i="4" l="1"/>
  <c r="P67" i="4"/>
  <c r="Q53" i="4"/>
  <c r="P53" i="4"/>
  <c r="Q262" i="4"/>
  <c r="P262" i="4"/>
  <c r="Q158" i="4"/>
  <c r="S52" i="4" l="1"/>
  <c r="O480" i="4"/>
  <c r="Q480" i="4" s="1"/>
  <c r="P52" i="4"/>
  <c r="Q52" i="4"/>
  <c r="P478" i="4"/>
  <c r="O481" i="4"/>
  <c r="Q481" i="4" s="1"/>
  <c r="Q478" i="4"/>
</calcChain>
</file>

<file path=xl/sharedStrings.xml><?xml version="1.0" encoding="utf-8"?>
<sst xmlns="http://schemas.openxmlformats.org/spreadsheetml/2006/main" count="852" uniqueCount="431">
  <si>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</si>
  <si>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</si>
  <si>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</si>
  <si>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</si>
  <si>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</si>
  <si>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</si>
  <si>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</si>
  <si>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</si>
  <si>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</si>
  <si>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</si>
  <si>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</si>
  <si>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</si>
  <si>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</si>
  <si>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</si>
  <si>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</si>
  <si>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</si>
  <si>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</si>
  <si>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</si>
  <si>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</si>
  <si>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</si>
  <si>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</si>
  <si>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</si>
  <si>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</si>
  <si>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</si>
  <si>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</si>
  <si>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</si>
  <si>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</si>
  <si>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</si>
  <si>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</si>
  <si>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</si>
  <si>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</si>
  <si>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</si>
  <si>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</si>
  <si>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</si>
  <si>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</si>
  <si>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</si>
  <si>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</si>
  <si>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</si>
  <si>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</si>
  <si>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</si>
  <si>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</si>
  <si>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</si>
  <si>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</si>
  <si>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</si>
  <si>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</si>
  <si>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</si>
  <si>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</si>
  <si>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</si>
  <si>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</si>
  <si>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</si>
  <si>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</si>
  <si>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</si>
  <si>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</si>
  <si>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</si>
  <si>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</si>
  <si>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</si>
  <si>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</si>
  <si>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</si>
  <si>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</si>
  <si>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</si>
  <si>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</si>
  <si>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</si>
  <si>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</si>
  <si>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</si>
  <si>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</si>
  <si>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</si>
  <si>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</si>
  <si>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</si>
  <si>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</si>
  <si>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</si>
  <si>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</si>
  <si>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</si>
  <si>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</si>
  <si>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</si>
  <si>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</si>
  <si>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</si>
  <si>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</si>
  <si>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</si>
  <si>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</si>
  <si>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</si>
  <si>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</si>
  <si>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</si>
  <si>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</si>
  <si>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</si>
  <si>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</si>
  <si>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</si>
  <si>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</si>
  <si>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</si>
  <si>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</si>
  <si>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</si>
  <si>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</si>
  <si>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</si>
  <si>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</si>
  <si>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</si>
  <si>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</si>
  <si>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</si>
  <si>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</si>
  <si>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</si>
  <si>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</si>
  <si>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</si>
  <si>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</si>
  <si>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</si>
  <si>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</si>
  <si>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</si>
  <si>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</si>
  <si>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</si>
  <si>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</si>
  <si>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</si>
  <si>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</si>
  <si>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</si>
  <si>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</si>
  <si>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</si>
  <si>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</si>
  <si>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</si>
  <si>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</si>
  <si>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</si>
  <si>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</si>
  <si>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</si>
  <si>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</si>
  <si>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</si>
  <si>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</si>
  <si>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</si>
  <si>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</si>
  <si>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</si>
  <si>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</si>
  <si>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</si>
  <si>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</si>
  <si>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</si>
  <si>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</si>
  <si>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</si>
  <si>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</si>
  <si>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</si>
  <si>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</si>
  <si>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</si>
  <si>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</si>
  <si>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</si>
  <si>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</si>
  <si>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</si>
  <si>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</si>
  <si>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</si>
  <si>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</si>
  <si>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</si>
  <si>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</si>
  <si>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</si>
  <si>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</si>
  <si>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</si>
  <si>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</si>
  <si>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</si>
  <si>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</si>
  <si>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</si>
  <si>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</si>
  <si>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</si>
  <si>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</si>
  <si>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</si>
  <si>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</si>
  <si>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</si>
  <si>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</si>
  <si>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</si>
  <si>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</si>
  <si>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</si>
  <si>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</si>
  <si>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</si>
  <si>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</si>
  <si>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</si>
  <si>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</si>
  <si>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</si>
  <si>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</si>
  <si>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</si>
  <si>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</si>
  <si>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</si>
  <si>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</si>
  <si>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</si>
  <si>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</si>
  <si>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</si>
  <si>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</si>
  <si>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</si>
  <si>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</si>
  <si>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</si>
  <si>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</si>
  <si>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</si>
  <si>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</si>
  <si>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</si>
  <si>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</si>
  <si>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</si>
  <si>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</si>
  <si>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</si>
  <si>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</si>
  <si>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</si>
  <si>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</si>
  <si>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</si>
  <si>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</si>
  <si>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</si>
  <si>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</si>
  <si>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</si>
  <si>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</si>
  <si>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</si>
  <si>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</si>
  <si>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</si>
  <si>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</si>
  <si>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</si>
  <si>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</si>
  <si>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</si>
  <si>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</si>
  <si>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</si>
  <si>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</si>
  <si>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</si>
  <si>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</si>
  <si>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</si>
  <si>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</si>
  <si>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</si>
  <si>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</si>
  <si>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</si>
  <si>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</si>
  <si>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</si>
  <si>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</si>
  <si>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</si>
  <si>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</si>
  <si>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</si>
  <si>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</si>
  <si>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</si>
  <si>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</si>
  <si>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</si>
  <si>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</si>
  <si>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</si>
  <si>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</si>
  <si>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</si>
  <si>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</si>
  <si>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</si>
  <si>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</si>
  <si>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</si>
  <si>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</si>
  <si>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</si>
  <si>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</si>
  <si>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</si>
  <si>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</si>
  <si>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</si>
  <si>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</si>
  <si>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</si>
  <si>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</si>
  <si>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</si>
  <si>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</si>
  <si>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</si>
  <si>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</si>
  <si>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</si>
  <si>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</si>
  <si>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</si>
  <si>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</si>
  <si>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</si>
  <si>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</si>
  <si>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</si>
  <si>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</si>
  <si>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</si>
  <si>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</si>
  <si>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</si>
  <si>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</si>
  <si>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</si>
  <si>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</si>
  <si>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</si>
  <si>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</si>
  <si>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</si>
  <si>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</si>
  <si>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</si>
  <si>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</si>
  <si>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</si>
  <si>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</si>
  <si>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</si>
  <si>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</si>
  <si>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</si>
  <si>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</si>
  <si>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</si>
  <si>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</si>
  <si>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</si>
  <si>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</si>
  <si>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</si>
  <si>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</si>
  <si>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</si>
  <si>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</si>
  <si>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</si>
  <si>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</si>
  <si>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</si>
  <si>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</si>
  <si>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</si>
  <si>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</si>
  <si>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</si>
  <si>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</si>
  <si>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</si>
  <si>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</si>
  <si>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</si>
  <si>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</si>
  <si>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</si>
  <si>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</si>
  <si>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</si>
  <si>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</si>
  <si>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</si>
  <si>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</si>
  <si>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</si>
  <si>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</si>
  <si>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</si>
  <si>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</si>
  <si>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</si>
  <si>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</si>
  <si>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</si>
  <si>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</si>
  <si>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</si>
  <si>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</si>
  <si>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</si>
  <si>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</si>
  <si>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</si>
  <si>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</si>
  <si>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</si>
  <si>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</si>
  <si>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</si>
  <si>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</si>
  <si>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</si>
  <si>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</si>
  <si>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</si>
  <si>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</si>
  <si>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</si>
  <si>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</si>
  <si>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</si>
  <si>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</si>
  <si>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</si>
  <si>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</si>
  <si>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</si>
  <si>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</si>
  <si>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</si>
  <si>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</si>
  <si>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</si>
  <si>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</si>
  <si>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</si>
  <si>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</si>
  <si>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</si>
  <si>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</si>
  <si>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</si>
  <si>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</si>
  <si>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</si>
  <si>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</si>
  <si>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</si>
  <si>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</si>
  <si>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</si>
  <si>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</si>
  <si>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</si>
  <si>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</si>
  <si>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</si>
  <si>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</si>
  <si>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</si>
  <si>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</si>
  <si>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</si>
  <si>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</si>
  <si>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</si>
  <si>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</si>
  <si>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</si>
  <si>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</si>
  <si>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</si>
  <si>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</si>
  <si>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</si>
  <si>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</si>
  <si>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</si>
  <si>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</si>
  <si>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</si>
  <si>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</si>
  <si>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</si>
  <si>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</si>
  <si>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</si>
  <si>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</si>
  <si>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</si>
  <si>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</si>
  <si>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</si>
  <si>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</si>
  <si>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</si>
  <si>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</si>
  <si>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</si>
  <si>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</si>
  <si>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</si>
  <si>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</si>
  <si>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</si>
  <si>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</si>
  <si>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</si>
  <si>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</si>
  <si>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</si>
  <si>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</si>
  <si>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</si>
  <si>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</si>
  <si>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</si>
  <si>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</si>
  <si>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</si>
  <si>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</si>
  <si>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</si>
  <si>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</si>
  <si>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</si>
  <si>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</si>
  <si>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</si>
  <si>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</si>
  <si>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</si>
  <si>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</si>
  <si>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</si>
  <si>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</si>
  <si>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</si>
  <si>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</si>
  <si>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</si>
  <si>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</si>
  <si>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</si>
  <si>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</si>
  <si>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</si>
  <si>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</si>
  <si>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</si>
  <si>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</si>
  <si>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</si>
  <si>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</si>
  <si>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</si>
  <si>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</si>
  <si>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</si>
  <si>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</si>
  <si>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</si>
  <si>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</si>
  <si>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</si>
  <si>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</si>
  <si>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</si>
  <si>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</si>
  <si>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</si>
  <si>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</si>
  <si>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</si>
  <si>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</si>
  <si>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</si>
  <si>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</si>
  <si>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</si>
  <si>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</si>
  <si>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</si>
  <si>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</si>
  <si>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</si>
  <si>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Contul de executie al bugetului asigurarilor pentru somaj, la data de: 30.01.2022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</si>
</sst>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4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41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3" fontId="6" fillId="0" borderId="48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3" fontId="6" fillId="0" borderId="39" xfId="1" applyNumberFormat="1" applyFont="1" applyFill="1" applyBorder="1" applyAlignment="1">
      <alignment horizontal="center" vertical="center" wrapText="1"/>
    </xf>
    <xf numFmtId="4" fontId="33" fillId="0" borderId="40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68"/>
  <sheetViews>
    <sheetView tabSelected="1" topLeftCell="A49" zoomScale="60" zoomScaleNormal="60" workbookViewId="0">
      <selection activeCell="N147" sqref="N147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429</v>
      </c>
      <c r="C1" s="3"/>
      <c r="D1" s="425"/>
      <c r="E1" s="425"/>
      <c r="F1" s="425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6" t="s">
        <v>430</v>
      </c>
      <c r="H2" s="426"/>
      <c r="I2" s="426"/>
      <c r="J2" s="426"/>
      <c r="K2" s="426"/>
      <c r="L2" s="426"/>
      <c r="M2" s="427"/>
      <c r="N2" s="426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8" t="s">
        <v>0</v>
      </c>
      <c r="B3" s="430" t="s">
        <v>1</v>
      </c>
      <c r="C3" s="430" t="s">
        <v>2</v>
      </c>
      <c r="D3" s="430" t="s">
        <v>3</v>
      </c>
      <c r="E3" s="430" t="s">
        <v>4</v>
      </c>
      <c r="F3" s="430" t="s">
        <v>5</v>
      </c>
      <c r="G3" s="432" t="s">
        <v>6</v>
      </c>
      <c r="H3" s="434" t="s">
        <v>7</v>
      </c>
      <c r="I3" s="435"/>
      <c r="J3" s="435"/>
      <c r="K3" s="436"/>
      <c r="L3" s="437" t="s">
        <v>8</v>
      </c>
      <c r="M3" s="438"/>
      <c r="N3" s="439"/>
      <c r="O3" s="440"/>
      <c r="P3" s="417" t="s">
        <v>9</v>
      </c>
      <c r="Q3" s="419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29"/>
      <c r="B4" s="431"/>
      <c r="C4" s="431"/>
      <c r="D4" s="431"/>
      <c r="E4" s="431"/>
      <c r="F4" s="431"/>
      <c r="G4" s="433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8"/>
      <c r="Q4" s="420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6381000</v>
      </c>
      <c r="M6" s="292">
        <f>+M7+M41</f>
        <v>0</v>
      </c>
      <c r="N6" s="292">
        <f>+N7+N41</f>
        <v>2088130.94</v>
      </c>
      <c r="O6" s="293">
        <f>+O7+O34+O41</f>
        <v>2088130.94</v>
      </c>
      <c r="P6" s="362">
        <f>+P7+P34</f>
        <v>-7033.52</v>
      </c>
      <c r="Q6" s="38">
        <f>ROUND(O6/L6*100,2)</f>
        <v>32.72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6381000</v>
      </c>
      <c r="M7" s="294">
        <f>+M8+M10+M23+M41+M49</f>
        <v>0</v>
      </c>
      <c r="N7" s="294">
        <f>+N8+N10+N23+N41+N49</f>
        <v>2088130.94</v>
      </c>
      <c r="O7" s="295">
        <f>+O10+O23+O8</f>
        <v>2088130.94</v>
      </c>
      <c r="P7" s="363">
        <f>+P10+P23+P8</f>
        <v>-7033.52</v>
      </c>
      <c r="Q7" s="47">
        <f>ROUND(O7/L7*100,2)</f>
        <v>32.72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6381000</v>
      </c>
      <c r="M10" s="260">
        <f>+M11+M17</f>
        <v>0</v>
      </c>
      <c r="N10" s="260">
        <f>+N11+N17</f>
        <v>2087238.42</v>
      </c>
      <c r="O10" s="296">
        <f>+O11+O17</f>
        <v>2087238.42</v>
      </c>
      <c r="P10" s="351">
        <f>+P11+P17</f>
        <v>-6141</v>
      </c>
      <c r="Q10" s="53">
        <f t="shared" ref="Q10:Q16" si="5">ROUND(O10/L10*100,2)</f>
        <v>32.71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6381000</v>
      </c>
      <c r="M11" s="260">
        <f>+M12+M14+M15+M16</f>
        <v>0</v>
      </c>
      <c r="N11" s="260">
        <f>+N12+N14+N15+N16</f>
        <v>2083954.42</v>
      </c>
      <c r="O11" s="296">
        <f>+O12+O14+O15+O16</f>
        <v>2083954.42</v>
      </c>
      <c r="P11" s="351">
        <f>+P12+P14</f>
        <v>-2857</v>
      </c>
      <c r="Q11" s="53">
        <f t="shared" si="5"/>
        <v>32.659999999999997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0</v>
      </c>
      <c r="N12" s="260">
        <f t="shared" si="7"/>
        <v>2231</v>
      </c>
      <c r="O12" s="296">
        <f t="shared" si="7"/>
        <v>2231</v>
      </c>
      <c r="P12" s="351">
        <f t="shared" si="7"/>
        <v>-2231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0</v>
      </c>
      <c r="N13" s="255">
        <v>2231</v>
      </c>
      <c r="O13" s="298">
        <f>+M13+N13</f>
        <v>2231</v>
      </c>
      <c r="P13" s="349">
        <f>L13-O13</f>
        <v>-2231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0</v>
      </c>
      <c r="N14" s="255">
        <v>626</v>
      </c>
      <c r="O14" s="298">
        <f>+M14+N14</f>
        <v>626</v>
      </c>
      <c r="P14" s="349">
        <f>L14-O14</f>
        <v>-626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2139000</v>
      </c>
      <c r="M15" s="255">
        <v>0</v>
      </c>
      <c r="N15" s="255">
        <v>844687.45</v>
      </c>
      <c r="O15" s="298">
        <f>+M15+N15</f>
        <v>844687.45</v>
      </c>
      <c r="P15" s="349">
        <f>L15-O15</f>
        <v>1294312.55</v>
      </c>
      <c r="Q15" s="56">
        <f t="shared" si="5"/>
        <v>39.49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4242000</v>
      </c>
      <c r="M16" s="255">
        <v>0</v>
      </c>
      <c r="N16" s="255">
        <v>1236409.97</v>
      </c>
      <c r="O16" s="298">
        <f>+M16+N16</f>
        <v>1236409.97</v>
      </c>
      <c r="P16" s="349">
        <f>L16-O16</f>
        <v>3005590.0300000003</v>
      </c>
      <c r="Q16" s="56">
        <f t="shared" si="5"/>
        <v>29.15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0</v>
      </c>
      <c r="M17" s="260">
        <f t="shared" si="9"/>
        <v>0</v>
      </c>
      <c r="N17" s="260">
        <f t="shared" si="9"/>
        <v>3284</v>
      </c>
      <c r="O17" s="296">
        <f t="shared" si="9"/>
        <v>3284</v>
      </c>
      <c r="P17" s="351">
        <f t="shared" si="9"/>
        <v>-3284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0</v>
      </c>
      <c r="M18" s="260">
        <f t="shared" si="11"/>
        <v>0</v>
      </c>
      <c r="N18" s="260">
        <f t="shared" ref="N18:P18" si="12">+N19+N20+N21+N22</f>
        <v>3284</v>
      </c>
      <c r="O18" s="296">
        <f t="shared" si="12"/>
        <v>3284</v>
      </c>
      <c r="P18" s="351">
        <f t="shared" si="12"/>
        <v>-3284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0</v>
      </c>
      <c r="M19" s="297">
        <v>0</v>
      </c>
      <c r="N19" s="297">
        <v>3283</v>
      </c>
      <c r="O19" s="298">
        <f>+M19+N19</f>
        <v>3283</v>
      </c>
      <c r="P19" s="349">
        <f>L19-O19</f>
        <v>-3283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0</v>
      </c>
      <c r="N22" s="297">
        <v>1</v>
      </c>
      <c r="O22" s="298">
        <f>+M22+N22</f>
        <v>1</v>
      </c>
      <c r="P22" s="349">
        <f>L22-O22</f>
        <v>-1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0</v>
      </c>
      <c r="M23" s="260">
        <f>+M24+M28</f>
        <v>0</v>
      </c>
      <c r="N23" s="260">
        <f>+N24+N28</f>
        <v>892.52</v>
      </c>
      <c r="O23" s="296">
        <f t="shared" ref="O23:P23" si="13">+O24+O28</f>
        <v>892.52</v>
      </c>
      <c r="P23" s="351">
        <f t="shared" si="13"/>
        <v>-892.52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0</v>
      </c>
      <c r="M28" s="260">
        <f t="shared" si="18"/>
        <v>0</v>
      </c>
      <c r="N28" s="260">
        <f t="shared" si="18"/>
        <v>892.52</v>
      </c>
      <c r="O28" s="296">
        <f t="shared" si="18"/>
        <v>892.52</v>
      </c>
      <c r="P28" s="351">
        <f t="shared" si="18"/>
        <v>-892.52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0</v>
      </c>
      <c r="M29" s="260">
        <f>+M30+M33+M31+M32+M34</f>
        <v>0</v>
      </c>
      <c r="N29" s="260">
        <f>+N30+N33+N31+N32+N34</f>
        <v>892.52</v>
      </c>
      <c r="O29" s="296">
        <f>+O30+O33+O31+O32+O34</f>
        <v>892.52</v>
      </c>
      <c r="P29" s="351">
        <f>+P30+P33+P31+P32</f>
        <v>-892.52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0</v>
      </c>
      <c r="N31" s="255">
        <v>0</v>
      </c>
      <c r="O31" s="298">
        <f>+M31+N31</f>
        <v>0</v>
      </c>
      <c r="P31" s="349">
        <f>L31-O31</f>
        <v>0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0</v>
      </c>
      <c r="M33" s="255">
        <v>0</v>
      </c>
      <c r="N33" s="255">
        <v>892.52</v>
      </c>
      <c r="O33" s="298">
        <f>+M33+N33</f>
        <v>892.52</v>
      </c>
      <c r="P33" s="349">
        <f>L33-O33</f>
        <v>-892.52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2139000</v>
      </c>
      <c r="M46" s="243">
        <f>M12+M15+M18+M26+M31+M33+M41+M49</f>
        <v>0</v>
      </c>
      <c r="N46" s="243">
        <f>N12+N15+N18+N26+N31+N33+N41+N49</f>
        <v>851094.97</v>
      </c>
      <c r="O46" s="299">
        <f>+M46+N46</f>
        <v>851094.97</v>
      </c>
      <c r="P46" s="364">
        <f>+P13+P17+P26+P33+P35</f>
        <v>-6407.52</v>
      </c>
      <c r="Q46" s="74">
        <f>ROUND(O46/L46*100,2)</f>
        <v>39.79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4242000</v>
      </c>
      <c r="M47" s="243">
        <f>+M14+M27+M16</f>
        <v>0</v>
      </c>
      <c r="N47" s="243">
        <f>+N14+N27+N16</f>
        <v>1237035.97</v>
      </c>
      <c r="O47" s="299">
        <f>+M47+N47</f>
        <v>1237035.97</v>
      </c>
      <c r="P47" s="364">
        <f>+P14+P27+P30</f>
        <v>-626</v>
      </c>
      <c r="Q47" s="74">
        <f>ROUND(O47/L47*100,2)</f>
        <v>29.16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21" t="s">
        <v>81</v>
      </c>
      <c r="B52" s="422"/>
      <c r="C52" s="422"/>
      <c r="D52" s="422"/>
      <c r="E52" s="422"/>
      <c r="F52" s="422"/>
      <c r="G52" s="81" t="s">
        <v>82</v>
      </c>
      <c r="H52" s="238">
        <f>+H53+H64+H66</f>
        <v>46032000</v>
      </c>
      <c r="I52" s="239">
        <f>+I53+I64+I66</f>
        <v>46032000</v>
      </c>
      <c r="J52" s="239">
        <f>+J53+J64+J66</f>
        <v>0</v>
      </c>
      <c r="K52" s="356">
        <f t="shared" ref="K52:K96" si="26">ROUND(I52/H52*100,2)</f>
        <v>100</v>
      </c>
      <c r="L52" s="393">
        <f>+L53+L64+L66</f>
        <v>16054700</v>
      </c>
      <c r="M52" s="301">
        <f>+M53+M64+M66</f>
        <v>0</v>
      </c>
      <c r="N52" s="301">
        <f>+N53+N64+N66</f>
        <v>6018890.3500000006</v>
      </c>
      <c r="O52" s="302">
        <f>+O53+O64+O66</f>
        <v>6018890.3500000006</v>
      </c>
      <c r="P52" s="366">
        <f t="shared" ref="P52:P65" si="27">L52-O52</f>
        <v>10035809.649999999</v>
      </c>
      <c r="Q52" s="82">
        <f>ROUND(O52/H52*100,2)</f>
        <v>13.08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46032000</v>
      </c>
      <c r="I53" s="241">
        <f>+I54+I55+I56+I57+I58+I59+I60+I61+I62+I63</f>
        <v>46032000</v>
      </c>
      <c r="J53" s="241">
        <f>+J54+J55+J56+J57+J58+J59+J60+J61+J62+J63</f>
        <v>0</v>
      </c>
      <c r="K53" s="357">
        <f t="shared" si="26"/>
        <v>100</v>
      </c>
      <c r="L53" s="313">
        <f>+L54+L55+L56+L57+L58+L59+L60+L61+L62+L63</f>
        <v>16054700</v>
      </c>
      <c r="M53" s="241">
        <f>+M54+M55+M56+M57+M58+M59+M60+M61+M62+M63</f>
        <v>0</v>
      </c>
      <c r="N53" s="241">
        <f>+N54+N55+N56+N57+N58+N59+N60+N61+N62+N63</f>
        <v>6038766.9500000002</v>
      </c>
      <c r="O53" s="304">
        <f>+O54+O55+O56+O57+O58+O59+O60+O61+O62+O63</f>
        <v>6038766.9500000002</v>
      </c>
      <c r="P53" s="230">
        <f t="shared" si="27"/>
        <v>10015933.050000001</v>
      </c>
      <c r="Q53" s="82">
        <f>ROUND(O53/H53*100,2)</f>
        <v>13.12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+H69+H489</f>
        <v>2482000</v>
      </c>
      <c r="I54" s="241">
        <f>+I69+I489</f>
        <v>2482000</v>
      </c>
      <c r="J54" s="241">
        <f>+J69+J486</f>
        <v>0</v>
      </c>
      <c r="K54" s="357">
        <f t="shared" si="26"/>
        <v>100</v>
      </c>
      <c r="L54" s="313">
        <f>+L69+L489</f>
        <v>720200</v>
      </c>
      <c r="M54" s="241">
        <f t="shared" ref="M54:O55" si="28">+M69+M486</f>
        <v>0</v>
      </c>
      <c r="N54" s="241">
        <f t="shared" si="28"/>
        <v>212156</v>
      </c>
      <c r="O54" s="304">
        <f t="shared" si="28"/>
        <v>212156</v>
      </c>
      <c r="P54" s="230">
        <f t="shared" si="27"/>
        <v>508044</v>
      </c>
      <c r="Q54" s="82">
        <f>ROUND(O54/H54*100,2)</f>
        <v>8.5500000000000007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+H70+H490</f>
        <v>382000</v>
      </c>
      <c r="I55" s="241">
        <f>+I70+I490</f>
        <v>382000</v>
      </c>
      <c r="J55" s="241">
        <f>+J70+J487</f>
        <v>0</v>
      </c>
      <c r="K55" s="357">
        <f t="shared" si="26"/>
        <v>100</v>
      </c>
      <c r="L55" s="313">
        <f>+L70+L490</f>
        <v>115500</v>
      </c>
      <c r="M55" s="241">
        <f t="shared" si="28"/>
        <v>0</v>
      </c>
      <c r="N55" s="241">
        <f t="shared" si="28"/>
        <v>36972.359999999993</v>
      </c>
      <c r="O55" s="304">
        <f t="shared" si="28"/>
        <v>36972.359999999993</v>
      </c>
      <c r="P55" s="230">
        <f t="shared" si="27"/>
        <v>78527.640000000014</v>
      </c>
      <c r="Q55" s="82">
        <f>ROUND(O55/H55*100,2)</f>
        <v>9.68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187000</v>
      </c>
      <c r="J57" s="241">
        <f t="shared" si="29"/>
        <v>0</v>
      </c>
      <c r="K57" s="357">
        <f t="shared" si="26"/>
        <v>100</v>
      </c>
      <c r="L57" s="313">
        <f>+L72</f>
        <v>47000</v>
      </c>
      <c r="M57" s="241">
        <f t="shared" ref="M57" si="32">+M72</f>
        <v>0</v>
      </c>
      <c r="N57" s="241">
        <f t="shared" si="31"/>
        <v>15750</v>
      </c>
      <c r="O57" s="304">
        <f t="shared" si="31"/>
        <v>15750</v>
      </c>
      <c r="P57" s="230">
        <f t="shared" si="27"/>
        <v>31250</v>
      </c>
      <c r="Q57" s="82">
        <f t="shared" ref="Q57:Q86" si="33">ROUND(O57/H57*100,2)</f>
        <v>8.42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1547000</v>
      </c>
      <c r="J58" s="241">
        <f t="shared" si="29"/>
        <v>0</v>
      </c>
      <c r="K58" s="357">
        <f t="shared" si="26"/>
        <v>100</v>
      </c>
      <c r="L58" s="313">
        <f>+L73</f>
        <v>387000</v>
      </c>
      <c r="M58" s="241">
        <f t="shared" ref="M58" si="34">+M73</f>
        <v>0</v>
      </c>
      <c r="N58" s="241">
        <f t="shared" si="31"/>
        <v>91616</v>
      </c>
      <c r="O58" s="304">
        <f t="shared" si="31"/>
        <v>91616</v>
      </c>
      <c r="P58" s="230">
        <f t="shared" si="27"/>
        <v>295384</v>
      </c>
      <c r="Q58" s="82">
        <f t="shared" si="33"/>
        <v>5.92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35294000</v>
      </c>
      <c r="I61" s="241">
        <f t="shared" si="35"/>
        <v>35294000</v>
      </c>
      <c r="J61" s="241">
        <f t="shared" si="35"/>
        <v>0</v>
      </c>
      <c r="K61" s="357">
        <f t="shared" si="26"/>
        <v>100</v>
      </c>
      <c r="L61" s="313">
        <f>+L82</f>
        <v>13251000</v>
      </c>
      <c r="M61" s="241">
        <f t="shared" ref="M61" si="39">+M82</f>
        <v>0</v>
      </c>
      <c r="N61" s="241">
        <f t="shared" si="37"/>
        <v>4755394.59</v>
      </c>
      <c r="O61" s="304">
        <f t="shared" si="37"/>
        <v>4755394.59</v>
      </c>
      <c r="P61" s="230">
        <f t="shared" si="27"/>
        <v>8495605.4100000001</v>
      </c>
      <c r="Q61" s="82">
        <f t="shared" si="33"/>
        <v>13.47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5246000</v>
      </c>
      <c r="I62" s="241">
        <f>+I90</f>
        <v>5246000</v>
      </c>
      <c r="J62" s="241">
        <f t="shared" ref="J62:J63" si="40">+J90</f>
        <v>0</v>
      </c>
      <c r="K62" s="357">
        <f t="shared" si="26"/>
        <v>100</v>
      </c>
      <c r="L62" s="313">
        <f t="shared" ref="L62:O63" si="41">+L90</f>
        <v>1310000</v>
      </c>
      <c r="M62" s="241">
        <f t="shared" ref="M62" si="42">+M90</f>
        <v>0</v>
      </c>
      <c r="N62" s="241">
        <f t="shared" si="41"/>
        <v>926109</v>
      </c>
      <c r="O62" s="304">
        <f t="shared" si="41"/>
        <v>926109</v>
      </c>
      <c r="P62" s="230">
        <f t="shared" si="27"/>
        <v>383891</v>
      </c>
      <c r="Q62" s="82">
        <f t="shared" si="33"/>
        <v>17.649999999999999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894000</v>
      </c>
      <c r="J63" s="241">
        <f t="shared" si="40"/>
        <v>0</v>
      </c>
      <c r="K63" s="357">
        <f t="shared" si="26"/>
        <v>100</v>
      </c>
      <c r="L63" s="313">
        <f t="shared" si="41"/>
        <v>224000</v>
      </c>
      <c r="M63" s="241">
        <f t="shared" ref="M63" si="43">+M91</f>
        <v>0</v>
      </c>
      <c r="N63" s="241">
        <f t="shared" si="41"/>
        <v>769</v>
      </c>
      <c r="O63" s="304">
        <f t="shared" si="41"/>
        <v>769</v>
      </c>
      <c r="P63" s="230">
        <f t="shared" si="27"/>
        <v>223231</v>
      </c>
      <c r="Q63" s="82">
        <f t="shared" si="33"/>
        <v>0.09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+H93+H491</f>
        <v>0</v>
      </c>
      <c r="I65" s="241">
        <f>+I93+I491</f>
        <v>0</v>
      </c>
      <c r="J65" s="241">
        <f>+J93+J488</f>
        <v>0</v>
      </c>
      <c r="K65" s="357" t="e">
        <f t="shared" si="26"/>
        <v>#DIV/0!</v>
      </c>
      <c r="L65" s="313">
        <f>+L93+L491</f>
        <v>0</v>
      </c>
      <c r="M65" s="241">
        <f>+M93+M488</f>
        <v>0</v>
      </c>
      <c r="N65" s="241">
        <f>+N93+N488</f>
        <v>0</v>
      </c>
      <c r="O65" s="304">
        <f>+O93+O488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0</v>
      </c>
      <c r="N66" s="241">
        <f>+N97</f>
        <v>-19876.599999999999</v>
      </c>
      <c r="O66" s="304">
        <f>+O97</f>
        <v>-19876.599999999999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3">
        <v>5004</v>
      </c>
      <c r="B67" s="424"/>
      <c r="C67" s="424"/>
      <c r="D67" s="424"/>
      <c r="E67" s="424"/>
      <c r="F67" s="424"/>
      <c r="G67" s="86" t="s">
        <v>109</v>
      </c>
      <c r="H67" s="242">
        <f>+H68+H92+H94+H97</f>
        <v>46032000</v>
      </c>
      <c r="I67" s="243">
        <f>+I68+I92+I94+I97</f>
        <v>46032000</v>
      </c>
      <c r="J67" s="243">
        <f>+J68+J92+J94+J97</f>
        <v>0</v>
      </c>
      <c r="K67" s="356">
        <f t="shared" si="26"/>
        <v>100</v>
      </c>
      <c r="L67" s="391">
        <f>+L68+L92+L94+L97</f>
        <v>16054700</v>
      </c>
      <c r="M67" s="243">
        <f>+M68+M92+M94+M97</f>
        <v>0</v>
      </c>
      <c r="N67" s="243">
        <f>+N68+N92+N94+N97</f>
        <v>6018890.3500000006</v>
      </c>
      <c r="O67" s="299">
        <f>+O68+O92+O94+O97</f>
        <v>6018890.3500000006</v>
      </c>
      <c r="P67" s="367">
        <f t="shared" ref="P67:P86" si="45">L67-O67</f>
        <v>10035809.649999999</v>
      </c>
      <c r="Q67" s="82">
        <f t="shared" si="33"/>
        <v>13.08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46032000</v>
      </c>
      <c r="I68" s="245">
        <f>I69+I70+I71+I72+I73+I80+I81+I82+I91+I90</f>
        <v>46032000</v>
      </c>
      <c r="J68" s="245">
        <f>J69+J70+J71+J72+J73+J80+J81+J82+J91+J90</f>
        <v>0</v>
      </c>
      <c r="K68" s="356">
        <f t="shared" si="26"/>
        <v>100</v>
      </c>
      <c r="L68" s="394">
        <f>L69+L70+L71+L72+L73+L80+L81+L82+L91+L90</f>
        <v>16054700</v>
      </c>
      <c r="M68" s="245">
        <f>M69+M70+M71+M72+M73+M80+M81+M82+M91+M90</f>
        <v>0</v>
      </c>
      <c r="N68" s="245">
        <f>N69+N70+N71+N72+N73+N80+N81+N82+N91+N90</f>
        <v>6038766.9500000002</v>
      </c>
      <c r="O68" s="305">
        <f>O69+O70+O71+O72+O73+O80+O81+O82+O91+O90</f>
        <v>6038766.9500000002</v>
      </c>
      <c r="P68" s="367">
        <f t="shared" si="45"/>
        <v>10015933.050000001</v>
      </c>
      <c r="Q68" s="82">
        <f t="shared" si="33"/>
        <v>13.12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2482000</v>
      </c>
      <c r="I69" s="241">
        <f>I100+I176+I265</f>
        <v>2482000</v>
      </c>
      <c r="J69" s="241">
        <f>J100+J176+J265</f>
        <v>0</v>
      </c>
      <c r="K69" s="357">
        <f t="shared" si="26"/>
        <v>100</v>
      </c>
      <c r="L69" s="313">
        <f>L100+L176+L265</f>
        <v>720200</v>
      </c>
      <c r="M69" s="241">
        <f>M100+M176+M265</f>
        <v>0</v>
      </c>
      <c r="N69" s="241">
        <f>N100+N176+N265</f>
        <v>212156</v>
      </c>
      <c r="O69" s="304">
        <f>O100+O176+O265</f>
        <v>212156</v>
      </c>
      <c r="P69" s="230">
        <f t="shared" si="45"/>
        <v>508044</v>
      </c>
      <c r="Q69" s="82">
        <f t="shared" si="33"/>
        <v>8.5500000000000007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H129+H204+H301+H397</f>
        <v>382000</v>
      </c>
      <c r="I70" s="241">
        <f>I129+I204+I301+I397</f>
        <v>382000</v>
      </c>
      <c r="J70" s="241">
        <f>J129+J204+J301+J397</f>
        <v>0</v>
      </c>
      <c r="K70" s="357">
        <f t="shared" si="26"/>
        <v>100</v>
      </c>
      <c r="L70" s="313">
        <f>L129+L204+L301+L397</f>
        <v>115500</v>
      </c>
      <c r="M70" s="241">
        <f>M129+M204+M301+M397</f>
        <v>0</v>
      </c>
      <c r="N70" s="241">
        <f>N129+N204+N301+N397</f>
        <v>36972.359999999993</v>
      </c>
      <c r="O70" s="304">
        <f>O129+O204+O301+O397</f>
        <v>36972.359999999993</v>
      </c>
      <c r="P70" s="230">
        <f t="shared" si="45"/>
        <v>78527.640000000014</v>
      </c>
      <c r="Q70" s="82">
        <f t="shared" si="33"/>
        <v>9.68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H234+H400</f>
        <v>187000</v>
      </c>
      <c r="I72" s="241">
        <f>I234+I400</f>
        <v>187000</v>
      </c>
      <c r="J72" s="241">
        <f>J234+J400</f>
        <v>0</v>
      </c>
      <c r="K72" s="357">
        <f t="shared" si="26"/>
        <v>100</v>
      </c>
      <c r="L72" s="313">
        <f>L234+L400</f>
        <v>47000</v>
      </c>
      <c r="M72" s="241">
        <f>M234+M400</f>
        <v>0</v>
      </c>
      <c r="N72" s="241">
        <f>N234+N400</f>
        <v>15750</v>
      </c>
      <c r="O72" s="304">
        <f>O234+O400</f>
        <v>15750</v>
      </c>
      <c r="P72" s="230">
        <f t="shared" si="45"/>
        <v>31250</v>
      </c>
      <c r="Q72" s="82">
        <f t="shared" si="33"/>
        <v>8.42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H236+H339+H403</f>
        <v>1547000</v>
      </c>
      <c r="I73" s="241">
        <f>I236+I339+I403</f>
        <v>1547000</v>
      </c>
      <c r="J73" s="241">
        <f>J236+J339+J403</f>
        <v>0</v>
      </c>
      <c r="K73" s="357">
        <f t="shared" si="26"/>
        <v>100</v>
      </c>
      <c r="L73" s="313">
        <f>L236+L339+L403</f>
        <v>387000</v>
      </c>
      <c r="M73" s="241">
        <f>M236+M339+M403</f>
        <v>0</v>
      </c>
      <c r="N73" s="241">
        <f>N236+N339+N403</f>
        <v>91616</v>
      </c>
      <c r="O73" s="304">
        <f>O236+O339+O403</f>
        <v>91616</v>
      </c>
      <c r="P73" s="230">
        <f t="shared" si="45"/>
        <v>295384</v>
      </c>
      <c r="Q73" s="82">
        <f t="shared" si="33"/>
        <v>5.92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1547000</v>
      </c>
      <c r="J74" s="241">
        <f>J75+J76+J77+J78+J79</f>
        <v>0</v>
      </c>
      <c r="K74" s="357">
        <f t="shared" si="26"/>
        <v>100</v>
      </c>
      <c r="L74" s="313">
        <f>L75+L76+L77+L78+L79</f>
        <v>387000</v>
      </c>
      <c r="M74" s="241">
        <f>M75+M76+M77+M78+M79</f>
        <v>0</v>
      </c>
      <c r="N74" s="241">
        <f>N75+N76+N77+N78+N79</f>
        <v>91616</v>
      </c>
      <c r="O74" s="304">
        <f t="shared" ref="O74" si="47">O75+O76+O77+O78+O79</f>
        <v>91616</v>
      </c>
      <c r="P74" s="230">
        <f t="shared" si="45"/>
        <v>295384</v>
      </c>
      <c r="Q74" s="82">
        <f t="shared" si="33"/>
        <v>5.92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1547000</v>
      </c>
      <c r="J76" s="241">
        <f>J341</f>
        <v>0</v>
      </c>
      <c r="K76" s="357">
        <f t="shared" si="26"/>
        <v>100</v>
      </c>
      <c r="L76" s="313">
        <f>L341</f>
        <v>387000</v>
      </c>
      <c r="M76" s="241">
        <f>M341</f>
        <v>0</v>
      </c>
      <c r="N76" s="241">
        <f>N341</f>
        <v>91616</v>
      </c>
      <c r="O76" s="304">
        <f t="shared" ref="O76" si="49">O341</f>
        <v>91616</v>
      </c>
      <c r="P76" s="230">
        <f t="shared" si="45"/>
        <v>295384</v>
      </c>
      <c r="Q76" s="82">
        <f t="shared" si="33"/>
        <v>5.92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H405</f>
        <v>0</v>
      </c>
      <c r="I77" s="241">
        <f>I405</f>
        <v>0</v>
      </c>
      <c r="J77" s="241">
        <f>J405</f>
        <v>0</v>
      </c>
      <c r="K77" s="357" t="e">
        <f t="shared" si="26"/>
        <v>#DIV/0!</v>
      </c>
      <c r="L77" s="313">
        <f>L405</f>
        <v>0</v>
      </c>
      <c r="M77" s="241">
        <f>M405</f>
        <v>0</v>
      </c>
      <c r="N77" s="241">
        <f>N405</f>
        <v>0</v>
      </c>
      <c r="O77" s="304">
        <f t="shared" ref="O77" si="50">O405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H406</f>
        <v>0</v>
      </c>
      <c r="I80" s="241">
        <f>I406</f>
        <v>0</v>
      </c>
      <c r="J80" s="241">
        <f>J406</f>
        <v>0</v>
      </c>
      <c r="K80" s="357" t="e">
        <f t="shared" si="26"/>
        <v>#DIV/0!</v>
      </c>
      <c r="L80" s="313">
        <f>L406</f>
        <v>0</v>
      </c>
      <c r="M80" s="241">
        <f>M406</f>
        <v>0</v>
      </c>
      <c r="N80" s="241">
        <f>N406</f>
        <v>0</v>
      </c>
      <c r="O80" s="304">
        <f t="shared" ref="O80" si="54">O406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+H412</f>
        <v>0</v>
      </c>
      <c r="I81" s="241">
        <f>+I412</f>
        <v>0</v>
      </c>
      <c r="J81" s="241">
        <f>+J412</f>
        <v>0</v>
      </c>
      <c r="K81" s="357" t="e">
        <f t="shared" si="26"/>
        <v>#DIV/0!</v>
      </c>
      <c r="L81" s="313">
        <f>+L412</f>
        <v>0</v>
      </c>
      <c r="M81" s="241">
        <f>+M412</f>
        <v>0</v>
      </c>
      <c r="N81" s="241">
        <f>+N412</f>
        <v>0</v>
      </c>
      <c r="O81" s="304">
        <f t="shared" ref="O81" si="55">+O412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H241+H344+H419</f>
        <v>35294000</v>
      </c>
      <c r="I82" s="241">
        <f>I241+I344+I419</f>
        <v>35294000</v>
      </c>
      <c r="J82" s="241">
        <f>J241+J344+J419</f>
        <v>0</v>
      </c>
      <c r="K82" s="357">
        <f t="shared" si="26"/>
        <v>100</v>
      </c>
      <c r="L82" s="313">
        <f>L241+L344+L419</f>
        <v>13251000</v>
      </c>
      <c r="M82" s="241">
        <f>M241+M344+M419</f>
        <v>0</v>
      </c>
      <c r="N82" s="241">
        <f>N241+N344+N419</f>
        <v>4755394.59</v>
      </c>
      <c r="O82" s="304">
        <f>O241+O344+O419</f>
        <v>4755394.59</v>
      </c>
      <c r="P82" s="230">
        <f t="shared" si="45"/>
        <v>8495605.4100000001</v>
      </c>
      <c r="Q82" s="82">
        <f t="shared" si="33"/>
        <v>13.47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5618000</v>
      </c>
      <c r="I83" s="241">
        <f>I242+I344</f>
        <v>11268000</v>
      </c>
      <c r="J83" s="241">
        <f>J242+J345</f>
        <v>0</v>
      </c>
      <c r="K83" s="357">
        <f t="shared" si="26"/>
        <v>200.57</v>
      </c>
      <c r="L83" s="313">
        <f>L242+L344</f>
        <v>6994000</v>
      </c>
      <c r="M83" s="241">
        <f>M242+M345</f>
        <v>0</v>
      </c>
      <c r="N83" s="241">
        <f>N242+N345</f>
        <v>376579.59</v>
      </c>
      <c r="O83" s="304">
        <f>O242+O345</f>
        <v>376579.59</v>
      </c>
      <c r="P83" s="230">
        <f t="shared" si="45"/>
        <v>6617420.4100000001</v>
      </c>
      <c r="Q83" s="82">
        <f t="shared" si="33"/>
        <v>6.7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27826000</v>
      </c>
      <c r="I84" s="241">
        <f>I85+I86</f>
        <v>27826000</v>
      </c>
      <c r="J84" s="241">
        <f>J85+J86</f>
        <v>0</v>
      </c>
      <c r="K84" s="357">
        <f t="shared" si="26"/>
        <v>100</v>
      </c>
      <c r="L84" s="313">
        <f>L85+L86</f>
        <v>10557000</v>
      </c>
      <c r="M84" s="241">
        <f>M85+M86</f>
        <v>0</v>
      </c>
      <c r="N84" s="241">
        <f>N85+N86</f>
        <v>3647748</v>
      </c>
      <c r="O84" s="304">
        <f t="shared" ref="O84" si="56">O85+O86</f>
        <v>3647748</v>
      </c>
      <c r="P84" s="230">
        <f t="shared" si="45"/>
        <v>6909252</v>
      </c>
      <c r="Q84" s="82">
        <f t="shared" si="33"/>
        <v>13.11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H244+H362+H421</f>
        <v>27800000</v>
      </c>
      <c r="I85" s="241">
        <f>I244+I362+I421</f>
        <v>27800000</v>
      </c>
      <c r="J85" s="241">
        <f>J244+J362+J421</f>
        <v>0</v>
      </c>
      <c r="K85" s="357">
        <f t="shared" si="26"/>
        <v>100</v>
      </c>
      <c r="L85" s="313">
        <f>L244+L362+L421</f>
        <v>10550000</v>
      </c>
      <c r="M85" s="241">
        <f>M244+M362+M421</f>
        <v>0</v>
      </c>
      <c r="N85" s="241">
        <f>N244+N362+N421</f>
        <v>3647748</v>
      </c>
      <c r="O85" s="304">
        <f>O244+O362+O421</f>
        <v>3647748</v>
      </c>
      <c r="P85" s="230">
        <f t="shared" si="45"/>
        <v>6902252</v>
      </c>
      <c r="Q85" s="82">
        <f t="shared" si="33"/>
        <v>13.12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26000</v>
      </c>
      <c r="J86" s="241">
        <f>J245</f>
        <v>0</v>
      </c>
      <c r="K86" s="357">
        <f t="shared" si="26"/>
        <v>100</v>
      </c>
      <c r="L86" s="313">
        <f>L245</f>
        <v>7000</v>
      </c>
      <c r="M86" s="241">
        <f>M245</f>
        <v>0</v>
      </c>
      <c r="N86" s="241">
        <f>N245</f>
        <v>0</v>
      </c>
      <c r="O86" s="304">
        <f>O245</f>
        <v>0</v>
      </c>
      <c r="P86" s="230">
        <f t="shared" si="45"/>
        <v>7000</v>
      </c>
      <c r="Q86" s="82">
        <f t="shared" si="33"/>
        <v>0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850000</v>
      </c>
      <c r="I87" s="241">
        <f>I366</f>
        <v>850000</v>
      </c>
      <c r="J87" s="241">
        <f t="shared" ref="J87:O87" si="57">J366</f>
        <v>0</v>
      </c>
      <c r="K87" s="357">
        <f t="shared" si="26"/>
        <v>100</v>
      </c>
      <c r="L87" s="314">
        <f>L366</f>
        <v>850000</v>
      </c>
      <c r="M87" s="241">
        <f t="shared" ref="M87" si="58">M366</f>
        <v>0</v>
      </c>
      <c r="N87" s="241">
        <f t="shared" si="57"/>
        <v>580272</v>
      </c>
      <c r="O87" s="304">
        <f t="shared" si="57"/>
        <v>580272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H369</f>
        <v>0</v>
      </c>
      <c r="I88" s="241">
        <f>I369</f>
        <v>0</v>
      </c>
      <c r="J88" s="241">
        <f>J369</f>
        <v>0</v>
      </c>
      <c r="K88" s="357" t="e">
        <f t="shared" si="26"/>
        <v>#DIV/0!</v>
      </c>
      <c r="L88" s="314">
        <f>L369</f>
        <v>0</v>
      </c>
      <c r="M88" s="241">
        <f>M369</f>
        <v>0</v>
      </c>
      <c r="N88" s="241">
        <f>N369</f>
        <v>0</v>
      </c>
      <c r="O88" s="304">
        <f>O369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H447</f>
        <v>1000000</v>
      </c>
      <c r="I89" s="241">
        <f>I447</f>
        <v>1000000</v>
      </c>
      <c r="J89" s="241">
        <f>J447</f>
        <v>0</v>
      </c>
      <c r="K89" s="357">
        <f t="shared" si="26"/>
        <v>100</v>
      </c>
      <c r="L89" s="314">
        <f>L447</f>
        <v>500000</v>
      </c>
      <c r="M89" s="241">
        <f>M447</f>
        <v>0</v>
      </c>
      <c r="N89" s="241">
        <f>N447</f>
        <v>150795</v>
      </c>
      <c r="O89" s="304">
        <f>O447</f>
        <v>150795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+H246+H452</f>
        <v>5246000</v>
      </c>
      <c r="I90" s="241">
        <f>+I246+I452</f>
        <v>5246000</v>
      </c>
      <c r="J90" s="241">
        <f>+J246+J452</f>
        <v>0</v>
      </c>
      <c r="K90" s="357">
        <f t="shared" si="26"/>
        <v>100</v>
      </c>
      <c r="L90" s="313">
        <f>+L246+L452</f>
        <v>1310000</v>
      </c>
      <c r="M90" s="241">
        <f>+M246+M452</f>
        <v>0</v>
      </c>
      <c r="N90" s="241">
        <f>+N246+N452</f>
        <v>926109</v>
      </c>
      <c r="O90" s="304">
        <f>+O246+O452</f>
        <v>926109</v>
      </c>
      <c r="P90" s="230">
        <f>L90-O90</f>
        <v>383891</v>
      </c>
      <c r="Q90" s="82">
        <f t="shared" ref="Q90:Q121" si="59">ROUND(O90/H90*100,2)</f>
        <v>17.649999999999999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H147+H372</f>
        <v>894000</v>
      </c>
      <c r="I91" s="241">
        <f>I147+I372</f>
        <v>894000</v>
      </c>
      <c r="J91" s="241">
        <f>J147+J372</f>
        <v>0</v>
      </c>
      <c r="K91" s="357">
        <f t="shared" si="26"/>
        <v>100</v>
      </c>
      <c r="L91" s="313">
        <f>L147+L372</f>
        <v>224000</v>
      </c>
      <c r="M91" s="241">
        <f>M147+M372</f>
        <v>0</v>
      </c>
      <c r="N91" s="241">
        <f>N147+N372</f>
        <v>769</v>
      </c>
      <c r="O91" s="304">
        <f>O147+O372</f>
        <v>769</v>
      </c>
      <c r="P91" s="230">
        <f>P147+P372</f>
        <v>223231</v>
      </c>
      <c r="Q91" s="82">
        <f t="shared" si="59"/>
        <v>0.09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H251+H375</f>
        <v>0</v>
      </c>
      <c r="I93" s="241">
        <f>I251+I375</f>
        <v>0</v>
      </c>
      <c r="J93" s="241">
        <f>J251+J375</f>
        <v>0</v>
      </c>
      <c r="K93" s="357" t="e">
        <f t="shared" si="26"/>
        <v>#DIV/0!</v>
      </c>
      <c r="L93" s="313">
        <f>L251+L375</f>
        <v>0</v>
      </c>
      <c r="M93" s="241">
        <f>M251+M375</f>
        <v>0</v>
      </c>
      <c r="N93" s="241">
        <f>N251+N375</f>
        <v>0</v>
      </c>
      <c r="O93" s="304">
        <f>O251+O375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H468</f>
        <v>0</v>
      </c>
      <c r="I95" s="241">
        <f>I468</f>
        <v>0</v>
      </c>
      <c r="J95" s="241">
        <f>J469</f>
        <v>0</v>
      </c>
      <c r="K95" s="357" t="e">
        <f t="shared" si="26"/>
        <v>#DIV/0!</v>
      </c>
      <c r="L95" s="313">
        <f>L468</f>
        <v>0</v>
      </c>
      <c r="M95" s="241">
        <f>M469</f>
        <v>0</v>
      </c>
      <c r="N95" s="241">
        <f>N469</f>
        <v>0</v>
      </c>
      <c r="O95" s="304">
        <f t="shared" ref="O95" si="62">O469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H385</f>
        <v>0</v>
      </c>
      <c r="I96" s="241">
        <f>I385</f>
        <v>0</v>
      </c>
      <c r="J96" s="241">
        <f>J385</f>
        <v>0</v>
      </c>
      <c r="K96" s="357" t="e">
        <f t="shared" si="26"/>
        <v>#DIV/0!</v>
      </c>
      <c r="L96" s="313">
        <f>L385</f>
        <v>0</v>
      </c>
      <c r="M96" s="241">
        <f>M385</f>
        <v>0</v>
      </c>
      <c r="N96" s="241">
        <f>N385</f>
        <v>0</v>
      </c>
      <c r="O96" s="304">
        <f t="shared" ref="O96" si="63">O385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+H258+H386+H475</f>
        <v>0</v>
      </c>
      <c r="I97" s="247">
        <f>+I258+I386+I472+I153</f>
        <v>0</v>
      </c>
      <c r="J97" s="247">
        <f>+J258+J386+J472</f>
        <v>0</v>
      </c>
      <c r="K97" s="358"/>
      <c r="L97" s="395">
        <f>+L258+L386+L475</f>
        <v>0</v>
      </c>
      <c r="M97" s="247">
        <f>+M258+M386+M472+M153</f>
        <v>0</v>
      </c>
      <c r="N97" s="247">
        <f>+N258+N386+N472+N153</f>
        <v>-19876.599999999999</v>
      </c>
      <c r="O97" s="306">
        <f>+O258+O386+O472+O153</f>
        <v>-19876.599999999999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15" t="s">
        <v>136</v>
      </c>
      <c r="B98" s="416"/>
      <c r="C98" s="416"/>
      <c r="D98" s="416"/>
      <c r="E98" s="416"/>
      <c r="F98" s="416"/>
      <c r="G98" s="72" t="s">
        <v>137</v>
      </c>
      <c r="H98" s="244">
        <f>H99+H153</f>
        <v>898000</v>
      </c>
      <c r="I98" s="248">
        <f>I99+I153</f>
        <v>898000</v>
      </c>
      <c r="J98" s="248">
        <f>J99+J153</f>
        <v>0</v>
      </c>
      <c r="K98" s="359">
        <f>ROUND(I98/H98*100,2)</f>
        <v>100</v>
      </c>
      <c r="L98" s="394">
        <f>L99+L153</f>
        <v>225000</v>
      </c>
      <c r="M98" s="245">
        <f>M99+M153</f>
        <v>0</v>
      </c>
      <c r="N98" s="245">
        <f>N99+N153</f>
        <v>769</v>
      </c>
      <c r="O98" s="305">
        <f>O99+O153</f>
        <v>769</v>
      </c>
      <c r="P98" s="367">
        <f>L98-O98</f>
        <v>224231</v>
      </c>
      <c r="Q98" s="82">
        <f t="shared" si="59"/>
        <v>0.09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898000</v>
      </c>
      <c r="J99" s="241">
        <f>J100+J129+J147</f>
        <v>0</v>
      </c>
      <c r="K99" s="229">
        <f>ROUND(I99/H99*100,2)</f>
        <v>100</v>
      </c>
      <c r="L99" s="313">
        <f>L100+L129+L147</f>
        <v>225000</v>
      </c>
      <c r="M99" s="241">
        <f>M100+M129+M147</f>
        <v>0</v>
      </c>
      <c r="N99" s="241">
        <f>N100+N129+N147</f>
        <v>769</v>
      </c>
      <c r="O99" s="304">
        <f t="shared" ref="O99" si="64">O100+O129+O147</f>
        <v>769</v>
      </c>
      <c r="P99" s="230">
        <f>L99-O99</f>
        <v>224231</v>
      </c>
      <c r="Q99" s="82">
        <f t="shared" si="59"/>
        <v>0.09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4000</v>
      </c>
      <c r="J129" s="241">
        <f>J130+J137+J141+J142</f>
        <v>0</v>
      </c>
      <c r="K129" s="229">
        <f t="shared" si="69"/>
        <v>100</v>
      </c>
      <c r="L129" s="313">
        <f>L130+L137+L141+L142</f>
        <v>1000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1000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4000</v>
      </c>
      <c r="J142" s="241">
        <f>J143+J144+J145+J146</f>
        <v>0</v>
      </c>
      <c r="K142" s="229">
        <f t="shared" si="69"/>
        <v>100</v>
      </c>
      <c r="L142" s="313">
        <f>L143+L144+L145+L146</f>
        <v>1000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1000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4000</v>
      </c>
      <c r="J145" s="250">
        <f>H145-I145</f>
        <v>0</v>
      </c>
      <c r="K145" s="229">
        <f t="shared" si="69"/>
        <v>100</v>
      </c>
      <c r="L145" s="390">
        <v>1000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1000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894000</v>
      </c>
      <c r="J147" s="240">
        <f>+J148+J149</f>
        <v>0</v>
      </c>
      <c r="K147" s="229">
        <f t="shared" si="69"/>
        <v>100</v>
      </c>
      <c r="L147" s="313">
        <f>+L148+L149</f>
        <v>224000</v>
      </c>
      <c r="M147" s="241">
        <f>+M148+M149</f>
        <v>0</v>
      </c>
      <c r="N147" s="241">
        <f>+N148+N149</f>
        <v>769</v>
      </c>
      <c r="O147" s="304">
        <f>+O148+O149</f>
        <v>769</v>
      </c>
      <c r="P147" s="230">
        <f t="shared" si="72"/>
        <v>223231</v>
      </c>
      <c r="Q147" s="82">
        <f t="shared" si="74"/>
        <v>0.09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115000</v>
      </c>
      <c r="J148" s="250">
        <f>H148-I148</f>
        <v>0</v>
      </c>
      <c r="K148" s="229">
        <f t="shared" si="69"/>
        <v>100</v>
      </c>
      <c r="L148" s="390">
        <v>29000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29000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f>I150+I151+I152</f>
        <v>779000</v>
      </c>
      <c r="J149" s="249">
        <f>J150+J151</f>
        <v>0</v>
      </c>
      <c r="K149" s="229">
        <f t="shared" si="69"/>
        <v>100</v>
      </c>
      <c r="L149" s="390">
        <f>L150+L151+L152</f>
        <v>195000</v>
      </c>
      <c r="M149" s="255">
        <v>0</v>
      </c>
      <c r="N149" s="255">
        <f>N150+N151+N152</f>
        <v>769</v>
      </c>
      <c r="O149" s="309">
        <f>O150+O151+O152</f>
        <v>769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/>
      <c r="J150" s="250">
        <f>H150-I150</f>
        <v>0</v>
      </c>
      <c r="K150" s="410"/>
      <c r="L150" s="411"/>
      <c r="M150" s="255"/>
      <c r="N150" s="255"/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408">
        <v>779000</v>
      </c>
      <c r="I152" s="409">
        <v>779000</v>
      </c>
      <c r="J152" s="409"/>
      <c r="K152" s="410"/>
      <c r="L152" s="411">
        <v>195000</v>
      </c>
      <c r="M152" s="255"/>
      <c r="N152" s="255">
        <v>769</v>
      </c>
      <c r="O152" s="298">
        <f>+M152+N152</f>
        <v>769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894000</v>
      </c>
      <c r="J154" s="245">
        <f>J147</f>
        <v>0</v>
      </c>
      <c r="K154" s="356">
        <f t="shared" si="69"/>
        <v>100</v>
      </c>
      <c r="L154" s="394">
        <f>L147</f>
        <v>224000</v>
      </c>
      <c r="M154" s="245">
        <f>M147</f>
        <v>0</v>
      </c>
      <c r="N154" s="245">
        <f>N147</f>
        <v>769</v>
      </c>
      <c r="O154" s="305">
        <f>O147</f>
        <v>769</v>
      </c>
      <c r="P154" s="367">
        <f>L154-O154</f>
        <v>223231</v>
      </c>
      <c r="Q154" s="82">
        <f t="shared" si="82"/>
        <v>0.09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4000</v>
      </c>
      <c r="J155" s="245">
        <f>J100+J129</f>
        <v>0</v>
      </c>
      <c r="K155" s="356">
        <f t="shared" si="69"/>
        <v>100</v>
      </c>
      <c r="L155" s="394">
        <f>L156+L157</f>
        <v>1000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1000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4000</v>
      </c>
      <c r="J156" s="245">
        <f>J145</f>
        <v>0</v>
      </c>
      <c r="K156" s="356">
        <f t="shared" si="69"/>
        <v>100</v>
      </c>
      <c r="L156" s="394">
        <f>L145</f>
        <v>1000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1000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28080000</v>
      </c>
      <c r="I158" s="241">
        <f>+I159+I168+I170+I172</f>
        <v>28080000</v>
      </c>
      <c r="J158" s="241">
        <f>+J159+J168+J170+J172</f>
        <v>0</v>
      </c>
      <c r="K158" s="229">
        <f t="shared" si="69"/>
        <v>100</v>
      </c>
      <c r="L158" s="313">
        <f>+L159+L168+L170+L172</f>
        <v>15495700</v>
      </c>
      <c r="M158" s="241">
        <f>+M159+M168+M170+M172</f>
        <v>0</v>
      </c>
      <c r="N158" s="241">
        <f>+N159+N168+N170+N172</f>
        <v>4636611.9399999995</v>
      </c>
      <c r="O158" s="304">
        <f>+O159+O168+O170+O172</f>
        <v>2488109.3499999996</v>
      </c>
      <c r="P158" s="230">
        <f>+P159+P168+P170+P172</f>
        <v>5765698.6499999994</v>
      </c>
      <c r="Q158" s="82">
        <f t="shared" si="82"/>
        <v>8.86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28080000</v>
      </c>
      <c r="I159" s="241">
        <f>+I160+I161+I162+I163+I164+I165+I167+I166</f>
        <v>28080000</v>
      </c>
      <c r="J159" s="241">
        <f>+J160+J161+J162+J163+J164+J166+J167</f>
        <v>0</v>
      </c>
      <c r="K159" s="229">
        <f t="shared" si="69"/>
        <v>100</v>
      </c>
      <c r="L159" s="313">
        <f>+L160+L161+L162+L163+L164+L165+L167+L166</f>
        <v>15495700</v>
      </c>
      <c r="M159" s="241">
        <f>+M160+M161+M162+M163+M164+M167+M166</f>
        <v>0</v>
      </c>
      <c r="N159" s="241">
        <f>+N160+N161+N162+N163+N164+N165+N167+N166</f>
        <v>4652730.5399999991</v>
      </c>
      <c r="O159" s="304">
        <f>+O160+O161+O162+O163+O164+O166+O167</f>
        <v>2504227.9499999997</v>
      </c>
      <c r="P159" s="230">
        <f>+P160+P161+P162+P163+P164+P166+P167</f>
        <v>5765472.0499999998</v>
      </c>
      <c r="Q159" s="82">
        <f t="shared" si="82"/>
        <v>8.92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2482000</v>
      </c>
      <c r="I160" s="241">
        <f>+I176+I265+I100</f>
        <v>2482000</v>
      </c>
      <c r="J160" s="241">
        <f>+J176+J265</f>
        <v>0</v>
      </c>
      <c r="K160" s="229">
        <f t="shared" si="69"/>
        <v>100</v>
      </c>
      <c r="L160" s="313">
        <f>+L176+L265+L100</f>
        <v>720200</v>
      </c>
      <c r="M160" s="241">
        <f>+M176+M265+M100</f>
        <v>0</v>
      </c>
      <c r="N160" s="241">
        <f>+N176+N265+N100</f>
        <v>212156</v>
      </c>
      <c r="O160" s="304">
        <f>+O176+O265</f>
        <v>212156</v>
      </c>
      <c r="P160" s="230">
        <f>+P176+P265</f>
        <v>508044</v>
      </c>
      <c r="Q160" s="82">
        <f t="shared" si="82"/>
        <v>8.5500000000000007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382000</v>
      </c>
      <c r="I161" s="241">
        <f>+I204+I301+I129</f>
        <v>382000</v>
      </c>
      <c r="J161" s="241">
        <f>+J204+J301</f>
        <v>0</v>
      </c>
      <c r="K161" s="229">
        <f t="shared" si="69"/>
        <v>100</v>
      </c>
      <c r="L161" s="313">
        <f>+L204+L301+L129</f>
        <v>115500</v>
      </c>
      <c r="M161" s="241">
        <f>+M204+M301</f>
        <v>0</v>
      </c>
      <c r="N161" s="241">
        <f>+N204+N301+N129</f>
        <v>36972.359999999993</v>
      </c>
      <c r="O161" s="304">
        <f>+O204+O301</f>
        <v>36972.359999999993</v>
      </c>
      <c r="P161" s="230">
        <f>+P204+P301</f>
        <v>77527.640000000014</v>
      </c>
      <c r="Q161" s="82">
        <f t="shared" si="82"/>
        <v>9.68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187000</v>
      </c>
      <c r="J163" s="241">
        <f>+J234</f>
        <v>0</v>
      </c>
      <c r="K163" s="229">
        <f t="shared" si="69"/>
        <v>100</v>
      </c>
      <c r="L163" s="313">
        <f>+L234</f>
        <v>47000</v>
      </c>
      <c r="M163" s="241">
        <f>+M234</f>
        <v>0</v>
      </c>
      <c r="N163" s="241">
        <f>+N234</f>
        <v>15750</v>
      </c>
      <c r="O163" s="304">
        <f t="shared" ref="O163:P163" si="85">+O234</f>
        <v>15750</v>
      </c>
      <c r="P163" s="230">
        <f t="shared" si="85"/>
        <v>31250</v>
      </c>
      <c r="Q163" s="82">
        <f t="shared" si="82"/>
        <v>8.42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1547000</v>
      </c>
      <c r="J164" s="241">
        <f>+J236+J339</f>
        <v>0</v>
      </c>
      <c r="K164" s="229">
        <f t="shared" si="69"/>
        <v>100</v>
      </c>
      <c r="L164" s="313">
        <f>+L236+L339</f>
        <v>387000</v>
      </c>
      <c r="M164" s="241">
        <f>+M236+M339</f>
        <v>0</v>
      </c>
      <c r="N164" s="241">
        <f>+N236+N339</f>
        <v>91616</v>
      </c>
      <c r="O164" s="304">
        <f>+O236+O339</f>
        <v>91616</v>
      </c>
      <c r="P164" s="230">
        <f>+P236+P339</f>
        <v>295384</v>
      </c>
      <c r="Q164" s="82">
        <f t="shared" si="82"/>
        <v>5.92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11294000</v>
      </c>
      <c r="I165" s="241">
        <f>+I241+I344</f>
        <v>11294000</v>
      </c>
      <c r="J165" s="241"/>
      <c r="K165" s="229"/>
      <c r="L165" s="313">
        <f>+L241+L344</f>
        <v>7001000</v>
      </c>
      <c r="M165" s="241">
        <f>+M241+M344</f>
        <v>0</v>
      </c>
      <c r="N165" s="241">
        <f t="shared" ref="N165:O165" si="86">+N241+N344</f>
        <v>2147733.59</v>
      </c>
      <c r="O165" s="241">
        <f t="shared" si="86"/>
        <v>2147733.59</v>
      </c>
      <c r="P165" s="230"/>
      <c r="Q165" s="82">
        <f t="shared" si="82"/>
        <v>19.02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11294000</v>
      </c>
      <c r="I166" s="240">
        <f>I241+I344</f>
        <v>11294000</v>
      </c>
      <c r="J166" s="241">
        <f>+J241+J344</f>
        <v>0</v>
      </c>
      <c r="K166" s="229">
        <f t="shared" si="69"/>
        <v>100</v>
      </c>
      <c r="L166" s="313">
        <f>L241+L344</f>
        <v>7001000</v>
      </c>
      <c r="M166" s="241">
        <f>M241+M344</f>
        <v>0</v>
      </c>
      <c r="N166" s="241">
        <f>N241+N344</f>
        <v>2147733.59</v>
      </c>
      <c r="O166" s="304">
        <f>+O241+O344</f>
        <v>2147733.59</v>
      </c>
      <c r="P166" s="230">
        <f>+P241+P344</f>
        <v>4853266.41</v>
      </c>
      <c r="Q166" s="82">
        <f t="shared" si="82"/>
        <v>19.02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+H372+H147</f>
        <v>894000</v>
      </c>
      <c r="I167" s="241">
        <f>+I372+I147</f>
        <v>894000</v>
      </c>
      <c r="J167" s="241">
        <f>+J372</f>
        <v>0</v>
      </c>
      <c r="K167" s="229">
        <f t="shared" si="69"/>
        <v>100</v>
      </c>
      <c r="L167" s="313">
        <f>+L372+L147</f>
        <v>224000</v>
      </c>
      <c r="M167" s="241">
        <f>+M372</f>
        <v>0</v>
      </c>
      <c r="N167" s="241">
        <f>+N372+N147</f>
        <v>769</v>
      </c>
      <c r="O167" s="304">
        <f>+O372</f>
        <v>0</v>
      </c>
      <c r="P167" s="230">
        <f>+P372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+H250+H374</f>
        <v>0</v>
      </c>
      <c r="I169" s="241">
        <f>+I250+I374</f>
        <v>0</v>
      </c>
      <c r="J169" s="241">
        <f>+J250+J374</f>
        <v>0</v>
      </c>
      <c r="K169" s="229" t="e">
        <f t="shared" si="69"/>
        <v>#DIV/0!</v>
      </c>
      <c r="L169" s="313">
        <f>+L250+L374</f>
        <v>0</v>
      </c>
      <c r="M169" s="241">
        <f>+M250+M374</f>
        <v>0</v>
      </c>
      <c r="N169" s="241">
        <f>+N250+N374</f>
        <v>0</v>
      </c>
      <c r="O169" s="304">
        <f>+O250+O374</f>
        <v>0</v>
      </c>
      <c r="P169" s="230">
        <f>+P250+P374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+H382</f>
        <v>0</v>
      </c>
      <c r="I171" s="241">
        <f>+I382</f>
        <v>0</v>
      </c>
      <c r="J171" s="241">
        <f>+J382</f>
        <v>0</v>
      </c>
      <c r="K171" s="229"/>
      <c r="L171" s="313">
        <f>+L382</f>
        <v>0</v>
      </c>
      <c r="M171" s="241">
        <f>+M382</f>
        <v>0</v>
      </c>
      <c r="N171" s="241">
        <f>+N382</f>
        <v>0</v>
      </c>
      <c r="O171" s="304">
        <f t="shared" ref="O171:P171" si="89">+O382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H258+H386</f>
        <v>0</v>
      </c>
      <c r="I172" s="241">
        <f>I258+I386</f>
        <v>0</v>
      </c>
      <c r="J172" s="241">
        <f>J258+J386</f>
        <v>0</v>
      </c>
      <c r="K172" s="229"/>
      <c r="L172" s="313">
        <f>L258+L386</f>
        <v>0</v>
      </c>
      <c r="M172" s="241">
        <f>M258+M386</f>
        <v>0</v>
      </c>
      <c r="N172" s="241">
        <f>N258+N386</f>
        <v>-16118.6</v>
      </c>
      <c r="O172" s="304">
        <f>O258+O386</f>
        <v>-16118.6</v>
      </c>
      <c r="P172" s="230">
        <f>P258+P386</f>
        <v>226.6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5" t="s">
        <v>209</v>
      </c>
      <c r="B174" s="416"/>
      <c r="C174" s="416"/>
      <c r="D174" s="416"/>
      <c r="E174" s="416"/>
      <c r="F174" s="416"/>
      <c r="G174" s="72" t="s">
        <v>210</v>
      </c>
      <c r="H174" s="244">
        <f>H175+H250+H258</f>
        <v>231000</v>
      </c>
      <c r="I174" s="245">
        <f>I175+I250+I258</f>
        <v>231000</v>
      </c>
      <c r="J174" s="245">
        <f>J175+J250+J258</f>
        <v>0</v>
      </c>
      <c r="K174" s="356">
        <f t="shared" si="69"/>
        <v>100</v>
      </c>
      <c r="L174" s="394">
        <f>L175+L250+L258</f>
        <v>59000</v>
      </c>
      <c r="M174" s="245">
        <f>M175+M250+M258</f>
        <v>0</v>
      </c>
      <c r="N174" s="245">
        <f>N175+N250+N258</f>
        <v>15523.4</v>
      </c>
      <c r="O174" s="305">
        <f t="shared" ref="O174" si="90">O175+O250+O258</f>
        <v>15523.4</v>
      </c>
      <c r="P174" s="367">
        <f>L174-O174</f>
        <v>43476.6</v>
      </c>
      <c r="Q174" s="82">
        <f t="shared" si="82"/>
        <v>6.72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231000</v>
      </c>
      <c r="J175" s="241">
        <f>J176+J204+J234+J236+J241+J246</f>
        <v>0</v>
      </c>
      <c r="K175" s="229">
        <f t="shared" si="69"/>
        <v>100</v>
      </c>
      <c r="L175" s="313">
        <f>L176+L204+L234+L236+L241+L246</f>
        <v>59000</v>
      </c>
      <c r="M175" s="241">
        <f>M176+M204+M234+M236+M241+M246</f>
        <v>0</v>
      </c>
      <c r="N175" s="241">
        <f>N176+N204+N234+N236+N241+N246</f>
        <v>15750</v>
      </c>
      <c r="O175" s="304">
        <f>O176+O204+O234+O236+O241+O246</f>
        <v>15750</v>
      </c>
      <c r="P175" s="230">
        <f>L175-O175</f>
        <v>43250</v>
      </c>
      <c r="Q175" s="82">
        <f t="shared" si="82"/>
        <v>6.82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18000</v>
      </c>
      <c r="J204" s="241">
        <f>J205+J216+J217+J221+J224+J225+J226+J227+J229</f>
        <v>0</v>
      </c>
      <c r="K204" s="229">
        <f>ROUND(I204/H204*100,2)</f>
        <v>100</v>
      </c>
      <c r="L204" s="313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18000</v>
      </c>
      <c r="J205" s="241">
        <f>SUM(J206:J215)</f>
        <v>0</v>
      </c>
      <c r="K205" s="229">
        <f>ROUND(I205/H205*100,2)</f>
        <v>100</v>
      </c>
      <c r="L205" s="313">
        <f>SUM(L206:L215)</f>
        <v>5000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18000</v>
      </c>
      <c r="J214" s="250">
        <f t="shared" si="101"/>
        <v>0</v>
      </c>
      <c r="K214" s="229">
        <f>ROUND(I214/H214*100,2)</f>
        <v>100</v>
      </c>
      <c r="L214" s="390">
        <v>5000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187000</v>
      </c>
      <c r="J234" s="241">
        <f>J235</f>
        <v>0</v>
      </c>
      <c r="K234" s="229">
        <f>ROUND(I234/H234*100,2)</f>
        <v>100</v>
      </c>
      <c r="L234" s="313">
        <f>L235</f>
        <v>47000</v>
      </c>
      <c r="M234" s="241">
        <f t="shared" ref="M234:O234" si="110">M235</f>
        <v>0</v>
      </c>
      <c r="N234" s="241">
        <f t="shared" si="110"/>
        <v>15750</v>
      </c>
      <c r="O234" s="304">
        <f t="shared" si="110"/>
        <v>15750</v>
      </c>
      <c r="P234" s="230">
        <f t="shared" si="109"/>
        <v>31250</v>
      </c>
      <c r="Q234" s="82">
        <f t="shared" si="104"/>
        <v>8.42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187000</v>
      </c>
      <c r="J235" s="250">
        <f>H235-I235</f>
        <v>0</v>
      </c>
      <c r="K235" s="229">
        <f>ROUND(I235/H235*100,2)</f>
        <v>100</v>
      </c>
      <c r="L235" s="390">
        <v>47000</v>
      </c>
      <c r="M235" s="255">
        <v>0</v>
      </c>
      <c r="N235" s="255">
        <v>15750</v>
      </c>
      <c r="O235" s="298">
        <f>+M235+N235</f>
        <v>15750</v>
      </c>
      <c r="P235" s="230">
        <f t="shared" si="109"/>
        <v>31250</v>
      </c>
      <c r="Q235" s="82">
        <f t="shared" si="104"/>
        <v>8.42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26000</v>
      </c>
      <c r="J241" s="241">
        <f>J243</f>
        <v>0</v>
      </c>
      <c r="K241" s="229">
        <f>ROUND(I241/H241*100,2)</f>
        <v>100</v>
      </c>
      <c r="L241" s="313">
        <f>L243</f>
        <v>7000</v>
      </c>
      <c r="M241" s="241">
        <f>M243</f>
        <v>0</v>
      </c>
      <c r="N241" s="241">
        <f>N243</f>
        <v>0</v>
      </c>
      <c r="O241" s="304">
        <f t="shared" ref="O241" si="115">O243</f>
        <v>0</v>
      </c>
      <c r="P241" s="373">
        <f t="shared" si="109"/>
        <v>7000</v>
      </c>
      <c r="Q241" s="115">
        <f t="shared" si="104"/>
        <v>0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26000</v>
      </c>
      <c r="J243" s="241">
        <f>J245+J244</f>
        <v>0</v>
      </c>
      <c r="K243" s="229">
        <f>ROUND(I243/H243*100,2)</f>
        <v>100</v>
      </c>
      <c r="L243" s="313">
        <f>L245+L244</f>
        <v>7000</v>
      </c>
      <c r="M243" s="241">
        <f>M245+M244</f>
        <v>0</v>
      </c>
      <c r="N243" s="241">
        <f>N245+N244</f>
        <v>0</v>
      </c>
      <c r="O243" s="304">
        <f t="shared" ref="O243" si="116">O245+O244</f>
        <v>0</v>
      </c>
      <c r="P243" s="230">
        <f t="shared" si="109"/>
        <v>7000</v>
      </c>
      <c r="Q243" s="82">
        <f t="shared" si="104"/>
        <v>0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26000</v>
      </c>
      <c r="J245" s="250">
        <f>H245-I245</f>
        <v>0</v>
      </c>
      <c r="K245" s="229">
        <f>ROUND(I245/H245*100,2)</f>
        <v>100</v>
      </c>
      <c r="L245" s="390">
        <v>7000</v>
      </c>
      <c r="M245" s="255">
        <v>0</v>
      </c>
      <c r="N245" s="255">
        <v>0</v>
      </c>
      <c r="O245" s="298">
        <f>+M245+N245</f>
        <v>0</v>
      </c>
      <c r="P245" s="348">
        <f t="shared" si="109"/>
        <v>7000</v>
      </c>
      <c r="Q245" s="82">
        <f t="shared" si="104"/>
        <v>0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/>
      <c r="N258" s="257">
        <v>-226.6</v>
      </c>
      <c r="O258" s="308">
        <f t="shared" si="123"/>
        <v>-226.6</v>
      </c>
      <c r="P258" s="370">
        <f t="shared" si="121"/>
        <v>226.6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231000</v>
      </c>
      <c r="J262" s="245">
        <f>H262-I262</f>
        <v>0</v>
      </c>
      <c r="K262" s="356">
        <f t="shared" si="124"/>
        <v>100</v>
      </c>
      <c r="L262" s="394">
        <f>L174-L261</f>
        <v>59000</v>
      </c>
      <c r="M262" s="245">
        <f>M174-M261</f>
        <v>0</v>
      </c>
      <c r="N262" s="245">
        <f>N174-N261</f>
        <v>15523.4</v>
      </c>
      <c r="O262" s="305">
        <f t="shared" ref="O262" si="127">O174-O261</f>
        <v>15523.4</v>
      </c>
      <c r="P262" s="367">
        <f>L262-O262</f>
        <v>43476.6</v>
      </c>
      <c r="Q262" s="82">
        <f t="shared" si="104"/>
        <v>6.72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5" t="s">
        <v>270</v>
      </c>
      <c r="B263" s="416"/>
      <c r="C263" s="416"/>
      <c r="D263" s="416"/>
      <c r="E263" s="416"/>
      <c r="F263" s="416"/>
      <c r="G263" s="72" t="s">
        <v>271</v>
      </c>
      <c r="H263" s="244">
        <f>H264+H374+H382+H386</f>
        <v>15657000</v>
      </c>
      <c r="I263" s="245">
        <f>I264+I374+I382+I386</f>
        <v>15657000</v>
      </c>
      <c r="J263" s="245">
        <f>J264+J374+J382+J386</f>
        <v>0</v>
      </c>
      <c r="K263" s="356">
        <f t="shared" si="124"/>
        <v>100</v>
      </c>
      <c r="L263" s="394">
        <f>L264+L374+L382+L386</f>
        <v>8210700</v>
      </c>
      <c r="M263" s="245">
        <f>M264+M374+M382+M386</f>
        <v>0</v>
      </c>
      <c r="N263" s="245">
        <f>N264+N374+N382+N386</f>
        <v>2472585.9499999997</v>
      </c>
      <c r="O263" s="305">
        <f>O264+O374+O382+O386</f>
        <v>2472585.9499999997</v>
      </c>
      <c r="P263" s="367">
        <f>L263-O263</f>
        <v>5738114.0500000007</v>
      </c>
      <c r="Q263" s="82">
        <f t="shared" si="104"/>
        <v>15.79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H265+H301+H336+H339+H344+H372</f>
        <v>15657000</v>
      </c>
      <c r="I264" s="241">
        <f>I265+I301+I336+I339+I344+I372</f>
        <v>15657000</v>
      </c>
      <c r="J264" s="241">
        <f>J265+J301+J336+J339+J344+J372</f>
        <v>0</v>
      </c>
      <c r="K264" s="229">
        <f t="shared" si="124"/>
        <v>100</v>
      </c>
      <c r="L264" s="313">
        <f>L265+L301+L336+L339+L344+L372</f>
        <v>8210700</v>
      </c>
      <c r="M264" s="241">
        <f>M265+M301+M336+M339+M344+M372</f>
        <v>0</v>
      </c>
      <c r="N264" s="241">
        <f>N265+N301+N336+N339+N344+N372</f>
        <v>2488477.9499999997</v>
      </c>
      <c r="O264" s="304">
        <f>O265+O301+O336+O339+O344+O372</f>
        <v>2488477.9499999997</v>
      </c>
      <c r="P264" s="351">
        <f>L264-O264</f>
        <v>5722222.0500000007</v>
      </c>
      <c r="Q264" s="82">
        <f t="shared" si="104"/>
        <v>15.89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2482000</v>
      </c>
      <c r="I265" s="241">
        <f>I266+I285+I294+I292</f>
        <v>2482000</v>
      </c>
      <c r="J265" s="241">
        <f>J266+J285+J294+J292</f>
        <v>0</v>
      </c>
      <c r="K265" s="229">
        <f t="shared" si="124"/>
        <v>100</v>
      </c>
      <c r="L265" s="313">
        <f>L266+L285+L294+L292</f>
        <v>720200</v>
      </c>
      <c r="M265" s="241">
        <f>M266+M285+M294+M292</f>
        <v>0</v>
      </c>
      <c r="N265" s="241">
        <f>N266+N285+N294+N292</f>
        <v>212156</v>
      </c>
      <c r="O265" s="304">
        <f>O266+O285+O294+O292</f>
        <v>212156</v>
      </c>
      <c r="P265" s="374">
        <f>P266+P285+P294+P292</f>
        <v>508044</v>
      </c>
      <c r="Q265" s="82">
        <f t="shared" si="104"/>
        <v>8.5500000000000007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2386500</v>
      </c>
      <c r="I266" s="241">
        <f>SUM(I267:I284)</f>
        <v>2386500</v>
      </c>
      <c r="J266" s="241">
        <f>SUM(J267:J284)</f>
        <v>0</v>
      </c>
      <c r="K266" s="229">
        <f t="shared" si="124"/>
        <v>100</v>
      </c>
      <c r="L266" s="313">
        <f>SUM(L267:L284)</f>
        <v>708200</v>
      </c>
      <c r="M266" s="241">
        <f>SUM(M267:M284)</f>
        <v>0</v>
      </c>
      <c r="N266" s="241">
        <f>SUM(N267:N284)</f>
        <v>207752</v>
      </c>
      <c r="O266" s="304">
        <f>SUM(O267:O284)</f>
        <v>207752</v>
      </c>
      <c r="P266" s="351">
        <f>L266-O266</f>
        <v>500448</v>
      </c>
      <c r="Q266" s="82">
        <f t="shared" si="104"/>
        <v>8.7100000000000009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1963000</v>
      </c>
      <c r="I267" s="250">
        <v>1963000</v>
      </c>
      <c r="J267" s="250">
        <f>H267-I267</f>
        <v>0</v>
      </c>
      <c r="K267" s="229">
        <f t="shared" si="124"/>
        <v>100</v>
      </c>
      <c r="L267" s="390">
        <v>603000</v>
      </c>
      <c r="M267" s="255">
        <v>0</v>
      </c>
      <c r="N267" s="255">
        <v>163366</v>
      </c>
      <c r="O267" s="298">
        <f t="shared" ref="O267:O284" si="128">+M267+N267</f>
        <v>163366</v>
      </c>
      <c r="P267" s="349">
        <f>L267-O267</f>
        <v>439634</v>
      </c>
      <c r="Q267" s="82">
        <f t="shared" si="104"/>
        <v>8.32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199000</v>
      </c>
      <c r="J269" s="250">
        <f t="shared" ref="J269:J284" si="129">H269-I269</f>
        <v>0</v>
      </c>
      <c r="K269" s="229">
        <f t="shared" si="124"/>
        <v>100</v>
      </c>
      <c r="L269" s="390">
        <v>50000</v>
      </c>
      <c r="M269" s="255">
        <v>0</v>
      </c>
      <c r="N269" s="255">
        <v>22525</v>
      </c>
      <c r="O269" s="298">
        <f t="shared" si="128"/>
        <v>22525</v>
      </c>
      <c r="P269" s="349">
        <f t="shared" ref="P269:P300" si="130">L269-O269</f>
        <v>27475</v>
      </c>
      <c r="Q269" s="82">
        <f t="shared" si="104"/>
        <v>11.32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110000</v>
      </c>
      <c r="J279" s="250">
        <f t="shared" si="129"/>
        <v>0</v>
      </c>
      <c r="K279" s="229">
        <f t="shared" si="124"/>
        <v>100</v>
      </c>
      <c r="L279" s="390">
        <v>27000</v>
      </c>
      <c r="M279" s="255">
        <v>0</v>
      </c>
      <c r="N279" s="255">
        <v>11974</v>
      </c>
      <c r="O279" s="298">
        <f t="shared" si="128"/>
        <v>11974</v>
      </c>
      <c r="P279" s="375">
        <f t="shared" si="130"/>
        <v>15026</v>
      </c>
      <c r="Q279" s="115">
        <f t="shared" si="104"/>
        <v>10.89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500</v>
      </c>
      <c r="J280" s="250">
        <f t="shared" si="129"/>
        <v>0</v>
      </c>
      <c r="K280" s="229">
        <f t="shared" si="124"/>
        <v>100</v>
      </c>
      <c r="L280" s="390">
        <v>200</v>
      </c>
      <c r="M280" s="255">
        <v>0</v>
      </c>
      <c r="N280" s="255">
        <v>0</v>
      </c>
      <c r="O280" s="298">
        <f t="shared" si="128"/>
        <v>0</v>
      </c>
      <c r="P280" s="349">
        <f t="shared" si="130"/>
        <v>200</v>
      </c>
      <c r="Q280" s="82">
        <f t="shared" si="104"/>
        <v>0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114000</v>
      </c>
      <c r="J283" s="250">
        <f t="shared" si="129"/>
        <v>0</v>
      </c>
      <c r="K283" s="229">
        <f t="shared" si="124"/>
        <v>100</v>
      </c>
      <c r="L283" s="390">
        <v>28000</v>
      </c>
      <c r="M283" s="255">
        <v>0</v>
      </c>
      <c r="N283" s="255">
        <v>9887</v>
      </c>
      <c r="O283" s="298">
        <f t="shared" si="128"/>
        <v>9887</v>
      </c>
      <c r="P283" s="349">
        <f t="shared" si="130"/>
        <v>18113</v>
      </c>
      <c r="Q283" s="82">
        <f t="shared" si="131"/>
        <v>8.67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47000</v>
      </c>
      <c r="I285" s="241">
        <f>I289+I290+I286</f>
        <v>47000</v>
      </c>
      <c r="J285" s="241">
        <f>J289+J290+J286</f>
        <v>0</v>
      </c>
      <c r="K285" s="229">
        <f t="shared" si="124"/>
        <v>100</v>
      </c>
      <c r="L285" s="313">
        <f>L289+L290+L286</f>
        <v>0</v>
      </c>
      <c r="M285" s="241">
        <f>M289+M290+M286</f>
        <v>0</v>
      </c>
      <c r="N285" s="241">
        <f>N289+N290+N286</f>
        <v>0</v>
      </c>
      <c r="O285" s="304">
        <f t="shared" ref="O285" si="132">O289+O290+O286</f>
        <v>0</v>
      </c>
      <c r="P285" s="349">
        <f t="shared" si="130"/>
        <v>0</v>
      </c>
      <c r="Q285" s="82">
        <f t="shared" si="131"/>
        <v>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47000</v>
      </c>
      <c r="I290" s="250">
        <v>47000</v>
      </c>
      <c r="J290" s="250">
        <f t="shared" si="133"/>
        <v>0</v>
      </c>
      <c r="K290" s="229">
        <f t="shared" si="124"/>
        <v>100</v>
      </c>
      <c r="L290" s="390">
        <v>0</v>
      </c>
      <c r="M290" s="255"/>
      <c r="N290" s="255">
        <v>0</v>
      </c>
      <c r="O290" s="298">
        <f t="shared" si="134"/>
        <v>0</v>
      </c>
      <c r="P290" s="349">
        <f t="shared" si="130"/>
        <v>0</v>
      </c>
      <c r="Q290" s="82">
        <f t="shared" si="131"/>
        <v>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48500</v>
      </c>
      <c r="J294" s="241">
        <f>SUM(J295+J296+J297+J298+J299+J300)</f>
        <v>0</v>
      </c>
      <c r="K294" s="229">
        <f t="shared" si="124"/>
        <v>100</v>
      </c>
      <c r="L294" s="313">
        <f>SUM(L295+L296+L297+L298+L299+L300)</f>
        <v>12000</v>
      </c>
      <c r="M294" s="241">
        <f>SUM(M295+M296+M297+M298+M299+M300)</f>
        <v>0</v>
      </c>
      <c r="N294" s="241">
        <f>SUM(N295+N296+N297+N298+N299+N300)</f>
        <v>4404</v>
      </c>
      <c r="O294" s="304">
        <f>SUM(O295+O296+O297+O298+O299+O300)</f>
        <v>4404</v>
      </c>
      <c r="P294" s="351">
        <f t="shared" si="130"/>
        <v>7596</v>
      </c>
      <c r="Q294" s="82">
        <f t="shared" si="131"/>
        <v>9.08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48500</v>
      </c>
      <c r="J300" s="255">
        <f t="shared" si="136"/>
        <v>0</v>
      </c>
      <c r="K300" s="357">
        <f t="shared" si="124"/>
        <v>100</v>
      </c>
      <c r="L300" s="390">
        <v>12000</v>
      </c>
      <c r="M300" s="255">
        <v>0</v>
      </c>
      <c r="N300" s="255">
        <v>4404</v>
      </c>
      <c r="O300" s="298">
        <f t="shared" si="137"/>
        <v>4404</v>
      </c>
      <c r="P300" s="376">
        <f t="shared" si="130"/>
        <v>7596</v>
      </c>
      <c r="Q300" s="115">
        <f t="shared" si="131"/>
        <v>9.08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360000</v>
      </c>
      <c r="I301" s="241">
        <f>I302+I313+I314+I318+I321+I322+I323+I324+I325+I326+I328+I329</f>
        <v>360000</v>
      </c>
      <c r="J301" s="241">
        <f>J302+J313+J314+J318+J321+J322+J323+J324+J325+J326+J328+J329</f>
        <v>0</v>
      </c>
      <c r="K301" s="229">
        <f t="shared" si="124"/>
        <v>100</v>
      </c>
      <c r="L301" s="313">
        <f>L302+L313+L314+L318+L321+L322+L323+L324+L325+L326+L328+L329</f>
        <v>109500</v>
      </c>
      <c r="M301" s="241">
        <f>M302+M313+M314+M318+M321+M322+M323+M324+M325+M326+M328+M329</f>
        <v>0</v>
      </c>
      <c r="N301" s="241">
        <f>N302+N313+N314+N318+N321+N322+N323+N324+N325+N326+N328+N329</f>
        <v>36972.359999999993</v>
      </c>
      <c r="O301" s="304">
        <f t="shared" ref="O301" si="138">O302+O313+O314+O318+O321+O322+O323+O324+O325+O326+O328+O329</f>
        <v>36972.359999999993</v>
      </c>
      <c r="P301" s="351">
        <f t="shared" ref="P301:P332" si="139">L301-O301</f>
        <v>72527.640000000014</v>
      </c>
      <c r="Q301" s="82">
        <f t="shared" si="131"/>
        <v>10.27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280000</v>
      </c>
      <c r="I302" s="241">
        <f>SUM(I303:I312)</f>
        <v>280000</v>
      </c>
      <c r="J302" s="241">
        <f>SUM(J303:J312)</f>
        <v>0</v>
      </c>
      <c r="K302" s="229">
        <f t="shared" si="124"/>
        <v>100</v>
      </c>
      <c r="L302" s="313">
        <f>SUM(L303:L312)</f>
        <v>87000</v>
      </c>
      <c r="M302" s="241">
        <f>SUM(M303:M312)</f>
        <v>0</v>
      </c>
      <c r="N302" s="241">
        <f>SUM(N303:N312)</f>
        <v>33510.509999999995</v>
      </c>
      <c r="O302" s="304">
        <f t="shared" ref="O302" si="140">SUM(O303:O312)</f>
        <v>33510.509999999995</v>
      </c>
      <c r="P302" s="351">
        <f t="shared" si="139"/>
        <v>53489.490000000005</v>
      </c>
      <c r="Q302" s="82">
        <f t="shared" si="131"/>
        <v>11.97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20000</v>
      </c>
      <c r="J303" s="255">
        <f t="shared" ref="J303:J312" si="141">H303-I303</f>
        <v>0</v>
      </c>
      <c r="K303" s="357">
        <f t="shared" si="124"/>
        <v>100</v>
      </c>
      <c r="L303" s="390">
        <v>5000</v>
      </c>
      <c r="M303" s="255">
        <v>0</v>
      </c>
      <c r="N303" s="255">
        <v>0</v>
      </c>
      <c r="O303" s="298">
        <f t="shared" ref="O303:O313" si="142">+M303+N303</f>
        <v>0</v>
      </c>
      <c r="P303" s="376">
        <f t="shared" si="139"/>
        <v>5000</v>
      </c>
      <c r="Q303" s="115">
        <f t="shared" si="131"/>
        <v>0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2000</v>
      </c>
      <c r="J304" s="250">
        <f t="shared" si="141"/>
        <v>0</v>
      </c>
      <c r="K304" s="229">
        <f t="shared" si="124"/>
        <v>100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126000</v>
      </c>
      <c r="I305" s="250">
        <v>126000</v>
      </c>
      <c r="J305" s="250">
        <f t="shared" si="141"/>
        <v>0</v>
      </c>
      <c r="K305" s="229">
        <f t="shared" si="124"/>
        <v>100</v>
      </c>
      <c r="L305" s="390">
        <v>50000</v>
      </c>
      <c r="M305" s="255">
        <v>0</v>
      </c>
      <c r="N305" s="255">
        <v>25377.71</v>
      </c>
      <c r="O305" s="298">
        <f t="shared" si="142"/>
        <v>25377.71</v>
      </c>
      <c r="P305" s="376">
        <f t="shared" si="139"/>
        <v>24622.29</v>
      </c>
      <c r="Q305" s="115">
        <f t="shared" si="131"/>
        <v>20.14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8000</v>
      </c>
      <c r="J306" s="250">
        <f t="shared" si="141"/>
        <v>0</v>
      </c>
      <c r="K306" s="229">
        <f t="shared" si="124"/>
        <v>100</v>
      </c>
      <c r="L306" s="390">
        <v>2000</v>
      </c>
      <c r="M306" s="255">
        <v>0</v>
      </c>
      <c r="N306" s="255">
        <v>390.74</v>
      </c>
      <c r="O306" s="298">
        <f t="shared" si="142"/>
        <v>390.74</v>
      </c>
      <c r="P306" s="376">
        <f t="shared" si="139"/>
        <v>1609.26</v>
      </c>
      <c r="Q306" s="115">
        <f t="shared" si="131"/>
        <v>4.88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4000</v>
      </c>
      <c r="I307" s="250">
        <v>4000</v>
      </c>
      <c r="J307" s="250">
        <f t="shared" si="141"/>
        <v>0</v>
      </c>
      <c r="K307" s="229">
        <f t="shared" si="124"/>
        <v>100</v>
      </c>
      <c r="L307" s="390">
        <v>1000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1000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0</v>
      </c>
      <c r="I308" s="255">
        <v>0</v>
      </c>
      <c r="J308" s="255">
        <f t="shared" si="141"/>
        <v>0</v>
      </c>
      <c r="K308" s="357" t="e">
        <f t="shared" si="124"/>
        <v>#DIV/0!</v>
      </c>
      <c r="L308" s="390">
        <v>0</v>
      </c>
      <c r="M308" s="255">
        <v>0</v>
      </c>
      <c r="N308" s="255">
        <v>0</v>
      </c>
      <c r="O308" s="298">
        <f t="shared" si="142"/>
        <v>0</v>
      </c>
      <c r="P308" s="376">
        <f t="shared" si="139"/>
        <v>0</v>
      </c>
      <c r="Q308" s="115" t="e">
        <f t="shared" si="131"/>
        <v>#DIV/0!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19000</v>
      </c>
      <c r="J310" s="255">
        <f t="shared" si="141"/>
        <v>0</v>
      </c>
      <c r="K310" s="357">
        <f t="shared" si="124"/>
        <v>100</v>
      </c>
      <c r="L310" s="390">
        <v>4000</v>
      </c>
      <c r="M310" s="255">
        <v>0</v>
      </c>
      <c r="N310" s="255">
        <v>1247.83</v>
      </c>
      <c r="O310" s="298">
        <f t="shared" si="142"/>
        <v>1247.83</v>
      </c>
      <c r="P310" s="376">
        <f t="shared" si="139"/>
        <v>2752.17</v>
      </c>
      <c r="Q310" s="115">
        <f t="shared" si="131"/>
        <v>6.57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85000</v>
      </c>
      <c r="J311" s="255">
        <f t="shared" si="141"/>
        <v>0</v>
      </c>
      <c r="K311" s="357">
        <f t="shared" si="124"/>
        <v>100</v>
      </c>
      <c r="L311" s="390">
        <v>21000</v>
      </c>
      <c r="M311" s="255">
        <v>0</v>
      </c>
      <c r="N311" s="255">
        <v>6494.23</v>
      </c>
      <c r="O311" s="298">
        <f t="shared" si="142"/>
        <v>6494.23</v>
      </c>
      <c r="P311" s="376">
        <f t="shared" si="139"/>
        <v>14505.77</v>
      </c>
      <c r="Q311" s="115">
        <f t="shared" si="131"/>
        <v>7.64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16000</v>
      </c>
      <c r="J312" s="255">
        <f t="shared" si="141"/>
        <v>0</v>
      </c>
      <c r="K312" s="357">
        <f t="shared" si="124"/>
        <v>100</v>
      </c>
      <c r="L312" s="390">
        <v>4000</v>
      </c>
      <c r="M312" s="255">
        <v>0</v>
      </c>
      <c r="N312" s="255">
        <v>0</v>
      </c>
      <c r="O312" s="298">
        <f t="shared" si="142"/>
        <v>0</v>
      </c>
      <c r="P312" s="376">
        <f t="shared" si="139"/>
        <v>4000</v>
      </c>
      <c r="Q312" s="115">
        <f t="shared" si="131"/>
        <v>0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5000</v>
      </c>
      <c r="I318" s="240">
        <f>I319+I320</f>
        <v>5000</v>
      </c>
      <c r="J318" s="241">
        <f>J319+J320</f>
        <v>0</v>
      </c>
      <c r="K318" s="229">
        <f t="shared" si="124"/>
        <v>100</v>
      </c>
      <c r="L318" s="313">
        <f>L319+L320</f>
        <v>1000</v>
      </c>
      <c r="M318" s="241">
        <f>M319+M320</f>
        <v>0</v>
      </c>
      <c r="N318" s="241">
        <f>N319+N320</f>
        <v>134.88999999999999</v>
      </c>
      <c r="O318" s="304">
        <f>O319+O320</f>
        <v>134.88999999999999</v>
      </c>
      <c r="P318" s="351">
        <f t="shared" si="139"/>
        <v>865.11</v>
      </c>
      <c r="Q318" s="82">
        <f t="shared" si="131"/>
        <v>2.7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5000</v>
      </c>
      <c r="I319" s="250">
        <v>5000</v>
      </c>
      <c r="J319" s="250">
        <f t="shared" ref="J319:J325" si="143">H319-I319</f>
        <v>0</v>
      </c>
      <c r="K319" s="229">
        <f t="shared" si="124"/>
        <v>100</v>
      </c>
      <c r="L319" s="390">
        <v>1000</v>
      </c>
      <c r="M319" s="255">
        <v>0</v>
      </c>
      <c r="N319" s="255">
        <v>134.88999999999999</v>
      </c>
      <c r="O319" s="298">
        <f t="shared" ref="O319:O325" si="144">+M319+N319</f>
        <v>134.88999999999999</v>
      </c>
      <c r="P319" s="349">
        <f t="shared" si="139"/>
        <v>865.11</v>
      </c>
      <c r="Q319" s="82">
        <f t="shared" si="131"/>
        <v>2.7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1000</v>
      </c>
      <c r="J321" s="250">
        <f t="shared" si="143"/>
        <v>0</v>
      </c>
      <c r="K321" s="229">
        <f t="shared" si="124"/>
        <v>100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3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74000</v>
      </c>
      <c r="I329" s="241">
        <f>+I330+I331+I332+I333+I334+I335</f>
        <v>74000</v>
      </c>
      <c r="J329" s="241">
        <f>+J330+J331+J332+J333+J334+J335</f>
        <v>0</v>
      </c>
      <c r="K329" s="229">
        <f t="shared" si="145"/>
        <v>100</v>
      </c>
      <c r="L329" s="313">
        <f>+L330+L331+L332+L333+L334+L335</f>
        <v>21000</v>
      </c>
      <c r="M329" s="241">
        <f>+M330+M331+M332+M333+M334+M335</f>
        <v>0</v>
      </c>
      <c r="N329" s="241">
        <f>+N330+N331+N332+N333+N334+N335</f>
        <v>3326.96</v>
      </c>
      <c r="O329" s="304">
        <f t="shared" ref="O329" si="147">+O330+O331+O332+O333+O334+O335</f>
        <v>3326.96</v>
      </c>
      <c r="P329" s="351">
        <f t="shared" si="139"/>
        <v>17673.04</v>
      </c>
      <c r="Q329" s="82">
        <f t="shared" si="131"/>
        <v>4.5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8000</v>
      </c>
      <c r="J332" s="250">
        <f t="shared" si="148"/>
        <v>0</v>
      </c>
      <c r="K332" s="229">
        <f t="shared" si="145"/>
        <v>100</v>
      </c>
      <c r="L332" s="390">
        <v>2000</v>
      </c>
      <c r="M332" s="255">
        <v>0</v>
      </c>
      <c r="N332" s="255">
        <v>535.5</v>
      </c>
      <c r="O332" s="298">
        <f t="shared" si="149"/>
        <v>535.5</v>
      </c>
      <c r="P332" s="349">
        <f t="shared" si="139"/>
        <v>1464.5</v>
      </c>
      <c r="Q332" s="82">
        <f t="shared" si="131"/>
        <v>6.69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53000</v>
      </c>
      <c r="I333" s="250">
        <v>53000</v>
      </c>
      <c r="J333" s="250">
        <f t="shared" si="148"/>
        <v>0</v>
      </c>
      <c r="K333" s="229">
        <f t="shared" si="145"/>
        <v>100</v>
      </c>
      <c r="L333" s="390">
        <v>16000</v>
      </c>
      <c r="M333" s="255">
        <v>0</v>
      </c>
      <c r="N333" s="255">
        <v>2759.93</v>
      </c>
      <c r="O333" s="298">
        <f t="shared" si="149"/>
        <v>2759.93</v>
      </c>
      <c r="P333" s="349">
        <f t="shared" ref="P333" si="150">L333-O333</f>
        <v>13240.07</v>
      </c>
      <c r="Q333" s="82">
        <f t="shared" si="131"/>
        <v>5.21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13000</v>
      </c>
      <c r="J335" s="250">
        <f t="shared" si="148"/>
        <v>0</v>
      </c>
      <c r="K335" s="229">
        <f t="shared" si="145"/>
        <v>100</v>
      </c>
      <c r="L335" s="390">
        <v>3000</v>
      </c>
      <c r="M335" s="255">
        <v>0</v>
      </c>
      <c r="N335" s="255">
        <v>31.53</v>
      </c>
      <c r="O335" s="298">
        <f t="shared" si="149"/>
        <v>31.53</v>
      </c>
      <c r="P335" s="349">
        <f t="shared" ref="P335:P346" si="151">L335-O335</f>
        <v>2968.47</v>
      </c>
      <c r="Q335" s="82">
        <f t="shared" si="131"/>
        <v>0.24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1547000</v>
      </c>
      <c r="J339" s="241">
        <f>J340</f>
        <v>0</v>
      </c>
      <c r="K339" s="229">
        <f t="shared" si="145"/>
        <v>100</v>
      </c>
      <c r="L339" s="313">
        <f>L340</f>
        <v>387000</v>
      </c>
      <c r="M339" s="241">
        <f t="shared" ref="M339:O339" si="155">M340</f>
        <v>0</v>
      </c>
      <c r="N339" s="241">
        <f t="shared" si="155"/>
        <v>91616</v>
      </c>
      <c r="O339" s="304">
        <f t="shared" si="155"/>
        <v>91616</v>
      </c>
      <c r="P339" s="351">
        <f t="shared" si="151"/>
        <v>295384</v>
      </c>
      <c r="Q339" s="82">
        <f t="shared" si="131"/>
        <v>5.92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1547000</v>
      </c>
      <c r="J340" s="241">
        <f>J341+J342+J343</f>
        <v>0</v>
      </c>
      <c r="K340" s="229">
        <f t="shared" si="145"/>
        <v>100</v>
      </c>
      <c r="L340" s="313">
        <f>L341+L342+L343</f>
        <v>387000</v>
      </c>
      <c r="M340" s="241">
        <f>M341+M342+M343</f>
        <v>0</v>
      </c>
      <c r="N340" s="241">
        <f>N341+N342+N343</f>
        <v>91616</v>
      </c>
      <c r="O340" s="304">
        <f t="shared" ref="O340" si="156">O341+O342+O343</f>
        <v>91616</v>
      </c>
      <c r="P340" s="351">
        <f t="shared" si="151"/>
        <v>295384</v>
      </c>
      <c r="Q340" s="82">
        <f t="shared" si="131"/>
        <v>5.92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1547000</v>
      </c>
      <c r="J341" s="250">
        <f>H341-I341</f>
        <v>0</v>
      </c>
      <c r="K341" s="229">
        <f t="shared" si="145"/>
        <v>100</v>
      </c>
      <c r="L341" s="390">
        <v>387000</v>
      </c>
      <c r="M341" s="255">
        <v>0</v>
      </c>
      <c r="N341" s="255">
        <v>91616</v>
      </c>
      <c r="O341" s="298">
        <f>+M341+N341</f>
        <v>91616</v>
      </c>
      <c r="P341" s="349">
        <f t="shared" si="151"/>
        <v>295384</v>
      </c>
      <c r="Q341" s="82">
        <f t="shared" si="131"/>
        <v>5.92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H345+H362+H366+H369</f>
        <v>11268000</v>
      </c>
      <c r="I344" s="240">
        <f>I345+I362+I366+I369</f>
        <v>11268000</v>
      </c>
      <c r="J344" s="241">
        <f>H344-I344</f>
        <v>0</v>
      </c>
      <c r="K344" s="229">
        <f t="shared" si="145"/>
        <v>100</v>
      </c>
      <c r="L344" s="313">
        <f>L345+L362+L366+L369</f>
        <v>6994000</v>
      </c>
      <c r="M344" s="241">
        <f>M345+M362+M366+M369</f>
        <v>0</v>
      </c>
      <c r="N344" s="241">
        <f>N345+N362+N366+N369</f>
        <v>2147733.59</v>
      </c>
      <c r="O344" s="304">
        <f>O345+O362+O366+O369</f>
        <v>2147733.59</v>
      </c>
      <c r="P344" s="377">
        <f t="shared" si="151"/>
        <v>4846266.41</v>
      </c>
      <c r="Q344" s="82">
        <f t="shared" si="131"/>
        <v>19.059999999999999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5618000</v>
      </c>
      <c r="I345" s="240">
        <f>I346+I355+I356</f>
        <v>5618000</v>
      </c>
      <c r="J345" s="241">
        <f>H345-I345</f>
        <v>0</v>
      </c>
      <c r="K345" s="229">
        <f t="shared" si="145"/>
        <v>100</v>
      </c>
      <c r="L345" s="313">
        <f>L346+L355+L356</f>
        <v>1344000</v>
      </c>
      <c r="M345" s="241">
        <f>+M346+M355+M357+M356</f>
        <v>0</v>
      </c>
      <c r="N345" s="241">
        <f>+N346+N355+N357+N356</f>
        <v>376579.59</v>
      </c>
      <c r="O345" s="304">
        <f>+O346+O355+O357+O356</f>
        <v>376579.59</v>
      </c>
      <c r="P345" s="351">
        <f t="shared" si="151"/>
        <v>967420.40999999992</v>
      </c>
      <c r="Q345" s="82">
        <f t="shared" ref="Q345:Q363" si="157">ROUND(O345/H345*100,2)</f>
        <v>6.7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5618000</v>
      </c>
      <c r="I346" s="255">
        <f>+I347+I348+I349+I350+I351+I352+I353+I354</f>
        <v>5618000</v>
      </c>
      <c r="J346" s="250">
        <f>J347</f>
        <v>0</v>
      </c>
      <c r="K346" s="229">
        <f t="shared" si="145"/>
        <v>100</v>
      </c>
      <c r="L346" s="398">
        <f>+L347+L348+L349+L350+L351+L352+L353+L354</f>
        <v>1344000</v>
      </c>
      <c r="M346" s="255">
        <f>+M347+M348+M349+M350+M351+M352+M353+M354</f>
        <v>0</v>
      </c>
      <c r="N346" s="255">
        <f>+N347+N348+N349+N350+N351+N352+N353+N354</f>
        <v>360796.59</v>
      </c>
      <c r="O346" s="321">
        <f>+O347+O348+O349+O350+O351+O352+O353+O354</f>
        <v>360796.59</v>
      </c>
      <c r="P346" s="349">
        <f t="shared" si="151"/>
        <v>983203.40999999992</v>
      </c>
      <c r="Q346" s="82">
        <f t="shared" si="157"/>
        <v>6.42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5618000</v>
      </c>
      <c r="I347" s="250">
        <v>5618000</v>
      </c>
      <c r="J347" s="250">
        <v>0</v>
      </c>
      <c r="K347" s="229">
        <f t="shared" si="145"/>
        <v>100</v>
      </c>
      <c r="L347" s="390">
        <v>1344000</v>
      </c>
      <c r="M347" s="255">
        <v>0</v>
      </c>
      <c r="N347" s="255">
        <v>358426.59</v>
      </c>
      <c r="O347" s="298">
        <f t="shared" ref="O347:O356" si="158">+M347+N347</f>
        <v>358426.59</v>
      </c>
      <c r="P347" s="349"/>
      <c r="Q347" s="82">
        <f t="shared" si="157"/>
        <v>6.38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68" t="s">
        <v>305</v>
      </c>
      <c r="H348" s="249"/>
      <c r="I348" s="250"/>
      <c r="J348" s="250"/>
      <c r="K348" s="229" t="e">
        <f t="shared" si="145"/>
        <v>#DIV/0!</v>
      </c>
      <c r="L348" s="390"/>
      <c r="M348" s="255"/>
      <c r="N348" s="255"/>
      <c r="O348" s="298">
        <f t="shared" si="158"/>
        <v>0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0</v>
      </c>
      <c r="N354" s="255">
        <v>2370</v>
      </c>
      <c r="O354" s="298">
        <f t="shared" si="158"/>
        <v>2370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0</v>
      </c>
      <c r="N355" s="255">
        <v>12660</v>
      </c>
      <c r="O355" s="298">
        <f t="shared" si="158"/>
        <v>12660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0</v>
      </c>
      <c r="N356" s="255">
        <v>3123</v>
      </c>
      <c r="O356" s="298">
        <f t="shared" si="158"/>
        <v>3123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4800000</v>
      </c>
      <c r="I362" s="240">
        <f>I363+I365</f>
        <v>4800000</v>
      </c>
      <c r="J362" s="240">
        <f>H362-I362</f>
        <v>0</v>
      </c>
      <c r="K362" s="229">
        <f t="shared" si="145"/>
        <v>100</v>
      </c>
      <c r="L362" s="314">
        <f>L363+L365</f>
        <v>4800000</v>
      </c>
      <c r="M362" s="241">
        <f>+M363+M364+M365</f>
        <v>0</v>
      </c>
      <c r="N362" s="241">
        <f>+N363+N365</f>
        <v>1190882</v>
      </c>
      <c r="O362" s="304">
        <f>+O363+O364+O365</f>
        <v>1190882</v>
      </c>
      <c r="P362" s="349">
        <f t="shared" si="159"/>
        <v>3609118</v>
      </c>
      <c r="Q362" s="82">
        <f t="shared" si="157"/>
        <v>24.81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412">
        <v>0</v>
      </c>
      <c r="I363" s="413">
        <v>0</v>
      </c>
      <c r="J363" s="413">
        <f>H363-I363</f>
        <v>0</v>
      </c>
      <c r="K363" s="414" t="e">
        <f t="shared" si="145"/>
        <v>#DIV/0!</v>
      </c>
      <c r="L363" s="411">
        <v>0</v>
      </c>
      <c r="M363" s="255">
        <v>0</v>
      </c>
      <c r="N363" s="255">
        <v>18000</v>
      </c>
      <c r="O363" s="298">
        <f t="shared" ref="O363:O373" si="160">+M363+N363</f>
        <v>18000</v>
      </c>
      <c r="P363" s="376">
        <f t="shared" si="159"/>
        <v>-18000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0</v>
      </c>
      <c r="N364" s="255">
        <v>0</v>
      </c>
      <c r="O364" s="298">
        <f t="shared" si="160"/>
        <v>0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412">
        <v>4800000</v>
      </c>
      <c r="I365" s="413">
        <v>4800000</v>
      </c>
      <c r="J365" s="413">
        <f t="shared" si="161"/>
        <v>0</v>
      </c>
      <c r="K365" s="414">
        <f t="shared" si="145"/>
        <v>100</v>
      </c>
      <c r="L365" s="411">
        <v>4800000</v>
      </c>
      <c r="M365" s="255">
        <v>0</v>
      </c>
      <c r="N365" s="255">
        <v>1172882</v>
      </c>
      <c r="O365" s="298">
        <f t="shared" si="160"/>
        <v>1172882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f>H367+H368</f>
        <v>850000</v>
      </c>
      <c r="I366" s="240">
        <f>I367+I368</f>
        <v>850000</v>
      </c>
      <c r="J366" s="241">
        <f>H366-I366</f>
        <v>0</v>
      </c>
      <c r="K366" s="357">
        <f t="shared" si="145"/>
        <v>100</v>
      </c>
      <c r="L366" s="313">
        <f>L367+L368</f>
        <v>850000</v>
      </c>
      <c r="M366" s="241">
        <f>M367+M368</f>
        <v>0</v>
      </c>
      <c r="N366" s="241">
        <f>N367+N368</f>
        <v>580272</v>
      </c>
      <c r="O366" s="296">
        <f t="shared" si="160"/>
        <v>580272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421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f t="shared" si="160"/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422</v>
      </c>
      <c r="H368" s="412">
        <v>850000</v>
      </c>
      <c r="I368" s="413">
        <v>850000</v>
      </c>
      <c r="J368" s="413"/>
      <c r="K368" s="414"/>
      <c r="L368" s="411">
        <v>850000</v>
      </c>
      <c r="M368" s="255">
        <v>0</v>
      </c>
      <c r="N368" s="255">
        <v>580272</v>
      </c>
      <c r="O368" s="298">
        <f t="shared" si="160"/>
        <v>580272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1.5" x14ac:dyDescent="0.2">
      <c r="A369" s="134"/>
      <c r="B369" s="113"/>
      <c r="C369" s="114"/>
      <c r="D369" s="113"/>
      <c r="E369" s="88" t="s">
        <v>127</v>
      </c>
      <c r="F369" s="89"/>
      <c r="G369" s="90" t="s">
        <v>128</v>
      </c>
      <c r="H369" s="240">
        <v>0</v>
      </c>
      <c r="I369" s="241">
        <v>0</v>
      </c>
      <c r="J369" s="241">
        <f>H369-I369</f>
        <v>0</v>
      </c>
      <c r="K369" s="357" t="e">
        <f t="shared" si="145"/>
        <v>#DIV/0!</v>
      </c>
      <c r="L369" s="313">
        <v>0</v>
      </c>
      <c r="M369" s="241">
        <v>0</v>
      </c>
      <c r="N369" s="241">
        <v>0</v>
      </c>
      <c r="O369" s="296">
        <f>M369+N369</f>
        <v>0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18" x14ac:dyDescent="0.2">
      <c r="A370" s="134"/>
      <c r="B370" s="113"/>
      <c r="C370" s="114"/>
      <c r="D370" s="113"/>
      <c r="E370" s="88"/>
      <c r="F370" s="89"/>
      <c r="G370" s="90" t="s">
        <v>320</v>
      </c>
      <c r="H370" s="258"/>
      <c r="I370" s="255"/>
      <c r="J370" s="255"/>
      <c r="K370" s="357"/>
      <c r="L370" s="390"/>
      <c r="M370" s="255"/>
      <c r="N370" s="255"/>
      <c r="O370" s="298">
        <f t="shared" si="160"/>
        <v>0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18" x14ac:dyDescent="0.2">
      <c r="A371" s="134"/>
      <c r="B371" s="113"/>
      <c r="C371" s="114"/>
      <c r="D371" s="113"/>
      <c r="E371" s="88"/>
      <c r="F371" s="89"/>
      <c r="G371" s="90" t="s">
        <v>321</v>
      </c>
      <c r="H371" s="258"/>
      <c r="I371" s="255"/>
      <c r="J371" s="255"/>
      <c r="K371" s="357"/>
      <c r="L371" s="390"/>
      <c r="M371" s="255"/>
      <c r="N371" s="255"/>
      <c r="O371" s="298">
        <f t="shared" si="160"/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ht="18" x14ac:dyDescent="0.2">
      <c r="A372" s="64"/>
      <c r="B372" s="65"/>
      <c r="C372" s="65"/>
      <c r="D372" s="49">
        <v>59</v>
      </c>
      <c r="E372" s="65"/>
      <c r="F372" s="65"/>
      <c r="G372" s="94" t="s">
        <v>103</v>
      </c>
      <c r="H372" s="253">
        <f>H373</f>
        <v>0</v>
      </c>
      <c r="I372" s="254">
        <f>I373</f>
        <v>0</v>
      </c>
      <c r="J372" s="254">
        <f>+J373</f>
        <v>0</v>
      </c>
      <c r="K372" s="229" t="e">
        <f t="shared" si="145"/>
        <v>#DIV/0!</v>
      </c>
      <c r="L372" s="313">
        <f>L373</f>
        <v>0</v>
      </c>
      <c r="M372" s="241">
        <f>M373</f>
        <v>0</v>
      </c>
      <c r="N372" s="241">
        <f>N373</f>
        <v>0</v>
      </c>
      <c r="O372" s="296">
        <f t="shared" si="160"/>
        <v>0</v>
      </c>
      <c r="P372" s="349">
        <f>L372-O372</f>
        <v>0</v>
      </c>
      <c r="Q372" s="82" t="e">
        <f t="shared" ref="Q372:Q403" si="162">ROUND(O372/H372*100,2)</f>
        <v>#DIV/0!</v>
      </c>
      <c r="R372" s="39"/>
      <c r="S372" s="40"/>
      <c r="T372" s="125"/>
      <c r="U372" s="125"/>
      <c r="V372" s="125"/>
      <c r="W372" s="125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</row>
    <row r="373" spans="1:155" ht="18" x14ac:dyDescent="0.2">
      <c r="A373" s="64"/>
      <c r="B373" s="65"/>
      <c r="C373" s="65"/>
      <c r="D373" s="65"/>
      <c r="E373" s="65">
        <v>17</v>
      </c>
      <c r="F373" s="65"/>
      <c r="G373" s="68" t="s">
        <v>322</v>
      </c>
      <c r="H373" s="249">
        <v>0</v>
      </c>
      <c r="I373" s="250">
        <v>0</v>
      </c>
      <c r="J373" s="250">
        <f>H373-I373</f>
        <v>0</v>
      </c>
      <c r="K373" s="229" t="e">
        <f t="shared" si="145"/>
        <v>#DIV/0!</v>
      </c>
      <c r="L373" s="390">
        <v>0</v>
      </c>
      <c r="M373" s="255">
        <v>0</v>
      </c>
      <c r="N373" s="255">
        <v>0</v>
      </c>
      <c r="O373" s="298">
        <f t="shared" si="160"/>
        <v>0</v>
      </c>
      <c r="P373" s="349">
        <f>L373-O373</f>
        <v>0</v>
      </c>
      <c r="Q373" s="82" t="e">
        <f t="shared" si="162"/>
        <v>#DIV/0!</v>
      </c>
      <c r="R373" s="39"/>
      <c r="S373" s="40"/>
      <c r="T373" s="125"/>
      <c r="U373" s="125"/>
      <c r="V373" s="125"/>
      <c r="W373" s="125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</row>
    <row r="374" spans="1:155" ht="18" x14ac:dyDescent="0.2">
      <c r="A374" s="48"/>
      <c r="B374" s="49"/>
      <c r="C374" s="49"/>
      <c r="D374" s="49" t="s">
        <v>131</v>
      </c>
      <c r="E374" s="49"/>
      <c r="F374" s="49"/>
      <c r="G374" s="94" t="s">
        <v>105</v>
      </c>
      <c r="H374" s="240">
        <f>H375</f>
        <v>0</v>
      </c>
      <c r="I374" s="241">
        <f>I375</f>
        <v>0</v>
      </c>
      <c r="J374" s="241">
        <f>J375</f>
        <v>0</v>
      </c>
      <c r="K374" s="229" t="e">
        <f t="shared" si="145"/>
        <v>#DIV/0!</v>
      </c>
      <c r="L374" s="313">
        <f>L375</f>
        <v>0</v>
      </c>
      <c r="M374" s="241">
        <f>M375</f>
        <v>0</v>
      </c>
      <c r="N374" s="241">
        <f>N375</f>
        <v>0</v>
      </c>
      <c r="O374" s="304">
        <f>O375</f>
        <v>0</v>
      </c>
      <c r="P374" s="349">
        <f>L374-O374</f>
        <v>0</v>
      </c>
      <c r="Q374" s="82" t="e">
        <f t="shared" si="162"/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48"/>
      <c r="B375" s="49"/>
      <c r="C375" s="49"/>
      <c r="D375" s="49">
        <v>71</v>
      </c>
      <c r="E375" s="49"/>
      <c r="F375" s="49"/>
      <c r="G375" s="94" t="s">
        <v>323</v>
      </c>
      <c r="H375" s="240">
        <f>H376+H381</f>
        <v>0</v>
      </c>
      <c r="I375" s="241">
        <f>I376+I381</f>
        <v>0</v>
      </c>
      <c r="J375" s="241">
        <f>J376+J381</f>
        <v>0</v>
      </c>
      <c r="K375" s="229" t="e">
        <f t="shared" si="145"/>
        <v>#DIV/0!</v>
      </c>
      <c r="L375" s="313">
        <f>L376+L381</f>
        <v>0</v>
      </c>
      <c r="M375" s="241">
        <f>M376+M381</f>
        <v>0</v>
      </c>
      <c r="N375" s="241">
        <f>N376+N381</f>
        <v>0</v>
      </c>
      <c r="O375" s="304">
        <f>O376+O381</f>
        <v>0</v>
      </c>
      <c r="P375" s="230">
        <f>P376+P381</f>
        <v>0</v>
      </c>
      <c r="Q375" s="82" t="e">
        <f t="shared" si="162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/>
      <c r="E376" s="49" t="s">
        <v>37</v>
      </c>
      <c r="F376" s="49"/>
      <c r="G376" s="67" t="s">
        <v>324</v>
      </c>
      <c r="H376" s="240">
        <f>H377+H378+H379+H380</f>
        <v>0</v>
      </c>
      <c r="I376" s="241">
        <f>I377+I378+I379+I380</f>
        <v>0</v>
      </c>
      <c r="J376" s="241">
        <f>J377+J378+J379+J380</f>
        <v>0</v>
      </c>
      <c r="K376" s="229" t="e">
        <f t="shared" si="145"/>
        <v>#DIV/0!</v>
      </c>
      <c r="L376" s="313">
        <f>L377+L378+L379+L380</f>
        <v>0</v>
      </c>
      <c r="M376" s="241">
        <f>M377+M378+M379+M380</f>
        <v>0</v>
      </c>
      <c r="N376" s="241">
        <f>N377+N378+N379+N380</f>
        <v>0</v>
      </c>
      <c r="O376" s="304">
        <f>O377+O378+O379+O380</f>
        <v>0</v>
      </c>
      <c r="P376" s="230">
        <f>P377+P378+P379+P380</f>
        <v>0</v>
      </c>
      <c r="Q376" s="82" t="e">
        <f t="shared" si="162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64"/>
      <c r="B377" s="65"/>
      <c r="C377" s="65"/>
      <c r="D377" s="65"/>
      <c r="E377" s="65"/>
      <c r="F377" s="65" t="s">
        <v>37</v>
      </c>
      <c r="G377" s="68" t="s">
        <v>261</v>
      </c>
      <c r="H377" s="249">
        <v>0</v>
      </c>
      <c r="I377" s="250">
        <v>0</v>
      </c>
      <c r="J377" s="250">
        <f>H377-I377</f>
        <v>0</v>
      </c>
      <c r="K377" s="229" t="e">
        <f t="shared" si="145"/>
        <v>#DIV/0!</v>
      </c>
      <c r="L377" s="390">
        <v>0</v>
      </c>
      <c r="M377" s="255"/>
      <c r="N377" s="255"/>
      <c r="O377" s="298">
        <f>+M377+N377</f>
        <v>0</v>
      </c>
      <c r="P377" s="349">
        <f>L377-O377</f>
        <v>0</v>
      </c>
      <c r="Q377" s="82" t="e">
        <f t="shared" si="162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64"/>
      <c r="B378" s="65"/>
      <c r="C378" s="65"/>
      <c r="D378" s="65"/>
      <c r="E378" s="65"/>
      <c r="F378" s="65" t="s">
        <v>35</v>
      </c>
      <c r="G378" s="68" t="s">
        <v>325</v>
      </c>
      <c r="H378" s="249"/>
      <c r="I378" s="250"/>
      <c r="J378" s="250">
        <f>H378-I378</f>
        <v>0</v>
      </c>
      <c r="K378" s="229" t="e">
        <f t="shared" si="145"/>
        <v>#DIV/0!</v>
      </c>
      <c r="L378" s="390"/>
      <c r="M378" s="255"/>
      <c r="N378" s="255"/>
      <c r="O378" s="298">
        <f>+M378+N378</f>
        <v>0</v>
      </c>
      <c r="P378" s="349">
        <f>L378-O378</f>
        <v>0</v>
      </c>
      <c r="Q378" s="82" t="e">
        <f t="shared" si="162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55</v>
      </c>
      <c r="G379" s="68" t="s">
        <v>326</v>
      </c>
      <c r="H379" s="249"/>
      <c r="I379" s="255"/>
      <c r="J379" s="250">
        <f>H379-I379</f>
        <v>0</v>
      </c>
      <c r="K379" s="229" t="e">
        <f t="shared" si="145"/>
        <v>#DIV/0!</v>
      </c>
      <c r="L379" s="390"/>
      <c r="M379" s="255"/>
      <c r="N379" s="255"/>
      <c r="O379" s="298">
        <f>+M379+N379</f>
        <v>0</v>
      </c>
      <c r="P379" s="349">
        <f>L379-O379</f>
        <v>0</v>
      </c>
      <c r="Q379" s="82" t="e">
        <f t="shared" si="162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112</v>
      </c>
      <c r="G380" s="68" t="s">
        <v>264</v>
      </c>
      <c r="H380" s="249"/>
      <c r="I380" s="250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2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 t="s">
        <v>55</v>
      </c>
      <c r="F381" s="65"/>
      <c r="G381" s="68" t="s">
        <v>265</v>
      </c>
      <c r="H381" s="249"/>
      <c r="I381" s="250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2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48"/>
      <c r="B382" s="49"/>
      <c r="C382" s="49"/>
      <c r="D382" s="49">
        <v>79</v>
      </c>
      <c r="E382" s="49"/>
      <c r="F382" s="49"/>
      <c r="G382" s="94" t="s">
        <v>327</v>
      </c>
      <c r="H382" s="240">
        <f t="shared" ref="H382:J384" si="163">H383</f>
        <v>0</v>
      </c>
      <c r="I382" s="241">
        <f t="shared" si="163"/>
        <v>0</v>
      </c>
      <c r="J382" s="241">
        <f t="shared" si="163"/>
        <v>0</v>
      </c>
      <c r="K382" s="229" t="e">
        <f t="shared" si="145"/>
        <v>#DIV/0!</v>
      </c>
      <c r="L382" s="313">
        <f>L383</f>
        <v>0</v>
      </c>
      <c r="M382" s="241">
        <f t="shared" ref="M382:P384" si="164">M383</f>
        <v>0</v>
      </c>
      <c r="N382" s="241">
        <f t="shared" si="164"/>
        <v>0</v>
      </c>
      <c r="O382" s="304">
        <f t="shared" si="164"/>
        <v>0</v>
      </c>
      <c r="P382" s="230">
        <f t="shared" si="164"/>
        <v>0</v>
      </c>
      <c r="Q382" s="82" t="e">
        <f t="shared" si="162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48"/>
      <c r="B383" s="49"/>
      <c r="C383" s="49"/>
      <c r="D383" s="49">
        <v>81</v>
      </c>
      <c r="E383" s="49"/>
      <c r="F383" s="49"/>
      <c r="G383" s="94" t="s">
        <v>328</v>
      </c>
      <c r="H383" s="240">
        <f t="shared" si="163"/>
        <v>0</v>
      </c>
      <c r="I383" s="241">
        <f t="shared" si="163"/>
        <v>0</v>
      </c>
      <c r="J383" s="241">
        <f t="shared" si="163"/>
        <v>0</v>
      </c>
      <c r="K383" s="229" t="e">
        <f t="shared" si="145"/>
        <v>#DIV/0!</v>
      </c>
      <c r="L383" s="313">
        <f>L384</f>
        <v>0</v>
      </c>
      <c r="M383" s="241">
        <f t="shared" si="164"/>
        <v>0</v>
      </c>
      <c r="N383" s="241">
        <f t="shared" si="164"/>
        <v>0</v>
      </c>
      <c r="O383" s="304">
        <f t="shared" si="164"/>
        <v>0</v>
      </c>
      <c r="P383" s="230">
        <f t="shared" si="164"/>
        <v>0</v>
      </c>
      <c r="Q383" s="82" t="e">
        <f t="shared" si="162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/>
      <c r="E384" s="49" t="s">
        <v>37</v>
      </c>
      <c r="F384" s="49"/>
      <c r="G384" s="67" t="s">
        <v>329</v>
      </c>
      <c r="H384" s="240">
        <f t="shared" si="163"/>
        <v>0</v>
      </c>
      <c r="I384" s="241">
        <f t="shared" si="163"/>
        <v>0</v>
      </c>
      <c r="J384" s="241">
        <f t="shared" si="163"/>
        <v>0</v>
      </c>
      <c r="K384" s="229" t="e">
        <f t="shared" si="145"/>
        <v>#DIV/0!</v>
      </c>
      <c r="L384" s="313">
        <f>L385</f>
        <v>0</v>
      </c>
      <c r="M384" s="241">
        <f t="shared" si="164"/>
        <v>0</v>
      </c>
      <c r="N384" s="241">
        <f t="shared" si="164"/>
        <v>0</v>
      </c>
      <c r="O384" s="304">
        <f t="shared" si="164"/>
        <v>0</v>
      </c>
      <c r="P384" s="230">
        <f t="shared" si="164"/>
        <v>0</v>
      </c>
      <c r="Q384" s="82" t="e">
        <f t="shared" si="162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64"/>
      <c r="B385" s="65"/>
      <c r="C385" s="65"/>
      <c r="D385" s="65"/>
      <c r="E385" s="65"/>
      <c r="F385" s="65" t="s">
        <v>37</v>
      </c>
      <c r="G385" s="68" t="s">
        <v>330</v>
      </c>
      <c r="H385" s="249"/>
      <c r="I385" s="250"/>
      <c r="J385" s="250">
        <f>H385-I385</f>
        <v>0</v>
      </c>
      <c r="K385" s="229"/>
      <c r="L385" s="390"/>
      <c r="M385" s="255"/>
      <c r="N385" s="255"/>
      <c r="O385" s="298">
        <f>+M385+N385</f>
        <v>0</v>
      </c>
      <c r="P385" s="349">
        <f>L385-O385</f>
        <v>0</v>
      </c>
      <c r="Q385" s="82" t="e">
        <f t="shared" si="162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107"/>
      <c r="B386" s="108"/>
      <c r="C386" s="108"/>
      <c r="D386" s="108">
        <v>85</v>
      </c>
      <c r="E386" s="108"/>
      <c r="F386" s="108"/>
      <c r="G386" s="109" t="s">
        <v>108</v>
      </c>
      <c r="H386" s="256"/>
      <c r="I386" s="257"/>
      <c r="J386" s="257"/>
      <c r="K386" s="358"/>
      <c r="L386" s="397"/>
      <c r="M386" s="257">
        <v>0</v>
      </c>
      <c r="N386" s="257">
        <v>-15892</v>
      </c>
      <c r="O386" s="308">
        <f>+M386+N386</f>
        <v>-15892</v>
      </c>
      <c r="P386" s="375"/>
      <c r="Q386" s="82" t="e">
        <f t="shared" si="162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/>
      <c r="G387" s="68" t="s">
        <v>331</v>
      </c>
      <c r="H387" s="249"/>
      <c r="I387" s="250"/>
      <c r="J387" s="250"/>
      <c r="K387" s="229"/>
      <c r="L387" s="390"/>
      <c r="M387" s="255"/>
      <c r="N387" s="255"/>
      <c r="O387" s="309"/>
      <c r="P387" s="348"/>
      <c r="Q387" s="82" t="e">
        <f t="shared" si="162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70" t="s">
        <v>270</v>
      </c>
      <c r="B388" s="71" t="s">
        <v>167</v>
      </c>
      <c r="C388" s="71"/>
      <c r="D388" s="71"/>
      <c r="E388" s="71"/>
      <c r="F388" s="71"/>
      <c r="G388" s="129" t="s">
        <v>332</v>
      </c>
      <c r="H388" s="244">
        <f>H340+H345</f>
        <v>7165000</v>
      </c>
      <c r="I388" s="244">
        <f>I340+I345</f>
        <v>7165000</v>
      </c>
      <c r="J388" s="245">
        <f t="shared" ref="J388:J393" si="165">H388-I388</f>
        <v>0</v>
      </c>
      <c r="K388" s="356">
        <f t="shared" si="145"/>
        <v>100</v>
      </c>
      <c r="L388" s="394">
        <f>L340+L345</f>
        <v>1731000</v>
      </c>
      <c r="M388" s="245">
        <f>M340+M345</f>
        <v>0</v>
      </c>
      <c r="N388" s="245">
        <f>N340+N345</f>
        <v>468195.59</v>
      </c>
      <c r="O388" s="305">
        <f>O340+O345</f>
        <v>468195.59</v>
      </c>
      <c r="P388" s="367">
        <f t="shared" ref="P388:P393" si="166">L388-O388</f>
        <v>1262804.4099999999</v>
      </c>
      <c r="Q388" s="82">
        <f t="shared" si="162"/>
        <v>6.53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70"/>
      <c r="B389" s="71">
        <v>15</v>
      </c>
      <c r="C389" s="71"/>
      <c r="D389" s="71"/>
      <c r="E389" s="71"/>
      <c r="F389" s="71"/>
      <c r="G389" s="129" t="s">
        <v>333</v>
      </c>
      <c r="H389" s="244">
        <f>H390</f>
        <v>4800000</v>
      </c>
      <c r="I389" s="245">
        <f>I390</f>
        <v>4800000</v>
      </c>
      <c r="J389" s="245">
        <f t="shared" si="165"/>
        <v>0</v>
      </c>
      <c r="K389" s="356">
        <f t="shared" si="145"/>
        <v>100</v>
      </c>
      <c r="L389" s="394">
        <f>L390</f>
        <v>4800000</v>
      </c>
      <c r="M389" s="245">
        <f t="shared" ref="M389:O389" si="167">M390</f>
        <v>0</v>
      </c>
      <c r="N389" s="245">
        <f t="shared" si="167"/>
        <v>1190882</v>
      </c>
      <c r="O389" s="305">
        <f t="shared" si="167"/>
        <v>1190882</v>
      </c>
      <c r="P389" s="367">
        <f t="shared" si="166"/>
        <v>3609118</v>
      </c>
      <c r="Q389" s="82">
        <f t="shared" si="162"/>
        <v>24.81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/>
      <c r="B390" s="71"/>
      <c r="C390" s="71" t="s">
        <v>65</v>
      </c>
      <c r="D390" s="71"/>
      <c r="E390" s="71"/>
      <c r="F390" s="71"/>
      <c r="G390" s="129" t="s">
        <v>334</v>
      </c>
      <c r="H390" s="244">
        <f>H363+H365</f>
        <v>4800000</v>
      </c>
      <c r="I390" s="245">
        <f>I362</f>
        <v>4800000</v>
      </c>
      <c r="J390" s="245">
        <f t="shared" si="165"/>
        <v>0</v>
      </c>
      <c r="K390" s="356">
        <f t="shared" si="145"/>
        <v>100</v>
      </c>
      <c r="L390" s="394">
        <f>L362</f>
        <v>4800000</v>
      </c>
      <c r="M390" s="245">
        <f>M362</f>
        <v>0</v>
      </c>
      <c r="N390" s="245">
        <f>N362</f>
        <v>1190882</v>
      </c>
      <c r="O390" s="305">
        <f>O362</f>
        <v>1190882</v>
      </c>
      <c r="P390" s="367">
        <f t="shared" si="166"/>
        <v>3609118</v>
      </c>
      <c r="Q390" s="82">
        <f t="shared" si="162"/>
        <v>24.81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 t="s">
        <v>65</v>
      </c>
      <c r="C391" s="71"/>
      <c r="D391" s="71"/>
      <c r="E391" s="71"/>
      <c r="F391" s="71"/>
      <c r="G391" s="129" t="s">
        <v>335</v>
      </c>
      <c r="H391" s="244">
        <f>H392+H393</f>
        <v>3692000</v>
      </c>
      <c r="I391" s="245">
        <f>I392+I393</f>
        <v>3692000</v>
      </c>
      <c r="J391" s="245">
        <f t="shared" si="165"/>
        <v>0</v>
      </c>
      <c r="K391" s="356">
        <f t="shared" si="145"/>
        <v>100</v>
      </c>
      <c r="L391" s="394">
        <f>L392+L393</f>
        <v>1679700</v>
      </c>
      <c r="M391" s="245">
        <f>M392+M393</f>
        <v>0</v>
      </c>
      <c r="N391" s="245">
        <f>N392+N393</f>
        <v>813508.35999999964</v>
      </c>
      <c r="O391" s="305">
        <f t="shared" ref="O391" si="168">O392+O393</f>
        <v>813508.35999999964</v>
      </c>
      <c r="P391" s="367">
        <f t="shared" si="166"/>
        <v>866191.64000000036</v>
      </c>
      <c r="Q391" s="82">
        <f t="shared" si="162"/>
        <v>22.03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35</v>
      </c>
      <c r="D392" s="71"/>
      <c r="E392" s="71"/>
      <c r="F392" s="71"/>
      <c r="G392" s="129" t="s">
        <v>195</v>
      </c>
      <c r="H392" s="244">
        <f>+H333</f>
        <v>53000</v>
      </c>
      <c r="I392" s="245">
        <f>+I333</f>
        <v>53000</v>
      </c>
      <c r="J392" s="245">
        <f t="shared" si="165"/>
        <v>0</v>
      </c>
      <c r="K392" s="356">
        <f t="shared" si="145"/>
        <v>100</v>
      </c>
      <c r="L392" s="394">
        <f>+L333</f>
        <v>16000</v>
      </c>
      <c r="M392" s="245">
        <f>+M333</f>
        <v>0</v>
      </c>
      <c r="N392" s="245">
        <f>+N333</f>
        <v>2759.93</v>
      </c>
      <c r="O392" s="305">
        <f>+O333</f>
        <v>2759.93</v>
      </c>
      <c r="P392" s="367">
        <f t="shared" si="166"/>
        <v>13240.07</v>
      </c>
      <c r="Q392" s="82">
        <f t="shared" si="162"/>
        <v>5.21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/>
      <c r="C393" s="71" t="s">
        <v>55</v>
      </c>
      <c r="D393" s="71"/>
      <c r="E393" s="71"/>
      <c r="F393" s="71"/>
      <c r="G393" s="129" t="s">
        <v>336</v>
      </c>
      <c r="H393" s="244">
        <f>H263-H388-H389-H392</f>
        <v>3639000</v>
      </c>
      <c r="I393" s="245">
        <f>I263-I388-I389-I392</f>
        <v>3639000</v>
      </c>
      <c r="J393" s="245">
        <f t="shared" si="165"/>
        <v>0</v>
      </c>
      <c r="K393" s="356">
        <f t="shared" si="145"/>
        <v>100</v>
      </c>
      <c r="L393" s="394">
        <f>L263-L388-L389-L392</f>
        <v>1663700</v>
      </c>
      <c r="M393" s="245">
        <f>M263-M388-M389-M392</f>
        <v>0</v>
      </c>
      <c r="N393" s="245">
        <f>N263-N388-N389-N392</f>
        <v>810748.42999999959</v>
      </c>
      <c r="O393" s="305">
        <f>O263-O388-O389-O392</f>
        <v>810748.42999999959</v>
      </c>
      <c r="P393" s="367">
        <f t="shared" si="166"/>
        <v>852951.57000000041</v>
      </c>
      <c r="Q393" s="82">
        <f t="shared" si="162"/>
        <v>22.28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137"/>
      <c r="B394" s="138"/>
      <c r="C394" s="138"/>
      <c r="D394" s="138"/>
      <c r="E394" s="138"/>
      <c r="F394" s="138"/>
      <c r="G394" s="139"/>
      <c r="H394" s="263"/>
      <c r="I394" s="264"/>
      <c r="J394" s="264"/>
      <c r="K394" s="229"/>
      <c r="L394" s="313"/>
      <c r="M394" s="241"/>
      <c r="N394" s="241"/>
      <c r="O394" s="312"/>
      <c r="P394" s="230"/>
      <c r="Q394" s="82" t="e">
        <f t="shared" si="162"/>
        <v>#DIV/0!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s="63" customFormat="1" ht="18" x14ac:dyDescent="0.25">
      <c r="A395" s="415" t="s">
        <v>337</v>
      </c>
      <c r="B395" s="416"/>
      <c r="C395" s="416"/>
      <c r="D395" s="416"/>
      <c r="E395" s="416"/>
      <c r="F395" s="416"/>
      <c r="G395" s="72" t="s">
        <v>338</v>
      </c>
      <c r="H395" s="244">
        <f>+H396</f>
        <v>29246000</v>
      </c>
      <c r="I395" s="245">
        <f>+I396</f>
        <v>29246000</v>
      </c>
      <c r="J395" s="245">
        <f>+J396</f>
        <v>0</v>
      </c>
      <c r="K395" s="356">
        <f t="shared" ref="K395:K471" si="169">ROUND(I395/H395*100,2)</f>
        <v>100</v>
      </c>
      <c r="L395" s="394">
        <f>+L396</f>
        <v>7560000</v>
      </c>
      <c r="M395" s="245">
        <f>+M396+M472</f>
        <v>0</v>
      </c>
      <c r="N395" s="245">
        <f>+N396+N472</f>
        <v>3530012</v>
      </c>
      <c r="O395" s="305">
        <f>+O396+O472</f>
        <v>3530012</v>
      </c>
      <c r="P395" s="367">
        <f t="shared" ref="P395:P405" si="170">L395-O395</f>
        <v>4029988</v>
      </c>
      <c r="Q395" s="82">
        <f t="shared" si="162"/>
        <v>12.07</v>
      </c>
      <c r="R395" s="58"/>
      <c r="S395" s="110"/>
      <c r="T395" s="220"/>
      <c r="U395" s="220"/>
      <c r="V395" s="220"/>
      <c r="W395" s="220"/>
      <c r="X395" s="111"/>
      <c r="Y395" s="111"/>
      <c r="Z395" s="111"/>
      <c r="AA395" s="111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  <c r="AL395" s="111"/>
      <c r="AM395" s="111"/>
      <c r="AN395" s="111"/>
      <c r="AO395" s="111"/>
      <c r="AP395" s="111"/>
      <c r="AQ395" s="111"/>
      <c r="AR395" s="111"/>
      <c r="AS395" s="111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  <c r="BN395" s="62"/>
      <c r="BO395" s="62"/>
      <c r="BP395" s="62"/>
      <c r="BQ395" s="62"/>
      <c r="BR395" s="62"/>
      <c r="BS395" s="62"/>
      <c r="BT395" s="62"/>
      <c r="BU395" s="62"/>
      <c r="BV395" s="62"/>
      <c r="BW395" s="62"/>
      <c r="BX395" s="62"/>
      <c r="BY395" s="62"/>
      <c r="BZ395" s="62"/>
      <c r="CA395" s="62"/>
      <c r="CB395" s="62"/>
      <c r="CC395" s="62"/>
      <c r="CD395" s="62"/>
      <c r="CE395" s="62"/>
      <c r="CF395" s="62"/>
      <c r="CG395" s="62"/>
      <c r="CH395" s="62"/>
      <c r="CI395" s="62"/>
      <c r="CJ395" s="62"/>
      <c r="CK395" s="62"/>
      <c r="CL395" s="62"/>
      <c r="CM395" s="62"/>
      <c r="CN395" s="62"/>
      <c r="CO395" s="62"/>
      <c r="CP395" s="62"/>
      <c r="CQ395" s="62"/>
      <c r="CR395" s="62"/>
      <c r="CS395" s="62"/>
      <c r="CT395" s="62"/>
      <c r="CU395" s="62"/>
      <c r="CV395" s="62"/>
      <c r="CW395" s="62"/>
      <c r="CX395" s="62"/>
      <c r="CY395" s="62"/>
      <c r="CZ395" s="62"/>
      <c r="DA395" s="62"/>
      <c r="DB395" s="62"/>
      <c r="DC395" s="62"/>
      <c r="DD395" s="62"/>
      <c r="DE395" s="62"/>
      <c r="DF395" s="62"/>
      <c r="DG395" s="62"/>
      <c r="DH395" s="62"/>
      <c r="DI395" s="62"/>
      <c r="DJ395" s="62"/>
      <c r="DK395" s="62"/>
      <c r="DL395" s="62"/>
      <c r="DM395" s="62"/>
      <c r="DN395" s="62"/>
      <c r="DO395" s="62"/>
      <c r="DP395" s="62"/>
      <c r="DQ395" s="62"/>
      <c r="DR395" s="62"/>
      <c r="DS395" s="62"/>
      <c r="DT395" s="62"/>
      <c r="DU395" s="62"/>
      <c r="DV395" s="62"/>
      <c r="DW395" s="62"/>
      <c r="DX395" s="62"/>
      <c r="DY395" s="62"/>
      <c r="DZ395" s="62"/>
      <c r="EA395" s="62"/>
      <c r="EB395" s="62"/>
      <c r="EC395" s="62"/>
      <c r="ED395" s="62"/>
      <c r="EE395" s="62"/>
      <c r="EF395" s="62"/>
      <c r="EG395" s="62"/>
      <c r="EH395" s="62"/>
      <c r="EI395" s="62"/>
      <c r="EJ395" s="62"/>
      <c r="EK395" s="62"/>
      <c r="EL395" s="62"/>
      <c r="EM395" s="62"/>
      <c r="EN395" s="62"/>
      <c r="EO395" s="62"/>
      <c r="EP395" s="62"/>
      <c r="EQ395" s="62"/>
      <c r="ER395" s="62"/>
      <c r="ES395" s="62"/>
      <c r="ET395" s="62"/>
      <c r="EU395" s="62"/>
      <c r="EV395" s="62"/>
      <c r="EW395" s="62"/>
      <c r="EX395" s="62"/>
      <c r="EY395" s="62"/>
    </row>
    <row r="396" spans="1:155" ht="18" x14ac:dyDescent="0.2">
      <c r="A396" s="48"/>
      <c r="B396" s="49"/>
      <c r="C396" s="49"/>
      <c r="D396" s="49" t="s">
        <v>37</v>
      </c>
      <c r="E396" s="49"/>
      <c r="F396" s="49"/>
      <c r="G396" s="94" t="s">
        <v>83</v>
      </c>
      <c r="H396" s="240">
        <f>H397+H400+H403+H406+H412+H419+H452</f>
        <v>29246000</v>
      </c>
      <c r="I396" s="241">
        <f>I397+I400+I403+I406+I412+I419+I452</f>
        <v>29246000</v>
      </c>
      <c r="J396" s="241">
        <f>J397+J400+J403+J406+J412+J419+J452</f>
        <v>0</v>
      </c>
      <c r="K396" s="229">
        <f t="shared" si="169"/>
        <v>100</v>
      </c>
      <c r="L396" s="313">
        <f>L397+L400+L403+L406+L412+L419+L452</f>
        <v>7560000</v>
      </c>
      <c r="M396" s="241">
        <f>M397+M400+M403+M406+M412+M419+M452</f>
        <v>0</v>
      </c>
      <c r="N396" s="241">
        <f>N397+N400+N403+N406+N412+N419+N452</f>
        <v>3533770</v>
      </c>
      <c r="O396" s="304">
        <f t="shared" ref="O396" si="171">O397+O400+O403+O406+O412+O419+O452</f>
        <v>3533770</v>
      </c>
      <c r="P396" s="230">
        <f t="shared" si="170"/>
        <v>4026230</v>
      </c>
      <c r="Q396" s="82">
        <f t="shared" si="162"/>
        <v>12.08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ht="18" x14ac:dyDescent="0.2">
      <c r="A397" s="48"/>
      <c r="B397" s="49"/>
      <c r="C397" s="49"/>
      <c r="D397" s="49" t="s">
        <v>111</v>
      </c>
      <c r="E397" s="49"/>
      <c r="F397" s="49"/>
      <c r="G397" s="94" t="s">
        <v>87</v>
      </c>
      <c r="H397" s="240">
        <f t="shared" ref="H397:J398" si="172">H398</f>
        <v>0</v>
      </c>
      <c r="I397" s="241">
        <f t="shared" si="172"/>
        <v>0</v>
      </c>
      <c r="J397" s="241">
        <f t="shared" si="172"/>
        <v>0</v>
      </c>
      <c r="K397" s="229" t="e">
        <f t="shared" si="169"/>
        <v>#DIV/0!</v>
      </c>
      <c r="L397" s="313">
        <f t="shared" ref="L397:L398" si="173">L398</f>
        <v>0</v>
      </c>
      <c r="M397" s="241">
        <f t="shared" ref="M397:O398" si="174">M398</f>
        <v>0</v>
      </c>
      <c r="N397" s="241">
        <f t="shared" si="174"/>
        <v>0</v>
      </c>
      <c r="O397" s="304">
        <f t="shared" si="174"/>
        <v>0</v>
      </c>
      <c r="P397" s="230">
        <f t="shared" si="170"/>
        <v>0</v>
      </c>
      <c r="Q397" s="82" t="e">
        <f t="shared" si="162"/>
        <v>#DIV/0!</v>
      </c>
      <c r="R397" s="39"/>
      <c r="S397" s="40"/>
      <c r="T397" s="125"/>
      <c r="U397" s="125"/>
      <c r="V397" s="125"/>
      <c r="W397" s="125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</row>
    <row r="398" spans="1:155" ht="18" x14ac:dyDescent="0.2">
      <c r="A398" s="48"/>
      <c r="B398" s="49"/>
      <c r="C398" s="49"/>
      <c r="D398" s="49"/>
      <c r="E398" s="49" t="s">
        <v>112</v>
      </c>
      <c r="F398" s="49"/>
      <c r="G398" s="67" t="s">
        <v>296</v>
      </c>
      <c r="H398" s="240">
        <f t="shared" si="172"/>
        <v>0</v>
      </c>
      <c r="I398" s="241">
        <f t="shared" si="172"/>
        <v>0</v>
      </c>
      <c r="J398" s="241">
        <f t="shared" si="172"/>
        <v>0</v>
      </c>
      <c r="K398" s="229" t="e">
        <f t="shared" si="169"/>
        <v>#DIV/0!</v>
      </c>
      <c r="L398" s="313">
        <f t="shared" si="173"/>
        <v>0</v>
      </c>
      <c r="M398" s="241">
        <f t="shared" si="174"/>
        <v>0</v>
      </c>
      <c r="N398" s="241">
        <f t="shared" si="174"/>
        <v>0</v>
      </c>
      <c r="O398" s="304">
        <f t="shared" si="174"/>
        <v>0</v>
      </c>
      <c r="P398" s="230">
        <f t="shared" si="170"/>
        <v>0</v>
      </c>
      <c r="Q398" s="82" t="e">
        <f t="shared" si="162"/>
        <v>#DIV/0!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64"/>
      <c r="B399" s="65"/>
      <c r="C399" s="65"/>
      <c r="D399" s="65"/>
      <c r="E399" s="65"/>
      <c r="F399" s="65" t="s">
        <v>112</v>
      </c>
      <c r="G399" s="68" t="s">
        <v>246</v>
      </c>
      <c r="H399" s="249"/>
      <c r="I399" s="250"/>
      <c r="J399" s="250">
        <f>H399-I399</f>
        <v>0</v>
      </c>
      <c r="K399" s="229" t="e">
        <f t="shared" si="169"/>
        <v>#DIV/0!</v>
      </c>
      <c r="L399" s="390"/>
      <c r="M399" s="255"/>
      <c r="N399" s="255"/>
      <c r="O399" s="298">
        <f>+M399+N399</f>
        <v>0</v>
      </c>
      <c r="P399" s="348">
        <f t="shared" si="170"/>
        <v>0</v>
      </c>
      <c r="Q399" s="82" t="e">
        <f t="shared" si="162"/>
        <v>#DIV/0!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 t="s">
        <v>113</v>
      </c>
      <c r="E400" s="49"/>
      <c r="F400" s="49"/>
      <c r="G400" s="94" t="s">
        <v>91</v>
      </c>
      <c r="H400" s="240">
        <f>H401+H402</f>
        <v>0</v>
      </c>
      <c r="I400" s="241">
        <f>I401+I402</f>
        <v>0</v>
      </c>
      <c r="J400" s="241">
        <f>J401+J402</f>
        <v>0</v>
      </c>
      <c r="K400" s="229" t="e">
        <f t="shared" si="169"/>
        <v>#DIV/0!</v>
      </c>
      <c r="L400" s="313">
        <f>L401+L402</f>
        <v>0</v>
      </c>
      <c r="M400" s="241">
        <f>M401+M402</f>
        <v>0</v>
      </c>
      <c r="N400" s="241">
        <f>N401+N402</f>
        <v>0</v>
      </c>
      <c r="O400" s="304">
        <f t="shared" ref="O400" si="175">O401+O402</f>
        <v>0</v>
      </c>
      <c r="P400" s="230">
        <f t="shared" si="170"/>
        <v>0</v>
      </c>
      <c r="Q400" s="82" t="e">
        <f t="shared" si="162"/>
        <v>#DIV/0!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hidden="1" x14ac:dyDescent="0.2">
      <c r="A401" s="64"/>
      <c r="B401" s="65"/>
      <c r="C401" s="65"/>
      <c r="D401" s="65"/>
      <c r="E401" s="65"/>
      <c r="F401" s="65"/>
      <c r="G401" s="68" t="s">
        <v>339</v>
      </c>
      <c r="H401" s="249"/>
      <c r="I401" s="250"/>
      <c r="J401" s="250">
        <f>H401-I401</f>
        <v>0</v>
      </c>
      <c r="K401" s="229" t="e">
        <f t="shared" si="169"/>
        <v>#DIV/0!</v>
      </c>
      <c r="L401" s="390"/>
      <c r="M401" s="255"/>
      <c r="N401" s="255"/>
      <c r="O401" s="298">
        <f>+M401+N401</f>
        <v>0</v>
      </c>
      <c r="P401" s="230">
        <f t="shared" si="170"/>
        <v>0</v>
      </c>
      <c r="Q401" s="82" t="e">
        <f t="shared" si="162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64"/>
      <c r="B402" s="65"/>
      <c r="C402" s="65"/>
      <c r="D402" s="65"/>
      <c r="E402" s="65">
        <v>19</v>
      </c>
      <c r="F402" s="65"/>
      <c r="G402" s="68" t="s">
        <v>340</v>
      </c>
      <c r="H402" s="249"/>
      <c r="I402" s="250"/>
      <c r="J402" s="250">
        <f>H402-I402</f>
        <v>0</v>
      </c>
      <c r="K402" s="229" t="e">
        <f t="shared" si="169"/>
        <v>#DIV/0!</v>
      </c>
      <c r="L402" s="390"/>
      <c r="M402" s="255"/>
      <c r="N402" s="255"/>
      <c r="O402" s="298">
        <f>+M402+N402</f>
        <v>0</v>
      </c>
      <c r="P402" s="230">
        <f t="shared" si="170"/>
        <v>0</v>
      </c>
      <c r="Q402" s="82" t="e">
        <f t="shared" si="162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x14ac:dyDescent="0.2">
      <c r="A403" s="48"/>
      <c r="B403" s="49"/>
      <c r="C403" s="49"/>
      <c r="D403" s="49">
        <v>51</v>
      </c>
      <c r="E403" s="49"/>
      <c r="F403" s="49"/>
      <c r="G403" s="94" t="s">
        <v>93</v>
      </c>
      <c r="H403" s="240">
        <f t="shared" ref="H403:J404" si="176">H404</f>
        <v>0</v>
      </c>
      <c r="I403" s="241">
        <f t="shared" si="176"/>
        <v>0</v>
      </c>
      <c r="J403" s="241">
        <f t="shared" si="176"/>
        <v>0</v>
      </c>
      <c r="K403" s="229" t="e">
        <f t="shared" si="169"/>
        <v>#DIV/0!</v>
      </c>
      <c r="L403" s="313">
        <f t="shared" ref="L403:L404" si="177">L404</f>
        <v>0</v>
      </c>
      <c r="M403" s="241">
        <f t="shared" ref="M403:O404" si="178">M404</f>
        <v>0</v>
      </c>
      <c r="N403" s="241">
        <f t="shared" si="178"/>
        <v>0</v>
      </c>
      <c r="O403" s="304">
        <f t="shared" si="178"/>
        <v>0</v>
      </c>
      <c r="P403" s="230">
        <f t="shared" si="170"/>
        <v>0</v>
      </c>
      <c r="Q403" s="82" t="e">
        <f t="shared" si="162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48"/>
      <c r="B404" s="49"/>
      <c r="C404" s="49"/>
      <c r="D404" s="49"/>
      <c r="E404" s="49"/>
      <c r="F404" s="49"/>
      <c r="G404" s="67" t="s">
        <v>114</v>
      </c>
      <c r="H404" s="240">
        <f t="shared" si="176"/>
        <v>0</v>
      </c>
      <c r="I404" s="241">
        <f t="shared" si="176"/>
        <v>0</v>
      </c>
      <c r="J404" s="241">
        <f t="shared" si="176"/>
        <v>0</v>
      </c>
      <c r="K404" s="229" t="e">
        <f t="shared" si="169"/>
        <v>#DIV/0!</v>
      </c>
      <c r="L404" s="313">
        <f t="shared" si="177"/>
        <v>0</v>
      </c>
      <c r="M404" s="241">
        <f t="shared" si="178"/>
        <v>0</v>
      </c>
      <c r="N404" s="241">
        <f t="shared" si="178"/>
        <v>0</v>
      </c>
      <c r="O404" s="304">
        <f t="shared" si="178"/>
        <v>0</v>
      </c>
      <c r="P404" s="230">
        <f t="shared" si="170"/>
        <v>0</v>
      </c>
      <c r="Q404" s="82" t="e">
        <f t="shared" ref="Q404:Q435" si="179">ROUND(O404/H404*100,2)</f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33" x14ac:dyDescent="0.2">
      <c r="A405" s="64"/>
      <c r="B405" s="65"/>
      <c r="C405" s="65"/>
      <c r="D405" s="65"/>
      <c r="E405" s="65" t="s">
        <v>37</v>
      </c>
      <c r="F405" s="65">
        <v>18</v>
      </c>
      <c r="G405" s="68" t="s">
        <v>117</v>
      </c>
      <c r="H405" s="249"/>
      <c r="I405" s="250"/>
      <c r="J405" s="250">
        <f>H405-I405</f>
        <v>0</v>
      </c>
      <c r="K405" s="229" t="e">
        <f t="shared" si="169"/>
        <v>#DIV/0!</v>
      </c>
      <c r="L405" s="398"/>
      <c r="M405" s="255"/>
      <c r="N405" s="255"/>
      <c r="O405" s="298">
        <f>+M405+N405</f>
        <v>0</v>
      </c>
      <c r="P405" s="348">
        <f t="shared" si="170"/>
        <v>0</v>
      </c>
      <c r="Q405" s="82" t="e">
        <f t="shared" si="179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>
        <v>55</v>
      </c>
      <c r="E406" s="49"/>
      <c r="F406" s="49"/>
      <c r="G406" s="94" t="s">
        <v>341</v>
      </c>
      <c r="H406" s="240">
        <f>H407+H410</f>
        <v>0</v>
      </c>
      <c r="I406" s="241">
        <f>I407+I410</f>
        <v>0</v>
      </c>
      <c r="J406" s="241">
        <f>J407+J410</f>
        <v>0</v>
      </c>
      <c r="K406" s="229" t="e">
        <f t="shared" si="169"/>
        <v>#DIV/0!</v>
      </c>
      <c r="L406" s="314">
        <f>L407+L410</f>
        <v>0</v>
      </c>
      <c r="M406" s="241">
        <f>M407+M410</f>
        <v>0</v>
      </c>
      <c r="N406" s="241">
        <f>N407+N410</f>
        <v>0</v>
      </c>
      <c r="O406" s="304">
        <f>O407+O410</f>
        <v>0</v>
      </c>
      <c r="P406" s="230">
        <f>P407+P410</f>
        <v>0</v>
      </c>
      <c r="Q406" s="82" t="e">
        <f t="shared" si="179"/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18" x14ac:dyDescent="0.2">
      <c r="A407" s="48"/>
      <c r="B407" s="49"/>
      <c r="C407" s="49"/>
      <c r="D407" s="49"/>
      <c r="E407" s="49" t="s">
        <v>37</v>
      </c>
      <c r="F407" s="49"/>
      <c r="G407" s="94" t="s">
        <v>342</v>
      </c>
      <c r="H407" s="240">
        <f>H408+H409</f>
        <v>0</v>
      </c>
      <c r="I407" s="241">
        <f>I408+I409</f>
        <v>0</v>
      </c>
      <c r="J407" s="241">
        <f>J408+J409</f>
        <v>0</v>
      </c>
      <c r="K407" s="229" t="e">
        <f t="shared" si="169"/>
        <v>#DIV/0!</v>
      </c>
      <c r="L407" s="314">
        <f>L408+L409</f>
        <v>0</v>
      </c>
      <c r="M407" s="241">
        <f>M408+M409</f>
        <v>0</v>
      </c>
      <c r="N407" s="241">
        <f>N408+N409</f>
        <v>0</v>
      </c>
      <c r="O407" s="304">
        <f>O408+O409</f>
        <v>0</v>
      </c>
      <c r="P407" s="230">
        <f>P408+P409</f>
        <v>0</v>
      </c>
      <c r="Q407" s="82" t="e">
        <f t="shared" si="179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64"/>
      <c r="B408" s="65"/>
      <c r="C408" s="65"/>
      <c r="D408" s="65"/>
      <c r="E408" s="65"/>
      <c r="F408" s="65" t="s">
        <v>148</v>
      </c>
      <c r="G408" s="68" t="s">
        <v>343</v>
      </c>
      <c r="H408" s="249"/>
      <c r="I408" s="250"/>
      <c r="J408" s="250"/>
      <c r="K408" s="229" t="e">
        <f t="shared" si="169"/>
        <v>#DIV/0!</v>
      </c>
      <c r="L408" s="398"/>
      <c r="M408" s="255"/>
      <c r="N408" s="255"/>
      <c r="O408" s="298">
        <f>+M408+N408</f>
        <v>0</v>
      </c>
      <c r="P408" s="349">
        <f>L408-O408</f>
        <v>0</v>
      </c>
      <c r="Q408" s="82" t="e">
        <f t="shared" si="179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64"/>
      <c r="B409" s="65"/>
      <c r="C409" s="65"/>
      <c r="D409" s="65"/>
      <c r="E409" s="65"/>
      <c r="F409" s="65">
        <v>18</v>
      </c>
      <c r="G409" s="68" t="s">
        <v>344</v>
      </c>
      <c r="H409" s="249"/>
      <c r="I409" s="250"/>
      <c r="J409" s="250">
        <f>H409-I409</f>
        <v>0</v>
      </c>
      <c r="K409" s="229" t="e">
        <f t="shared" si="169"/>
        <v>#DIV/0!</v>
      </c>
      <c r="L409" s="398"/>
      <c r="M409" s="255"/>
      <c r="N409" s="255"/>
      <c r="O409" s="298">
        <f>+M409+N409</f>
        <v>0</v>
      </c>
      <c r="P409" s="349">
        <f>L409-O409</f>
        <v>0</v>
      </c>
      <c r="Q409" s="82" t="e">
        <f t="shared" si="179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48"/>
      <c r="B410" s="49"/>
      <c r="C410" s="49"/>
      <c r="D410" s="49"/>
      <c r="E410" s="49" t="s">
        <v>35</v>
      </c>
      <c r="F410" s="49"/>
      <c r="G410" s="67" t="s">
        <v>345</v>
      </c>
      <c r="H410" s="240">
        <f>H411</f>
        <v>0</v>
      </c>
      <c r="I410" s="241">
        <f>I411</f>
        <v>0</v>
      </c>
      <c r="J410" s="241">
        <f>J411</f>
        <v>0</v>
      </c>
      <c r="K410" s="229" t="e">
        <f t="shared" si="169"/>
        <v>#DIV/0!</v>
      </c>
      <c r="L410" s="314">
        <f>L411</f>
        <v>0</v>
      </c>
      <c r="M410" s="241">
        <f t="shared" ref="M410:P410" si="180">M411</f>
        <v>0</v>
      </c>
      <c r="N410" s="241">
        <f t="shared" si="180"/>
        <v>0</v>
      </c>
      <c r="O410" s="304">
        <f t="shared" si="180"/>
        <v>0</v>
      </c>
      <c r="P410" s="230">
        <f t="shared" si="180"/>
        <v>0</v>
      </c>
      <c r="Q410" s="82" t="e">
        <f t="shared" si="179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 t="s">
        <v>37</v>
      </c>
      <c r="G411" s="68" t="s">
        <v>346</v>
      </c>
      <c r="H411" s="249"/>
      <c r="I411" s="250"/>
      <c r="J411" s="250"/>
      <c r="K411" s="229" t="e">
        <f t="shared" si="169"/>
        <v>#DIV/0!</v>
      </c>
      <c r="L411" s="398"/>
      <c r="M411" s="255"/>
      <c r="N411" s="255"/>
      <c r="O411" s="298">
        <f>+M411+N411</f>
        <v>0</v>
      </c>
      <c r="P411" s="349">
        <f>L411-O411</f>
        <v>0</v>
      </c>
      <c r="Q411" s="82" t="e">
        <f t="shared" si="179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33" x14ac:dyDescent="0.2">
      <c r="A412" s="48"/>
      <c r="B412" s="49"/>
      <c r="C412" s="49"/>
      <c r="D412" s="49">
        <v>56</v>
      </c>
      <c r="E412" s="49"/>
      <c r="F412" s="49"/>
      <c r="G412" s="67" t="s">
        <v>252</v>
      </c>
      <c r="H412" s="240">
        <f>+H413+H414+H415+H416+H417+H418</f>
        <v>0</v>
      </c>
      <c r="I412" s="241">
        <f>+I413+I414+I415+I416+I417+I418</f>
        <v>0</v>
      </c>
      <c r="J412" s="241">
        <f>+J413+J414+J415+J416+J417+J418</f>
        <v>0</v>
      </c>
      <c r="K412" s="229" t="e">
        <f t="shared" si="169"/>
        <v>#DIV/0!</v>
      </c>
      <c r="L412" s="314">
        <f>+L413+L414+L415+L416+L417+L418</f>
        <v>0</v>
      </c>
      <c r="M412" s="241">
        <f>+M413+M414+M415+M416+M417+M418</f>
        <v>0</v>
      </c>
      <c r="N412" s="241">
        <f>+N413+N414+N415+N416+N417+N418</f>
        <v>0</v>
      </c>
      <c r="O412" s="304">
        <f>+O413+O414+O415+O416+O417+O418</f>
        <v>0</v>
      </c>
      <c r="P412" s="230">
        <f>+P413+P414+P415+P416+P417+P418</f>
        <v>0</v>
      </c>
      <c r="Q412" s="82" t="e">
        <f t="shared" si="179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9" t="s">
        <v>72</v>
      </c>
      <c r="F413" s="65"/>
      <c r="G413" s="68" t="s">
        <v>347</v>
      </c>
      <c r="H413" s="258"/>
      <c r="I413" s="255"/>
      <c r="J413" s="255">
        <f>H413-I413</f>
        <v>0</v>
      </c>
      <c r="K413" s="229" t="e">
        <f t="shared" si="169"/>
        <v>#DIV/0!</v>
      </c>
      <c r="L413" s="398"/>
      <c r="M413" s="255"/>
      <c r="N413" s="255"/>
      <c r="O413" s="298">
        <f t="shared" ref="O413:O418" si="181">+M413+N413</f>
        <v>0</v>
      </c>
      <c r="P413" s="349">
        <f t="shared" ref="P413:P421" si="182">L413-O413</f>
        <v>0</v>
      </c>
      <c r="Q413" s="82" t="e">
        <f t="shared" si="179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18" x14ac:dyDescent="0.2">
      <c r="A414" s="64"/>
      <c r="B414" s="65"/>
      <c r="C414" s="65"/>
      <c r="D414" s="65"/>
      <c r="E414" s="69" t="s">
        <v>74</v>
      </c>
      <c r="F414" s="65"/>
      <c r="G414" s="68" t="s">
        <v>253</v>
      </c>
      <c r="H414" s="249"/>
      <c r="I414" s="250"/>
      <c r="J414" s="255">
        <f t="shared" ref="J414:J418" si="183">H414-I414</f>
        <v>0</v>
      </c>
      <c r="K414" s="229" t="e">
        <f t="shared" si="169"/>
        <v>#DIV/0!</v>
      </c>
      <c r="L414" s="398"/>
      <c r="M414" s="255"/>
      <c r="N414" s="255"/>
      <c r="O414" s="298">
        <f t="shared" si="181"/>
        <v>0</v>
      </c>
      <c r="P414" s="349">
        <f t="shared" si="182"/>
        <v>0</v>
      </c>
      <c r="Q414" s="82" t="e">
        <f t="shared" si="179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78</v>
      </c>
      <c r="F415" s="65"/>
      <c r="G415" s="68" t="s">
        <v>348</v>
      </c>
      <c r="H415" s="249"/>
      <c r="I415" s="250"/>
      <c r="J415" s="255">
        <f t="shared" si="183"/>
        <v>0</v>
      </c>
      <c r="K415" s="229" t="e">
        <f t="shared" si="169"/>
        <v>#DIV/0!</v>
      </c>
      <c r="L415" s="398"/>
      <c r="M415" s="255"/>
      <c r="N415" s="255"/>
      <c r="O415" s="298">
        <f t="shared" si="181"/>
        <v>0</v>
      </c>
      <c r="P415" s="349">
        <f t="shared" si="182"/>
        <v>0</v>
      </c>
      <c r="Q415" s="82" t="e">
        <f t="shared" si="179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349</v>
      </c>
      <c r="F416" s="65"/>
      <c r="G416" s="68" t="s">
        <v>350</v>
      </c>
      <c r="H416" s="249"/>
      <c r="I416" s="250"/>
      <c r="J416" s="255">
        <f t="shared" si="183"/>
        <v>0</v>
      </c>
      <c r="K416" s="229" t="e">
        <f t="shared" si="169"/>
        <v>#DIV/0!</v>
      </c>
      <c r="L416" s="398"/>
      <c r="M416" s="255"/>
      <c r="N416" s="255"/>
      <c r="O416" s="298">
        <f t="shared" si="181"/>
        <v>0</v>
      </c>
      <c r="P416" s="349">
        <f t="shared" si="182"/>
        <v>0</v>
      </c>
      <c r="Q416" s="82" t="e">
        <f t="shared" si="179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351</v>
      </c>
      <c r="F417" s="65"/>
      <c r="G417" s="68" t="s">
        <v>352</v>
      </c>
      <c r="H417" s="249"/>
      <c r="I417" s="250"/>
      <c r="J417" s="255">
        <f t="shared" si="183"/>
        <v>0</v>
      </c>
      <c r="K417" s="229" t="e">
        <f t="shared" si="169"/>
        <v>#DIV/0!</v>
      </c>
      <c r="L417" s="398"/>
      <c r="M417" s="255"/>
      <c r="N417" s="255"/>
      <c r="O417" s="298">
        <f t="shared" si="181"/>
        <v>0</v>
      </c>
      <c r="P417" s="349">
        <f t="shared" si="182"/>
        <v>0</v>
      </c>
      <c r="Q417" s="82" t="e">
        <f t="shared" si="179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353</v>
      </c>
      <c r="F418" s="65"/>
      <c r="G418" s="68" t="s">
        <v>354</v>
      </c>
      <c r="H418" s="249"/>
      <c r="I418" s="250"/>
      <c r="J418" s="255">
        <f t="shared" si="183"/>
        <v>0</v>
      </c>
      <c r="K418" s="229" t="e">
        <f t="shared" si="169"/>
        <v>#DIV/0!</v>
      </c>
      <c r="L418" s="398"/>
      <c r="M418" s="255"/>
      <c r="N418" s="255"/>
      <c r="O418" s="298">
        <f t="shared" si="181"/>
        <v>0</v>
      </c>
      <c r="P418" s="349">
        <f t="shared" si="182"/>
        <v>0</v>
      </c>
      <c r="Q418" s="82" t="e">
        <f t="shared" si="179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48"/>
      <c r="B419" s="49"/>
      <c r="C419" s="49"/>
      <c r="D419" s="49">
        <v>57</v>
      </c>
      <c r="E419" s="49"/>
      <c r="F419" s="49"/>
      <c r="G419" s="67" t="s">
        <v>99</v>
      </c>
      <c r="H419" s="240">
        <f>H420+H447</f>
        <v>24000000</v>
      </c>
      <c r="I419" s="241">
        <f>I420+I447</f>
        <v>24000000</v>
      </c>
      <c r="J419" s="241">
        <f>J420</f>
        <v>0</v>
      </c>
      <c r="K419" s="229">
        <f t="shared" si="169"/>
        <v>100</v>
      </c>
      <c r="L419" s="314">
        <f>L420+L447</f>
        <v>6250000</v>
      </c>
      <c r="M419" s="241">
        <f>M420+M447</f>
        <v>0</v>
      </c>
      <c r="N419" s="241">
        <f>N420+N447</f>
        <v>2607661</v>
      </c>
      <c r="O419" s="304">
        <f>O420+O447</f>
        <v>2607661</v>
      </c>
      <c r="P419" s="350">
        <f t="shared" si="182"/>
        <v>3642339</v>
      </c>
      <c r="Q419" s="82">
        <f t="shared" si="179"/>
        <v>10.87</v>
      </c>
      <c r="R419" s="39"/>
      <c r="S419" s="40">
        <f>O419-R419</f>
        <v>2607661</v>
      </c>
      <c r="T419" s="219"/>
      <c r="U419" s="219"/>
      <c r="V419" s="219"/>
      <c r="W419" s="219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48"/>
      <c r="B420" s="49"/>
      <c r="C420" s="49"/>
      <c r="D420" s="49"/>
      <c r="E420" s="49" t="s">
        <v>35</v>
      </c>
      <c r="F420" s="49"/>
      <c r="G420" s="67" t="s">
        <v>355</v>
      </c>
      <c r="H420" s="240">
        <f>+H421</f>
        <v>23000000</v>
      </c>
      <c r="I420" s="241">
        <f>+I421</f>
        <v>23000000</v>
      </c>
      <c r="J420" s="241">
        <f>+J421</f>
        <v>0</v>
      </c>
      <c r="K420" s="229">
        <f t="shared" si="169"/>
        <v>100</v>
      </c>
      <c r="L420" s="314">
        <f>+L421</f>
        <v>5750000</v>
      </c>
      <c r="M420" s="241">
        <f t="shared" ref="M420:N420" si="184">+M421</f>
        <v>0</v>
      </c>
      <c r="N420" s="241">
        <f t="shared" si="184"/>
        <v>2456866</v>
      </c>
      <c r="O420" s="304">
        <f t="shared" ref="O420:O459" si="185">+M420+N420</f>
        <v>2456866</v>
      </c>
      <c r="P420" s="230">
        <f t="shared" si="182"/>
        <v>3293134</v>
      </c>
      <c r="Q420" s="82">
        <f t="shared" si="179"/>
        <v>10.68</v>
      </c>
      <c r="R420" s="39"/>
      <c r="S420" s="83"/>
      <c r="T420" s="219"/>
      <c r="U420" s="219"/>
      <c r="V420" s="219"/>
      <c r="W420" s="219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/>
      <c r="E421" s="49"/>
      <c r="F421" s="49" t="s">
        <v>37</v>
      </c>
      <c r="G421" s="67" t="s">
        <v>123</v>
      </c>
      <c r="H421" s="240">
        <v>23000000</v>
      </c>
      <c r="I421" s="241">
        <v>23000000</v>
      </c>
      <c r="J421" s="250">
        <f>H421-I421</f>
        <v>0</v>
      </c>
      <c r="K421" s="229">
        <f t="shared" si="169"/>
        <v>100</v>
      </c>
      <c r="L421" s="314">
        <v>5750000</v>
      </c>
      <c r="M421" s="241">
        <f>+M422+M432+M434+M439+M440+M441+M442+M443+M445+M436+M444</f>
        <v>0</v>
      </c>
      <c r="N421" s="241">
        <f>+N422+N432+N434+N439+N440+N441+N442+N443+N445+N436+N444</f>
        <v>2456866</v>
      </c>
      <c r="O421" s="304">
        <f>+O422+O432+O434+O439+O440+O441+O442+O443+O445+O436+O444</f>
        <v>2456866</v>
      </c>
      <c r="P421" s="230">
        <f t="shared" si="182"/>
        <v>3293134</v>
      </c>
      <c r="Q421" s="82">
        <f t="shared" si="179"/>
        <v>10.68</v>
      </c>
      <c r="R421" s="39"/>
      <c r="S421" s="83"/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/>
      <c r="F422" s="49"/>
      <c r="G422" s="67" t="s">
        <v>356</v>
      </c>
      <c r="H422" s="240">
        <v>0</v>
      </c>
      <c r="I422" s="241">
        <v>0</v>
      </c>
      <c r="J422" s="250">
        <v>0</v>
      </c>
      <c r="K422" s="229" t="e">
        <f t="shared" si="169"/>
        <v>#DIV/0!</v>
      </c>
      <c r="L422" s="314">
        <v>0</v>
      </c>
      <c r="M422" s="241">
        <f>+M423+M424</f>
        <v>0</v>
      </c>
      <c r="N422" s="241">
        <f>+N423+N424</f>
        <v>165</v>
      </c>
      <c r="O422" s="304">
        <f t="shared" si="185"/>
        <v>165</v>
      </c>
      <c r="P422" s="230"/>
      <c r="Q422" s="82" t="e">
        <f t="shared" si="179"/>
        <v>#DIV/0!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64"/>
      <c r="B423" s="65"/>
      <c r="C423" s="65"/>
      <c r="D423" s="65"/>
      <c r="E423" s="65"/>
      <c r="F423" s="65"/>
      <c r="G423" s="68" t="s">
        <v>357</v>
      </c>
      <c r="H423" s="249"/>
      <c r="I423" s="250"/>
      <c r="J423" s="250"/>
      <c r="K423" s="229" t="e">
        <f t="shared" si="169"/>
        <v>#DIV/0!</v>
      </c>
      <c r="L423" s="398"/>
      <c r="M423" s="413">
        <v>0</v>
      </c>
      <c r="N423" s="255">
        <v>165</v>
      </c>
      <c r="O423" s="298">
        <f t="shared" si="185"/>
        <v>165</v>
      </c>
      <c r="P423" s="349"/>
      <c r="Q423" s="82" t="e">
        <f t="shared" si="179"/>
        <v>#DIV/0!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64"/>
      <c r="B424" s="65"/>
      <c r="C424" s="65"/>
      <c r="D424" s="65"/>
      <c r="E424" s="65"/>
      <c r="F424" s="65"/>
      <c r="G424" s="68" t="s">
        <v>358</v>
      </c>
      <c r="H424" s="249"/>
      <c r="I424" s="255"/>
      <c r="J424" s="250"/>
      <c r="K424" s="229" t="e">
        <f t="shared" si="169"/>
        <v>#DIV/0!</v>
      </c>
      <c r="L424" s="398"/>
      <c r="M424" s="255">
        <f>M425+M426+M427+M428</f>
        <v>0</v>
      </c>
      <c r="N424" s="255">
        <f>N425+N426+N427+N428</f>
        <v>0</v>
      </c>
      <c r="O424" s="309">
        <f>+O425+O426+O427+O428</f>
        <v>0</v>
      </c>
      <c r="P424" s="348"/>
      <c r="Q424" s="82" t="e">
        <f t="shared" si="179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359</v>
      </c>
      <c r="H425" s="249"/>
      <c r="I425" s="255"/>
      <c r="J425" s="250"/>
      <c r="K425" s="229" t="e">
        <f t="shared" si="169"/>
        <v>#DIV/0!</v>
      </c>
      <c r="L425" s="398"/>
      <c r="M425" s="255"/>
      <c r="N425" s="255"/>
      <c r="O425" s="298">
        <f t="shared" si="185"/>
        <v>0</v>
      </c>
      <c r="P425" s="349"/>
      <c r="Q425" s="82" t="e">
        <f t="shared" si="179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360</v>
      </c>
      <c r="H426" s="249"/>
      <c r="I426" s="250"/>
      <c r="J426" s="250"/>
      <c r="K426" s="229" t="e">
        <f t="shared" si="169"/>
        <v>#DIV/0!</v>
      </c>
      <c r="L426" s="398"/>
      <c r="M426" s="255"/>
      <c r="N426" s="255"/>
      <c r="O426" s="298">
        <f t="shared" si="185"/>
        <v>0</v>
      </c>
      <c r="P426" s="349"/>
      <c r="Q426" s="82" t="e">
        <f t="shared" si="179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361</v>
      </c>
      <c r="H427" s="249"/>
      <c r="I427" s="250"/>
      <c r="J427" s="250"/>
      <c r="K427" s="229" t="e">
        <f t="shared" si="169"/>
        <v>#DIV/0!</v>
      </c>
      <c r="L427" s="398"/>
      <c r="M427" s="255"/>
      <c r="N427" s="255"/>
      <c r="O427" s="298">
        <f t="shared" si="185"/>
        <v>0</v>
      </c>
      <c r="P427" s="349"/>
      <c r="Q427" s="82" t="e">
        <f t="shared" si="179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362</v>
      </c>
      <c r="H428" s="249"/>
      <c r="I428" s="250"/>
      <c r="J428" s="250"/>
      <c r="K428" s="229" t="e">
        <f t="shared" si="169"/>
        <v>#DIV/0!</v>
      </c>
      <c r="L428" s="398"/>
      <c r="M428" s="255">
        <f>M429+M430+M431</f>
        <v>0</v>
      </c>
      <c r="N428" s="255">
        <f>N429+N430+N431</f>
        <v>0</v>
      </c>
      <c r="O428" s="309">
        <f>+O429+O430+O431</f>
        <v>0</v>
      </c>
      <c r="P428" s="348"/>
      <c r="Q428" s="82" t="e">
        <f t="shared" si="179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363</v>
      </c>
      <c r="H429" s="249"/>
      <c r="I429" s="250"/>
      <c r="J429" s="250"/>
      <c r="K429" s="229" t="e">
        <f t="shared" si="169"/>
        <v>#DIV/0!</v>
      </c>
      <c r="L429" s="398"/>
      <c r="M429" s="255"/>
      <c r="N429" s="255"/>
      <c r="O429" s="298">
        <f t="shared" si="185"/>
        <v>0</v>
      </c>
      <c r="P429" s="349"/>
      <c r="Q429" s="82" t="e">
        <f t="shared" si="179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364</v>
      </c>
      <c r="H430" s="249"/>
      <c r="I430" s="250"/>
      <c r="J430" s="250"/>
      <c r="K430" s="229" t="e">
        <f t="shared" si="169"/>
        <v>#DIV/0!</v>
      </c>
      <c r="L430" s="398"/>
      <c r="M430" s="255"/>
      <c r="N430" s="255"/>
      <c r="O430" s="298">
        <f t="shared" si="185"/>
        <v>0</v>
      </c>
      <c r="P430" s="349"/>
      <c r="Q430" s="82" t="e">
        <f t="shared" si="179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365</v>
      </c>
      <c r="H431" s="249"/>
      <c r="I431" s="250"/>
      <c r="J431" s="250"/>
      <c r="K431" s="229" t="e">
        <f t="shared" si="169"/>
        <v>#DIV/0!</v>
      </c>
      <c r="L431" s="398"/>
      <c r="M431" s="255"/>
      <c r="N431" s="255"/>
      <c r="O431" s="298">
        <f t="shared" si="185"/>
        <v>0</v>
      </c>
      <c r="P431" s="349"/>
      <c r="Q431" s="82" t="e">
        <f t="shared" si="179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39" customHeight="1" x14ac:dyDescent="0.2">
      <c r="A432" s="48"/>
      <c r="B432" s="49"/>
      <c r="C432" s="49"/>
      <c r="D432" s="49"/>
      <c r="E432" s="49"/>
      <c r="F432" s="49"/>
      <c r="G432" s="67" t="s">
        <v>366</v>
      </c>
      <c r="H432" s="240"/>
      <c r="I432" s="241"/>
      <c r="J432" s="250"/>
      <c r="K432" s="229" t="e">
        <f t="shared" si="169"/>
        <v>#DIV/0!</v>
      </c>
      <c r="L432" s="314"/>
      <c r="M432" s="241">
        <f>M433</f>
        <v>0</v>
      </c>
      <c r="N432" s="241">
        <f>N433</f>
        <v>127714</v>
      </c>
      <c r="O432" s="296">
        <f t="shared" si="185"/>
        <v>127714</v>
      </c>
      <c r="P432" s="349"/>
      <c r="Q432" s="82" t="e">
        <f t="shared" si="179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140" t="s">
        <v>367</v>
      </c>
      <c r="H433" s="249"/>
      <c r="I433" s="250"/>
      <c r="J433" s="250"/>
      <c r="K433" s="229" t="e">
        <f t="shared" si="169"/>
        <v>#DIV/0!</v>
      </c>
      <c r="L433" s="398"/>
      <c r="M433" s="255">
        <v>0</v>
      </c>
      <c r="N433" s="255">
        <v>127714</v>
      </c>
      <c r="O433" s="298">
        <f t="shared" si="185"/>
        <v>127714</v>
      </c>
      <c r="P433" s="349"/>
      <c r="Q433" s="82" t="e">
        <f t="shared" si="179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3" x14ac:dyDescent="0.2">
      <c r="A434" s="48"/>
      <c r="B434" s="49"/>
      <c r="C434" s="49"/>
      <c r="D434" s="49"/>
      <c r="E434" s="49"/>
      <c r="F434" s="49"/>
      <c r="G434" s="67" t="s">
        <v>368</v>
      </c>
      <c r="H434" s="240"/>
      <c r="I434" s="241"/>
      <c r="J434" s="250"/>
      <c r="K434" s="229" t="e">
        <f t="shared" si="169"/>
        <v>#DIV/0!</v>
      </c>
      <c r="L434" s="314"/>
      <c r="M434" s="241">
        <f>M435</f>
        <v>0</v>
      </c>
      <c r="N434" s="241">
        <f>N435</f>
        <v>2311983</v>
      </c>
      <c r="O434" s="296">
        <f t="shared" si="185"/>
        <v>2311983</v>
      </c>
      <c r="P434" s="349"/>
      <c r="Q434" s="82" t="e">
        <f t="shared" si="179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24.6" customHeight="1" x14ac:dyDescent="0.2">
      <c r="A435" s="64"/>
      <c r="B435" s="65"/>
      <c r="C435" s="65"/>
      <c r="D435" s="65"/>
      <c r="E435" s="65"/>
      <c r="F435" s="65"/>
      <c r="G435" s="140" t="s">
        <v>369</v>
      </c>
      <c r="H435" s="249"/>
      <c r="I435" s="250"/>
      <c r="J435" s="250"/>
      <c r="K435" s="229" t="e">
        <f t="shared" si="169"/>
        <v>#DIV/0!</v>
      </c>
      <c r="L435" s="398"/>
      <c r="M435" s="255">
        <v>0</v>
      </c>
      <c r="N435" s="255">
        <v>2311983</v>
      </c>
      <c r="O435" s="298">
        <f t="shared" si="185"/>
        <v>2311983</v>
      </c>
      <c r="P435" s="349"/>
      <c r="Q435" s="82" t="e">
        <f t="shared" si="179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18" x14ac:dyDescent="0.2">
      <c r="A436" s="64"/>
      <c r="B436" s="65"/>
      <c r="C436" s="65"/>
      <c r="D436" s="65"/>
      <c r="E436" s="65"/>
      <c r="F436" s="65"/>
      <c r="G436" s="67" t="s">
        <v>370</v>
      </c>
      <c r="H436" s="253"/>
      <c r="I436" s="254"/>
      <c r="J436" s="250"/>
      <c r="K436" s="229" t="e">
        <f t="shared" si="169"/>
        <v>#DIV/0!</v>
      </c>
      <c r="L436" s="314"/>
      <c r="M436" s="241">
        <f>+M437+M438+M446</f>
        <v>0</v>
      </c>
      <c r="N436" s="241">
        <f>+N437+N438+N446</f>
        <v>0</v>
      </c>
      <c r="O436" s="304">
        <f t="shared" si="185"/>
        <v>0</v>
      </c>
      <c r="P436" s="348"/>
      <c r="Q436" s="82" t="e">
        <f t="shared" ref="Q436:Q443" si="186">ROUND(O436/H436*100,2)</f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18" x14ac:dyDescent="0.2">
      <c r="A437" s="64"/>
      <c r="B437" s="65"/>
      <c r="C437" s="65"/>
      <c r="D437" s="65"/>
      <c r="E437" s="65"/>
      <c r="F437" s="65"/>
      <c r="G437" s="68" t="s">
        <v>377</v>
      </c>
      <c r="H437" s="249"/>
      <c r="I437" s="250"/>
      <c r="J437" s="250"/>
      <c r="K437" s="229" t="e">
        <f t="shared" si="169"/>
        <v>#DIV/0!</v>
      </c>
      <c r="L437" s="398"/>
      <c r="M437" s="255">
        <v>0</v>
      </c>
      <c r="N437" s="255">
        <v>0</v>
      </c>
      <c r="O437" s="298">
        <f t="shared" si="185"/>
        <v>0</v>
      </c>
      <c r="P437" s="349"/>
      <c r="Q437" s="82" t="e">
        <f t="shared" si="186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8" t="s">
        <v>418</v>
      </c>
      <c r="H438" s="249"/>
      <c r="I438" s="250"/>
      <c r="J438" s="250"/>
      <c r="K438" s="229" t="e">
        <f t="shared" si="169"/>
        <v>#DIV/0!</v>
      </c>
      <c r="L438" s="398"/>
      <c r="M438" s="255">
        <v>0</v>
      </c>
      <c r="N438" s="255">
        <v>0</v>
      </c>
      <c r="O438" s="298">
        <f t="shared" si="185"/>
        <v>0</v>
      </c>
      <c r="P438" s="349"/>
      <c r="Q438" s="82" t="e">
        <f t="shared" si="186"/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s="63" customFormat="1" ht="18" x14ac:dyDescent="0.25">
      <c r="A439" s="48"/>
      <c r="B439" s="49"/>
      <c r="C439" s="49"/>
      <c r="D439" s="49"/>
      <c r="E439" s="49"/>
      <c r="F439" s="49"/>
      <c r="G439" s="67" t="s">
        <v>371</v>
      </c>
      <c r="H439" s="253"/>
      <c r="I439" s="254"/>
      <c r="J439" s="250"/>
      <c r="K439" s="229" t="e">
        <f t="shared" si="169"/>
        <v>#DIV/0!</v>
      </c>
      <c r="L439" s="314"/>
      <c r="M439" s="255">
        <v>0</v>
      </c>
      <c r="N439" s="255">
        <v>0</v>
      </c>
      <c r="O439" s="298">
        <f t="shared" si="185"/>
        <v>0</v>
      </c>
      <c r="P439" s="351"/>
      <c r="Q439" s="82" t="e">
        <f t="shared" si="186"/>
        <v>#DIV/0!</v>
      </c>
      <c r="R439" s="58"/>
      <c r="S439" s="110"/>
      <c r="T439" s="220"/>
      <c r="U439" s="220"/>
      <c r="V439" s="220"/>
      <c r="W439" s="220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  <c r="BN439" s="62"/>
      <c r="BO439" s="62"/>
      <c r="BP439" s="62"/>
      <c r="BQ439" s="62"/>
      <c r="BR439" s="62"/>
      <c r="BS439" s="62"/>
      <c r="BT439" s="62"/>
      <c r="BU439" s="62"/>
      <c r="BV439" s="62"/>
      <c r="BW439" s="62"/>
      <c r="BX439" s="62"/>
      <c r="BY439" s="62"/>
      <c r="BZ439" s="62"/>
      <c r="CA439" s="62"/>
      <c r="CB439" s="62"/>
      <c r="CC439" s="62"/>
      <c r="CD439" s="62"/>
      <c r="CE439" s="62"/>
      <c r="CF439" s="62"/>
      <c r="CG439" s="62"/>
      <c r="CH439" s="62"/>
      <c r="CI439" s="62"/>
      <c r="CJ439" s="62"/>
      <c r="CK439" s="62"/>
      <c r="CL439" s="62"/>
      <c r="CM439" s="62"/>
      <c r="CN439" s="62"/>
      <c r="CO439" s="62"/>
      <c r="CP439" s="62"/>
      <c r="CQ439" s="62"/>
      <c r="CR439" s="62"/>
      <c r="CS439" s="62"/>
      <c r="CT439" s="62"/>
      <c r="CU439" s="62"/>
      <c r="CV439" s="62"/>
      <c r="CW439" s="62"/>
      <c r="CX439" s="62"/>
      <c r="CY439" s="62"/>
      <c r="CZ439" s="62"/>
      <c r="DA439" s="62"/>
      <c r="DB439" s="62"/>
      <c r="DC439" s="62"/>
      <c r="DD439" s="62"/>
      <c r="DE439" s="62"/>
      <c r="DF439" s="62"/>
      <c r="DG439" s="62"/>
      <c r="DH439" s="62"/>
      <c r="DI439" s="62"/>
      <c r="DJ439" s="62"/>
      <c r="DK439" s="62"/>
      <c r="DL439" s="62"/>
      <c r="DM439" s="62"/>
      <c r="DN439" s="62"/>
      <c r="DO439" s="62"/>
      <c r="DP439" s="62"/>
      <c r="DQ439" s="62"/>
      <c r="DR439" s="62"/>
      <c r="DS439" s="62"/>
      <c r="DT439" s="62"/>
      <c r="DU439" s="62"/>
      <c r="DV439" s="62"/>
      <c r="DW439" s="62"/>
      <c r="DX439" s="62"/>
      <c r="DY439" s="62"/>
      <c r="DZ439" s="62"/>
      <c r="EA439" s="62"/>
      <c r="EB439" s="62"/>
      <c r="EC439" s="62"/>
      <c r="ED439" s="62"/>
      <c r="EE439" s="62"/>
      <c r="EF439" s="62"/>
      <c r="EG439" s="62"/>
      <c r="EH439" s="62"/>
      <c r="EI439" s="62"/>
      <c r="EJ439" s="62"/>
      <c r="EK439" s="62"/>
      <c r="EL439" s="62"/>
      <c r="EM439" s="62"/>
      <c r="EN439" s="62"/>
      <c r="EO439" s="62"/>
      <c r="EP439" s="62"/>
      <c r="EQ439" s="62"/>
      <c r="ER439" s="62"/>
      <c r="ES439" s="62"/>
      <c r="ET439" s="62"/>
      <c r="EU439" s="62"/>
      <c r="EV439" s="62"/>
      <c r="EW439" s="62"/>
      <c r="EX439" s="62"/>
      <c r="EY439" s="62"/>
    </row>
    <row r="440" spans="1:155" s="63" customFormat="1" ht="29.25" customHeight="1" x14ac:dyDescent="0.25">
      <c r="A440" s="48"/>
      <c r="B440" s="49"/>
      <c r="C440" s="49"/>
      <c r="D440" s="49"/>
      <c r="E440" s="49"/>
      <c r="F440" s="49"/>
      <c r="G440" s="67" t="s">
        <v>372</v>
      </c>
      <c r="H440" s="253"/>
      <c r="I440" s="254"/>
      <c r="J440" s="250"/>
      <c r="K440" s="229" t="e">
        <f t="shared" si="169"/>
        <v>#DIV/0!</v>
      </c>
      <c r="L440" s="314"/>
      <c r="M440" s="255">
        <v>0</v>
      </c>
      <c r="N440" s="255">
        <v>0</v>
      </c>
      <c r="O440" s="298">
        <f t="shared" si="185"/>
        <v>0</v>
      </c>
      <c r="P440" s="351"/>
      <c r="Q440" s="82" t="e">
        <f t="shared" si="186"/>
        <v>#DIV/0!</v>
      </c>
      <c r="R440" s="58"/>
      <c r="S440" s="110"/>
      <c r="T440" s="220"/>
      <c r="U440" s="220"/>
      <c r="V440" s="220"/>
      <c r="W440" s="220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2"/>
      <c r="DK440" s="62"/>
      <c r="DL440" s="62"/>
      <c r="DM440" s="62"/>
      <c r="DN440" s="62"/>
      <c r="DO440" s="62"/>
      <c r="DP440" s="62"/>
      <c r="DQ440" s="62"/>
      <c r="DR440" s="62"/>
      <c r="DS440" s="62"/>
      <c r="DT440" s="62"/>
      <c r="DU440" s="62"/>
      <c r="DV440" s="62"/>
      <c r="DW440" s="62"/>
      <c r="DX440" s="62"/>
      <c r="DY440" s="62"/>
      <c r="DZ440" s="62"/>
      <c r="EA440" s="62"/>
      <c r="EB440" s="62"/>
      <c r="EC440" s="62"/>
      <c r="ED440" s="62"/>
      <c r="EE440" s="62"/>
      <c r="EF440" s="62"/>
      <c r="EG440" s="62"/>
      <c r="EH440" s="62"/>
      <c r="EI440" s="62"/>
      <c r="EJ440" s="62"/>
      <c r="EK440" s="62"/>
      <c r="EL440" s="62"/>
      <c r="EM440" s="62"/>
      <c r="EN440" s="62"/>
      <c r="EO440" s="62"/>
      <c r="EP440" s="62"/>
      <c r="EQ440" s="62"/>
      <c r="ER440" s="62"/>
      <c r="ES440" s="62"/>
      <c r="ET440" s="62"/>
      <c r="EU440" s="62"/>
      <c r="EV440" s="62"/>
      <c r="EW440" s="62"/>
      <c r="EX440" s="62"/>
      <c r="EY440" s="62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373</v>
      </c>
      <c r="H441" s="253"/>
      <c r="I441" s="254"/>
      <c r="J441" s="250"/>
      <c r="K441" s="229" t="e">
        <f t="shared" si="169"/>
        <v>#DIV/0!</v>
      </c>
      <c r="L441" s="314"/>
      <c r="M441" s="255">
        <v>0</v>
      </c>
      <c r="N441" s="255">
        <v>500</v>
      </c>
      <c r="O441" s="298">
        <f t="shared" si="185"/>
        <v>500</v>
      </c>
      <c r="P441" s="351"/>
      <c r="Q441" s="82" t="e">
        <f t="shared" si="186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18" x14ac:dyDescent="0.25">
      <c r="A442" s="48"/>
      <c r="B442" s="49"/>
      <c r="C442" s="49"/>
      <c r="D442" s="49"/>
      <c r="E442" s="49"/>
      <c r="F442" s="49"/>
      <c r="G442" s="67" t="s">
        <v>374</v>
      </c>
      <c r="H442" s="253"/>
      <c r="I442" s="254"/>
      <c r="J442" s="250"/>
      <c r="K442" s="229" t="e">
        <f t="shared" si="169"/>
        <v>#DIV/0!</v>
      </c>
      <c r="L442" s="314"/>
      <c r="M442" s="255">
        <v>0</v>
      </c>
      <c r="N442" s="255">
        <v>4894</v>
      </c>
      <c r="O442" s="298">
        <f t="shared" si="185"/>
        <v>4894</v>
      </c>
      <c r="P442" s="351"/>
      <c r="Q442" s="82" t="e">
        <f t="shared" si="186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32.25" customHeight="1" x14ac:dyDescent="0.25">
      <c r="A443" s="48"/>
      <c r="B443" s="49"/>
      <c r="C443" s="49"/>
      <c r="D443" s="49"/>
      <c r="E443" s="49"/>
      <c r="F443" s="49"/>
      <c r="G443" s="67" t="s">
        <v>375</v>
      </c>
      <c r="H443" s="253"/>
      <c r="I443" s="254"/>
      <c r="J443" s="250"/>
      <c r="K443" s="229" t="e">
        <f t="shared" si="169"/>
        <v>#DIV/0!</v>
      </c>
      <c r="L443" s="314"/>
      <c r="M443" s="255">
        <v>0</v>
      </c>
      <c r="N443" s="255">
        <v>11610</v>
      </c>
      <c r="O443" s="298">
        <f t="shared" si="185"/>
        <v>11610</v>
      </c>
      <c r="P443" s="351"/>
      <c r="Q443" s="82" t="e">
        <f t="shared" si="186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413</v>
      </c>
      <c r="H444" s="253"/>
      <c r="I444" s="254"/>
      <c r="J444" s="250"/>
      <c r="K444" s="229" t="e">
        <f t="shared" si="169"/>
        <v>#DIV/0!</v>
      </c>
      <c r="L444" s="313"/>
      <c r="M444" s="241"/>
      <c r="N444" s="241"/>
      <c r="O444" s="296">
        <f t="shared" si="185"/>
        <v>0</v>
      </c>
      <c r="P444" s="351"/>
      <c r="Q444" s="82"/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ht="18" x14ac:dyDescent="0.2">
      <c r="A445" s="64"/>
      <c r="B445" s="65"/>
      <c r="C445" s="65"/>
      <c r="D445" s="65"/>
      <c r="E445" s="65"/>
      <c r="F445" s="65"/>
      <c r="G445" s="68" t="s">
        <v>376</v>
      </c>
      <c r="H445" s="249"/>
      <c r="I445" s="250"/>
      <c r="J445" s="250"/>
      <c r="K445" s="229" t="e">
        <f t="shared" si="169"/>
        <v>#DIV/0!</v>
      </c>
      <c r="L445" s="390"/>
      <c r="M445" s="255"/>
      <c r="N445" s="255"/>
      <c r="O445" s="298">
        <f t="shared" si="185"/>
        <v>0</v>
      </c>
      <c r="P445" s="349">
        <f>L445-O445</f>
        <v>0</v>
      </c>
      <c r="Q445" s="82" t="e">
        <f>ROUND(O445/H445*100,2)</f>
        <v>#DIV/0!</v>
      </c>
      <c r="R445" s="39"/>
      <c r="S445" s="83"/>
      <c r="T445" s="219"/>
      <c r="U445" s="219"/>
      <c r="V445" s="219"/>
      <c r="W445" s="219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  <c r="EW445" s="11"/>
      <c r="EX445" s="11"/>
      <c r="EY445" s="11"/>
    </row>
    <row r="446" spans="1:155" ht="18" x14ac:dyDescent="0.2">
      <c r="A446" s="64"/>
      <c r="B446" s="65"/>
      <c r="C446" s="65"/>
      <c r="D446" s="65"/>
      <c r="E446" s="65"/>
      <c r="F446" s="65"/>
      <c r="G446" s="68"/>
      <c r="H446" s="249"/>
      <c r="I446" s="250"/>
      <c r="J446" s="250"/>
      <c r="K446" s="229" t="e">
        <f t="shared" si="169"/>
        <v>#DIV/0!</v>
      </c>
      <c r="L446" s="390"/>
      <c r="M446" s="255"/>
      <c r="N446" s="255"/>
      <c r="O446" s="298"/>
      <c r="P446" s="349"/>
      <c r="Q446" s="82" t="e">
        <f>ROUND(O446/H446*100,2)</f>
        <v>#DIV/0!</v>
      </c>
      <c r="R446" s="39"/>
      <c r="S446" s="83"/>
      <c r="T446" s="219"/>
      <c r="U446" s="219"/>
      <c r="V446" s="219"/>
      <c r="W446" s="219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</row>
    <row r="447" spans="1:155" ht="35.25" customHeight="1" x14ac:dyDescent="0.2">
      <c r="A447" s="64"/>
      <c r="B447" s="65"/>
      <c r="C447" s="65"/>
      <c r="D447" s="65"/>
      <c r="E447" s="87" t="s">
        <v>129</v>
      </c>
      <c r="F447" s="65"/>
      <c r="G447" s="67" t="s">
        <v>378</v>
      </c>
      <c r="H447" s="253">
        <v>1000000</v>
      </c>
      <c r="I447" s="253">
        <v>1000000</v>
      </c>
      <c r="J447" s="254">
        <f>H447-I447</f>
        <v>0</v>
      </c>
      <c r="K447" s="229">
        <f t="shared" si="169"/>
        <v>100</v>
      </c>
      <c r="L447" s="313">
        <v>500000</v>
      </c>
      <c r="M447" s="241">
        <f>M448+M449+M450+M451</f>
        <v>0</v>
      </c>
      <c r="N447" s="241">
        <f>N448+N449+N450+N451</f>
        <v>150795</v>
      </c>
      <c r="O447" s="296">
        <f t="shared" si="185"/>
        <v>150795</v>
      </c>
      <c r="P447" s="349"/>
      <c r="Q447" s="82"/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87"/>
      <c r="F448" s="65"/>
      <c r="G448" s="67" t="s">
        <v>416</v>
      </c>
      <c r="H448" s="249">
        <v>0</v>
      </c>
      <c r="I448" s="250">
        <v>0</v>
      </c>
      <c r="J448" s="250">
        <v>0</v>
      </c>
      <c r="K448" s="229" t="e">
        <f t="shared" si="169"/>
        <v>#DIV/0!</v>
      </c>
      <c r="L448" s="390">
        <v>0</v>
      </c>
      <c r="M448" s="255">
        <v>0</v>
      </c>
      <c r="N448" s="255">
        <v>3650</v>
      </c>
      <c r="O448" s="298">
        <f t="shared" si="185"/>
        <v>3650</v>
      </c>
      <c r="P448" s="349"/>
      <c r="Q448" s="82"/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18" x14ac:dyDescent="0.2">
      <c r="A449" s="64"/>
      <c r="B449" s="65"/>
      <c r="C449" s="65"/>
      <c r="D449" s="65"/>
      <c r="E449" s="87"/>
      <c r="F449" s="106"/>
      <c r="G449" s="67" t="s">
        <v>417</v>
      </c>
      <c r="H449" s="249">
        <v>0</v>
      </c>
      <c r="I449" s="250">
        <v>0</v>
      </c>
      <c r="J449" s="250">
        <v>0</v>
      </c>
      <c r="K449" s="229" t="e">
        <f t="shared" si="169"/>
        <v>#DIV/0!</v>
      </c>
      <c r="L449" s="390">
        <v>0</v>
      </c>
      <c r="M449" s="255">
        <v>0</v>
      </c>
      <c r="N449" s="255">
        <v>89942</v>
      </c>
      <c r="O449" s="298">
        <f t="shared" si="185"/>
        <v>89942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106"/>
      <c r="G450" s="67" t="s">
        <v>379</v>
      </c>
      <c r="H450" s="249">
        <v>0</v>
      </c>
      <c r="I450" s="250">
        <v>0</v>
      </c>
      <c r="J450" s="250">
        <v>0</v>
      </c>
      <c r="K450" s="229"/>
      <c r="L450" s="390">
        <v>0</v>
      </c>
      <c r="M450" s="255">
        <v>0</v>
      </c>
      <c r="N450" s="255">
        <v>2300</v>
      </c>
      <c r="O450" s="298">
        <f t="shared" si="185"/>
        <v>2300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380</v>
      </c>
      <c r="H451" s="249">
        <v>0</v>
      </c>
      <c r="I451" s="250">
        <v>0</v>
      </c>
      <c r="J451" s="250">
        <v>0</v>
      </c>
      <c r="K451" s="229" t="e">
        <f t="shared" si="169"/>
        <v>#DIV/0!</v>
      </c>
      <c r="L451" s="390">
        <v>0</v>
      </c>
      <c r="M451" s="255">
        <v>0</v>
      </c>
      <c r="N451" s="255">
        <v>54903</v>
      </c>
      <c r="O451" s="298">
        <f t="shared" si="185"/>
        <v>54903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33" x14ac:dyDescent="0.2">
      <c r="A452" s="64"/>
      <c r="B452" s="65"/>
      <c r="C452" s="65"/>
      <c r="D452" s="49">
        <v>58</v>
      </c>
      <c r="E452" s="65"/>
      <c r="F452" s="65"/>
      <c r="G452" s="67" t="s">
        <v>381</v>
      </c>
      <c r="H452" s="253">
        <f>H453+H457+H461+H465+H468</f>
        <v>5246000</v>
      </c>
      <c r="I452" s="254">
        <f>I453+I457+I461+I465+I468</f>
        <v>5246000</v>
      </c>
      <c r="J452" s="254">
        <f>+J458+J459</f>
        <v>0</v>
      </c>
      <c r="K452" s="229">
        <f t="shared" si="169"/>
        <v>100</v>
      </c>
      <c r="L452" s="313">
        <f>L453+L457+L461+L465+L469+L470+L471</f>
        <v>1310000</v>
      </c>
      <c r="M452" s="267">
        <f>+M457+M461+M465+M453+M468</f>
        <v>0</v>
      </c>
      <c r="N452" s="267">
        <f>+N457+N461+N465+N453+N468</f>
        <v>926109</v>
      </c>
      <c r="O452" s="304">
        <f>+M452+N452</f>
        <v>926109</v>
      </c>
      <c r="P452" s="373">
        <f>+P458+P459</f>
        <v>323907.89</v>
      </c>
      <c r="Q452" s="82">
        <f>ROUND(O452/H452*100,2)</f>
        <v>17.649999999999999</v>
      </c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40.15" customHeight="1" x14ac:dyDescent="0.2">
      <c r="A453" s="64"/>
      <c r="B453" s="65"/>
      <c r="C453" s="65"/>
      <c r="D453" s="49"/>
      <c r="E453" s="106" t="s">
        <v>72</v>
      </c>
      <c r="F453" s="65"/>
      <c r="G453" s="67" t="s">
        <v>253</v>
      </c>
      <c r="H453" s="253">
        <f>H454+H455</f>
        <v>816000</v>
      </c>
      <c r="I453" s="254">
        <f>I454+I455</f>
        <v>816000</v>
      </c>
      <c r="J453" s="254">
        <f>J454</f>
        <v>0</v>
      </c>
      <c r="K453" s="229">
        <f t="shared" si="169"/>
        <v>100</v>
      </c>
      <c r="L453" s="313">
        <f>L454+L455</f>
        <v>204000</v>
      </c>
      <c r="M453" s="241">
        <f>M454+M455+M456</f>
        <v>0</v>
      </c>
      <c r="N453" s="241">
        <f>N454+N455+N456</f>
        <v>144016.89000000001</v>
      </c>
      <c r="O453" s="315">
        <f t="shared" si="185"/>
        <v>144016.89000000001</v>
      </c>
      <c r="P453" s="230"/>
      <c r="Q453" s="82" t="e">
        <v>#DIV/0!</v>
      </c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18" x14ac:dyDescent="0.2">
      <c r="A454" s="64"/>
      <c r="B454" s="65"/>
      <c r="C454" s="65"/>
      <c r="D454" s="65"/>
      <c r="E454" s="69"/>
      <c r="F454" s="65" t="s">
        <v>72</v>
      </c>
      <c r="G454" s="68" t="s">
        <v>257</v>
      </c>
      <c r="H454" s="258">
        <v>816000</v>
      </c>
      <c r="I454" s="250">
        <v>816000</v>
      </c>
      <c r="J454" s="250">
        <v>0</v>
      </c>
      <c r="K454" s="229">
        <f t="shared" si="169"/>
        <v>100</v>
      </c>
      <c r="L454" s="390">
        <v>204000</v>
      </c>
      <c r="M454" s="316">
        <v>0</v>
      </c>
      <c r="N454" s="316">
        <v>144016.89000000001</v>
      </c>
      <c r="O454" s="298">
        <f t="shared" si="185"/>
        <v>144016.89000000001</v>
      </c>
      <c r="P454" s="349">
        <v>-1703649</v>
      </c>
      <c r="Q454" s="82">
        <v>81.75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18" x14ac:dyDescent="0.2">
      <c r="A455" s="64"/>
      <c r="B455" s="65"/>
      <c r="C455" s="65"/>
      <c r="D455" s="65"/>
      <c r="E455" s="69"/>
      <c r="F455" s="65" t="s">
        <v>74</v>
      </c>
      <c r="G455" s="68" t="s">
        <v>258</v>
      </c>
      <c r="H455" s="249"/>
      <c r="I455" s="250"/>
      <c r="J455" s="250"/>
      <c r="K455" s="229"/>
      <c r="L455" s="390"/>
      <c r="M455" s="255"/>
      <c r="N455" s="255"/>
      <c r="O455" s="298">
        <f t="shared" si="185"/>
        <v>0</v>
      </c>
      <c r="P455" s="349">
        <v>-10067738</v>
      </c>
      <c r="Q455" s="82">
        <v>81.03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87" t="s">
        <v>29</v>
      </c>
      <c r="G456" s="68" t="s">
        <v>382</v>
      </c>
      <c r="H456" s="249"/>
      <c r="I456" s="250"/>
      <c r="J456" s="250"/>
      <c r="K456" s="229"/>
      <c r="L456" s="390"/>
      <c r="M456" s="255"/>
      <c r="N456" s="255"/>
      <c r="O456" s="298">
        <f t="shared" si="185"/>
        <v>0</v>
      </c>
      <c r="P456" s="349"/>
      <c r="Q456" s="82" t="e">
        <v>#DIV/0!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40.15" customHeight="1" x14ac:dyDescent="0.2">
      <c r="A457" s="64"/>
      <c r="B457" s="65"/>
      <c r="C457" s="65"/>
      <c r="D457" s="49"/>
      <c r="E457" s="106" t="s">
        <v>74</v>
      </c>
      <c r="F457" s="65"/>
      <c r="G457" s="67" t="s">
        <v>253</v>
      </c>
      <c r="H457" s="253">
        <f>H458+H459</f>
        <v>4430000</v>
      </c>
      <c r="I457" s="253">
        <f>I458+I459</f>
        <v>4430000</v>
      </c>
      <c r="J457" s="254">
        <f>H457-I457</f>
        <v>0</v>
      </c>
      <c r="K457" s="229">
        <f t="shared" si="169"/>
        <v>100</v>
      </c>
      <c r="L457" s="313">
        <f>L458+L459</f>
        <v>1106000</v>
      </c>
      <c r="M457" s="241">
        <f>M458+M459+M460</f>
        <v>0</v>
      </c>
      <c r="N457" s="241">
        <f>N458+N459+N460</f>
        <v>782092.11</v>
      </c>
      <c r="O457" s="315">
        <f t="shared" si="185"/>
        <v>782092.11</v>
      </c>
      <c r="P457" s="230"/>
      <c r="Q457" s="82">
        <f t="shared" ref="Q457:Q483" si="187">ROUND(O457/H457*100,2)</f>
        <v>17.649999999999999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65" t="s">
        <v>72</v>
      </c>
      <c r="G458" s="68" t="s">
        <v>257</v>
      </c>
      <c r="H458" s="258"/>
      <c r="I458" s="250"/>
      <c r="J458" s="250">
        <f>H458-I458</f>
        <v>0</v>
      </c>
      <c r="K458" s="229" t="e">
        <f t="shared" si="169"/>
        <v>#DIV/0!</v>
      </c>
      <c r="L458" s="390"/>
      <c r="M458" s="316"/>
      <c r="N458" s="316"/>
      <c r="O458" s="298">
        <f t="shared" si="185"/>
        <v>0</v>
      </c>
      <c r="P458" s="349">
        <f>L458-O458</f>
        <v>0</v>
      </c>
      <c r="Q458" s="82" t="e">
        <f t="shared" si="187"/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18" x14ac:dyDescent="0.2">
      <c r="A459" s="64"/>
      <c r="B459" s="65"/>
      <c r="C459" s="65"/>
      <c r="D459" s="65"/>
      <c r="E459" s="69"/>
      <c r="F459" s="65" t="s">
        <v>74</v>
      </c>
      <c r="G459" s="68" t="s">
        <v>258</v>
      </c>
      <c r="H459" s="249">
        <v>4430000</v>
      </c>
      <c r="I459" s="250">
        <v>4430000</v>
      </c>
      <c r="J459" s="250">
        <f>H459-I459</f>
        <v>0</v>
      </c>
      <c r="K459" s="229">
        <f t="shared" si="169"/>
        <v>100</v>
      </c>
      <c r="L459" s="390">
        <v>1106000</v>
      </c>
      <c r="M459" s="255">
        <v>0</v>
      </c>
      <c r="N459" s="255">
        <v>782092.11</v>
      </c>
      <c r="O459" s="298">
        <f t="shared" si="185"/>
        <v>782092.11</v>
      </c>
      <c r="P459" s="349">
        <f>L459-O459</f>
        <v>323907.89</v>
      </c>
      <c r="Q459" s="82">
        <f t="shared" si="187"/>
        <v>17.649999999999999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87" t="s">
        <v>29</v>
      </c>
      <c r="G460" s="68" t="s">
        <v>382</v>
      </c>
      <c r="H460" s="249"/>
      <c r="I460" s="250"/>
      <c r="J460" s="250"/>
      <c r="K460" s="229"/>
      <c r="L460" s="390"/>
      <c r="M460" s="255"/>
      <c r="N460" s="255"/>
      <c r="O460" s="298"/>
      <c r="P460" s="349"/>
      <c r="Q460" s="82" t="e">
        <f t="shared" si="187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48"/>
      <c r="B461" s="49"/>
      <c r="C461" s="49"/>
      <c r="D461" s="49"/>
      <c r="E461" s="49">
        <v>15</v>
      </c>
      <c r="F461" s="49"/>
      <c r="G461" s="94" t="s">
        <v>350</v>
      </c>
      <c r="H461" s="240">
        <f>H462+H463+H464</f>
        <v>0</v>
      </c>
      <c r="I461" s="241">
        <f>I462+I463+I464</f>
        <v>0</v>
      </c>
      <c r="J461" s="241">
        <f>J469</f>
        <v>0</v>
      </c>
      <c r="K461" s="229" t="e">
        <f t="shared" si="169"/>
        <v>#DIV/0!</v>
      </c>
      <c r="L461" s="313">
        <f>L462+L463+L464</f>
        <v>0</v>
      </c>
      <c r="M461" s="241">
        <f>+M463+M464+M464</f>
        <v>0</v>
      </c>
      <c r="N461" s="241">
        <f>+N463+N464+N464</f>
        <v>0</v>
      </c>
      <c r="O461" s="304">
        <f>M461+N461</f>
        <v>0</v>
      </c>
      <c r="P461" s="230">
        <f>P469</f>
        <v>0</v>
      </c>
      <c r="Q461" s="82" t="e">
        <f t="shared" si="187"/>
        <v>#DIV/0!</v>
      </c>
      <c r="R461" s="39"/>
      <c r="S461" s="40"/>
      <c r="T461" s="125"/>
      <c r="U461" s="125"/>
      <c r="V461" s="125"/>
      <c r="W461" s="125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48"/>
      <c r="B462" s="49"/>
      <c r="C462" s="49"/>
      <c r="D462" s="49"/>
      <c r="E462" s="49"/>
      <c r="F462" s="65" t="s">
        <v>72</v>
      </c>
      <c r="G462" s="68" t="s">
        <v>257</v>
      </c>
      <c r="H462" s="240">
        <v>0</v>
      </c>
      <c r="I462" s="241">
        <v>0</v>
      </c>
      <c r="J462" s="241"/>
      <c r="K462" s="229"/>
      <c r="L462" s="313">
        <v>0</v>
      </c>
      <c r="M462" s="241"/>
      <c r="N462" s="241"/>
      <c r="O462" s="304"/>
      <c r="P462" s="230"/>
      <c r="Q462" s="82" t="e">
        <f t="shared" si="187"/>
        <v>#DIV/0!</v>
      </c>
      <c r="R462" s="39"/>
      <c r="S462" s="40"/>
      <c r="T462" s="125"/>
      <c r="U462" s="125"/>
      <c r="V462" s="125"/>
      <c r="W462" s="125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/>
      <c r="F463" s="65" t="s">
        <v>74</v>
      </c>
      <c r="G463" s="68" t="s">
        <v>258</v>
      </c>
      <c r="H463" s="240">
        <v>0</v>
      </c>
      <c r="I463" s="241">
        <v>0</v>
      </c>
      <c r="J463" s="241"/>
      <c r="K463" s="229"/>
      <c r="L463" s="313">
        <v>0</v>
      </c>
      <c r="M463" s="241"/>
      <c r="N463" s="241"/>
      <c r="O463" s="304"/>
      <c r="P463" s="230"/>
      <c r="Q463" s="82" t="e">
        <f t="shared" si="187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87" t="s">
        <v>29</v>
      </c>
      <c r="G464" s="68" t="s">
        <v>382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7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30.6" customHeight="1" x14ac:dyDescent="0.2">
      <c r="A465" s="48"/>
      <c r="B465" s="49"/>
      <c r="C465" s="49"/>
      <c r="D465" s="49"/>
      <c r="E465" s="49">
        <v>16</v>
      </c>
      <c r="F465" s="49"/>
      <c r="G465" s="94" t="s">
        <v>383</v>
      </c>
      <c r="H465" s="240">
        <f>H466+H467</f>
        <v>0</v>
      </c>
      <c r="I465" s="241"/>
      <c r="J465" s="241"/>
      <c r="K465" s="229"/>
      <c r="L465" s="313"/>
      <c r="M465" s="241">
        <f>+M466+M467</f>
        <v>0</v>
      </c>
      <c r="N465" s="241">
        <f>+N466+N467</f>
        <v>0</v>
      </c>
      <c r="O465" s="304">
        <f>+O466+O467</f>
        <v>0</v>
      </c>
      <c r="P465" s="230"/>
      <c r="Q465" s="82" t="e">
        <f t="shared" si="187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65" t="s">
        <v>72</v>
      </c>
      <c r="G466" s="68" t="s">
        <v>257</v>
      </c>
      <c r="H466" s="240"/>
      <c r="I466" s="241"/>
      <c r="J466" s="241"/>
      <c r="K466" s="229"/>
      <c r="L466" s="313"/>
      <c r="M466" s="255"/>
      <c r="N466" s="255"/>
      <c r="O466" s="304">
        <f t="shared" ref="O466:O467" si="188">+M466+N466</f>
        <v>0</v>
      </c>
      <c r="P466" s="230"/>
      <c r="Q466" s="82" t="e">
        <f t="shared" si="187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18" x14ac:dyDescent="0.2">
      <c r="A467" s="48"/>
      <c r="B467" s="49"/>
      <c r="C467" s="49"/>
      <c r="D467" s="49"/>
      <c r="E467" s="49"/>
      <c r="F467" s="65" t="s">
        <v>74</v>
      </c>
      <c r="G467" s="68" t="s">
        <v>258</v>
      </c>
      <c r="H467" s="240"/>
      <c r="I467" s="241"/>
      <c r="J467" s="241"/>
      <c r="K467" s="229"/>
      <c r="L467" s="313"/>
      <c r="M467" s="255"/>
      <c r="N467" s="255"/>
      <c r="O467" s="304">
        <f t="shared" si="188"/>
        <v>0</v>
      </c>
      <c r="P467" s="230"/>
      <c r="Q467" s="82" t="e">
        <f t="shared" si="187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>
        <v>12</v>
      </c>
      <c r="F468" s="87"/>
      <c r="G468" s="68" t="s">
        <v>348</v>
      </c>
      <c r="H468" s="240">
        <f>H469+H470+H471</f>
        <v>0</v>
      </c>
      <c r="I468" s="240">
        <f>I469+I470+I471</f>
        <v>0</v>
      </c>
      <c r="J468" s="241"/>
      <c r="K468" s="229"/>
      <c r="L468" s="313">
        <f>L469+L470+L471</f>
        <v>0</v>
      </c>
      <c r="M468" s="317">
        <f t="shared" ref="M468" si="189">M469+M470+M471</f>
        <v>0</v>
      </c>
      <c r="N468" s="317">
        <f t="shared" ref="N468:O468" si="190">N469+N470+N471</f>
        <v>0</v>
      </c>
      <c r="O468" s="317">
        <f t="shared" si="190"/>
        <v>0</v>
      </c>
      <c r="P468" s="230"/>
      <c r="Q468" s="82" t="e">
        <f t="shared" si="187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49" t="s">
        <v>72</v>
      </c>
      <c r="G469" s="141" t="s">
        <v>257</v>
      </c>
      <c r="H469" s="240"/>
      <c r="I469" s="241"/>
      <c r="J469" s="241">
        <f>J470+J471</f>
        <v>0</v>
      </c>
      <c r="K469" s="229" t="e">
        <f t="shared" si="169"/>
        <v>#DIV/0!</v>
      </c>
      <c r="L469" s="313"/>
      <c r="M469" s="318"/>
      <c r="N469" s="318"/>
      <c r="O469" s="319">
        <f>+M469+N469</f>
        <v>0</v>
      </c>
      <c r="P469" s="230">
        <f>P470+P471</f>
        <v>0</v>
      </c>
      <c r="Q469" s="82" t="e">
        <f t="shared" si="187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64"/>
      <c r="B470" s="65"/>
      <c r="C470" s="65"/>
      <c r="D470" s="65"/>
      <c r="E470" s="65"/>
      <c r="F470" s="65" t="s">
        <v>74</v>
      </c>
      <c r="G470" s="68" t="s">
        <v>258</v>
      </c>
      <c r="H470" s="249"/>
      <c r="I470" s="250"/>
      <c r="J470" s="250"/>
      <c r="K470" s="229" t="e">
        <f t="shared" si="169"/>
        <v>#DIV/0!</v>
      </c>
      <c r="L470" s="390"/>
      <c r="M470" s="318"/>
      <c r="N470" s="318"/>
      <c r="O470" s="319">
        <f>+M470+N470</f>
        <v>0</v>
      </c>
      <c r="P470" s="348"/>
      <c r="Q470" s="82" t="e">
        <f t="shared" si="187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64"/>
      <c r="B471" s="65"/>
      <c r="C471" s="65"/>
      <c r="D471" s="65"/>
      <c r="E471" s="65"/>
      <c r="F471" s="65" t="s">
        <v>29</v>
      </c>
      <c r="G471" s="68" t="s">
        <v>382</v>
      </c>
      <c r="H471" s="249"/>
      <c r="I471" s="250"/>
      <c r="J471" s="250"/>
      <c r="K471" s="229" t="e">
        <f t="shared" si="169"/>
        <v>#DIV/0!</v>
      </c>
      <c r="L471" s="390"/>
      <c r="M471" s="318"/>
      <c r="N471" s="318"/>
      <c r="O471" s="319">
        <f>+M471+N471</f>
        <v>0</v>
      </c>
      <c r="P471" s="348"/>
      <c r="Q471" s="82" t="e">
        <f t="shared" si="187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107"/>
      <c r="B472" s="108"/>
      <c r="C472" s="108"/>
      <c r="D472" s="108">
        <v>85</v>
      </c>
      <c r="E472" s="108"/>
      <c r="F472" s="108"/>
      <c r="G472" s="109" t="s">
        <v>108</v>
      </c>
      <c r="H472" s="256"/>
      <c r="I472" s="257"/>
      <c r="J472" s="257"/>
      <c r="K472" s="358"/>
      <c r="L472" s="397"/>
      <c r="M472" s="257">
        <v>0</v>
      </c>
      <c r="N472" s="257">
        <v>-3758</v>
      </c>
      <c r="O472" s="320">
        <f>M472+N472</f>
        <v>-3758</v>
      </c>
      <c r="P472" s="379"/>
      <c r="Q472" s="82" t="e">
        <f t="shared" si="187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/>
      <c r="G473" s="68" t="s">
        <v>331</v>
      </c>
      <c r="H473" s="249"/>
      <c r="I473" s="250"/>
      <c r="J473" s="250"/>
      <c r="K473" s="229"/>
      <c r="L473" s="390"/>
      <c r="M473" s="255"/>
      <c r="N473" s="255"/>
      <c r="O473" s="321"/>
      <c r="P473" s="348"/>
      <c r="Q473" s="82" t="e">
        <f t="shared" si="187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231" t="s">
        <v>337</v>
      </c>
      <c r="B474" s="232" t="s">
        <v>35</v>
      </c>
      <c r="C474" s="232"/>
      <c r="D474" s="232"/>
      <c r="E474" s="232"/>
      <c r="F474" s="232"/>
      <c r="G474" s="72" t="s">
        <v>384</v>
      </c>
      <c r="H474" s="244">
        <f>SUM(H475:H477)</f>
        <v>29246000</v>
      </c>
      <c r="I474" s="245">
        <v>0</v>
      </c>
      <c r="J474" s="265">
        <f t="shared" ref="J474:J479" si="191">H474-I474</f>
        <v>29246000</v>
      </c>
      <c r="K474" s="356">
        <f t="shared" ref="K474:K503" si="192">ROUND(I474/H474*100,2)</f>
        <v>0</v>
      </c>
      <c r="L474" s="394">
        <v>0</v>
      </c>
      <c r="M474" s="241">
        <f>SUM(M475:M477)</f>
        <v>0</v>
      </c>
      <c r="N474" s="241">
        <f>SUM(N475:N477)</f>
        <v>3530012</v>
      </c>
      <c r="O474" s="305">
        <f>SUM(O475:O477)</f>
        <v>3530012</v>
      </c>
      <c r="P474" s="367">
        <f t="shared" ref="P474:P479" si="193">L474-O474</f>
        <v>-3530012</v>
      </c>
      <c r="Q474" s="82">
        <f t="shared" si="187"/>
        <v>12.07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231"/>
      <c r="B475" s="232"/>
      <c r="C475" s="232" t="s">
        <v>24</v>
      </c>
      <c r="D475" s="232"/>
      <c r="E475" s="232"/>
      <c r="F475" s="232"/>
      <c r="G475" s="72" t="s">
        <v>385</v>
      </c>
      <c r="H475" s="244">
        <f>H398+H403</f>
        <v>0</v>
      </c>
      <c r="I475" s="245"/>
      <c r="J475" s="265">
        <f t="shared" si="191"/>
        <v>0</v>
      </c>
      <c r="K475" s="356" t="e">
        <f t="shared" si="192"/>
        <v>#DIV/0!</v>
      </c>
      <c r="L475" s="394"/>
      <c r="M475" s="241">
        <f>M397+M403</f>
        <v>0</v>
      </c>
      <c r="N475" s="241">
        <f>N397+N403</f>
        <v>0</v>
      </c>
      <c r="O475" s="305">
        <f>O397+O403</f>
        <v>0</v>
      </c>
      <c r="P475" s="367">
        <f t="shared" si="193"/>
        <v>0</v>
      </c>
      <c r="Q475" s="82" t="e">
        <f t="shared" si="187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/>
      <c r="B476" s="232"/>
      <c r="C476" s="232" t="s">
        <v>142</v>
      </c>
      <c r="D476" s="232"/>
      <c r="E476" s="232"/>
      <c r="F476" s="232"/>
      <c r="G476" s="72" t="s">
        <v>386</v>
      </c>
      <c r="H476" s="244">
        <f>H400+H419</f>
        <v>24000000</v>
      </c>
      <c r="I476" s="245"/>
      <c r="J476" s="265">
        <f t="shared" si="191"/>
        <v>24000000</v>
      </c>
      <c r="K476" s="356">
        <f t="shared" si="192"/>
        <v>0</v>
      </c>
      <c r="L476" s="394"/>
      <c r="M476" s="241">
        <f>M400+M419</f>
        <v>0</v>
      </c>
      <c r="N476" s="241">
        <f>N400+N419</f>
        <v>2607661</v>
      </c>
      <c r="O476" s="305">
        <f>O400+O419</f>
        <v>2607661</v>
      </c>
      <c r="P476" s="380">
        <f t="shared" si="193"/>
        <v>-2607661</v>
      </c>
      <c r="Q476" s="82">
        <f t="shared" si="187"/>
        <v>10.87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112</v>
      </c>
      <c r="D477" s="232"/>
      <c r="E477" s="232"/>
      <c r="F477" s="232"/>
      <c r="G477" s="72" t="s">
        <v>387</v>
      </c>
      <c r="H477" s="244">
        <f>H395-H475-H476</f>
        <v>5246000</v>
      </c>
      <c r="I477" s="245"/>
      <c r="J477" s="265">
        <f t="shared" si="191"/>
        <v>5246000</v>
      </c>
      <c r="K477" s="356">
        <f t="shared" si="192"/>
        <v>0</v>
      </c>
      <c r="L477" s="394"/>
      <c r="M477" s="241">
        <f>M395-M475-M476</f>
        <v>0</v>
      </c>
      <c r="N477" s="241">
        <f>N395-N475-N476</f>
        <v>922351</v>
      </c>
      <c r="O477" s="305">
        <f>O395-O475-O476</f>
        <v>922351</v>
      </c>
      <c r="P477" s="367">
        <f t="shared" si="193"/>
        <v>-922351</v>
      </c>
      <c r="Q477" s="82">
        <f t="shared" si="187"/>
        <v>17.579999999999998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>
        <v>8904</v>
      </c>
      <c r="B478" s="232" t="s">
        <v>37</v>
      </c>
      <c r="C478" s="232"/>
      <c r="D478" s="232"/>
      <c r="E478" s="232"/>
      <c r="F478" s="232"/>
      <c r="G478" s="72" t="s">
        <v>388</v>
      </c>
      <c r="H478" s="244">
        <f>H67-H479</f>
        <v>45134000</v>
      </c>
      <c r="I478" s="245">
        <f>SUM(I479:I481)</f>
        <v>0</v>
      </c>
      <c r="J478" s="265">
        <f t="shared" si="191"/>
        <v>45134000</v>
      </c>
      <c r="K478" s="356">
        <f t="shared" si="192"/>
        <v>0</v>
      </c>
      <c r="L478" s="394">
        <f>SUM(L479:L481)</f>
        <v>0</v>
      </c>
      <c r="M478" s="241">
        <f>+M158+M395</f>
        <v>0</v>
      </c>
      <c r="N478" s="241">
        <f>+N158+N395</f>
        <v>8166623.9399999995</v>
      </c>
      <c r="O478" s="305">
        <f>+O158+O395</f>
        <v>6018121.3499999996</v>
      </c>
      <c r="P478" s="367">
        <f t="shared" si="193"/>
        <v>-6018121.3499999996</v>
      </c>
      <c r="Q478" s="82">
        <f t="shared" si="187"/>
        <v>13.33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 t="s">
        <v>35</v>
      </c>
      <c r="C479" s="232"/>
      <c r="D479" s="232"/>
      <c r="E479" s="232"/>
      <c r="F479" s="232"/>
      <c r="G479" s="72" t="s">
        <v>389</v>
      </c>
      <c r="H479" s="244">
        <f>H98</f>
        <v>898000</v>
      </c>
      <c r="I479" s="245">
        <f>I398+I403</f>
        <v>0</v>
      </c>
      <c r="J479" s="265">
        <f t="shared" si="191"/>
        <v>898000</v>
      </c>
      <c r="K479" s="356">
        <f t="shared" si="192"/>
        <v>0</v>
      </c>
      <c r="L479" s="394">
        <f>L398+L403</f>
        <v>0</v>
      </c>
      <c r="M479" s="241">
        <f>+M98</f>
        <v>0</v>
      </c>
      <c r="N479" s="241">
        <f>+N98</f>
        <v>769</v>
      </c>
      <c r="O479" s="305">
        <f>+O98</f>
        <v>769</v>
      </c>
      <c r="P479" s="367">
        <f t="shared" si="193"/>
        <v>-769</v>
      </c>
      <c r="Q479" s="82">
        <f t="shared" si="187"/>
        <v>0.09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415" t="s">
        <v>390</v>
      </c>
      <c r="B480" s="416"/>
      <c r="C480" s="416"/>
      <c r="D480" s="416"/>
      <c r="E480" s="416"/>
      <c r="F480" s="416"/>
      <c r="G480" s="72" t="s">
        <v>391</v>
      </c>
      <c r="H480" s="244">
        <f>H6-H52</f>
        <v>-8409000</v>
      </c>
      <c r="I480" s="245"/>
      <c r="J480" s="245"/>
      <c r="K480" s="356"/>
      <c r="L480" s="394"/>
      <c r="M480" s="241">
        <f>M6-M52</f>
        <v>0</v>
      </c>
      <c r="N480" s="241">
        <f>N6-N52</f>
        <v>-3930759.4100000006</v>
      </c>
      <c r="O480" s="305">
        <f>O6-O52</f>
        <v>-3930759.4100000006</v>
      </c>
      <c r="P480" s="381"/>
      <c r="Q480" s="82">
        <f t="shared" si="187"/>
        <v>46.74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110</v>
      </c>
      <c r="C481" s="232"/>
      <c r="D481" s="232"/>
      <c r="E481" s="232"/>
      <c r="F481" s="232"/>
      <c r="G481" s="72" t="s">
        <v>392</v>
      </c>
      <c r="H481" s="244">
        <f>H46-H478</f>
        <v>-31377000</v>
      </c>
      <c r="I481" s="245"/>
      <c r="J481" s="245"/>
      <c r="K481" s="356"/>
      <c r="L481" s="394"/>
      <c r="M481" s="241">
        <f t="shared" ref="M481:O482" si="194">+M46-M478</f>
        <v>0</v>
      </c>
      <c r="N481" s="241">
        <f t="shared" si="194"/>
        <v>-7315528.9699999997</v>
      </c>
      <c r="O481" s="305">
        <f t="shared" si="194"/>
        <v>-5167026.38</v>
      </c>
      <c r="P481" s="381"/>
      <c r="Q481" s="82">
        <f t="shared" si="187"/>
        <v>16.47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.75" thickBot="1" x14ac:dyDescent="0.25">
      <c r="A482" s="231"/>
      <c r="B482" s="232">
        <v>11</v>
      </c>
      <c r="C482" s="232"/>
      <c r="D482" s="232"/>
      <c r="E482" s="232"/>
      <c r="F482" s="232"/>
      <c r="G482" s="72" t="s">
        <v>393</v>
      </c>
      <c r="H482" s="244">
        <f>H47-H479</f>
        <v>22968000</v>
      </c>
      <c r="I482" s="245"/>
      <c r="J482" s="245"/>
      <c r="K482" s="356"/>
      <c r="L482" s="399"/>
      <c r="M482" s="271">
        <f t="shared" si="194"/>
        <v>0</v>
      </c>
      <c r="N482" s="271">
        <f t="shared" si="194"/>
        <v>1236266.97</v>
      </c>
      <c r="O482" s="400">
        <f t="shared" si="194"/>
        <v>1236266.97</v>
      </c>
      <c r="P482" s="381"/>
      <c r="Q482" s="82">
        <f t="shared" si="187"/>
        <v>5.38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0.75" customHeight="1" thickBot="1" x14ac:dyDescent="0.25">
      <c r="A483" s="142"/>
      <c r="B483" s="143"/>
      <c r="C483" s="143"/>
      <c r="D483" s="143"/>
      <c r="E483" s="143"/>
      <c r="F483" s="143"/>
      <c r="G483" s="144"/>
      <c r="H483" s="266"/>
      <c r="I483" s="267"/>
      <c r="J483" s="267"/>
      <c r="K483" s="145"/>
      <c r="L483" s="329"/>
      <c r="M483" s="382"/>
      <c r="N483" s="382"/>
      <c r="O483" s="383"/>
      <c r="P483" s="146"/>
      <c r="Q483" s="82" t="e">
        <f t="shared" si="187"/>
        <v>#DIV/0!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" x14ac:dyDescent="0.2">
      <c r="A484" s="147">
        <v>5008</v>
      </c>
      <c r="B484" s="148"/>
      <c r="C484" s="148"/>
      <c r="D484" s="148"/>
      <c r="E484" s="148"/>
      <c r="F484" s="148"/>
      <c r="G484" s="149" t="s">
        <v>79</v>
      </c>
      <c r="H484" s="268">
        <f>+H485+H488</f>
        <v>0</v>
      </c>
      <c r="I484" s="269">
        <f>+I485+I488</f>
        <v>0</v>
      </c>
      <c r="J484" s="269">
        <f>+J485+J488</f>
        <v>0</v>
      </c>
      <c r="K484" s="150" t="e">
        <f t="shared" si="192"/>
        <v>#DIV/0!</v>
      </c>
      <c r="L484" s="322">
        <f>+L485+L488</f>
        <v>0</v>
      </c>
      <c r="M484" s="269"/>
      <c r="N484" s="269">
        <f>+N485+N488</f>
        <v>0</v>
      </c>
      <c r="O484" s="323">
        <f>+O485+O488</f>
        <v>0</v>
      </c>
      <c r="P484" s="151">
        <f>+P485+P488</f>
        <v>0</v>
      </c>
      <c r="Q484" s="152">
        <f>+Q485+Q488</f>
        <v>0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18" x14ac:dyDescent="0.2">
      <c r="A485" s="48"/>
      <c r="B485" s="49"/>
      <c r="C485" s="49"/>
      <c r="D485" s="69" t="s">
        <v>72</v>
      </c>
      <c r="E485" s="65"/>
      <c r="F485" s="65"/>
      <c r="G485" s="94" t="s">
        <v>83</v>
      </c>
      <c r="H485" s="240">
        <f>+H486+H487</f>
        <v>0</v>
      </c>
      <c r="I485" s="241">
        <f>+I486+I487</f>
        <v>0</v>
      </c>
      <c r="J485" s="241">
        <f>+J486+J487</f>
        <v>0</v>
      </c>
      <c r="K485" s="95" t="e">
        <f t="shared" si="192"/>
        <v>#DIV/0!</v>
      </c>
      <c r="L485" s="303">
        <f>+L486+L487</f>
        <v>0</v>
      </c>
      <c r="M485" s="241"/>
      <c r="N485" s="241">
        <f>+N486+N487</f>
        <v>0</v>
      </c>
      <c r="O485" s="304">
        <f>+O486+O487</f>
        <v>0</v>
      </c>
      <c r="P485" s="85">
        <f>+P486+P487</f>
        <v>0</v>
      </c>
      <c r="Q485" s="153">
        <f>+Q486+Q487</f>
        <v>0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48"/>
      <c r="B486" s="49"/>
      <c r="C486" s="49"/>
      <c r="D486" s="69" t="s">
        <v>84</v>
      </c>
      <c r="E486" s="65"/>
      <c r="F486" s="65"/>
      <c r="G486" s="94" t="s">
        <v>85</v>
      </c>
      <c r="H486" s="240">
        <f>+H491</f>
        <v>0</v>
      </c>
      <c r="I486" s="241">
        <f>+I491</f>
        <v>0</v>
      </c>
      <c r="J486" s="241">
        <f>+J491</f>
        <v>0</v>
      </c>
      <c r="K486" s="95" t="e">
        <f t="shared" si="192"/>
        <v>#DIV/0!</v>
      </c>
      <c r="L486" s="303">
        <f>+L491</f>
        <v>0</v>
      </c>
      <c r="M486" s="241"/>
      <c r="N486" s="241">
        <f>+N491</f>
        <v>0</v>
      </c>
      <c r="O486" s="304">
        <f>+O491</f>
        <v>0</v>
      </c>
      <c r="P486" s="85">
        <f>+P491</f>
        <v>0</v>
      </c>
      <c r="Q486" s="153">
        <f>+Q491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86</v>
      </c>
      <c r="E487" s="65"/>
      <c r="F487" s="65"/>
      <c r="G487" s="94" t="s">
        <v>87</v>
      </c>
      <c r="H487" s="240">
        <f>+H495</f>
        <v>0</v>
      </c>
      <c r="I487" s="241">
        <f>+I495</f>
        <v>0</v>
      </c>
      <c r="J487" s="241">
        <f>+J495</f>
        <v>0</v>
      </c>
      <c r="K487" s="95" t="e">
        <f t="shared" si="192"/>
        <v>#DIV/0!</v>
      </c>
      <c r="L487" s="303">
        <f>+L495</f>
        <v>0</v>
      </c>
      <c r="M487" s="241"/>
      <c r="N487" s="241">
        <f>+N495</f>
        <v>0</v>
      </c>
      <c r="O487" s="304">
        <f>+O495</f>
        <v>0</v>
      </c>
      <c r="P487" s="85">
        <f>+P495</f>
        <v>0</v>
      </c>
      <c r="Q487" s="153">
        <f>+Q495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.75" thickBot="1" x14ac:dyDescent="0.25">
      <c r="A488" s="154"/>
      <c r="B488" s="155"/>
      <c r="C488" s="155"/>
      <c r="D488" s="156" t="s">
        <v>104</v>
      </c>
      <c r="E488" s="157"/>
      <c r="F488" s="157"/>
      <c r="G488" s="158" t="s">
        <v>105</v>
      </c>
      <c r="H488" s="270">
        <f>+H500</f>
        <v>0</v>
      </c>
      <c r="I488" s="271">
        <f>+I500</f>
        <v>0</v>
      </c>
      <c r="J488" s="271">
        <f>+J500</f>
        <v>0</v>
      </c>
      <c r="K488" s="159" t="e">
        <f t="shared" si="192"/>
        <v>#DIV/0!</v>
      </c>
      <c r="L488" s="324">
        <f>+L500</f>
        <v>0</v>
      </c>
      <c r="M488" s="271"/>
      <c r="N488" s="271">
        <f>+N500</f>
        <v>0</v>
      </c>
      <c r="O488" s="325">
        <f>+O500</f>
        <v>0</v>
      </c>
      <c r="P488" s="160">
        <f>+P500</f>
        <v>0</v>
      </c>
      <c r="Q488" s="161">
        <f>+Q500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6.5" customHeight="1" x14ac:dyDescent="0.2">
      <c r="A489" s="42">
        <v>8008</v>
      </c>
      <c r="B489" s="43"/>
      <c r="C489" s="43"/>
      <c r="D489" s="43"/>
      <c r="E489" s="43"/>
      <c r="F489" s="43"/>
      <c r="G489" s="162" t="s">
        <v>338</v>
      </c>
      <c r="H489" s="272">
        <f>+H490+H500</f>
        <v>0</v>
      </c>
      <c r="I489" s="273">
        <f>+I490+I500</f>
        <v>0</v>
      </c>
      <c r="J489" s="273">
        <f>+J490+J500</f>
        <v>0</v>
      </c>
      <c r="K489" s="163" t="e">
        <f t="shared" si="192"/>
        <v>#DIV/0!</v>
      </c>
      <c r="L489" s="326">
        <f>+L490+L500</f>
        <v>0</v>
      </c>
      <c r="M489" s="273"/>
      <c r="N489" s="273">
        <f>+N490+N500</f>
        <v>0</v>
      </c>
      <c r="O489" s="327">
        <f>+O490+O500</f>
        <v>0</v>
      </c>
      <c r="P489" s="164">
        <f>+P490+P500</f>
        <v>0</v>
      </c>
      <c r="Q489" s="165">
        <f>+Q490+Q500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" x14ac:dyDescent="0.2">
      <c r="A490" s="48"/>
      <c r="B490" s="49"/>
      <c r="C490" s="49"/>
      <c r="D490" s="69" t="s">
        <v>72</v>
      </c>
      <c r="E490" s="69"/>
      <c r="F490" s="69"/>
      <c r="G490" s="94" t="s">
        <v>83</v>
      </c>
      <c r="H490" s="240">
        <f>+H491+H495</f>
        <v>0</v>
      </c>
      <c r="I490" s="241">
        <f>+I491+I495</f>
        <v>0</v>
      </c>
      <c r="J490" s="241">
        <f>+J491+J495</f>
        <v>0</v>
      </c>
      <c r="K490" s="95" t="e">
        <f t="shared" si="192"/>
        <v>#DIV/0!</v>
      </c>
      <c r="L490" s="303">
        <f>+L491+L495</f>
        <v>0</v>
      </c>
      <c r="M490" s="241"/>
      <c r="N490" s="241">
        <f>+N491+N495</f>
        <v>0</v>
      </c>
      <c r="O490" s="304">
        <f>+O491+O495</f>
        <v>0</v>
      </c>
      <c r="P490" s="85">
        <f>+P491+P495</f>
        <v>0</v>
      </c>
      <c r="Q490" s="153">
        <f>+Q491+Q495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8" x14ac:dyDescent="0.2">
      <c r="A491" s="48"/>
      <c r="B491" s="49"/>
      <c r="C491" s="49"/>
      <c r="D491" s="69" t="s">
        <v>84</v>
      </c>
      <c r="E491" s="69"/>
      <c r="F491" s="69"/>
      <c r="G491" s="94" t="s">
        <v>85</v>
      </c>
      <c r="H491" s="240">
        <f>+H492</f>
        <v>0</v>
      </c>
      <c r="I491" s="241">
        <f>+I492</f>
        <v>0</v>
      </c>
      <c r="J491" s="241">
        <f>+J492</f>
        <v>0</v>
      </c>
      <c r="K491" s="95" t="e">
        <f t="shared" si="192"/>
        <v>#DIV/0!</v>
      </c>
      <c r="L491" s="303">
        <f>+L492</f>
        <v>0</v>
      </c>
      <c r="M491" s="241"/>
      <c r="N491" s="241">
        <f t="shared" ref="N491:O491" si="195">+N492</f>
        <v>0</v>
      </c>
      <c r="O491" s="304">
        <f t="shared" si="195"/>
        <v>0</v>
      </c>
      <c r="P491" s="85">
        <f>+P492</f>
        <v>0</v>
      </c>
      <c r="Q491" s="153">
        <f>+Q492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/>
      <c r="E492" s="69" t="s">
        <v>72</v>
      </c>
      <c r="F492" s="69"/>
      <c r="G492" s="67" t="s">
        <v>138</v>
      </c>
      <c r="H492" s="240">
        <f>+H493+H494</f>
        <v>0</v>
      </c>
      <c r="I492" s="241">
        <f>+I493+I494</f>
        <v>0</v>
      </c>
      <c r="J492" s="241">
        <f>+J493+J494</f>
        <v>0</v>
      </c>
      <c r="K492" s="95" t="e">
        <f t="shared" si="192"/>
        <v>#DIV/0!</v>
      </c>
      <c r="L492" s="303">
        <f>+L493+L494</f>
        <v>0</v>
      </c>
      <c r="M492" s="241"/>
      <c r="N492" s="241">
        <f>+N493+N494</f>
        <v>0</v>
      </c>
      <c r="O492" s="304">
        <f>+O493+O494</f>
        <v>0</v>
      </c>
      <c r="P492" s="85">
        <f>+P493+P494</f>
        <v>0</v>
      </c>
      <c r="Q492" s="153">
        <f>+Q493+Q494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/>
      <c r="E493" s="69"/>
      <c r="F493" s="69" t="s">
        <v>72</v>
      </c>
      <c r="G493" s="68" t="s">
        <v>139</v>
      </c>
      <c r="H493" s="240"/>
      <c r="I493" s="241"/>
      <c r="J493" s="241"/>
      <c r="K493" s="95" t="e">
        <f t="shared" si="192"/>
        <v>#DIV/0!</v>
      </c>
      <c r="L493" s="303"/>
      <c r="M493" s="241"/>
      <c r="N493" s="241"/>
      <c r="O493" s="304">
        <f>+M493+N493</f>
        <v>0</v>
      </c>
      <c r="P493" s="85"/>
      <c r="Q493" s="153"/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/>
      <c r="F494" s="69" t="s">
        <v>394</v>
      </c>
      <c r="G494" s="68" t="s">
        <v>274</v>
      </c>
      <c r="H494" s="240"/>
      <c r="I494" s="241"/>
      <c r="J494" s="241"/>
      <c r="K494" s="95" t="e">
        <f t="shared" si="192"/>
        <v>#DIV/0!</v>
      </c>
      <c r="L494" s="303"/>
      <c r="M494" s="241"/>
      <c r="N494" s="241"/>
      <c r="O494" s="304">
        <f>+M494+N494</f>
        <v>0</v>
      </c>
      <c r="P494" s="85"/>
      <c r="Q494" s="153"/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 t="s">
        <v>86</v>
      </c>
      <c r="E495" s="69"/>
      <c r="F495" s="69"/>
      <c r="G495" s="94" t="s">
        <v>87</v>
      </c>
      <c r="H495" s="240">
        <f>+H496+H498</f>
        <v>0</v>
      </c>
      <c r="I495" s="241">
        <f>+I496+I498</f>
        <v>0</v>
      </c>
      <c r="J495" s="241">
        <f>+J496+J498</f>
        <v>0</v>
      </c>
      <c r="K495" s="95" t="e">
        <f t="shared" si="192"/>
        <v>#DIV/0!</v>
      </c>
      <c r="L495" s="303">
        <f>+L496+L498</f>
        <v>0</v>
      </c>
      <c r="M495" s="241"/>
      <c r="N495" s="241">
        <f>+N496+N498</f>
        <v>0</v>
      </c>
      <c r="O495" s="304">
        <f>+O496+O498</f>
        <v>0</v>
      </c>
      <c r="P495" s="85">
        <f>+P496+P498</f>
        <v>0</v>
      </c>
      <c r="Q495" s="153">
        <f>+Q496+Q498</f>
        <v>0</v>
      </c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 t="s">
        <v>72</v>
      </c>
      <c r="F496" s="69"/>
      <c r="G496" s="67" t="s">
        <v>225</v>
      </c>
      <c r="H496" s="240">
        <f>+H497</f>
        <v>0</v>
      </c>
      <c r="I496" s="241">
        <f>+I497</f>
        <v>0</v>
      </c>
      <c r="J496" s="241">
        <f>+J497</f>
        <v>0</v>
      </c>
      <c r="K496" s="95" t="e">
        <f t="shared" si="192"/>
        <v>#DIV/0!</v>
      </c>
      <c r="L496" s="303">
        <f>+L497</f>
        <v>0</v>
      </c>
      <c r="M496" s="241"/>
      <c r="N496" s="241">
        <f t="shared" ref="N496:O496" si="196">+N497</f>
        <v>0</v>
      </c>
      <c r="O496" s="304">
        <f t="shared" si="196"/>
        <v>0</v>
      </c>
      <c r="P496" s="85">
        <f>+P497</f>
        <v>0</v>
      </c>
      <c r="Q496" s="153">
        <f>+Q497</f>
        <v>0</v>
      </c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/>
      <c r="E497" s="69"/>
      <c r="F497" s="69" t="s">
        <v>88</v>
      </c>
      <c r="G497" s="68" t="s">
        <v>395</v>
      </c>
      <c r="H497" s="240"/>
      <c r="I497" s="241"/>
      <c r="J497" s="241"/>
      <c r="K497" s="95" t="e">
        <f t="shared" si="192"/>
        <v>#DIV/0!</v>
      </c>
      <c r="L497" s="303"/>
      <c r="M497" s="241"/>
      <c r="N497" s="241"/>
      <c r="O497" s="304">
        <f>+M497+N497</f>
        <v>0</v>
      </c>
      <c r="P497" s="85"/>
      <c r="Q497" s="153"/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88</v>
      </c>
      <c r="F498" s="69"/>
      <c r="G498" s="94" t="s">
        <v>296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2"/>
        <v>#DIV/0!</v>
      </c>
      <c r="L498" s="303">
        <f>+L499</f>
        <v>0</v>
      </c>
      <c r="M498" s="241"/>
      <c r="N498" s="241">
        <f t="shared" ref="N498:O498" si="197">+N499</f>
        <v>0</v>
      </c>
      <c r="O498" s="304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72</v>
      </c>
      <c r="G499" s="68" t="s">
        <v>245</v>
      </c>
      <c r="H499" s="240"/>
      <c r="I499" s="241"/>
      <c r="J499" s="241"/>
      <c r="K499" s="95" t="e">
        <f t="shared" si="192"/>
        <v>#DIV/0!</v>
      </c>
      <c r="L499" s="303"/>
      <c r="M499" s="241"/>
      <c r="N499" s="241"/>
      <c r="O499" s="304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5">
        <v>70</v>
      </c>
      <c r="E500" s="65"/>
      <c r="F500" s="65"/>
      <c r="G500" s="94" t="s">
        <v>105</v>
      </c>
      <c r="H500" s="240">
        <f t="shared" ref="H500:J502" si="198">+H501</f>
        <v>0</v>
      </c>
      <c r="I500" s="241">
        <f t="shared" si="198"/>
        <v>0</v>
      </c>
      <c r="J500" s="241">
        <f t="shared" si="198"/>
        <v>0</v>
      </c>
      <c r="K500" s="95" t="e">
        <f t="shared" si="192"/>
        <v>#DIV/0!</v>
      </c>
      <c r="L500" s="303">
        <f t="shared" ref="L500:Q502" si="199">+L501</f>
        <v>0</v>
      </c>
      <c r="M500" s="241"/>
      <c r="N500" s="241">
        <f t="shared" si="199"/>
        <v>0</v>
      </c>
      <c r="O500" s="304">
        <f t="shared" si="199"/>
        <v>0</v>
      </c>
      <c r="P500" s="85">
        <f t="shared" si="199"/>
        <v>0</v>
      </c>
      <c r="Q500" s="153">
        <f t="shared" si="199"/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5">
        <v>71</v>
      </c>
      <c r="E501" s="65"/>
      <c r="F501" s="65"/>
      <c r="G501" s="94" t="s">
        <v>259</v>
      </c>
      <c r="H501" s="240">
        <f t="shared" si="198"/>
        <v>0</v>
      </c>
      <c r="I501" s="241">
        <f t="shared" si="198"/>
        <v>0</v>
      </c>
      <c r="J501" s="241">
        <f t="shared" si="198"/>
        <v>0</v>
      </c>
      <c r="K501" s="95" t="e">
        <f t="shared" si="192"/>
        <v>#DIV/0!</v>
      </c>
      <c r="L501" s="303">
        <f t="shared" si="199"/>
        <v>0</v>
      </c>
      <c r="M501" s="241"/>
      <c r="N501" s="241">
        <f t="shared" si="199"/>
        <v>0</v>
      </c>
      <c r="O501" s="304">
        <f t="shared" si="199"/>
        <v>0</v>
      </c>
      <c r="P501" s="85">
        <f t="shared" si="199"/>
        <v>0</v>
      </c>
      <c r="Q501" s="153">
        <f t="shared" si="199"/>
        <v>0</v>
      </c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/>
      <c r="E502" s="69" t="s">
        <v>72</v>
      </c>
      <c r="F502" s="69"/>
      <c r="G502" s="67" t="s">
        <v>260</v>
      </c>
      <c r="H502" s="240">
        <f t="shared" si="198"/>
        <v>0</v>
      </c>
      <c r="I502" s="241">
        <f t="shared" si="198"/>
        <v>0</v>
      </c>
      <c r="J502" s="241">
        <f t="shared" si="198"/>
        <v>0</v>
      </c>
      <c r="K502" s="95" t="e">
        <f t="shared" si="192"/>
        <v>#DIV/0!</v>
      </c>
      <c r="L502" s="303">
        <f t="shared" si="199"/>
        <v>0</v>
      </c>
      <c r="M502" s="241"/>
      <c r="N502" s="241">
        <f t="shared" si="199"/>
        <v>0</v>
      </c>
      <c r="O502" s="304">
        <f t="shared" si="199"/>
        <v>0</v>
      </c>
      <c r="P502" s="85">
        <f t="shared" si="199"/>
        <v>0</v>
      </c>
      <c r="Q502" s="153">
        <f t="shared" si="199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.75" thickBot="1" x14ac:dyDescent="0.25">
      <c r="A503" s="154"/>
      <c r="B503" s="155"/>
      <c r="C503" s="155"/>
      <c r="D503" s="157"/>
      <c r="E503" s="156"/>
      <c r="F503" s="156" t="s">
        <v>74</v>
      </c>
      <c r="G503" s="166" t="s">
        <v>262</v>
      </c>
      <c r="H503" s="270"/>
      <c r="I503" s="271"/>
      <c r="J503" s="271"/>
      <c r="K503" s="159" t="e">
        <f t="shared" si="192"/>
        <v>#DIV/0!</v>
      </c>
      <c r="L503" s="324"/>
      <c r="M503" s="271"/>
      <c r="N503" s="271"/>
      <c r="O503" s="325">
        <f>+M503+N503</f>
        <v>0</v>
      </c>
      <c r="P503" s="160"/>
      <c r="Q503" s="161"/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7.25" thickBot="1" x14ac:dyDescent="0.25">
      <c r="A504" s="167"/>
      <c r="B504" s="167"/>
      <c r="C504" s="167"/>
      <c r="D504" s="167"/>
      <c r="E504" s="167"/>
      <c r="F504" s="167"/>
      <c r="G504" s="168"/>
      <c r="H504" s="274"/>
      <c r="I504" s="274"/>
      <c r="J504" s="274"/>
      <c r="K504" s="169"/>
      <c r="L504" s="328"/>
      <c r="M504" s="329"/>
      <c r="N504" s="329"/>
      <c r="O504" s="329"/>
      <c r="P504" s="170"/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33.75" thickBot="1" x14ac:dyDescent="0.25">
      <c r="A505" s="171"/>
      <c r="B505" s="172"/>
      <c r="C505" s="172"/>
      <c r="D505" s="173" t="s">
        <v>100</v>
      </c>
      <c r="E505" s="173"/>
      <c r="F505" s="173"/>
      <c r="G505" s="174" t="s">
        <v>396</v>
      </c>
      <c r="H505" s="275"/>
      <c r="I505" s="276"/>
      <c r="J505" s="277">
        <f t="shared" ref="J505:J517" si="200">+J506</f>
        <v>0</v>
      </c>
      <c r="K505" s="175" t="e">
        <f t="shared" ref="K505:K517" si="201">ROUND(I505/H505*100,2)</f>
        <v>#DIV/0!</v>
      </c>
      <c r="L505" s="330"/>
      <c r="M505" s="331"/>
      <c r="N505" s="331">
        <f>+N506+N510+N514</f>
        <v>0</v>
      </c>
      <c r="O505" s="332">
        <f>+O506+O510+O514</f>
        <v>0</v>
      </c>
      <c r="P505" s="176">
        <f t="shared" ref="P505:P517" si="202">L505-O505</f>
        <v>0</v>
      </c>
      <c r="Q505" s="177" t="e">
        <f t="shared" ref="Q505:Q517" si="203">ROUND(O505/L505*100,2)</f>
        <v>#DIV/0!</v>
      </c>
      <c r="R505" s="39"/>
      <c r="S505" s="40"/>
      <c r="T505" s="125"/>
      <c r="U505" s="125"/>
      <c r="V505" s="125"/>
      <c r="W505" s="126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8" x14ac:dyDescent="0.2">
      <c r="A506" s="178"/>
      <c r="B506" s="179"/>
      <c r="C506" s="179"/>
      <c r="D506" s="180"/>
      <c r="E506" s="180" t="s">
        <v>74</v>
      </c>
      <c r="F506" s="180"/>
      <c r="G506" s="149" t="s">
        <v>397</v>
      </c>
      <c r="H506" s="278"/>
      <c r="I506" s="279"/>
      <c r="J506" s="269">
        <f t="shared" si="200"/>
        <v>0</v>
      </c>
      <c r="K506" s="150" t="e">
        <f t="shared" si="201"/>
        <v>#DIV/0!</v>
      </c>
      <c r="L506" s="333"/>
      <c r="M506" s="334"/>
      <c r="N506" s="334">
        <f>+N507+N508+N509</f>
        <v>0</v>
      </c>
      <c r="O506" s="335">
        <f>+O507+O508+O509</f>
        <v>0</v>
      </c>
      <c r="P506" s="151">
        <f t="shared" si="202"/>
        <v>0</v>
      </c>
      <c r="Q506" s="181" t="e">
        <f t="shared" si="203"/>
        <v>#DIV/0!</v>
      </c>
      <c r="R506" s="39"/>
      <c r="S506" s="40"/>
      <c r="T506" s="125"/>
      <c r="U506" s="125"/>
      <c r="V506" s="125"/>
      <c r="W506" s="126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s="189" customFormat="1" ht="18" x14ac:dyDescent="0.2">
      <c r="A507" s="64"/>
      <c r="B507" s="65"/>
      <c r="C507" s="65"/>
      <c r="D507" s="69"/>
      <c r="E507" s="69"/>
      <c r="F507" s="69" t="s">
        <v>72</v>
      </c>
      <c r="G507" s="68" t="s">
        <v>398</v>
      </c>
      <c r="H507" s="280"/>
      <c r="I507" s="281"/>
      <c r="J507" s="255">
        <f t="shared" si="200"/>
        <v>0</v>
      </c>
      <c r="K507" s="182" t="e">
        <f t="shared" si="201"/>
        <v>#DIV/0!</v>
      </c>
      <c r="L507" s="336"/>
      <c r="M507" s="255"/>
      <c r="N507" s="255"/>
      <c r="O507" s="309">
        <f>+M507+N507</f>
        <v>0</v>
      </c>
      <c r="P507" s="96">
        <f t="shared" si="202"/>
        <v>0</v>
      </c>
      <c r="Q507" s="183" t="e">
        <f t="shared" si="203"/>
        <v>#DIV/0!</v>
      </c>
      <c r="R507" s="184"/>
      <c r="S507" s="185"/>
      <c r="T507" s="221"/>
      <c r="U507" s="221"/>
      <c r="V507" s="221"/>
      <c r="W507" s="222"/>
      <c r="X507" s="186"/>
      <c r="Y507" s="186"/>
      <c r="Z507" s="186"/>
      <c r="AA507" s="186"/>
      <c r="AB507" s="186"/>
      <c r="AC507" s="186"/>
      <c r="AD507" s="186"/>
      <c r="AE507" s="186"/>
      <c r="AF507" s="186"/>
      <c r="AG507" s="186"/>
      <c r="AH507" s="186"/>
      <c r="AI507" s="186"/>
      <c r="AJ507" s="186"/>
      <c r="AK507" s="186"/>
      <c r="AL507" s="186"/>
      <c r="AM507" s="187"/>
      <c r="AN507" s="187"/>
      <c r="AO507" s="187"/>
      <c r="AP507" s="187"/>
      <c r="AQ507" s="187"/>
      <c r="AR507" s="187"/>
      <c r="AS507" s="187"/>
      <c r="AT507" s="187"/>
      <c r="AU507" s="187"/>
      <c r="AV507" s="187"/>
      <c r="AW507" s="187"/>
      <c r="AX507" s="187"/>
      <c r="AY507" s="187"/>
      <c r="AZ507" s="187"/>
      <c r="BA507" s="187"/>
      <c r="BB507" s="187"/>
      <c r="BC507" s="187"/>
      <c r="BD507" s="187"/>
      <c r="BE507" s="187"/>
      <c r="BF507" s="187"/>
      <c r="BG507" s="187"/>
      <c r="BH507" s="187"/>
      <c r="BI507" s="187"/>
      <c r="BJ507" s="187"/>
      <c r="BK507" s="187"/>
      <c r="BL507" s="187"/>
      <c r="BM507" s="187"/>
      <c r="BN507" s="187"/>
      <c r="BO507" s="187"/>
      <c r="BP507" s="187"/>
      <c r="BQ507" s="187"/>
      <c r="BR507" s="187"/>
      <c r="BS507" s="187"/>
      <c r="BT507" s="187"/>
      <c r="BU507" s="187"/>
      <c r="BV507" s="187"/>
      <c r="BW507" s="187"/>
      <c r="BX507" s="187"/>
      <c r="BY507" s="187"/>
      <c r="BZ507" s="187"/>
      <c r="CA507" s="187"/>
      <c r="CB507" s="187"/>
      <c r="CC507" s="187"/>
      <c r="CD507" s="187"/>
      <c r="CE507" s="187"/>
      <c r="CF507" s="187"/>
      <c r="CG507" s="187"/>
      <c r="CH507" s="187"/>
      <c r="CI507" s="187"/>
      <c r="CJ507" s="187"/>
      <c r="CK507" s="187"/>
      <c r="CL507" s="187"/>
      <c r="CM507" s="187"/>
      <c r="CN507" s="187"/>
      <c r="CO507" s="187"/>
      <c r="CP507" s="187"/>
      <c r="CQ507" s="187"/>
      <c r="CR507" s="187"/>
      <c r="CS507" s="187"/>
      <c r="CT507" s="187"/>
      <c r="CU507" s="187"/>
      <c r="CV507" s="187"/>
      <c r="CW507" s="187"/>
      <c r="CX507" s="187"/>
      <c r="CY507" s="187"/>
      <c r="CZ507" s="187"/>
      <c r="DA507" s="187"/>
      <c r="DB507" s="187"/>
      <c r="DC507" s="187"/>
      <c r="DD507" s="188"/>
      <c r="DE507" s="188"/>
      <c r="DF507" s="188"/>
      <c r="DG507" s="188"/>
      <c r="DH507" s="188"/>
      <c r="DI507" s="188"/>
      <c r="DJ507" s="188"/>
      <c r="DK507" s="188"/>
      <c r="DL507" s="188"/>
      <c r="DM507" s="188"/>
      <c r="DN507" s="188"/>
      <c r="DO507" s="188"/>
      <c r="DP507" s="188"/>
      <c r="DQ507" s="188"/>
      <c r="DR507" s="188"/>
      <c r="DS507" s="188"/>
      <c r="DT507" s="188"/>
      <c r="DU507" s="188"/>
      <c r="DV507" s="188"/>
      <c r="DW507" s="188"/>
      <c r="DX507" s="188"/>
      <c r="DY507" s="188"/>
      <c r="DZ507" s="188"/>
      <c r="EA507" s="188"/>
      <c r="EB507" s="188"/>
      <c r="EC507" s="188"/>
      <c r="ED507" s="188"/>
      <c r="EE507" s="188"/>
      <c r="EF507" s="188"/>
      <c r="EG507" s="188"/>
      <c r="EH507" s="188"/>
      <c r="EI507" s="188"/>
      <c r="EJ507" s="188"/>
      <c r="EK507" s="188"/>
      <c r="EL507" s="188"/>
      <c r="EM507" s="188"/>
      <c r="EN507" s="188"/>
      <c r="EO507" s="188"/>
      <c r="EP507" s="188"/>
      <c r="EQ507" s="188"/>
      <c r="ER507" s="188"/>
      <c r="ES507" s="188"/>
      <c r="ET507" s="188"/>
      <c r="EU507" s="188"/>
      <c r="EV507" s="188"/>
      <c r="EW507" s="188"/>
      <c r="EX507" s="188"/>
      <c r="EY507" s="188"/>
    </row>
    <row r="508" spans="1:155" s="189" customFormat="1" ht="18" x14ac:dyDescent="0.2">
      <c r="A508" s="64"/>
      <c r="B508" s="65"/>
      <c r="C508" s="65"/>
      <c r="D508" s="69"/>
      <c r="E508" s="69"/>
      <c r="F508" s="69" t="s">
        <v>74</v>
      </c>
      <c r="G508" s="68" t="s">
        <v>399</v>
      </c>
      <c r="H508" s="280"/>
      <c r="I508" s="281"/>
      <c r="J508" s="255">
        <f t="shared" si="200"/>
        <v>0</v>
      </c>
      <c r="K508" s="182" t="e">
        <f t="shared" si="201"/>
        <v>#DIV/0!</v>
      </c>
      <c r="L508" s="336"/>
      <c r="M508" s="255"/>
      <c r="N508" s="255"/>
      <c r="O508" s="309">
        <f>+M508+N508</f>
        <v>0</v>
      </c>
      <c r="P508" s="96">
        <f t="shared" si="202"/>
        <v>0</v>
      </c>
      <c r="Q508" s="183" t="e">
        <f t="shared" si="203"/>
        <v>#DIV/0!</v>
      </c>
      <c r="R508" s="184"/>
      <c r="S508" s="185"/>
      <c r="T508" s="221"/>
      <c r="U508" s="221"/>
      <c r="V508" s="221"/>
      <c r="W508" s="222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U508" s="187"/>
      <c r="BV508" s="187"/>
      <c r="BW508" s="187"/>
      <c r="BX508" s="187"/>
      <c r="BY508" s="187"/>
      <c r="BZ508" s="187"/>
      <c r="CA508" s="187"/>
      <c r="CB508" s="187"/>
      <c r="CC508" s="187"/>
      <c r="CD508" s="187"/>
      <c r="CE508" s="187"/>
      <c r="CF508" s="187"/>
      <c r="CG508" s="187"/>
      <c r="CH508" s="187"/>
      <c r="CI508" s="187"/>
      <c r="CJ508" s="187"/>
      <c r="CK508" s="187"/>
      <c r="CL508" s="187"/>
      <c r="CM508" s="187"/>
      <c r="CN508" s="187"/>
      <c r="CO508" s="187"/>
      <c r="CP508" s="187"/>
      <c r="CQ508" s="187"/>
      <c r="CR508" s="187"/>
      <c r="CS508" s="187"/>
      <c r="CT508" s="187"/>
      <c r="CU508" s="187"/>
      <c r="CV508" s="187"/>
      <c r="CW508" s="187"/>
      <c r="CX508" s="187"/>
      <c r="CY508" s="187"/>
      <c r="CZ508" s="187"/>
      <c r="DA508" s="187"/>
      <c r="DB508" s="187"/>
      <c r="DC508" s="187"/>
      <c r="DD508" s="188"/>
      <c r="DE508" s="188"/>
      <c r="DF508" s="188"/>
      <c r="DG508" s="188"/>
      <c r="DH508" s="188"/>
      <c r="DI508" s="188"/>
      <c r="DJ508" s="188"/>
      <c r="DK508" s="188"/>
      <c r="DL508" s="188"/>
      <c r="DM508" s="188"/>
      <c r="DN508" s="188"/>
      <c r="DO508" s="188"/>
      <c r="DP508" s="188"/>
      <c r="DQ508" s="188"/>
      <c r="DR508" s="188"/>
      <c r="DS508" s="188"/>
      <c r="DT508" s="188"/>
      <c r="DU508" s="188"/>
      <c r="DV508" s="188"/>
      <c r="DW508" s="188"/>
      <c r="DX508" s="188"/>
      <c r="DY508" s="188"/>
      <c r="DZ508" s="188"/>
      <c r="EA508" s="188"/>
      <c r="EB508" s="188"/>
      <c r="EC508" s="188"/>
      <c r="ED508" s="188"/>
      <c r="EE508" s="188"/>
      <c r="EF508" s="188"/>
      <c r="EG508" s="188"/>
      <c r="EH508" s="188"/>
      <c r="EI508" s="188"/>
      <c r="EJ508" s="188"/>
      <c r="EK508" s="188"/>
      <c r="EL508" s="188"/>
      <c r="EM508" s="188"/>
      <c r="EN508" s="188"/>
      <c r="EO508" s="188"/>
      <c r="EP508" s="188"/>
      <c r="EQ508" s="188"/>
      <c r="ER508" s="188"/>
      <c r="ES508" s="188"/>
      <c r="ET508" s="188"/>
      <c r="EU508" s="188"/>
      <c r="EV508" s="188"/>
      <c r="EW508" s="188"/>
      <c r="EX508" s="188"/>
      <c r="EY508" s="188"/>
    </row>
    <row r="509" spans="1:155" s="201" customFormat="1" ht="18.75" thickBot="1" x14ac:dyDescent="0.25">
      <c r="A509" s="190"/>
      <c r="B509" s="191"/>
      <c r="C509" s="191"/>
      <c r="D509" s="192"/>
      <c r="E509" s="192"/>
      <c r="F509" s="192" t="s">
        <v>29</v>
      </c>
      <c r="G509" s="166" t="s">
        <v>400</v>
      </c>
      <c r="H509" s="282"/>
      <c r="I509" s="191"/>
      <c r="J509" s="283">
        <f t="shared" si="200"/>
        <v>0</v>
      </c>
      <c r="K509" s="193" t="e">
        <f t="shared" si="201"/>
        <v>#DIV/0!</v>
      </c>
      <c r="L509" s="337"/>
      <c r="M509" s="283"/>
      <c r="N509" s="283"/>
      <c r="O509" s="338">
        <f>+M509+N509</f>
        <v>0</v>
      </c>
      <c r="P509" s="194">
        <f t="shared" si="202"/>
        <v>0</v>
      </c>
      <c r="Q509" s="195" t="e">
        <f t="shared" si="203"/>
        <v>#DIV/0!</v>
      </c>
      <c r="R509" s="196"/>
      <c r="S509" s="197"/>
      <c r="T509" s="223"/>
      <c r="U509" s="223"/>
      <c r="V509" s="223"/>
      <c r="W509" s="224"/>
      <c r="X509" s="198"/>
      <c r="Y509" s="198"/>
      <c r="Z509" s="198"/>
      <c r="AA509" s="198"/>
      <c r="AB509" s="198"/>
      <c r="AC509" s="198"/>
      <c r="AD509" s="198"/>
      <c r="AE509" s="198"/>
      <c r="AF509" s="198"/>
      <c r="AG509" s="198"/>
      <c r="AH509" s="198"/>
      <c r="AI509" s="198"/>
      <c r="AJ509" s="198"/>
      <c r="AK509" s="198"/>
      <c r="AL509" s="198"/>
      <c r="AM509" s="199"/>
      <c r="AN509" s="199"/>
      <c r="AO509" s="199"/>
      <c r="AP509" s="199"/>
      <c r="AQ509" s="199"/>
      <c r="AR509" s="199"/>
      <c r="AS509" s="199"/>
      <c r="AT509" s="199"/>
      <c r="AU509" s="199"/>
      <c r="AV509" s="199"/>
      <c r="AW509" s="199"/>
      <c r="AX509" s="199"/>
      <c r="AY509" s="199"/>
      <c r="AZ509" s="199"/>
      <c r="BA509" s="199"/>
      <c r="BB509" s="199"/>
      <c r="BC509" s="199"/>
      <c r="BD509" s="199"/>
      <c r="BE509" s="199"/>
      <c r="BF509" s="199"/>
      <c r="BG509" s="199"/>
      <c r="BH509" s="199"/>
      <c r="BI509" s="199"/>
      <c r="BJ509" s="199"/>
      <c r="BK509" s="199"/>
      <c r="BL509" s="199"/>
      <c r="BM509" s="199"/>
      <c r="BN509" s="199"/>
      <c r="BO509" s="199"/>
      <c r="BP509" s="199"/>
      <c r="BQ509" s="199"/>
      <c r="BR509" s="199"/>
      <c r="BS509" s="199"/>
      <c r="BT509" s="199"/>
      <c r="BU509" s="199"/>
      <c r="BV509" s="199"/>
      <c r="BW509" s="199"/>
      <c r="BX509" s="199"/>
      <c r="BY509" s="199"/>
      <c r="BZ509" s="199"/>
      <c r="CA509" s="199"/>
      <c r="CB509" s="199"/>
      <c r="CC509" s="199"/>
      <c r="CD509" s="199"/>
      <c r="CE509" s="199"/>
      <c r="CF509" s="199"/>
      <c r="CG509" s="199"/>
      <c r="CH509" s="199"/>
      <c r="CI509" s="199"/>
      <c r="CJ509" s="199"/>
      <c r="CK509" s="199"/>
      <c r="CL509" s="199"/>
      <c r="CM509" s="199"/>
      <c r="CN509" s="199"/>
      <c r="CO509" s="199"/>
      <c r="CP509" s="199"/>
      <c r="CQ509" s="199"/>
      <c r="CR509" s="199"/>
      <c r="CS509" s="199"/>
      <c r="CT509" s="199"/>
      <c r="CU509" s="199"/>
      <c r="CV509" s="199"/>
      <c r="CW509" s="199"/>
      <c r="CX509" s="199"/>
      <c r="CY509" s="199"/>
      <c r="CZ509" s="199"/>
      <c r="DA509" s="199"/>
      <c r="DB509" s="199"/>
      <c r="DC509" s="199"/>
      <c r="DD509" s="200"/>
      <c r="DE509" s="200"/>
      <c r="DF509" s="200"/>
      <c r="DG509" s="200"/>
      <c r="DH509" s="200"/>
      <c r="DI509" s="200"/>
      <c r="DJ509" s="200"/>
      <c r="DK509" s="200"/>
      <c r="DL509" s="200"/>
      <c r="DM509" s="200"/>
      <c r="DN509" s="200"/>
      <c r="DO509" s="200"/>
      <c r="DP509" s="200"/>
      <c r="DQ509" s="200"/>
      <c r="DR509" s="200"/>
      <c r="DS509" s="200"/>
      <c r="DT509" s="200"/>
      <c r="DU509" s="200"/>
      <c r="DV509" s="200"/>
      <c r="DW509" s="200"/>
      <c r="DX509" s="200"/>
      <c r="DY509" s="200"/>
      <c r="DZ509" s="200"/>
      <c r="EA509" s="200"/>
      <c r="EB509" s="200"/>
      <c r="EC509" s="200"/>
      <c r="ED509" s="200"/>
      <c r="EE509" s="200"/>
      <c r="EF509" s="200"/>
      <c r="EG509" s="200"/>
      <c r="EH509" s="200"/>
      <c r="EI509" s="200"/>
      <c r="EJ509" s="200"/>
      <c r="EK509" s="200"/>
      <c r="EL509" s="200"/>
      <c r="EM509" s="200"/>
      <c r="EN509" s="200"/>
      <c r="EO509" s="200"/>
      <c r="EP509" s="200"/>
      <c r="EQ509" s="200"/>
      <c r="ER509" s="200"/>
      <c r="ES509" s="200"/>
      <c r="ET509" s="200"/>
      <c r="EU509" s="200"/>
      <c r="EV509" s="200"/>
      <c r="EW509" s="200"/>
      <c r="EX509" s="200"/>
      <c r="EY509" s="200"/>
    </row>
    <row r="510" spans="1:155" s="189" customFormat="1" ht="18" x14ac:dyDescent="0.2">
      <c r="A510" s="178"/>
      <c r="B510" s="179"/>
      <c r="C510" s="179"/>
      <c r="D510" s="202"/>
      <c r="E510" s="180"/>
      <c r="F510" s="180"/>
      <c r="G510" s="149" t="s">
        <v>401</v>
      </c>
      <c r="H510" s="278"/>
      <c r="I510" s="279"/>
      <c r="J510" s="269">
        <f t="shared" si="200"/>
        <v>0</v>
      </c>
      <c r="K510" s="150" t="e">
        <f t="shared" si="201"/>
        <v>#DIV/0!</v>
      </c>
      <c r="L510" s="333"/>
      <c r="M510" s="334"/>
      <c r="N510" s="334">
        <f>+N511+N512+N513</f>
        <v>0</v>
      </c>
      <c r="O510" s="335">
        <f>+O511+O512+O513</f>
        <v>0</v>
      </c>
      <c r="P510" s="151">
        <f t="shared" si="202"/>
        <v>0</v>
      </c>
      <c r="Q510" s="181" t="e">
        <f t="shared" si="203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189" customFormat="1" ht="18" x14ac:dyDescent="0.2">
      <c r="A511" s="64"/>
      <c r="B511" s="65"/>
      <c r="C511" s="65"/>
      <c r="D511" s="69"/>
      <c r="E511" s="69"/>
      <c r="F511" s="69" t="s">
        <v>72</v>
      </c>
      <c r="G511" s="68" t="s">
        <v>398</v>
      </c>
      <c r="H511" s="280"/>
      <c r="I511" s="281"/>
      <c r="J511" s="255">
        <f t="shared" si="200"/>
        <v>0</v>
      </c>
      <c r="K511" s="182" t="e">
        <f t="shared" si="201"/>
        <v>#DIV/0!</v>
      </c>
      <c r="L511" s="336"/>
      <c r="M511" s="255"/>
      <c r="N511" s="255"/>
      <c r="O511" s="309">
        <f>+M511+N511</f>
        <v>0</v>
      </c>
      <c r="P511" s="96">
        <f t="shared" si="202"/>
        <v>0</v>
      </c>
      <c r="Q511" s="183" t="e">
        <f t="shared" si="203"/>
        <v>#DIV/0!</v>
      </c>
      <c r="R511" s="184"/>
      <c r="S511" s="185"/>
      <c r="T511" s="221"/>
      <c r="U511" s="221"/>
      <c r="V511" s="221"/>
      <c r="W511" s="222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U511" s="187"/>
      <c r="BV511" s="187"/>
      <c r="BW511" s="187"/>
      <c r="BX511" s="187"/>
      <c r="BY511" s="187"/>
      <c r="BZ511" s="187"/>
      <c r="CA511" s="187"/>
      <c r="CB511" s="187"/>
      <c r="CC511" s="187"/>
      <c r="CD511" s="187"/>
      <c r="CE511" s="187"/>
      <c r="CF511" s="187"/>
      <c r="CG511" s="187"/>
      <c r="CH511" s="187"/>
      <c r="CI511" s="187"/>
      <c r="CJ511" s="187"/>
      <c r="CK511" s="187"/>
      <c r="CL511" s="187"/>
      <c r="CM511" s="187"/>
      <c r="CN511" s="187"/>
      <c r="CO511" s="187"/>
      <c r="CP511" s="187"/>
      <c r="CQ511" s="187"/>
      <c r="CR511" s="187"/>
      <c r="CS511" s="187"/>
      <c r="CT511" s="187"/>
      <c r="CU511" s="187"/>
      <c r="CV511" s="187"/>
      <c r="CW511" s="187"/>
      <c r="CX511" s="187"/>
      <c r="CY511" s="187"/>
      <c r="CZ511" s="187"/>
      <c r="DA511" s="187"/>
      <c r="DB511" s="187"/>
      <c r="DC511" s="187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  <c r="DW511" s="188"/>
      <c r="DX511" s="188"/>
      <c r="DY511" s="188"/>
      <c r="DZ511" s="188"/>
      <c r="EA511" s="188"/>
      <c r="EB511" s="188"/>
      <c r="EC511" s="188"/>
      <c r="ED511" s="188"/>
      <c r="EE511" s="188"/>
      <c r="EF511" s="188"/>
      <c r="EG511" s="188"/>
      <c r="EH511" s="188"/>
      <c r="EI511" s="188"/>
      <c r="EJ511" s="188"/>
      <c r="EK511" s="188"/>
      <c r="EL511" s="188"/>
      <c r="EM511" s="188"/>
      <c r="EN511" s="188"/>
      <c r="EO511" s="188"/>
      <c r="EP511" s="188"/>
      <c r="EQ511" s="188"/>
      <c r="ER511" s="188"/>
      <c r="ES511" s="188"/>
      <c r="ET511" s="188"/>
      <c r="EU511" s="188"/>
      <c r="EV511" s="188"/>
      <c r="EW511" s="188"/>
      <c r="EX511" s="188"/>
      <c r="EY511" s="188"/>
    </row>
    <row r="512" spans="1:155" s="189" customFormat="1" ht="18" x14ac:dyDescent="0.2">
      <c r="A512" s="64"/>
      <c r="B512" s="65"/>
      <c r="C512" s="65"/>
      <c r="D512" s="69"/>
      <c r="E512" s="69"/>
      <c r="F512" s="69" t="s">
        <v>74</v>
      </c>
      <c r="G512" s="68" t="s">
        <v>399</v>
      </c>
      <c r="H512" s="280"/>
      <c r="I512" s="281"/>
      <c r="J512" s="255">
        <f t="shared" si="200"/>
        <v>0</v>
      </c>
      <c r="K512" s="182" t="e">
        <f t="shared" si="201"/>
        <v>#DIV/0!</v>
      </c>
      <c r="L512" s="336"/>
      <c r="M512" s="255"/>
      <c r="N512" s="255"/>
      <c r="O512" s="309">
        <f>+M512+N512</f>
        <v>0</v>
      </c>
      <c r="P512" s="96">
        <f t="shared" si="202"/>
        <v>0</v>
      </c>
      <c r="Q512" s="183" t="e">
        <f t="shared" si="203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201" customFormat="1" ht="18.75" thickBot="1" x14ac:dyDescent="0.25">
      <c r="A513" s="190"/>
      <c r="B513" s="191"/>
      <c r="C513" s="191"/>
      <c r="D513" s="192"/>
      <c r="E513" s="192"/>
      <c r="F513" s="192" t="s">
        <v>29</v>
      </c>
      <c r="G513" s="166" t="s">
        <v>400</v>
      </c>
      <c r="H513" s="282"/>
      <c r="I513" s="191"/>
      <c r="J513" s="283">
        <f t="shared" si="200"/>
        <v>0</v>
      </c>
      <c r="K513" s="193" t="e">
        <f t="shared" si="201"/>
        <v>#DIV/0!</v>
      </c>
      <c r="L513" s="337"/>
      <c r="M513" s="283"/>
      <c r="N513" s="283"/>
      <c r="O513" s="338">
        <f>+M513+N513</f>
        <v>0</v>
      </c>
      <c r="P513" s="194">
        <f t="shared" si="202"/>
        <v>0</v>
      </c>
      <c r="Q513" s="195" t="e">
        <f t="shared" si="203"/>
        <v>#DIV/0!</v>
      </c>
      <c r="R513" s="196"/>
      <c r="S513" s="197"/>
      <c r="T513" s="223"/>
      <c r="U513" s="223"/>
      <c r="V513" s="223"/>
      <c r="W513" s="224"/>
      <c r="X513" s="198"/>
      <c r="Y513" s="198"/>
      <c r="Z513" s="198"/>
      <c r="AA513" s="198"/>
      <c r="AB513" s="198"/>
      <c r="AC513" s="198"/>
      <c r="AD513" s="198"/>
      <c r="AE513" s="198"/>
      <c r="AF513" s="198"/>
      <c r="AG513" s="198"/>
      <c r="AH513" s="198"/>
      <c r="AI513" s="198"/>
      <c r="AJ513" s="198"/>
      <c r="AK513" s="198"/>
      <c r="AL513" s="198"/>
      <c r="AM513" s="199"/>
      <c r="AN513" s="199"/>
      <c r="AO513" s="199"/>
      <c r="AP513" s="199"/>
      <c r="AQ513" s="199"/>
      <c r="AR513" s="199"/>
      <c r="AS513" s="199"/>
      <c r="AT513" s="199"/>
      <c r="AU513" s="199"/>
      <c r="AV513" s="199"/>
      <c r="AW513" s="199"/>
      <c r="AX513" s="199"/>
      <c r="AY513" s="199"/>
      <c r="AZ513" s="199"/>
      <c r="BA513" s="199"/>
      <c r="BB513" s="199"/>
      <c r="BC513" s="199"/>
      <c r="BD513" s="199"/>
      <c r="BE513" s="199"/>
      <c r="BF513" s="199"/>
      <c r="BG513" s="199"/>
      <c r="BH513" s="199"/>
      <c r="BI513" s="199"/>
      <c r="BJ513" s="199"/>
      <c r="BK513" s="199"/>
      <c r="BL513" s="199"/>
      <c r="BM513" s="199"/>
      <c r="BN513" s="199"/>
      <c r="BO513" s="199"/>
      <c r="BP513" s="199"/>
      <c r="BQ513" s="199"/>
      <c r="BR513" s="199"/>
      <c r="BS513" s="199"/>
      <c r="BT513" s="199"/>
      <c r="BU513" s="199"/>
      <c r="BV513" s="199"/>
      <c r="BW513" s="199"/>
      <c r="BX513" s="199"/>
      <c r="BY513" s="199"/>
      <c r="BZ513" s="199"/>
      <c r="CA513" s="199"/>
      <c r="CB513" s="199"/>
      <c r="CC513" s="199"/>
      <c r="CD513" s="199"/>
      <c r="CE513" s="199"/>
      <c r="CF513" s="199"/>
      <c r="CG513" s="199"/>
      <c r="CH513" s="199"/>
      <c r="CI513" s="199"/>
      <c r="CJ513" s="199"/>
      <c r="CK513" s="199"/>
      <c r="CL513" s="199"/>
      <c r="CM513" s="199"/>
      <c r="CN513" s="199"/>
      <c r="CO513" s="199"/>
      <c r="CP513" s="199"/>
      <c r="CQ513" s="199"/>
      <c r="CR513" s="199"/>
      <c r="CS513" s="199"/>
      <c r="CT513" s="199"/>
      <c r="CU513" s="199"/>
      <c r="CV513" s="199"/>
      <c r="CW513" s="199"/>
      <c r="CX513" s="199"/>
      <c r="CY513" s="199"/>
      <c r="CZ513" s="199"/>
      <c r="DA513" s="199"/>
      <c r="DB513" s="199"/>
      <c r="DC513" s="199"/>
      <c r="DD513" s="200"/>
      <c r="DE513" s="200"/>
      <c r="DF513" s="200"/>
      <c r="DG513" s="200"/>
      <c r="DH513" s="200"/>
      <c r="DI513" s="200"/>
      <c r="DJ513" s="200"/>
      <c r="DK513" s="200"/>
      <c r="DL513" s="200"/>
      <c r="DM513" s="200"/>
      <c r="DN513" s="200"/>
      <c r="DO513" s="200"/>
      <c r="DP513" s="200"/>
      <c r="DQ513" s="200"/>
      <c r="DR513" s="200"/>
      <c r="DS513" s="200"/>
      <c r="DT513" s="200"/>
      <c r="DU513" s="200"/>
      <c r="DV513" s="200"/>
      <c r="DW513" s="200"/>
      <c r="DX513" s="200"/>
      <c r="DY513" s="200"/>
      <c r="DZ513" s="200"/>
      <c r="EA513" s="200"/>
      <c r="EB513" s="200"/>
      <c r="EC513" s="200"/>
      <c r="ED513" s="200"/>
      <c r="EE513" s="200"/>
      <c r="EF513" s="200"/>
      <c r="EG513" s="200"/>
      <c r="EH513" s="200"/>
      <c r="EI513" s="200"/>
      <c r="EJ513" s="200"/>
      <c r="EK513" s="200"/>
      <c r="EL513" s="200"/>
      <c r="EM513" s="200"/>
      <c r="EN513" s="200"/>
      <c r="EO513" s="200"/>
      <c r="EP513" s="200"/>
      <c r="EQ513" s="200"/>
      <c r="ER513" s="200"/>
      <c r="ES513" s="200"/>
      <c r="ET513" s="200"/>
      <c r="EU513" s="200"/>
      <c r="EV513" s="200"/>
      <c r="EW513" s="200"/>
      <c r="EX513" s="200"/>
      <c r="EY513" s="200"/>
    </row>
    <row r="514" spans="1:155" s="189" customFormat="1" ht="18" x14ac:dyDescent="0.2">
      <c r="A514" s="178"/>
      <c r="B514" s="179"/>
      <c r="C514" s="179"/>
      <c r="D514" s="202"/>
      <c r="E514" s="180"/>
      <c r="F514" s="180"/>
      <c r="G514" s="149" t="s">
        <v>401</v>
      </c>
      <c r="H514" s="278"/>
      <c r="I514" s="279"/>
      <c r="J514" s="269">
        <f t="shared" si="200"/>
        <v>0</v>
      </c>
      <c r="K514" s="150" t="e">
        <f t="shared" si="201"/>
        <v>#DIV/0!</v>
      </c>
      <c r="L514" s="333"/>
      <c r="M514" s="334"/>
      <c r="N514" s="334">
        <f>+N515+N516+N517</f>
        <v>0</v>
      </c>
      <c r="O514" s="335">
        <f>+O515+O516+O517</f>
        <v>0</v>
      </c>
      <c r="P514" s="151">
        <f t="shared" si="202"/>
        <v>0</v>
      </c>
      <c r="Q514" s="181" t="e">
        <f t="shared" si="203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189" customFormat="1" ht="18" x14ac:dyDescent="0.2">
      <c r="A515" s="64"/>
      <c r="B515" s="65"/>
      <c r="C515" s="65"/>
      <c r="D515" s="69"/>
      <c r="E515" s="69"/>
      <c r="F515" s="69" t="s">
        <v>72</v>
      </c>
      <c r="G515" s="68" t="s">
        <v>398</v>
      </c>
      <c r="H515" s="280"/>
      <c r="I515" s="281"/>
      <c r="J515" s="255">
        <f t="shared" si="200"/>
        <v>0</v>
      </c>
      <c r="K515" s="182" t="e">
        <f t="shared" si="201"/>
        <v>#DIV/0!</v>
      </c>
      <c r="L515" s="336"/>
      <c r="M515" s="255"/>
      <c r="N515" s="255"/>
      <c r="O515" s="309">
        <f>+M515+N515</f>
        <v>0</v>
      </c>
      <c r="P515" s="96">
        <f t="shared" si="202"/>
        <v>0</v>
      </c>
      <c r="Q515" s="183" t="e">
        <f t="shared" si="203"/>
        <v>#DIV/0!</v>
      </c>
      <c r="R515" s="184"/>
      <c r="S515" s="185"/>
      <c r="T515" s="221"/>
      <c r="U515" s="221"/>
      <c r="V515" s="221"/>
      <c r="W515" s="222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U515" s="187"/>
      <c r="BV515" s="187"/>
      <c r="BW515" s="187"/>
      <c r="BX515" s="187"/>
      <c r="BY515" s="187"/>
      <c r="BZ515" s="187"/>
      <c r="CA515" s="187"/>
      <c r="CB515" s="187"/>
      <c r="CC515" s="187"/>
      <c r="CD515" s="187"/>
      <c r="CE515" s="187"/>
      <c r="CF515" s="187"/>
      <c r="CG515" s="187"/>
      <c r="CH515" s="187"/>
      <c r="CI515" s="187"/>
      <c r="CJ515" s="187"/>
      <c r="CK515" s="187"/>
      <c r="CL515" s="187"/>
      <c r="CM515" s="187"/>
      <c r="CN515" s="187"/>
      <c r="CO515" s="187"/>
      <c r="CP515" s="187"/>
      <c r="CQ515" s="187"/>
      <c r="CR515" s="187"/>
      <c r="CS515" s="187"/>
      <c r="CT515" s="187"/>
      <c r="CU515" s="187"/>
      <c r="CV515" s="187"/>
      <c r="CW515" s="187"/>
      <c r="CX515" s="187"/>
      <c r="CY515" s="187"/>
      <c r="CZ515" s="187"/>
      <c r="DA515" s="187"/>
      <c r="DB515" s="187"/>
      <c r="DC515" s="187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  <c r="DW515" s="188"/>
      <c r="DX515" s="188"/>
      <c r="DY515" s="188"/>
      <c r="DZ515" s="188"/>
      <c r="EA515" s="188"/>
      <c r="EB515" s="188"/>
      <c r="EC515" s="188"/>
      <c r="ED515" s="188"/>
      <c r="EE515" s="188"/>
      <c r="EF515" s="188"/>
      <c r="EG515" s="188"/>
      <c r="EH515" s="188"/>
      <c r="EI515" s="188"/>
      <c r="EJ515" s="188"/>
      <c r="EK515" s="188"/>
      <c r="EL515" s="188"/>
      <c r="EM515" s="188"/>
      <c r="EN515" s="188"/>
      <c r="EO515" s="188"/>
      <c r="EP515" s="188"/>
      <c r="EQ515" s="188"/>
      <c r="ER515" s="188"/>
      <c r="ES515" s="188"/>
      <c r="ET515" s="188"/>
      <c r="EU515" s="188"/>
      <c r="EV515" s="188"/>
      <c r="EW515" s="188"/>
      <c r="EX515" s="188"/>
      <c r="EY515" s="188"/>
    </row>
    <row r="516" spans="1:155" s="189" customFormat="1" ht="18" x14ac:dyDescent="0.2">
      <c r="A516" s="64"/>
      <c r="B516" s="65"/>
      <c r="C516" s="65"/>
      <c r="D516" s="69"/>
      <c r="E516" s="69"/>
      <c r="F516" s="69" t="s">
        <v>74</v>
      </c>
      <c r="G516" s="68" t="s">
        <v>399</v>
      </c>
      <c r="H516" s="280"/>
      <c r="I516" s="281"/>
      <c r="J516" s="255">
        <f t="shared" si="200"/>
        <v>0</v>
      </c>
      <c r="K516" s="182" t="e">
        <f t="shared" si="201"/>
        <v>#DIV/0!</v>
      </c>
      <c r="L516" s="336"/>
      <c r="M516" s="255"/>
      <c r="N516" s="255"/>
      <c r="O516" s="309">
        <f>+M516+N516</f>
        <v>0</v>
      </c>
      <c r="P516" s="96">
        <f t="shared" si="202"/>
        <v>0</v>
      </c>
      <c r="Q516" s="183" t="e">
        <f t="shared" si="203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ht="18.75" thickBot="1" x14ac:dyDescent="0.25">
      <c r="A517" s="203"/>
      <c r="B517" s="157"/>
      <c r="C517" s="157"/>
      <c r="D517" s="156"/>
      <c r="E517" s="156"/>
      <c r="F517" s="156" t="s">
        <v>29</v>
      </c>
      <c r="G517" s="166" t="s">
        <v>400</v>
      </c>
      <c r="H517" s="282"/>
      <c r="I517" s="191"/>
      <c r="J517" s="283">
        <f t="shared" si="200"/>
        <v>0</v>
      </c>
      <c r="K517" s="193" t="e">
        <f t="shared" si="201"/>
        <v>#DIV/0!</v>
      </c>
      <c r="L517" s="337"/>
      <c r="M517" s="283"/>
      <c r="N517" s="283"/>
      <c r="O517" s="338">
        <f>+M517+N517</f>
        <v>0</v>
      </c>
      <c r="P517" s="194">
        <f t="shared" si="202"/>
        <v>0</v>
      </c>
      <c r="Q517" s="195" t="e">
        <f t="shared" si="203"/>
        <v>#DIV/0!</v>
      </c>
      <c r="R517" s="39"/>
      <c r="S517" s="40"/>
      <c r="T517" s="125"/>
      <c r="U517" s="125"/>
      <c r="V517" s="125"/>
      <c r="W517" s="126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DZ517" s="11"/>
      <c r="EA517" s="11"/>
      <c r="EB517" s="11"/>
      <c r="EC517" s="11"/>
      <c r="ED517" s="11"/>
      <c r="EE517" s="11"/>
      <c r="EF517" s="11"/>
      <c r="EG517" s="11"/>
      <c r="EH517" s="11"/>
      <c r="EI517" s="11"/>
      <c r="EJ517" s="11"/>
      <c r="EK517" s="11"/>
      <c r="EL517" s="11"/>
      <c r="EM517" s="11"/>
      <c r="EN517" s="11"/>
      <c r="EO517" s="11"/>
      <c r="EP517" s="11"/>
      <c r="EQ517" s="11"/>
      <c r="ER517" s="11"/>
      <c r="ES517" s="11"/>
      <c r="ET517" s="11"/>
      <c r="EU517" s="11"/>
      <c r="EV517" s="11"/>
      <c r="EW517" s="11"/>
      <c r="EX517" s="11"/>
      <c r="EY517" s="11"/>
    </row>
    <row r="518" spans="1:155" x14ac:dyDescent="0.2">
      <c r="M518" s="339"/>
      <c r="N518" s="339"/>
      <c r="O518" s="340"/>
      <c r="P518" s="170"/>
      <c r="R518" s="39"/>
      <c r="S518" s="83"/>
      <c r="T518" s="219"/>
      <c r="U518" s="219"/>
      <c r="V518" s="219"/>
      <c r="W518" s="127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</row>
    <row r="519" spans="1:155" x14ac:dyDescent="0.2">
      <c r="M519" s="339"/>
      <c r="N519" s="339"/>
      <c r="O519" s="340"/>
      <c r="P519" s="170"/>
      <c r="R519" s="39"/>
      <c r="S519" s="83"/>
      <c r="T519" s="219"/>
      <c r="U519" s="219"/>
      <c r="V519" s="219"/>
      <c r="W519" s="127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s="63" customFormat="1" x14ac:dyDescent="0.25">
      <c r="A520" s="3"/>
      <c r="B520" s="3"/>
      <c r="C520" s="3"/>
      <c r="D520" s="3"/>
      <c r="E520" s="3"/>
      <c r="F520" s="3"/>
      <c r="G520" s="212"/>
      <c r="H520" s="286"/>
      <c r="I520" s="286"/>
      <c r="J520" s="286"/>
      <c r="K520" s="213"/>
      <c r="L520" s="344"/>
      <c r="M520" s="342"/>
      <c r="N520" s="342"/>
      <c r="O520" s="340"/>
      <c r="P520" s="204"/>
      <c r="Q520" s="205"/>
      <c r="R520" s="58"/>
      <c r="S520" s="110"/>
      <c r="T520" s="220"/>
      <c r="U520" s="220"/>
      <c r="V520" s="220"/>
      <c r="W520" s="225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2"/>
      <c r="BF520" s="62"/>
      <c r="BG520" s="62"/>
      <c r="BH520" s="62"/>
      <c r="BI520" s="62"/>
      <c r="BJ520" s="62"/>
      <c r="BK520" s="62"/>
      <c r="BL520" s="62"/>
      <c r="BM520" s="62"/>
      <c r="BN520" s="62"/>
      <c r="BO520" s="62"/>
      <c r="BP520" s="62"/>
      <c r="BQ520" s="62"/>
      <c r="BR520" s="62"/>
      <c r="BS520" s="62"/>
      <c r="BT520" s="62"/>
      <c r="BU520" s="62"/>
      <c r="BV520" s="62"/>
      <c r="BW520" s="62"/>
      <c r="BX520" s="62"/>
      <c r="BY520" s="62"/>
      <c r="BZ520" s="62"/>
      <c r="CA520" s="62"/>
      <c r="CB520" s="62"/>
      <c r="CC520" s="62"/>
      <c r="CD520" s="62"/>
      <c r="CE520" s="62"/>
      <c r="CF520" s="62"/>
      <c r="CG520" s="62"/>
      <c r="CH520" s="62"/>
      <c r="CI520" s="62"/>
      <c r="CJ520" s="62"/>
      <c r="CK520" s="62"/>
      <c r="CL520" s="62"/>
      <c r="CM520" s="62"/>
      <c r="CN520" s="62"/>
      <c r="CO520" s="62"/>
      <c r="CP520" s="62"/>
      <c r="CQ520" s="62"/>
      <c r="CR520" s="62"/>
      <c r="CS520" s="62"/>
      <c r="CT520" s="62"/>
      <c r="CU520" s="62"/>
      <c r="CV520" s="62"/>
      <c r="CW520" s="62"/>
      <c r="CX520" s="62"/>
      <c r="CY520" s="62"/>
      <c r="CZ520" s="62"/>
      <c r="DA520" s="62"/>
      <c r="DB520" s="62"/>
      <c r="DC520" s="62"/>
      <c r="DD520" s="62"/>
      <c r="DE520" s="62"/>
      <c r="DF520" s="62"/>
      <c r="DG520" s="62"/>
      <c r="DH520" s="62"/>
      <c r="DI520" s="62"/>
      <c r="DJ520" s="62"/>
      <c r="DK520" s="62"/>
      <c r="DL520" s="62"/>
      <c r="DM520" s="62"/>
      <c r="DN520" s="62"/>
      <c r="DO520" s="62"/>
      <c r="DP520" s="62"/>
      <c r="DQ520" s="62"/>
      <c r="DR520" s="62"/>
      <c r="DS520" s="62"/>
      <c r="DT520" s="62"/>
      <c r="DU520" s="62"/>
      <c r="DV520" s="62"/>
      <c r="DW520" s="62"/>
      <c r="DX520" s="62"/>
      <c r="DY520" s="62"/>
      <c r="DZ520" s="62"/>
      <c r="EA520" s="62"/>
      <c r="EB520" s="62"/>
      <c r="EC520" s="62"/>
      <c r="ED520" s="62"/>
      <c r="EE520" s="62"/>
      <c r="EF520" s="62"/>
      <c r="EG520" s="62"/>
      <c r="EH520" s="62"/>
      <c r="EI520" s="62"/>
      <c r="EJ520" s="62"/>
      <c r="EK520" s="62"/>
      <c r="EL520" s="62"/>
      <c r="EM520" s="62"/>
      <c r="EN520" s="62"/>
      <c r="EO520" s="62"/>
      <c r="EP520" s="62"/>
      <c r="EQ520" s="62"/>
      <c r="ER520" s="62"/>
      <c r="ES520" s="62"/>
      <c r="ET520" s="62"/>
      <c r="EU520" s="62"/>
      <c r="EV520" s="62"/>
      <c r="EW520" s="62"/>
      <c r="EX520" s="62"/>
      <c r="EY520" s="62"/>
    </row>
    <row r="521" spans="1:155" s="63" customFormat="1" x14ac:dyDescent="0.25">
      <c r="A521" s="206"/>
      <c r="B521" s="3"/>
      <c r="C521" s="3"/>
      <c r="D521" s="3"/>
      <c r="E521" s="206"/>
      <c r="F521" s="206"/>
      <c r="G521" s="207"/>
      <c r="H521" s="284"/>
      <c r="I521" s="284"/>
      <c r="J521" s="284"/>
      <c r="K521" s="208"/>
      <c r="L521" s="341"/>
      <c r="M521" s="342"/>
      <c r="N521" s="342"/>
      <c r="O521" s="340"/>
      <c r="P521" s="204"/>
      <c r="Q521" s="205"/>
      <c r="R521" s="58"/>
      <c r="S521" s="110"/>
      <c r="T521" s="220"/>
      <c r="U521" s="220"/>
      <c r="V521" s="220"/>
      <c r="W521" s="225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  <c r="BT521" s="62"/>
      <c r="BU521" s="62"/>
      <c r="BV521" s="62"/>
      <c r="BW521" s="62"/>
      <c r="BX521" s="62"/>
      <c r="BY521" s="62"/>
      <c r="BZ521" s="62"/>
      <c r="CA521" s="62"/>
      <c r="CB521" s="62"/>
      <c r="CC521" s="62"/>
      <c r="CD521" s="62"/>
      <c r="CE521" s="62"/>
      <c r="CF521" s="62"/>
      <c r="CG521" s="62"/>
      <c r="CH521" s="62"/>
      <c r="CI521" s="62"/>
      <c r="CJ521" s="62"/>
      <c r="CK521" s="62"/>
      <c r="CL521" s="62"/>
      <c r="CM521" s="62"/>
      <c r="CN521" s="62"/>
      <c r="CO521" s="62"/>
      <c r="CP521" s="62"/>
      <c r="CQ521" s="62"/>
      <c r="CR521" s="62"/>
      <c r="CS521" s="62"/>
      <c r="CT521" s="62"/>
      <c r="CU521" s="62"/>
      <c r="CV521" s="62"/>
      <c r="CW521" s="62"/>
      <c r="CX521" s="62"/>
      <c r="CY521" s="62"/>
      <c r="CZ521" s="62"/>
      <c r="DA521" s="62"/>
      <c r="DB521" s="62"/>
      <c r="DC521" s="62"/>
      <c r="DD521" s="62"/>
      <c r="DE521" s="62"/>
      <c r="DF521" s="62"/>
      <c r="DG521" s="62"/>
      <c r="DH521" s="62"/>
      <c r="DI521" s="62"/>
      <c r="DJ521" s="62"/>
      <c r="DK521" s="62"/>
      <c r="DL521" s="62"/>
      <c r="DM521" s="62"/>
      <c r="DN521" s="62"/>
      <c r="DO521" s="62"/>
      <c r="DP521" s="62"/>
      <c r="DQ521" s="62"/>
      <c r="DR521" s="62"/>
      <c r="DS521" s="62"/>
      <c r="DT521" s="62"/>
      <c r="DU521" s="62"/>
      <c r="DV521" s="62"/>
      <c r="DW521" s="62"/>
      <c r="DX521" s="62"/>
      <c r="DY521" s="62"/>
      <c r="DZ521" s="62"/>
      <c r="EA521" s="62"/>
      <c r="EB521" s="62"/>
      <c r="EC521" s="62"/>
      <c r="ED521" s="62"/>
      <c r="EE521" s="62"/>
      <c r="EF521" s="62"/>
      <c r="EG521" s="62"/>
      <c r="EH521" s="62"/>
      <c r="EI521" s="62"/>
      <c r="EJ521" s="62"/>
      <c r="EK521" s="62"/>
      <c r="EL521" s="62"/>
      <c r="EM521" s="62"/>
      <c r="EN521" s="62"/>
      <c r="EO521" s="62"/>
      <c r="EP521" s="62"/>
      <c r="EQ521" s="62"/>
      <c r="ER521" s="62"/>
      <c r="ES521" s="62"/>
      <c r="ET521" s="62"/>
      <c r="EU521" s="62"/>
      <c r="EV521" s="62"/>
      <c r="EW521" s="62"/>
      <c r="EX521" s="62"/>
      <c r="EY521" s="62"/>
    </row>
    <row r="522" spans="1:155" s="63" customFormat="1" ht="15.75" x14ac:dyDescent="0.25">
      <c r="A522" s="3"/>
      <c r="B522" s="401"/>
      <c r="C522" s="401"/>
      <c r="D522" s="401" t="s">
        <v>423</v>
      </c>
      <c r="E522" s="401"/>
      <c r="F522" s="402"/>
      <c r="G522" s="403"/>
      <c r="H522" s="404"/>
      <c r="I522" s="404"/>
      <c r="J522" s="402" t="s">
        <v>424</v>
      </c>
      <c r="K522" s="405"/>
      <c r="L522" s="406"/>
      <c r="M522" s="407" t="s">
        <v>425</v>
      </c>
      <c r="N522" s="407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ht="15.75" x14ac:dyDescent="0.25">
      <c r="A523" s="3"/>
      <c r="B523" s="401"/>
      <c r="C523" s="401" t="s">
        <v>426</v>
      </c>
      <c r="D523" s="401"/>
      <c r="E523" s="401"/>
      <c r="F523" s="402"/>
      <c r="G523" s="403"/>
      <c r="H523" s="404"/>
      <c r="I523" s="404"/>
      <c r="J523" s="402" t="s">
        <v>427</v>
      </c>
      <c r="K523" s="405"/>
      <c r="L523" s="406"/>
      <c r="M523" s="407" t="s">
        <v>428</v>
      </c>
      <c r="N523" s="407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x14ac:dyDescent="0.25">
      <c r="A524" s="3"/>
      <c r="B524" s="3"/>
      <c r="C524" s="3"/>
      <c r="D524" s="3"/>
      <c r="E524" s="3"/>
      <c r="F524" s="209"/>
      <c r="G524" s="210"/>
      <c r="H524" s="285"/>
      <c r="I524" s="285"/>
      <c r="J524" s="285"/>
      <c r="K524" s="211"/>
      <c r="L524" s="343"/>
      <c r="M524" s="342"/>
      <c r="N524" s="342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x14ac:dyDescent="0.25">
      <c r="A525" s="3"/>
      <c r="B525" s="3"/>
      <c r="C525" s="3"/>
      <c r="D525" s="3"/>
      <c r="E525" s="3"/>
      <c r="F525" s="209"/>
      <c r="G525" s="210"/>
      <c r="H525" s="285"/>
      <c r="I525" s="285"/>
      <c r="J525" s="285"/>
      <c r="K525" s="211"/>
      <c r="L525" s="343"/>
      <c r="M525" s="342"/>
      <c r="N525" s="342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x14ac:dyDescent="0.2">
      <c r="M531" s="339"/>
      <c r="N531" s="339"/>
      <c r="O531" s="345"/>
      <c r="P531" s="170"/>
      <c r="R531" s="39"/>
      <c r="S531" s="40"/>
      <c r="T531" s="125"/>
      <c r="U531" s="125"/>
      <c r="V531" s="125"/>
      <c r="W531" s="126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1"/>
      <c r="DE531" s="11"/>
      <c r="DF531" s="11"/>
      <c r="DG531" s="11"/>
      <c r="DH531" s="11"/>
      <c r="DI531" s="11"/>
      <c r="DJ531" s="11"/>
      <c r="DK531" s="11"/>
      <c r="DL531" s="11"/>
      <c r="DM531" s="11"/>
      <c r="DN531" s="11"/>
      <c r="DO531" s="11"/>
      <c r="DP531" s="11"/>
      <c r="DQ531" s="11"/>
      <c r="DR531" s="11"/>
      <c r="DS531" s="11"/>
      <c r="DT531" s="11"/>
      <c r="DU531" s="11"/>
      <c r="DV531" s="11"/>
      <c r="DW531" s="11"/>
      <c r="DX531" s="11"/>
      <c r="DY531" s="11"/>
      <c r="DZ531" s="11"/>
      <c r="EA531" s="11"/>
      <c r="EB531" s="11"/>
      <c r="EC531" s="11"/>
      <c r="ED531" s="11"/>
      <c r="EE531" s="11"/>
      <c r="EF531" s="11"/>
      <c r="EG531" s="11"/>
      <c r="EH531" s="11"/>
      <c r="EI531" s="11"/>
      <c r="EJ531" s="11"/>
      <c r="EK531" s="11"/>
      <c r="EL531" s="11"/>
      <c r="EM531" s="11"/>
      <c r="EN531" s="11"/>
      <c r="EO531" s="11"/>
      <c r="EP531" s="11"/>
      <c r="EQ531" s="11"/>
      <c r="ER531" s="11"/>
      <c r="ES531" s="11"/>
      <c r="ET531" s="11"/>
      <c r="EU531" s="11"/>
      <c r="EV531" s="11"/>
      <c r="EW531" s="11"/>
      <c r="EX531" s="11"/>
      <c r="EY531" s="11"/>
    </row>
    <row r="532" spans="1:155" x14ac:dyDescent="0.2">
      <c r="M532" s="339"/>
      <c r="N532" s="339"/>
      <c r="O532" s="345"/>
      <c r="P532" s="170"/>
      <c r="R532" s="39"/>
      <c r="S532" s="40"/>
      <c r="T532" s="125"/>
      <c r="U532" s="125"/>
      <c r="V532" s="125"/>
      <c r="W532" s="126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214"/>
      <c r="T546" s="226"/>
      <c r="U546" s="226"/>
      <c r="V546" s="226"/>
    </row>
    <row r="547" spans="13:155" x14ac:dyDescent="0.2">
      <c r="M547" s="339"/>
      <c r="N547" s="339"/>
      <c r="O547" s="345"/>
      <c r="P547" s="170"/>
      <c r="R547" s="39"/>
      <c r="S547" s="214"/>
      <c r="T547" s="226"/>
      <c r="U547" s="226"/>
      <c r="V547" s="226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5:F395"/>
    <mergeCell ref="A480:F480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2022-02-08T12:38:14Z</dcterms:modified>
</cp:coreProperties>
</file>