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90" windowWidth="18885" windowHeight="7350"/>
  </bookViews>
  <sheets>
    <sheet name="judet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xlnm.Print_Area" localSheetId="0">judet!$A$1:$Q$520</definedName>
    <definedName name="_xlnm.Print_Area">#REF!</definedName>
    <definedName name="_xlnm.Print_Titles" localSheetId="0">judet!$3:$4</definedName>
    <definedName name="_xlnm.Print_Titles">#N/A</definedName>
    <definedName name="test">#REF!</definedName>
    <definedName name="Z_397CD15D_2114_4EF5_824A_761F5DAAF476_.wvu.PrintArea" localSheetId="0" hidden="1">judet!$G$7:$O$483</definedName>
    <definedName name="Z_397CD15D_2114_4EF5_824A_761F5DAAF476_.wvu.Rows" localSheetId="0" hidden="1">judet!#REF!,judet!#REF!,judet!#REF!,judet!$105:$105,judet!$107:$109,judet!$112:$114,judet!$116:$118,judet!$132:$132,judet!$138:$139,judet!$143:$144,judet!$150:$150,judet!$182:$182,judet!$187:$188,judet!$191:$193,judet!$212:$212,judet!$218:$219,judet!$223:$223,judet!$227:$228,judet!$230:$230,judet!$232:$232,judet!$242:$242,judet!$244:$244,judet!$253:$253,judet!$259:$259,judet!$272:$272,judet!$277:$278,judet!$281:$283,judet!$286:$288,judet!$291:$291,judet!$309:$309,judet!$315:$316,judet!$326:$328,judet!$331:$331,judet!$373:$374,judet!$388:$388,judet!#REF!,judet!$402:$402,judet!$405:$405,judet!$474:$474</definedName>
  </definedNames>
  <calcPr calcId="145621"/>
</workbook>
</file>

<file path=xl/calcChain.xml><?xml version="1.0" encoding="utf-8"?>
<calcChain xmlns="http://schemas.openxmlformats.org/spreadsheetml/2006/main">
  <c r="J421" i="4" l="1"/>
  <c r="J149" i="4"/>
  <c r="J152" i="4"/>
  <c r="O366" i="4" l="1"/>
  <c r="O368" i="4"/>
  <c r="N366" i="4"/>
  <c r="O369" i="4"/>
  <c r="M149" i="4" l="1"/>
  <c r="N149" i="4"/>
  <c r="J455" i="4"/>
  <c r="J460" i="4"/>
  <c r="J454" i="4"/>
  <c r="H346" i="4"/>
  <c r="I346" i="4"/>
  <c r="L149" i="4" l="1"/>
  <c r="M373" i="4" l="1"/>
  <c r="N373" i="4"/>
  <c r="N346" i="4" l="1"/>
  <c r="M167" i="4" l="1"/>
  <c r="H391" i="4" l="1"/>
  <c r="H390" i="4" s="1"/>
  <c r="M362" i="4"/>
  <c r="N362" i="4"/>
  <c r="O370" i="4"/>
  <c r="K455" i="4"/>
  <c r="K449" i="4"/>
  <c r="L362" i="4"/>
  <c r="I362" i="4"/>
  <c r="H362" i="4"/>
  <c r="H345" i="4"/>
  <c r="J346" i="4"/>
  <c r="K300" i="4"/>
  <c r="H149" i="4"/>
  <c r="N454" i="4" l="1"/>
  <c r="M454" i="4"/>
  <c r="O456" i="4"/>
  <c r="O457" i="4"/>
  <c r="O455" i="4"/>
  <c r="O248" i="4"/>
  <c r="O249" i="4"/>
  <c r="N247" i="4"/>
  <c r="M247" i="4"/>
  <c r="M469" i="4"/>
  <c r="M466" i="4"/>
  <c r="M462" i="4"/>
  <c r="M458" i="4"/>
  <c r="M448" i="4"/>
  <c r="M437" i="4"/>
  <c r="M435" i="4"/>
  <c r="M433" i="4"/>
  <c r="M429" i="4"/>
  <c r="M425" i="4"/>
  <c r="M423" i="4" s="1"/>
  <c r="M413" i="4"/>
  <c r="M411" i="4"/>
  <c r="M408" i="4"/>
  <c r="M407" i="4" s="1"/>
  <c r="M80" i="4" s="1"/>
  <c r="M59" i="4" s="1"/>
  <c r="M405" i="4"/>
  <c r="M404" i="4" s="1"/>
  <c r="M401" i="4"/>
  <c r="M399" i="4"/>
  <c r="M398" i="4"/>
  <c r="M476" i="4" s="1"/>
  <c r="M393" i="4"/>
  <c r="M385" i="4"/>
  <c r="M384" i="4" s="1"/>
  <c r="M383" i="4" s="1"/>
  <c r="M171" i="4" s="1"/>
  <c r="M170" i="4" s="1"/>
  <c r="M377" i="4"/>
  <c r="M376" i="4" s="1"/>
  <c r="M375" i="4" s="1"/>
  <c r="M366" i="4"/>
  <c r="M391" i="4"/>
  <c r="M390" i="4" s="1"/>
  <c r="M357" i="4"/>
  <c r="M346" i="4"/>
  <c r="M345" i="4" s="1"/>
  <c r="M340" i="4"/>
  <c r="M339" i="4" s="1"/>
  <c r="M337" i="4"/>
  <c r="M336" i="4" s="1"/>
  <c r="M162" i="4" s="1"/>
  <c r="M329" i="4"/>
  <c r="M326" i="4"/>
  <c r="M318" i="4"/>
  <c r="M314" i="4"/>
  <c r="M302" i="4"/>
  <c r="M301" i="4" s="1"/>
  <c r="M294" i="4"/>
  <c r="M292" i="4"/>
  <c r="M285" i="4"/>
  <c r="M266" i="4"/>
  <c r="M252" i="4"/>
  <c r="M251" i="4" s="1"/>
  <c r="M243" i="4"/>
  <c r="M241" i="4" s="1"/>
  <c r="M239" i="4"/>
  <c r="M237" i="4"/>
  <c r="M236" i="4" s="1"/>
  <c r="M234" i="4"/>
  <c r="M163" i="4" s="1"/>
  <c r="M229" i="4"/>
  <c r="M221" i="4"/>
  <c r="M217" i="4"/>
  <c r="M205" i="4"/>
  <c r="M197" i="4"/>
  <c r="M177" i="4"/>
  <c r="M176" i="4"/>
  <c r="M172" i="4"/>
  <c r="M156" i="4"/>
  <c r="M147" i="4"/>
  <c r="M142" i="4"/>
  <c r="M137" i="4"/>
  <c r="M130" i="4"/>
  <c r="M122" i="4"/>
  <c r="M120" i="4"/>
  <c r="M101" i="4"/>
  <c r="M100" i="4" s="1"/>
  <c r="M97" i="4"/>
  <c r="M66" i="4" s="1"/>
  <c r="M96" i="4"/>
  <c r="M95" i="4"/>
  <c r="M94" i="4" s="1"/>
  <c r="M89" i="4"/>
  <c r="M88" i="4"/>
  <c r="M87" i="4"/>
  <c r="M86" i="4"/>
  <c r="M81" i="4"/>
  <c r="M60" i="4" s="1"/>
  <c r="M79" i="4"/>
  <c r="M78" i="4"/>
  <c r="M77" i="4"/>
  <c r="M76" i="4"/>
  <c r="M72" i="4"/>
  <c r="M57" i="4" s="1"/>
  <c r="M71" i="4"/>
  <c r="M56" i="4" s="1"/>
  <c r="M47" i="4"/>
  <c r="M43" i="4"/>
  <c r="M41" i="4" s="1"/>
  <c r="M38" i="4"/>
  <c r="M37" i="4" s="1"/>
  <c r="M36" i="4" s="1"/>
  <c r="M34" i="4"/>
  <c r="M29" i="4"/>
  <c r="M28" i="4" s="1"/>
  <c r="M25" i="4"/>
  <c r="M24" i="4" s="1"/>
  <c r="M12" i="4"/>
  <c r="M11" i="4" s="1"/>
  <c r="M8" i="4"/>
  <c r="O449" i="4"/>
  <c r="O450" i="4"/>
  <c r="O451" i="4"/>
  <c r="O452" i="4"/>
  <c r="N448" i="4"/>
  <c r="M204" i="4" l="1"/>
  <c r="M453" i="4"/>
  <c r="M161" i="4"/>
  <c r="M422" i="4"/>
  <c r="M85" i="4" s="1"/>
  <c r="M84" i="4" s="1"/>
  <c r="M129" i="4"/>
  <c r="O454" i="4"/>
  <c r="M90" i="4"/>
  <c r="M62" i="4" s="1"/>
  <c r="M265" i="4"/>
  <c r="M160" i="4" s="1"/>
  <c r="M23" i="4"/>
  <c r="M18" i="4"/>
  <c r="M17" i="4" s="1"/>
  <c r="M99" i="4"/>
  <c r="M154" i="4"/>
  <c r="M91" i="4"/>
  <c r="M63" i="4" s="1"/>
  <c r="M344" i="4"/>
  <c r="M83" i="4"/>
  <c r="M70" i="4"/>
  <c r="M55" i="4" s="1"/>
  <c r="M175" i="4"/>
  <c r="M164" i="4"/>
  <c r="M261" i="4"/>
  <c r="M260" i="4" s="1"/>
  <c r="M75" i="4"/>
  <c r="M74" i="4" s="1"/>
  <c r="M73" i="4"/>
  <c r="M58" i="4" s="1"/>
  <c r="M250" i="4"/>
  <c r="M169" i="4" s="1"/>
  <c r="M168" i="4" s="1"/>
  <c r="M93" i="4"/>
  <c r="M389" i="4"/>
  <c r="O152" i="4"/>
  <c r="M69" i="4" l="1"/>
  <c r="M421" i="4"/>
  <c r="M420" i="4" s="1"/>
  <c r="M477" i="4" s="1"/>
  <c r="M46" i="4"/>
  <c r="J366" i="4"/>
  <c r="H344" i="4"/>
  <c r="M98" i="4"/>
  <c r="M157" i="4"/>
  <c r="M155" i="4" s="1"/>
  <c r="M10" i="4"/>
  <c r="M7" i="4" s="1"/>
  <c r="M6" i="4" s="1"/>
  <c r="M166" i="4"/>
  <c r="M159" i="4" s="1"/>
  <c r="M158" i="4" s="1"/>
  <c r="M165" i="4"/>
  <c r="M480" i="4"/>
  <c r="M483" i="4" s="1"/>
  <c r="M92" i="4"/>
  <c r="M65" i="4"/>
  <c r="M64" i="4" s="1"/>
  <c r="M174" i="4"/>
  <c r="M262" i="4" s="1"/>
  <c r="M264" i="4"/>
  <c r="M263" i="4" s="1"/>
  <c r="M394" i="4" s="1"/>
  <c r="M392" i="4" s="1"/>
  <c r="M54" i="4"/>
  <c r="S366" i="4"/>
  <c r="O445" i="4"/>
  <c r="K445" i="4"/>
  <c r="M82" i="4" l="1"/>
  <c r="M61" i="4" s="1"/>
  <c r="M397" i="4"/>
  <c r="M396" i="4" s="1"/>
  <c r="M478" i="4" s="1"/>
  <c r="M475" i="4" s="1"/>
  <c r="M68" i="4"/>
  <c r="M67" i="4" s="1"/>
  <c r="M479" i="4"/>
  <c r="M482" i="4" s="1"/>
  <c r="M53" i="4"/>
  <c r="M52" i="4" s="1"/>
  <c r="M481" i="4" s="1"/>
  <c r="I47" i="4"/>
  <c r="I38" i="4"/>
  <c r="I37" i="4" s="1"/>
  <c r="I36" i="4" s="1"/>
  <c r="I34" i="4"/>
  <c r="I29" i="4" s="1"/>
  <c r="I28" i="4" s="1"/>
  <c r="I25" i="4"/>
  <c r="I24" i="4" s="1"/>
  <c r="I18" i="4"/>
  <c r="I17" i="4" s="1"/>
  <c r="I12" i="4"/>
  <c r="I11" i="4" s="1"/>
  <c r="I8" i="4"/>
  <c r="I23" i="4" l="1"/>
  <c r="I10" i="4"/>
  <c r="H47" i="4" l="1"/>
  <c r="H43" i="4"/>
  <c r="H41" i="4"/>
  <c r="H38" i="4"/>
  <c r="H37" i="4" s="1"/>
  <c r="H36" i="4" s="1"/>
  <c r="H34" i="4"/>
  <c r="H29" i="4" s="1"/>
  <c r="H28" i="4" s="1"/>
  <c r="H25" i="4"/>
  <c r="H24" i="4" s="1"/>
  <c r="H12" i="4"/>
  <c r="H11" i="4" s="1"/>
  <c r="H8" i="4"/>
  <c r="L47" i="4"/>
  <c r="L43" i="4"/>
  <c r="L41" i="4" s="1"/>
  <c r="L38" i="4"/>
  <c r="L37" i="4" s="1"/>
  <c r="L36" i="4" s="1"/>
  <c r="L34" i="4"/>
  <c r="L29" i="4" s="1"/>
  <c r="L28" i="4" s="1"/>
  <c r="L25" i="4"/>
  <c r="L24" i="4" s="1"/>
  <c r="L12" i="4"/>
  <c r="L11" i="4" s="1"/>
  <c r="L8" i="4"/>
  <c r="N47" i="4"/>
  <c r="N38" i="4"/>
  <c r="N37" i="4"/>
  <c r="N36" i="4" s="1"/>
  <c r="H23" i="4" l="1"/>
  <c r="L23" i="4"/>
  <c r="H18" i="4"/>
  <c r="H17" i="4" s="1"/>
  <c r="H10" i="4" s="1"/>
  <c r="H7" i="4" s="1"/>
  <c r="H6" i="4" s="1"/>
  <c r="L18" i="4"/>
  <c r="L17" i="4" s="1"/>
  <c r="L10" i="4" s="1"/>
  <c r="L7" i="4" s="1"/>
  <c r="L6" i="4" s="1"/>
  <c r="N429" i="4"/>
  <c r="N425" i="4"/>
  <c r="H46" i="4" l="1"/>
  <c r="L46" i="4"/>
  <c r="O44" i="4"/>
  <c r="O45" i="4"/>
  <c r="N43" i="4"/>
  <c r="I43" i="4"/>
  <c r="I41" i="4" s="1"/>
  <c r="K44" i="4"/>
  <c r="K45" i="4"/>
  <c r="N172" i="4"/>
  <c r="L172" i="4"/>
  <c r="I172" i="4"/>
  <c r="N156" i="4"/>
  <c r="L156" i="4"/>
  <c r="I156" i="4"/>
  <c r="I46" i="4" l="1"/>
  <c r="I7" i="4"/>
  <c r="I6" i="4" s="1"/>
  <c r="J8" i="4" l="1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6" i="4"/>
  <c r="J47" i="4"/>
  <c r="J48" i="4"/>
  <c r="J49" i="4"/>
  <c r="J50" i="4"/>
  <c r="O518" i="4"/>
  <c r="Q518" i="4" s="1"/>
  <c r="K518" i="4"/>
  <c r="J518" i="4"/>
  <c r="J517" i="4" s="1"/>
  <c r="J516" i="4" s="1"/>
  <c r="J515" i="4" s="1"/>
  <c r="J514" i="4" s="1"/>
  <c r="J513" i="4" s="1"/>
  <c r="J512" i="4" s="1"/>
  <c r="J511" i="4" s="1"/>
  <c r="J510" i="4" s="1"/>
  <c r="J509" i="4" s="1"/>
  <c r="J508" i="4" s="1"/>
  <c r="J507" i="4" s="1"/>
  <c r="J506" i="4" s="1"/>
  <c r="O517" i="4"/>
  <c r="P517" i="4" s="1"/>
  <c r="K517" i="4"/>
  <c r="O516" i="4"/>
  <c r="Q516" i="4" s="1"/>
  <c r="K516" i="4"/>
  <c r="N515" i="4"/>
  <c r="K515" i="4"/>
  <c r="O514" i="4"/>
  <c r="P514" i="4" s="1"/>
  <c r="K514" i="4"/>
  <c r="O513" i="4"/>
  <c r="Q513" i="4" s="1"/>
  <c r="K513" i="4"/>
  <c r="O512" i="4"/>
  <c r="P512" i="4" s="1"/>
  <c r="K512" i="4"/>
  <c r="N511" i="4"/>
  <c r="K511" i="4"/>
  <c r="O510" i="4"/>
  <c r="Q510" i="4" s="1"/>
  <c r="K510" i="4"/>
  <c r="O509" i="4"/>
  <c r="P509" i="4" s="1"/>
  <c r="K509" i="4"/>
  <c r="O508" i="4"/>
  <c r="Q508" i="4" s="1"/>
  <c r="K508" i="4"/>
  <c r="N507" i="4"/>
  <c r="N506" i="4" s="1"/>
  <c r="K507" i="4"/>
  <c r="K506" i="4"/>
  <c r="O504" i="4"/>
  <c r="K504" i="4"/>
  <c r="Q503" i="4"/>
  <c r="P503" i="4"/>
  <c r="O503" i="4"/>
  <c r="N503" i="4"/>
  <c r="L503" i="4"/>
  <c r="J503" i="4"/>
  <c r="I503" i="4"/>
  <c r="H503" i="4"/>
  <c r="Q502" i="4"/>
  <c r="P502" i="4"/>
  <c r="O502" i="4"/>
  <c r="N502" i="4"/>
  <c r="L502" i="4"/>
  <c r="J502" i="4"/>
  <c r="I502" i="4"/>
  <c r="H502" i="4"/>
  <c r="Q501" i="4"/>
  <c r="P501" i="4"/>
  <c r="O501" i="4"/>
  <c r="N501" i="4"/>
  <c r="L501" i="4"/>
  <c r="J501" i="4"/>
  <c r="I501" i="4"/>
  <c r="H501" i="4"/>
  <c r="O500" i="4"/>
  <c r="K500" i="4"/>
  <c r="Q499" i="4"/>
  <c r="P499" i="4"/>
  <c r="O499" i="4"/>
  <c r="N499" i="4"/>
  <c r="L499" i="4"/>
  <c r="J499" i="4"/>
  <c r="I499" i="4"/>
  <c r="H499" i="4"/>
  <c r="O498" i="4"/>
  <c r="K498" i="4"/>
  <c r="Q497" i="4"/>
  <c r="P497" i="4"/>
  <c r="O497" i="4"/>
  <c r="N497" i="4"/>
  <c r="L497" i="4"/>
  <c r="J497" i="4"/>
  <c r="I497" i="4"/>
  <c r="H497" i="4"/>
  <c r="Q496" i="4"/>
  <c r="P496" i="4"/>
  <c r="O496" i="4"/>
  <c r="N496" i="4"/>
  <c r="L496" i="4"/>
  <c r="J496" i="4"/>
  <c r="I496" i="4"/>
  <c r="H496" i="4"/>
  <c r="O495" i="4"/>
  <c r="K495" i="4"/>
  <c r="O494" i="4"/>
  <c r="K494" i="4"/>
  <c r="Q493" i="4"/>
  <c r="P493" i="4"/>
  <c r="O493" i="4"/>
  <c r="N493" i="4"/>
  <c r="L493" i="4"/>
  <c r="J493" i="4"/>
  <c r="I493" i="4"/>
  <c r="H493" i="4"/>
  <c r="Q492" i="4"/>
  <c r="P492" i="4"/>
  <c r="O492" i="4"/>
  <c r="N492" i="4"/>
  <c r="L492" i="4"/>
  <c r="J492" i="4"/>
  <c r="I492" i="4"/>
  <c r="H492" i="4"/>
  <c r="Q491" i="4"/>
  <c r="P491" i="4"/>
  <c r="O491" i="4"/>
  <c r="N491" i="4"/>
  <c r="L491" i="4"/>
  <c r="J491" i="4"/>
  <c r="I491" i="4"/>
  <c r="H491" i="4"/>
  <c r="Q490" i="4"/>
  <c r="P490" i="4"/>
  <c r="O490" i="4"/>
  <c r="N490" i="4"/>
  <c r="L490" i="4"/>
  <c r="J490" i="4"/>
  <c r="I490" i="4"/>
  <c r="H490" i="4"/>
  <c r="Q489" i="4"/>
  <c r="P489" i="4"/>
  <c r="O489" i="4"/>
  <c r="N489" i="4"/>
  <c r="L489" i="4"/>
  <c r="J489" i="4"/>
  <c r="I489" i="4"/>
  <c r="H489" i="4"/>
  <c r="Q488" i="4"/>
  <c r="P488" i="4"/>
  <c r="O488" i="4"/>
  <c r="N488" i="4"/>
  <c r="L488" i="4"/>
  <c r="J488" i="4"/>
  <c r="I488" i="4"/>
  <c r="H488" i="4"/>
  <c r="Q487" i="4"/>
  <c r="P487" i="4"/>
  <c r="O487" i="4"/>
  <c r="N487" i="4"/>
  <c r="L487" i="4"/>
  <c r="J487" i="4"/>
  <c r="I487" i="4"/>
  <c r="H487" i="4"/>
  <c r="Q486" i="4"/>
  <c r="P486" i="4"/>
  <c r="O486" i="4"/>
  <c r="N486" i="4"/>
  <c r="L486" i="4"/>
  <c r="J486" i="4"/>
  <c r="I486" i="4"/>
  <c r="H486" i="4"/>
  <c r="Q485" i="4"/>
  <c r="P485" i="4"/>
  <c r="O485" i="4"/>
  <c r="N485" i="4"/>
  <c r="L485" i="4"/>
  <c r="J485" i="4"/>
  <c r="I485" i="4"/>
  <c r="H485" i="4"/>
  <c r="Q484" i="4"/>
  <c r="Q474" i="4"/>
  <c r="K472" i="4"/>
  <c r="K471" i="4"/>
  <c r="P470" i="4"/>
  <c r="P462" i="4" s="1"/>
  <c r="K470" i="4"/>
  <c r="J470" i="4"/>
  <c r="J462" i="4" s="1"/>
  <c r="L469" i="4"/>
  <c r="I469" i="4"/>
  <c r="H469" i="4"/>
  <c r="H95" i="4" s="1"/>
  <c r="H466" i="4"/>
  <c r="Q465" i="4"/>
  <c r="Q464" i="4"/>
  <c r="Q463" i="4"/>
  <c r="N462" i="4"/>
  <c r="O462" i="4" s="1"/>
  <c r="L462" i="4"/>
  <c r="I462" i="4"/>
  <c r="H462" i="4"/>
  <c r="Q461" i="4"/>
  <c r="K460" i="4"/>
  <c r="K459" i="4"/>
  <c r="J459" i="4"/>
  <c r="J453" i="4" s="1"/>
  <c r="L458" i="4"/>
  <c r="I458" i="4"/>
  <c r="H458" i="4"/>
  <c r="L454" i="4"/>
  <c r="I454" i="4"/>
  <c r="H454" i="4"/>
  <c r="K452" i="4"/>
  <c r="K450" i="4"/>
  <c r="K448" i="4"/>
  <c r="J448" i="4"/>
  <c r="J89" i="4" s="1"/>
  <c r="Q447" i="4"/>
  <c r="K447" i="4"/>
  <c r="K446" i="4"/>
  <c r="K444" i="4"/>
  <c r="K443" i="4"/>
  <c r="K442" i="4"/>
  <c r="K441" i="4"/>
  <c r="K440" i="4"/>
  <c r="K439" i="4"/>
  <c r="K438" i="4"/>
  <c r="K437" i="4"/>
  <c r="K436" i="4"/>
  <c r="K435" i="4"/>
  <c r="K434" i="4"/>
  <c r="K433" i="4"/>
  <c r="O432" i="4"/>
  <c r="Q432" i="4" s="1"/>
  <c r="K432" i="4"/>
  <c r="O431" i="4"/>
  <c r="Q431" i="4" s="1"/>
  <c r="K431" i="4"/>
  <c r="O430" i="4"/>
  <c r="K430" i="4"/>
  <c r="K429" i="4"/>
  <c r="K428" i="4"/>
  <c r="K427" i="4"/>
  <c r="K426" i="4"/>
  <c r="K425" i="4"/>
  <c r="K424" i="4"/>
  <c r="K423" i="4"/>
  <c r="K422" i="4"/>
  <c r="J422" i="4"/>
  <c r="L421" i="4"/>
  <c r="I421" i="4"/>
  <c r="H421" i="4"/>
  <c r="L420" i="4"/>
  <c r="J420" i="4"/>
  <c r="I420" i="4"/>
  <c r="H420" i="4"/>
  <c r="O419" i="4"/>
  <c r="Q419" i="4" s="1"/>
  <c r="K419" i="4"/>
  <c r="J419" i="4"/>
  <c r="O418" i="4"/>
  <c r="K418" i="4"/>
  <c r="J418" i="4"/>
  <c r="O417" i="4"/>
  <c r="Q417" i="4" s="1"/>
  <c r="K417" i="4"/>
  <c r="J417" i="4"/>
  <c r="O416" i="4"/>
  <c r="K416" i="4"/>
  <c r="J416" i="4"/>
  <c r="O415" i="4"/>
  <c r="Q415" i="4" s="1"/>
  <c r="K415" i="4"/>
  <c r="J415" i="4"/>
  <c r="O414" i="4"/>
  <c r="K414" i="4"/>
  <c r="J414" i="4"/>
  <c r="N413" i="4"/>
  <c r="N81" i="4" s="1"/>
  <c r="N60" i="4" s="1"/>
  <c r="L413" i="4"/>
  <c r="I413" i="4"/>
  <c r="I81" i="4" s="1"/>
  <c r="I60" i="4" s="1"/>
  <c r="H413" i="4"/>
  <c r="H81" i="4" s="1"/>
  <c r="H60" i="4" s="1"/>
  <c r="O412" i="4"/>
  <c r="K412" i="4"/>
  <c r="N411" i="4"/>
  <c r="L411" i="4"/>
  <c r="J411" i="4"/>
  <c r="I411" i="4"/>
  <c r="H411" i="4"/>
  <c r="O410" i="4"/>
  <c r="Q410" i="4" s="1"/>
  <c r="K410" i="4"/>
  <c r="J410" i="4"/>
  <c r="J408" i="4" s="1"/>
  <c r="J407" i="4" s="1"/>
  <c r="J80" i="4" s="1"/>
  <c r="J59" i="4" s="1"/>
  <c r="O409" i="4"/>
  <c r="K409" i="4"/>
  <c r="N408" i="4"/>
  <c r="L408" i="4"/>
  <c r="I408" i="4"/>
  <c r="H408" i="4"/>
  <c r="O406" i="4"/>
  <c r="O77" i="4" s="1"/>
  <c r="K406" i="4"/>
  <c r="J406" i="4"/>
  <c r="J405" i="4" s="1"/>
  <c r="J404" i="4" s="1"/>
  <c r="N405" i="4"/>
  <c r="N404" i="4" s="1"/>
  <c r="L405" i="4"/>
  <c r="L404" i="4" s="1"/>
  <c r="I405" i="4"/>
  <c r="I404" i="4" s="1"/>
  <c r="H405" i="4"/>
  <c r="H404" i="4" s="1"/>
  <c r="O403" i="4"/>
  <c r="Q403" i="4" s="1"/>
  <c r="K403" i="4"/>
  <c r="J403" i="4"/>
  <c r="O402" i="4"/>
  <c r="Q402" i="4" s="1"/>
  <c r="K402" i="4"/>
  <c r="J402" i="4"/>
  <c r="N401" i="4"/>
  <c r="L401" i="4"/>
  <c r="I401" i="4"/>
  <c r="H401" i="4"/>
  <c r="K400" i="4"/>
  <c r="J400" i="4"/>
  <c r="L399" i="4"/>
  <c r="J399" i="4"/>
  <c r="J398" i="4" s="1"/>
  <c r="I399" i="4"/>
  <c r="H399" i="4"/>
  <c r="I398" i="4"/>
  <c r="Q395" i="4"/>
  <c r="L393" i="4"/>
  <c r="I393" i="4"/>
  <c r="H393" i="4"/>
  <c r="L391" i="4"/>
  <c r="L390" i="4" s="1"/>
  <c r="I391" i="4"/>
  <c r="I390" i="4" s="1"/>
  <c r="Q388" i="4"/>
  <c r="O386" i="4"/>
  <c r="P386" i="4" s="1"/>
  <c r="P385" i="4" s="1"/>
  <c r="P384" i="4" s="1"/>
  <c r="P383" i="4" s="1"/>
  <c r="P171" i="4" s="1"/>
  <c r="P170" i="4" s="1"/>
  <c r="J386" i="4"/>
  <c r="J385" i="4" s="1"/>
  <c r="J384" i="4" s="1"/>
  <c r="J383" i="4" s="1"/>
  <c r="N385" i="4"/>
  <c r="L385" i="4"/>
  <c r="L384" i="4" s="1"/>
  <c r="I385" i="4"/>
  <c r="I384" i="4" s="1"/>
  <c r="I383" i="4" s="1"/>
  <c r="I171" i="4" s="1"/>
  <c r="I170" i="4" s="1"/>
  <c r="H385" i="4"/>
  <c r="H384" i="4" s="1"/>
  <c r="H383" i="4" s="1"/>
  <c r="H171" i="4" s="1"/>
  <c r="H170" i="4" s="1"/>
  <c r="N384" i="4"/>
  <c r="N383" i="4" s="1"/>
  <c r="N171" i="4" s="1"/>
  <c r="N170" i="4" s="1"/>
  <c r="L383" i="4"/>
  <c r="L171" i="4" s="1"/>
  <c r="L170" i="4" s="1"/>
  <c r="O382" i="4"/>
  <c r="Q382" i="4" s="1"/>
  <c r="K382" i="4"/>
  <c r="J382" i="4"/>
  <c r="O381" i="4"/>
  <c r="P381" i="4" s="1"/>
  <c r="K381" i="4"/>
  <c r="J381" i="4"/>
  <c r="K380" i="4"/>
  <c r="J380" i="4"/>
  <c r="K379" i="4"/>
  <c r="J379" i="4"/>
  <c r="O378" i="4"/>
  <c r="Q378" i="4" s="1"/>
  <c r="K378" i="4"/>
  <c r="J378" i="4"/>
  <c r="L377" i="4"/>
  <c r="L376" i="4" s="1"/>
  <c r="L375" i="4" s="1"/>
  <c r="J377" i="4"/>
  <c r="J376" i="4" s="1"/>
  <c r="J375" i="4" s="1"/>
  <c r="I377" i="4"/>
  <c r="H377" i="4"/>
  <c r="H376" i="4" s="1"/>
  <c r="H375" i="4" s="1"/>
  <c r="K374" i="4"/>
  <c r="J374" i="4"/>
  <c r="J373" i="4" s="1"/>
  <c r="J167" i="4" s="1"/>
  <c r="L373" i="4"/>
  <c r="I373" i="4"/>
  <c r="H373" i="4"/>
  <c r="K370" i="4"/>
  <c r="J370" i="4"/>
  <c r="J88" i="4" s="1"/>
  <c r="K366" i="4"/>
  <c r="J87" i="4"/>
  <c r="K365" i="4"/>
  <c r="J365" i="4"/>
  <c r="K364" i="4"/>
  <c r="J364" i="4"/>
  <c r="K363" i="4"/>
  <c r="J363" i="4"/>
  <c r="K362" i="4"/>
  <c r="J362" i="4"/>
  <c r="K361" i="4"/>
  <c r="O360" i="4"/>
  <c r="Q360" i="4" s="1"/>
  <c r="K360" i="4"/>
  <c r="O359" i="4"/>
  <c r="K359" i="4"/>
  <c r="O358" i="4"/>
  <c r="Q358" i="4" s="1"/>
  <c r="K358" i="4"/>
  <c r="L357" i="4"/>
  <c r="I357" i="4"/>
  <c r="H357" i="4"/>
  <c r="K356" i="4"/>
  <c r="K355" i="4"/>
  <c r="O354" i="4"/>
  <c r="Q354" i="4" s="1"/>
  <c r="K354" i="4"/>
  <c r="O353" i="4"/>
  <c r="Q353" i="4" s="1"/>
  <c r="K353" i="4"/>
  <c r="O352" i="4"/>
  <c r="Q352" i="4" s="1"/>
  <c r="K352" i="4"/>
  <c r="K351" i="4"/>
  <c r="K350" i="4"/>
  <c r="K349" i="4"/>
  <c r="K348" i="4"/>
  <c r="L346" i="4"/>
  <c r="L345" i="4" s="1"/>
  <c r="I345" i="4"/>
  <c r="J345" i="4" s="1"/>
  <c r="J83" i="4" s="1"/>
  <c r="O343" i="4"/>
  <c r="P343" i="4" s="1"/>
  <c r="K343" i="4"/>
  <c r="J343" i="4"/>
  <c r="O342" i="4"/>
  <c r="Q342" i="4" s="1"/>
  <c r="K342" i="4"/>
  <c r="J342" i="4"/>
  <c r="K341" i="4"/>
  <c r="J341" i="4"/>
  <c r="L340" i="4"/>
  <c r="I340" i="4"/>
  <c r="H340" i="4"/>
  <c r="H389" i="4" s="1"/>
  <c r="I339" i="4"/>
  <c r="O338" i="4"/>
  <c r="Q338" i="4" s="1"/>
  <c r="K338" i="4"/>
  <c r="J338" i="4"/>
  <c r="J337" i="4" s="1"/>
  <c r="J336" i="4" s="1"/>
  <c r="J162" i="4" s="1"/>
  <c r="N337" i="4"/>
  <c r="N336" i="4" s="1"/>
  <c r="N162" i="4" s="1"/>
  <c r="L337" i="4"/>
  <c r="L336" i="4" s="1"/>
  <c r="L162" i="4" s="1"/>
  <c r="I337" i="4"/>
  <c r="I336" i="4" s="1"/>
  <c r="I162" i="4" s="1"/>
  <c r="H337" i="4"/>
  <c r="H336" i="4" s="1"/>
  <c r="K335" i="4"/>
  <c r="J335" i="4"/>
  <c r="K334" i="4"/>
  <c r="J334" i="4"/>
  <c r="K333" i="4"/>
  <c r="J333" i="4"/>
  <c r="K332" i="4"/>
  <c r="J332" i="4"/>
  <c r="K331" i="4"/>
  <c r="J331" i="4"/>
  <c r="O330" i="4"/>
  <c r="Q330" i="4" s="1"/>
  <c r="K330" i="4"/>
  <c r="J330" i="4"/>
  <c r="L329" i="4"/>
  <c r="I329" i="4"/>
  <c r="H329" i="4"/>
  <c r="K328" i="4"/>
  <c r="J328" i="4"/>
  <c r="O327" i="4"/>
  <c r="K327" i="4"/>
  <c r="J327" i="4"/>
  <c r="J326" i="4" s="1"/>
  <c r="N326" i="4"/>
  <c r="K326" i="4"/>
  <c r="O325" i="4"/>
  <c r="P325" i="4" s="1"/>
  <c r="K325" i="4"/>
  <c r="J325" i="4"/>
  <c r="K324" i="4"/>
  <c r="J324" i="4"/>
  <c r="K323" i="4"/>
  <c r="J323" i="4"/>
  <c r="O322" i="4"/>
  <c r="Q322" i="4" s="1"/>
  <c r="K322" i="4"/>
  <c r="J322" i="4"/>
  <c r="K321" i="4"/>
  <c r="J321" i="4"/>
  <c r="O320" i="4"/>
  <c r="P320" i="4" s="1"/>
  <c r="K320" i="4"/>
  <c r="J320" i="4"/>
  <c r="K319" i="4"/>
  <c r="J319" i="4"/>
  <c r="J318" i="4" s="1"/>
  <c r="L318" i="4"/>
  <c r="I318" i="4"/>
  <c r="H318" i="4"/>
  <c r="K317" i="4"/>
  <c r="J317" i="4"/>
  <c r="O316" i="4"/>
  <c r="P316" i="4" s="1"/>
  <c r="K316" i="4"/>
  <c r="J316" i="4"/>
  <c r="O315" i="4"/>
  <c r="Q315" i="4" s="1"/>
  <c r="K315" i="4"/>
  <c r="J315" i="4"/>
  <c r="L314" i="4"/>
  <c r="I314" i="4"/>
  <c r="H314" i="4"/>
  <c r="K313" i="4"/>
  <c r="J313" i="4"/>
  <c r="K312" i="4"/>
  <c r="J312" i="4"/>
  <c r="K311" i="4"/>
  <c r="J311" i="4"/>
  <c r="K310" i="4"/>
  <c r="J310" i="4"/>
  <c r="O309" i="4"/>
  <c r="Q309" i="4" s="1"/>
  <c r="K309" i="4"/>
  <c r="J309" i="4"/>
  <c r="K308" i="4"/>
  <c r="J308" i="4"/>
  <c r="K307" i="4"/>
  <c r="J307" i="4"/>
  <c r="K306" i="4"/>
  <c r="J306" i="4"/>
  <c r="K305" i="4"/>
  <c r="J305" i="4"/>
  <c r="K304" i="4"/>
  <c r="J304" i="4"/>
  <c r="K303" i="4"/>
  <c r="J303" i="4"/>
  <c r="L302" i="4"/>
  <c r="I302" i="4"/>
  <c r="H302" i="4"/>
  <c r="J300" i="4"/>
  <c r="K299" i="4"/>
  <c r="J299" i="4"/>
  <c r="K298" i="4"/>
  <c r="J298" i="4"/>
  <c r="K297" i="4"/>
  <c r="J297" i="4"/>
  <c r="K296" i="4"/>
  <c r="J296" i="4"/>
  <c r="K295" i="4"/>
  <c r="J295" i="4"/>
  <c r="L294" i="4"/>
  <c r="J294" i="4"/>
  <c r="I294" i="4"/>
  <c r="H294" i="4"/>
  <c r="K293" i="4"/>
  <c r="J293" i="4"/>
  <c r="J292" i="4" s="1"/>
  <c r="L292" i="4"/>
  <c r="I292" i="4"/>
  <c r="H292" i="4"/>
  <c r="O291" i="4"/>
  <c r="P291" i="4" s="1"/>
  <c r="K291" i="4"/>
  <c r="J291" i="4"/>
  <c r="K290" i="4"/>
  <c r="J290" i="4"/>
  <c r="O289" i="4"/>
  <c r="Q289" i="4" s="1"/>
  <c r="K289" i="4"/>
  <c r="J289" i="4"/>
  <c r="O288" i="4"/>
  <c r="P288" i="4" s="1"/>
  <c r="K288" i="4"/>
  <c r="J288" i="4"/>
  <c r="O287" i="4"/>
  <c r="K287" i="4"/>
  <c r="J287" i="4"/>
  <c r="O286" i="4"/>
  <c r="P286" i="4" s="1"/>
  <c r="K286" i="4"/>
  <c r="J286" i="4"/>
  <c r="L285" i="4"/>
  <c r="I285" i="4"/>
  <c r="H285" i="4"/>
  <c r="K284" i="4"/>
  <c r="J284" i="4"/>
  <c r="K283" i="4"/>
  <c r="J283" i="4"/>
  <c r="K282" i="4"/>
  <c r="J282" i="4"/>
  <c r="K281" i="4"/>
  <c r="J281" i="4"/>
  <c r="K280" i="4"/>
  <c r="J280" i="4"/>
  <c r="K279" i="4"/>
  <c r="J279" i="4"/>
  <c r="O278" i="4"/>
  <c r="P278" i="4" s="1"/>
  <c r="K278" i="4"/>
  <c r="J278" i="4"/>
  <c r="O277" i="4"/>
  <c r="Q277" i="4" s="1"/>
  <c r="K277" i="4"/>
  <c r="J277" i="4"/>
  <c r="O276" i="4"/>
  <c r="P276" i="4" s="1"/>
  <c r="K276" i="4"/>
  <c r="J276" i="4"/>
  <c r="O275" i="4"/>
  <c r="K275" i="4"/>
  <c r="J275" i="4"/>
  <c r="O274" i="4"/>
  <c r="P274" i="4" s="1"/>
  <c r="K274" i="4"/>
  <c r="J274" i="4"/>
  <c r="K273" i="4"/>
  <c r="J273" i="4"/>
  <c r="O272" i="4"/>
  <c r="Q272" i="4" s="1"/>
  <c r="K272" i="4"/>
  <c r="J272" i="4"/>
  <c r="K271" i="4"/>
  <c r="J271" i="4"/>
  <c r="K270" i="4"/>
  <c r="J270" i="4"/>
  <c r="K269" i="4"/>
  <c r="J269" i="4"/>
  <c r="K268" i="4"/>
  <c r="J268" i="4"/>
  <c r="K267" i="4"/>
  <c r="J267" i="4"/>
  <c r="L266" i="4"/>
  <c r="I266" i="4"/>
  <c r="H266" i="4"/>
  <c r="Q259" i="4"/>
  <c r="H258" i="4"/>
  <c r="H172" i="4" s="1"/>
  <c r="O257" i="4"/>
  <c r="J257" i="4"/>
  <c r="O256" i="4"/>
  <c r="P256" i="4" s="1"/>
  <c r="J256" i="4"/>
  <c r="O255" i="4"/>
  <c r="P255" i="4" s="1"/>
  <c r="J255" i="4"/>
  <c r="O254" i="4"/>
  <c r="K254" i="4"/>
  <c r="J254" i="4"/>
  <c r="O253" i="4"/>
  <c r="J253" i="4"/>
  <c r="N252" i="4"/>
  <c r="N251" i="4" s="1"/>
  <c r="L252" i="4"/>
  <c r="L251" i="4" s="1"/>
  <c r="L93" i="4" s="1"/>
  <c r="L65" i="4" s="1"/>
  <c r="L64" i="4" s="1"/>
  <c r="I252" i="4"/>
  <c r="I251" i="4" s="1"/>
  <c r="I250" i="4" s="1"/>
  <c r="H252" i="4"/>
  <c r="H251" i="4" s="1"/>
  <c r="N250" i="4"/>
  <c r="Q249" i="4"/>
  <c r="K249" i="4"/>
  <c r="J249" i="4"/>
  <c r="Q248" i="4"/>
  <c r="K248" i="4"/>
  <c r="J248" i="4"/>
  <c r="L247" i="4"/>
  <c r="I247" i="4"/>
  <c r="H247" i="4"/>
  <c r="H246" i="4" s="1"/>
  <c r="I246" i="4"/>
  <c r="K245" i="4"/>
  <c r="J245" i="4"/>
  <c r="J244" i="4"/>
  <c r="J85" i="4" s="1"/>
  <c r="L243" i="4"/>
  <c r="L241" i="4" s="1"/>
  <c r="I243" i="4"/>
  <c r="I241" i="4" s="1"/>
  <c r="H243" i="4"/>
  <c r="O242" i="4"/>
  <c r="H241" i="4"/>
  <c r="H166" i="4" s="1"/>
  <c r="O240" i="4"/>
  <c r="J240" i="4"/>
  <c r="J239" i="4" s="1"/>
  <c r="N239" i="4"/>
  <c r="L239" i="4"/>
  <c r="I239" i="4"/>
  <c r="H239" i="4"/>
  <c r="O238" i="4"/>
  <c r="J238" i="4"/>
  <c r="J237" i="4" s="1"/>
  <c r="J236" i="4" s="1"/>
  <c r="N237" i="4"/>
  <c r="N236" i="4" s="1"/>
  <c r="L237" i="4"/>
  <c r="L236" i="4" s="1"/>
  <c r="L261" i="4" s="1"/>
  <c r="L260" i="4" s="1"/>
  <c r="I237" i="4"/>
  <c r="I236" i="4" s="1"/>
  <c r="H237" i="4"/>
  <c r="H236" i="4" s="1"/>
  <c r="K235" i="4"/>
  <c r="J235" i="4"/>
  <c r="J234" i="4" s="1"/>
  <c r="J163" i="4" s="1"/>
  <c r="L234" i="4"/>
  <c r="L163" i="4" s="1"/>
  <c r="I234" i="4"/>
  <c r="H234" i="4"/>
  <c r="J233" i="4"/>
  <c r="O232" i="4"/>
  <c r="J232" i="4"/>
  <c r="O231" i="4"/>
  <c r="Q231" i="4" s="1"/>
  <c r="K231" i="4"/>
  <c r="J231" i="4"/>
  <c r="O230" i="4"/>
  <c r="P230" i="4" s="1"/>
  <c r="J230" i="4"/>
  <c r="L229" i="4"/>
  <c r="I229" i="4"/>
  <c r="H229" i="4"/>
  <c r="O228" i="4"/>
  <c r="J228" i="4"/>
  <c r="O227" i="4"/>
  <c r="Q227" i="4" s="1"/>
  <c r="J227" i="4"/>
  <c r="O226" i="4"/>
  <c r="J226" i="4"/>
  <c r="O225" i="4"/>
  <c r="Q225" i="4" s="1"/>
  <c r="J225" i="4"/>
  <c r="O224" i="4"/>
  <c r="J224" i="4"/>
  <c r="O223" i="4"/>
  <c r="Q223" i="4" s="1"/>
  <c r="J223" i="4"/>
  <c r="O222" i="4"/>
  <c r="J222" i="4"/>
  <c r="J221" i="4" s="1"/>
  <c r="N221" i="4"/>
  <c r="L221" i="4"/>
  <c r="I221" i="4"/>
  <c r="H221" i="4"/>
  <c r="J220" i="4"/>
  <c r="J219" i="4"/>
  <c r="J218" i="4"/>
  <c r="L217" i="4"/>
  <c r="I217" i="4"/>
  <c r="H217" i="4"/>
  <c r="J216" i="4"/>
  <c r="K215" i="4"/>
  <c r="J215" i="4"/>
  <c r="K214" i="4"/>
  <c r="J214" i="4"/>
  <c r="J213" i="4"/>
  <c r="O212" i="4"/>
  <c r="P212" i="4" s="1"/>
  <c r="J212" i="4"/>
  <c r="J211" i="4"/>
  <c r="J210" i="4"/>
  <c r="J209" i="4"/>
  <c r="J208" i="4"/>
  <c r="J207" i="4"/>
  <c r="J206" i="4"/>
  <c r="L205" i="4"/>
  <c r="I205" i="4"/>
  <c r="H205" i="4"/>
  <c r="I204" i="4"/>
  <c r="O203" i="4"/>
  <c r="Q203" i="4" s="1"/>
  <c r="J203" i="4"/>
  <c r="O202" i="4"/>
  <c r="Q202" i="4" s="1"/>
  <c r="J202" i="4"/>
  <c r="O201" i="4"/>
  <c r="Q201" i="4" s="1"/>
  <c r="J201" i="4"/>
  <c r="O200" i="4"/>
  <c r="Q200" i="4" s="1"/>
  <c r="J200" i="4"/>
  <c r="O199" i="4"/>
  <c r="Q199" i="4" s="1"/>
  <c r="J199" i="4"/>
  <c r="O198" i="4"/>
  <c r="Q198" i="4" s="1"/>
  <c r="J198" i="4"/>
  <c r="J197" i="4" s="1"/>
  <c r="N197" i="4"/>
  <c r="L197" i="4"/>
  <c r="I197" i="4"/>
  <c r="H197" i="4"/>
  <c r="O196" i="4"/>
  <c r="P196" i="4" s="1"/>
  <c r="J196" i="4"/>
  <c r="J195" i="4" s="1"/>
  <c r="L195" i="4"/>
  <c r="I195" i="4"/>
  <c r="H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L177" i="4"/>
  <c r="L176" i="4" s="1"/>
  <c r="I177" i="4"/>
  <c r="H177" i="4"/>
  <c r="Q173" i="4"/>
  <c r="J172" i="4"/>
  <c r="J171" i="4"/>
  <c r="J170" i="4" s="1"/>
  <c r="H165" i="4"/>
  <c r="H163" i="4"/>
  <c r="H162" i="4"/>
  <c r="H156" i="4"/>
  <c r="K156" i="4" s="1"/>
  <c r="J151" i="4"/>
  <c r="J150" i="4"/>
  <c r="H147" i="4"/>
  <c r="K148" i="4"/>
  <c r="J148" i="4"/>
  <c r="L147" i="4"/>
  <c r="L154" i="4" s="1"/>
  <c r="O146" i="4"/>
  <c r="Q146" i="4" s="1"/>
  <c r="J146" i="4"/>
  <c r="K145" i="4"/>
  <c r="J145" i="4"/>
  <c r="J156" i="4" s="1"/>
  <c r="O144" i="4"/>
  <c r="Q144" i="4" s="1"/>
  <c r="J144" i="4"/>
  <c r="O143" i="4"/>
  <c r="Q143" i="4" s="1"/>
  <c r="J143" i="4"/>
  <c r="L142" i="4"/>
  <c r="J142" i="4"/>
  <c r="I142" i="4"/>
  <c r="H142" i="4"/>
  <c r="O141" i="4"/>
  <c r="Q141" i="4" s="1"/>
  <c r="J141" i="4"/>
  <c r="O140" i="4"/>
  <c r="Q140" i="4" s="1"/>
  <c r="J140" i="4"/>
  <c r="O139" i="4"/>
  <c r="Q139" i="4" s="1"/>
  <c r="J139" i="4"/>
  <c r="O138" i="4"/>
  <c r="Q138" i="4" s="1"/>
  <c r="J138" i="4"/>
  <c r="J137" i="4" s="1"/>
  <c r="N137" i="4"/>
  <c r="L137" i="4"/>
  <c r="I137" i="4"/>
  <c r="H137" i="4"/>
  <c r="O136" i="4"/>
  <c r="Q136" i="4" s="1"/>
  <c r="J136" i="4"/>
  <c r="K135" i="4"/>
  <c r="J135" i="4"/>
  <c r="O134" i="4"/>
  <c r="Q134" i="4" s="1"/>
  <c r="J134" i="4"/>
  <c r="O133" i="4"/>
  <c r="Q133" i="4" s="1"/>
  <c r="J133" i="4"/>
  <c r="O132" i="4"/>
  <c r="Q132" i="4" s="1"/>
  <c r="J132" i="4"/>
  <c r="O131" i="4"/>
  <c r="Q131" i="4" s="1"/>
  <c r="J131" i="4"/>
  <c r="L130" i="4"/>
  <c r="I130" i="4"/>
  <c r="H130" i="4"/>
  <c r="H129" i="4" s="1"/>
  <c r="K128" i="4"/>
  <c r="J128" i="4"/>
  <c r="O127" i="4"/>
  <c r="Q127" i="4" s="1"/>
  <c r="K127" i="4"/>
  <c r="J127" i="4"/>
  <c r="O126" i="4"/>
  <c r="Q126" i="4" s="1"/>
  <c r="K126" i="4"/>
  <c r="J126" i="4"/>
  <c r="O125" i="4"/>
  <c r="Q125" i="4" s="1"/>
  <c r="K125" i="4"/>
  <c r="J125" i="4"/>
  <c r="O124" i="4"/>
  <c r="Q124" i="4" s="1"/>
  <c r="K124" i="4"/>
  <c r="J124" i="4"/>
  <c r="O123" i="4"/>
  <c r="Q123" i="4" s="1"/>
  <c r="K123" i="4"/>
  <c r="J123" i="4"/>
  <c r="L122" i="4"/>
  <c r="I122" i="4"/>
  <c r="H122" i="4"/>
  <c r="K121" i="4"/>
  <c r="J121" i="4"/>
  <c r="J120" i="4" s="1"/>
  <c r="L120" i="4"/>
  <c r="I120" i="4"/>
  <c r="H120" i="4"/>
  <c r="J119" i="4"/>
  <c r="J118" i="4"/>
  <c r="O117" i="4"/>
  <c r="Q117" i="4" s="1"/>
  <c r="J117" i="4"/>
  <c r="O116" i="4"/>
  <c r="Q116" i="4" s="1"/>
  <c r="J116" i="4"/>
  <c r="O115" i="4"/>
  <c r="Q115" i="4" s="1"/>
  <c r="J115" i="4"/>
  <c r="O114" i="4"/>
  <c r="Q114" i="4" s="1"/>
  <c r="J114" i="4"/>
  <c r="O113" i="4"/>
  <c r="Q113" i="4" s="1"/>
  <c r="J113" i="4"/>
  <c r="O112" i="4"/>
  <c r="Q112" i="4" s="1"/>
  <c r="J112" i="4"/>
  <c r="O111" i="4"/>
  <c r="Q111" i="4" s="1"/>
  <c r="J111" i="4"/>
  <c r="O110" i="4"/>
  <c r="Q110" i="4" s="1"/>
  <c r="J110" i="4"/>
  <c r="O109" i="4"/>
  <c r="Q109" i="4" s="1"/>
  <c r="J109" i="4"/>
  <c r="O108" i="4"/>
  <c r="Q108" i="4" s="1"/>
  <c r="J108" i="4"/>
  <c r="O107" i="4"/>
  <c r="Q107" i="4" s="1"/>
  <c r="J107" i="4"/>
  <c r="O106" i="4"/>
  <c r="Q106" i="4" s="1"/>
  <c r="J106" i="4"/>
  <c r="J105" i="4"/>
  <c r="O104" i="4"/>
  <c r="Q104" i="4" s="1"/>
  <c r="J104" i="4"/>
  <c r="O103" i="4"/>
  <c r="Q103" i="4" s="1"/>
  <c r="J103" i="4"/>
  <c r="K102" i="4"/>
  <c r="J102" i="4"/>
  <c r="L101" i="4"/>
  <c r="I101" i="4"/>
  <c r="H101" i="4"/>
  <c r="L97" i="4"/>
  <c r="J97" i="4"/>
  <c r="J66" i="4" s="1"/>
  <c r="I97" i="4"/>
  <c r="I66" i="4" s="1"/>
  <c r="N96" i="4"/>
  <c r="L96" i="4"/>
  <c r="I96" i="4"/>
  <c r="H96" i="4"/>
  <c r="L95" i="4"/>
  <c r="I95" i="4"/>
  <c r="I94" i="4" s="1"/>
  <c r="L91" i="4"/>
  <c r="L89" i="4"/>
  <c r="I89" i="4"/>
  <c r="H89" i="4"/>
  <c r="L88" i="4"/>
  <c r="I88" i="4"/>
  <c r="H88" i="4"/>
  <c r="L87" i="4"/>
  <c r="I87" i="4"/>
  <c r="H87" i="4"/>
  <c r="L86" i="4"/>
  <c r="J86" i="4"/>
  <c r="I86" i="4"/>
  <c r="H86" i="4"/>
  <c r="L85" i="4"/>
  <c r="L84" i="4" s="1"/>
  <c r="I85" i="4"/>
  <c r="H85" i="4"/>
  <c r="I84" i="4"/>
  <c r="H83" i="4"/>
  <c r="L81" i="4"/>
  <c r="L60" i="4" s="1"/>
  <c r="N79" i="4"/>
  <c r="L79" i="4"/>
  <c r="J79" i="4"/>
  <c r="I79" i="4"/>
  <c r="H79" i="4"/>
  <c r="O78" i="4"/>
  <c r="N78" i="4"/>
  <c r="L78" i="4"/>
  <c r="P78" i="4" s="1"/>
  <c r="J78" i="4"/>
  <c r="I78" i="4"/>
  <c r="H78" i="4"/>
  <c r="N77" i="4"/>
  <c r="L77" i="4"/>
  <c r="J77" i="4"/>
  <c r="I77" i="4"/>
  <c r="H77" i="4"/>
  <c r="L76" i="4"/>
  <c r="J76" i="4"/>
  <c r="I76" i="4"/>
  <c r="H76" i="4"/>
  <c r="I72" i="4"/>
  <c r="O71" i="4"/>
  <c r="N71" i="4"/>
  <c r="N56" i="4" s="1"/>
  <c r="L71" i="4"/>
  <c r="P71" i="4" s="1"/>
  <c r="I71" i="4"/>
  <c r="H71" i="4"/>
  <c r="L66" i="4"/>
  <c r="L63" i="4"/>
  <c r="H56" i="4"/>
  <c r="O50" i="4"/>
  <c r="P50" i="4" s="1"/>
  <c r="K50" i="4"/>
  <c r="O49" i="4"/>
  <c r="P49" i="4" s="1"/>
  <c r="P48" i="4" s="1"/>
  <c r="K49" i="4"/>
  <c r="K48" i="4"/>
  <c r="K47" i="4"/>
  <c r="K46" i="4"/>
  <c r="O43" i="4"/>
  <c r="P43" i="4" s="1"/>
  <c r="K43" i="4"/>
  <c r="O42" i="4"/>
  <c r="P42" i="4" s="1"/>
  <c r="P41" i="4" s="1"/>
  <c r="K42" i="4"/>
  <c r="O41" i="4"/>
  <c r="N41" i="4"/>
  <c r="K41" i="4"/>
  <c r="O40" i="4"/>
  <c r="P40" i="4" s="1"/>
  <c r="K40" i="4"/>
  <c r="O39" i="4"/>
  <c r="P39" i="4" s="1"/>
  <c r="K39" i="4"/>
  <c r="O38" i="4"/>
  <c r="P38" i="4" s="1"/>
  <c r="K38" i="4"/>
  <c r="O37" i="4"/>
  <c r="P37" i="4" s="1"/>
  <c r="K37" i="4"/>
  <c r="O36" i="4"/>
  <c r="P36" i="4" s="1"/>
  <c r="K36" i="4"/>
  <c r="O35" i="4"/>
  <c r="P35" i="4" s="1"/>
  <c r="P34" i="4" s="1"/>
  <c r="K35" i="4"/>
  <c r="O34" i="4"/>
  <c r="N34" i="4"/>
  <c r="N29" i="4" s="1"/>
  <c r="K34" i="4"/>
  <c r="K33" i="4"/>
  <c r="O32" i="4"/>
  <c r="P32" i="4" s="1"/>
  <c r="K32" i="4"/>
  <c r="O31" i="4"/>
  <c r="P31" i="4" s="1"/>
  <c r="K31" i="4"/>
  <c r="O30" i="4"/>
  <c r="K30" i="4"/>
  <c r="K29" i="4"/>
  <c r="K28" i="4"/>
  <c r="O27" i="4"/>
  <c r="P27" i="4" s="1"/>
  <c r="K27" i="4"/>
  <c r="O26" i="4"/>
  <c r="P26" i="4" s="1"/>
  <c r="P25" i="4" s="1"/>
  <c r="P24" i="4" s="1"/>
  <c r="K26" i="4"/>
  <c r="N25" i="4"/>
  <c r="N24" i="4" s="1"/>
  <c r="K25" i="4"/>
  <c r="K24" i="4"/>
  <c r="K23" i="4"/>
  <c r="K22" i="4"/>
  <c r="O21" i="4"/>
  <c r="P21" i="4" s="1"/>
  <c r="K21" i="4"/>
  <c r="K20" i="4"/>
  <c r="K19" i="4"/>
  <c r="K18" i="4"/>
  <c r="K17" i="4"/>
  <c r="K16" i="4"/>
  <c r="K15" i="4"/>
  <c r="K14" i="4"/>
  <c r="K13" i="4"/>
  <c r="K12" i="4"/>
  <c r="K11" i="4"/>
  <c r="K10" i="4"/>
  <c r="O9" i="4"/>
  <c r="P9" i="4" s="1"/>
  <c r="P8" i="4" s="1"/>
  <c r="K9" i="4"/>
  <c r="O8" i="4"/>
  <c r="N8" i="4"/>
  <c r="K8" i="4"/>
  <c r="K7" i="4"/>
  <c r="J7" i="4"/>
  <c r="J6" i="4" s="1"/>
  <c r="L453" i="4" l="1"/>
  <c r="K458" i="4"/>
  <c r="K454" i="4"/>
  <c r="L389" i="4"/>
  <c r="L344" i="4"/>
  <c r="L83" i="4" s="1"/>
  <c r="I389" i="4"/>
  <c r="I344" i="4"/>
  <c r="I83" i="4" s="1"/>
  <c r="K83" i="4" s="1"/>
  <c r="K345" i="4"/>
  <c r="J177" i="4"/>
  <c r="J176" i="4" s="1"/>
  <c r="J205" i="4"/>
  <c r="P30" i="4"/>
  <c r="Q71" i="4"/>
  <c r="H84" i="4"/>
  <c r="K84" i="4" s="1"/>
  <c r="K96" i="4"/>
  <c r="I100" i="4"/>
  <c r="I176" i="4"/>
  <c r="J302" i="4"/>
  <c r="J329" i="4"/>
  <c r="J340" i="4"/>
  <c r="J339" i="4" s="1"/>
  <c r="J164" i="4" s="1"/>
  <c r="K71" i="4"/>
  <c r="J122" i="4"/>
  <c r="J229" i="4"/>
  <c r="J84" i="4"/>
  <c r="H72" i="4"/>
  <c r="H57" i="4" s="1"/>
  <c r="L72" i="4"/>
  <c r="L57" i="4" s="1"/>
  <c r="I407" i="4"/>
  <c r="I80" i="4" s="1"/>
  <c r="I59" i="4" s="1"/>
  <c r="H82" i="4"/>
  <c r="H61" i="4" s="1"/>
  <c r="K72" i="4"/>
  <c r="J71" i="4"/>
  <c r="J56" i="4" s="1"/>
  <c r="P77" i="4"/>
  <c r="J95" i="4"/>
  <c r="O96" i="4"/>
  <c r="Q96" i="4" s="1"/>
  <c r="K101" i="4"/>
  <c r="K120" i="4"/>
  <c r="P141" i="4"/>
  <c r="K142" i="4"/>
  <c r="L204" i="4"/>
  <c r="J217" i="4"/>
  <c r="H94" i="4"/>
  <c r="H250" i="4"/>
  <c r="H169" i="4" s="1"/>
  <c r="H168" i="4" s="1"/>
  <c r="H93" i="4"/>
  <c r="K95" i="4"/>
  <c r="K94" i="4"/>
  <c r="L75" i="4"/>
  <c r="L74" i="4" s="1"/>
  <c r="K76" i="4"/>
  <c r="K77" i="4"/>
  <c r="Q77" i="4"/>
  <c r="K78" i="4"/>
  <c r="Q78" i="4"/>
  <c r="K79" i="4"/>
  <c r="O79" i="4"/>
  <c r="P79" i="4" s="1"/>
  <c r="J96" i="4"/>
  <c r="J94" i="4" s="1"/>
  <c r="K130" i="4"/>
  <c r="J130" i="4"/>
  <c r="J129" i="4" s="1"/>
  <c r="P133" i="4"/>
  <c r="P201" i="4"/>
  <c r="J243" i="4"/>
  <c r="J241" i="4" s="1"/>
  <c r="H265" i="4"/>
  <c r="L265" i="4"/>
  <c r="P289" i="4"/>
  <c r="K373" i="4"/>
  <c r="P378" i="4"/>
  <c r="Q381" i="4"/>
  <c r="P382" i="4"/>
  <c r="J390" i="4"/>
  <c r="K393" i="4"/>
  <c r="J401" i="4"/>
  <c r="J72" i="4" s="1"/>
  <c r="J57" i="4" s="1"/>
  <c r="H407" i="4"/>
  <c r="H80" i="4" s="1"/>
  <c r="H59" i="4" s="1"/>
  <c r="K59" i="4" s="1"/>
  <c r="N407" i="4"/>
  <c r="N80" i="4" s="1"/>
  <c r="N59" i="4" s="1"/>
  <c r="P410" i="4"/>
  <c r="K413" i="4"/>
  <c r="P417" i="4"/>
  <c r="I75" i="4"/>
  <c r="I74" i="4" s="1"/>
  <c r="I73" i="4"/>
  <c r="I58" i="4" s="1"/>
  <c r="P272" i="4"/>
  <c r="P513" i="4"/>
  <c r="O56" i="4"/>
  <c r="K149" i="4"/>
  <c r="I175" i="4"/>
  <c r="I174" i="4" s="1"/>
  <c r="P225" i="4"/>
  <c r="K294" i="4"/>
  <c r="P315" i="4"/>
  <c r="P342" i="4"/>
  <c r="Q343" i="4"/>
  <c r="K344" i="4"/>
  <c r="K401" i="4"/>
  <c r="I453" i="4"/>
  <c r="I90" i="4" s="1"/>
  <c r="I62" i="4" s="1"/>
  <c r="I56" i="4"/>
  <c r="K56" i="4" s="1"/>
  <c r="L56" i="4"/>
  <c r="P56" i="4" s="1"/>
  <c r="K85" i="4"/>
  <c r="K86" i="4"/>
  <c r="K87" i="4"/>
  <c r="K88" i="4"/>
  <c r="K89" i="4"/>
  <c r="P125" i="4"/>
  <c r="P139" i="4"/>
  <c r="H176" i="4"/>
  <c r="H204" i="4"/>
  <c r="K204" i="4" s="1"/>
  <c r="Q230" i="4"/>
  <c r="P231" i="4"/>
  <c r="J314" i="4"/>
  <c r="P360" i="4"/>
  <c r="Q462" i="4"/>
  <c r="P508" i="4"/>
  <c r="P516" i="4"/>
  <c r="J101" i="4"/>
  <c r="P131" i="4"/>
  <c r="P136" i="4"/>
  <c r="K177" i="4"/>
  <c r="P199" i="4"/>
  <c r="P203" i="4"/>
  <c r="P223" i="4"/>
  <c r="P227" i="4"/>
  <c r="P277" i="4"/>
  <c r="P358" i="4"/>
  <c r="P403" i="4"/>
  <c r="K407" i="4"/>
  <c r="K462" i="4"/>
  <c r="K176" i="4"/>
  <c r="Q222" i="4"/>
  <c r="P222" i="4"/>
  <c r="O221" i="4"/>
  <c r="P221" i="4" s="1"/>
  <c r="Q226" i="4"/>
  <c r="P226" i="4"/>
  <c r="Q232" i="4"/>
  <c r="P232" i="4"/>
  <c r="Q242" i="4"/>
  <c r="P242" i="4"/>
  <c r="O250" i="4"/>
  <c r="Q250" i="4" s="1"/>
  <c r="K250" i="4"/>
  <c r="Q253" i="4"/>
  <c r="P253" i="4"/>
  <c r="Q275" i="4"/>
  <c r="P275" i="4"/>
  <c r="Q359" i="4"/>
  <c r="P359" i="4"/>
  <c r="K377" i="4"/>
  <c r="I376" i="4"/>
  <c r="I57" i="4"/>
  <c r="K57" i="4" s="1"/>
  <c r="K60" i="4"/>
  <c r="K81" i="4"/>
  <c r="H100" i="4"/>
  <c r="P104" i="4"/>
  <c r="K122" i="4"/>
  <c r="P123" i="4"/>
  <c r="P127" i="4"/>
  <c r="L129" i="4"/>
  <c r="P132" i="4"/>
  <c r="P134" i="4"/>
  <c r="P140" i="4"/>
  <c r="I147" i="4"/>
  <c r="I167" i="4" s="1"/>
  <c r="J147" i="4"/>
  <c r="J154" i="4" s="1"/>
  <c r="K197" i="4"/>
  <c r="O197" i="4"/>
  <c r="Q197" i="4" s="1"/>
  <c r="P198" i="4"/>
  <c r="P200" i="4"/>
  <c r="P202" i="4"/>
  <c r="Q224" i="4"/>
  <c r="P224" i="4"/>
  <c r="Q228" i="4"/>
  <c r="P228" i="4"/>
  <c r="K234" i="4"/>
  <c r="I163" i="4"/>
  <c r="K163" i="4" s="1"/>
  <c r="I261" i="4"/>
  <c r="I262" i="4" s="1"/>
  <c r="I164" i="4"/>
  <c r="Q238" i="4"/>
  <c r="P238" i="4"/>
  <c r="O237" i="4"/>
  <c r="Q240" i="4"/>
  <c r="P240" i="4"/>
  <c r="O239" i="4"/>
  <c r="P239" i="4" s="1"/>
  <c r="P257" i="4"/>
  <c r="Q257" i="4"/>
  <c r="Q287" i="4"/>
  <c r="P287" i="4"/>
  <c r="H301" i="4"/>
  <c r="K314" i="4"/>
  <c r="I301" i="4"/>
  <c r="Q327" i="4"/>
  <c r="P327" i="4"/>
  <c r="O326" i="4"/>
  <c r="P326" i="4" s="1"/>
  <c r="K340" i="4"/>
  <c r="J389" i="4"/>
  <c r="K346" i="4"/>
  <c r="K405" i="4"/>
  <c r="K205" i="4"/>
  <c r="I166" i="4"/>
  <c r="K166" i="4" s="1"/>
  <c r="I165" i="4"/>
  <c r="L166" i="4"/>
  <c r="L165" i="4"/>
  <c r="I265" i="4"/>
  <c r="J266" i="4"/>
  <c r="K285" i="4"/>
  <c r="J285" i="4"/>
  <c r="K292" i="4"/>
  <c r="K302" i="4"/>
  <c r="K318" i="4"/>
  <c r="K329" i="4"/>
  <c r="K347" i="4"/>
  <c r="K357" i="4"/>
  <c r="L167" i="4"/>
  <c r="J393" i="4"/>
  <c r="H476" i="4"/>
  <c r="K476" i="4" s="1"/>
  <c r="H477" i="4"/>
  <c r="L407" i="4"/>
  <c r="L80" i="4" s="1"/>
  <c r="L59" i="4" s="1"/>
  <c r="P415" i="4"/>
  <c r="P419" i="4"/>
  <c r="H453" i="4"/>
  <c r="H90" i="4" s="1"/>
  <c r="K485" i="4"/>
  <c r="K486" i="4"/>
  <c r="K487" i="4"/>
  <c r="K488" i="4"/>
  <c r="K489" i="4"/>
  <c r="K490" i="4"/>
  <c r="K491" i="4"/>
  <c r="K492" i="4"/>
  <c r="K493" i="4"/>
  <c r="K496" i="4"/>
  <c r="K497" i="4"/>
  <c r="K499" i="4"/>
  <c r="K501" i="4"/>
  <c r="K502" i="4"/>
  <c r="K503" i="4"/>
  <c r="O507" i="4"/>
  <c r="O511" i="4"/>
  <c r="Q511" i="4" s="1"/>
  <c r="O515" i="4"/>
  <c r="P515" i="4" s="1"/>
  <c r="P322" i="4"/>
  <c r="P309" i="4"/>
  <c r="Q255" i="4"/>
  <c r="O137" i="4"/>
  <c r="P138" i="4"/>
  <c r="O14" i="4"/>
  <c r="O15" i="4"/>
  <c r="O16" i="4"/>
  <c r="O19" i="4"/>
  <c r="N18" i="4"/>
  <c r="O22" i="4"/>
  <c r="P22" i="4" s="1"/>
  <c r="O13" i="4"/>
  <c r="N12" i="4"/>
  <c r="N11" i="4" s="1"/>
  <c r="O20" i="4"/>
  <c r="P20" i="4" s="1"/>
  <c r="O33" i="4"/>
  <c r="O29" i="4" s="1"/>
  <c r="N28" i="4"/>
  <c r="N23" i="4" s="1"/>
  <c r="O47" i="4"/>
  <c r="O102" i="4"/>
  <c r="N101" i="4"/>
  <c r="O105" i="4"/>
  <c r="O119" i="4"/>
  <c r="O145" i="4"/>
  <c r="N142" i="4"/>
  <c r="O150" i="4"/>
  <c r="O179" i="4"/>
  <c r="O181" i="4"/>
  <c r="O183" i="4"/>
  <c r="O185" i="4"/>
  <c r="O187" i="4"/>
  <c r="O189" i="4"/>
  <c r="O191" i="4"/>
  <c r="O193" i="4"/>
  <c r="O207" i="4"/>
  <c r="O208" i="4"/>
  <c r="O210" i="4"/>
  <c r="O218" i="4"/>
  <c r="N217" i="4"/>
  <c r="O220" i="4"/>
  <c r="O258" i="4"/>
  <c r="N97" i="4"/>
  <c r="N66" i="4" s="1"/>
  <c r="O118" i="4"/>
  <c r="N120" i="4"/>
  <c r="O121" i="4"/>
  <c r="O128" i="4"/>
  <c r="N122" i="4"/>
  <c r="N130" i="4"/>
  <c r="O135" i="4"/>
  <c r="N147" i="4"/>
  <c r="O148" i="4"/>
  <c r="O151" i="4"/>
  <c r="O149" i="4" s="1"/>
  <c r="O153" i="4"/>
  <c r="O178" i="4"/>
  <c r="N177" i="4"/>
  <c r="N176" i="4" s="1"/>
  <c r="O180" i="4"/>
  <c r="O182" i="4"/>
  <c r="O184" i="4"/>
  <c r="O186" i="4"/>
  <c r="O188" i="4"/>
  <c r="O190" i="4"/>
  <c r="O192" i="4"/>
  <c r="O194" i="4"/>
  <c r="O195" i="4"/>
  <c r="Q195" i="4" s="1"/>
  <c r="O206" i="4"/>
  <c r="N205" i="4"/>
  <c r="O209" i="4"/>
  <c r="O213" i="4"/>
  <c r="O214" i="4"/>
  <c r="O215" i="4"/>
  <c r="O244" i="4"/>
  <c r="O245" i="4"/>
  <c r="N243" i="4"/>
  <c r="N241" i="4" s="1"/>
  <c r="N86" i="4"/>
  <c r="O267" i="4"/>
  <c r="N266" i="4"/>
  <c r="O268" i="4"/>
  <c r="Q268" i="4" s="1"/>
  <c r="O273" i="4"/>
  <c r="O290" i="4"/>
  <c r="N285" i="4"/>
  <c r="O293" i="4"/>
  <c r="N292" i="4"/>
  <c r="O310" i="4"/>
  <c r="O311" i="4"/>
  <c r="O312" i="4"/>
  <c r="O313" i="4"/>
  <c r="O319" i="4"/>
  <c r="N318" i="4"/>
  <c r="O323" i="4"/>
  <c r="O324" i="4"/>
  <c r="O328" i="4"/>
  <c r="O335" i="4"/>
  <c r="O348" i="4"/>
  <c r="Q348" i="4" s="1"/>
  <c r="O350" i="4"/>
  <c r="Q350" i="4" s="1"/>
  <c r="O364" i="4"/>
  <c r="S364" i="4" s="1"/>
  <c r="O373" i="4"/>
  <c r="O374" i="4"/>
  <c r="O424" i="4"/>
  <c r="Q424" i="4" s="1"/>
  <c r="N423" i="4"/>
  <c r="O426" i="4"/>
  <c r="O428" i="4"/>
  <c r="Q428" i="4" s="1"/>
  <c r="O211" i="4"/>
  <c r="O216" i="4"/>
  <c r="O219" i="4"/>
  <c r="O247" i="4"/>
  <c r="O269" i="4"/>
  <c r="O270" i="4"/>
  <c r="O271" i="4"/>
  <c r="O279" i="4"/>
  <c r="O280" i="4"/>
  <c r="O281" i="4"/>
  <c r="O282" i="4"/>
  <c r="O283" i="4"/>
  <c r="O284" i="4"/>
  <c r="N294" i="4"/>
  <c r="O295" i="4"/>
  <c r="O296" i="4"/>
  <c r="O297" i="4"/>
  <c r="O298" i="4"/>
  <c r="O299" i="4"/>
  <c r="O300" i="4"/>
  <c r="N302" i="4"/>
  <c r="O303" i="4"/>
  <c r="O304" i="4"/>
  <c r="O305" i="4"/>
  <c r="O306" i="4"/>
  <c r="O307" i="4"/>
  <c r="O308" i="4"/>
  <c r="N314" i="4"/>
  <c r="O317" i="4"/>
  <c r="O321" i="4"/>
  <c r="O347" i="4"/>
  <c r="O349" i="4"/>
  <c r="Q349" i="4" s="1"/>
  <c r="O351" i="4"/>
  <c r="Q351" i="4" s="1"/>
  <c r="N87" i="4"/>
  <c r="O379" i="4"/>
  <c r="N377" i="4"/>
  <c r="N376" i="4" s="1"/>
  <c r="O380" i="4"/>
  <c r="O331" i="4"/>
  <c r="N329" i="4"/>
  <c r="O332" i="4"/>
  <c r="O333" i="4"/>
  <c r="N393" i="4"/>
  <c r="O334" i="4"/>
  <c r="Q334" i="4" s="1"/>
  <c r="N340" i="4"/>
  <c r="O341" i="4"/>
  <c r="N76" i="4"/>
  <c r="O355" i="4"/>
  <c r="Q355" i="4" s="1"/>
  <c r="O356" i="4"/>
  <c r="Q356" i="4" s="1"/>
  <c r="O361" i="4"/>
  <c r="N357" i="4"/>
  <c r="N345" i="4" s="1"/>
  <c r="N391" i="4"/>
  <c r="N390" i="4" s="1"/>
  <c r="O363" i="4"/>
  <c r="O365" i="4"/>
  <c r="S365" i="4" s="1"/>
  <c r="N88" i="4"/>
  <c r="O371" i="4"/>
  <c r="O372" i="4"/>
  <c r="O387" i="4"/>
  <c r="Q387" i="4" s="1"/>
  <c r="O427" i="4"/>
  <c r="Q427" i="4" s="1"/>
  <c r="N399" i="4"/>
  <c r="N398" i="4" s="1"/>
  <c r="O400" i="4"/>
  <c r="N433" i="4"/>
  <c r="O433" i="4" s="1"/>
  <c r="Q433" i="4" s="1"/>
  <c r="O434" i="4"/>
  <c r="Q434" i="4" s="1"/>
  <c r="O436" i="4"/>
  <c r="Q436" i="4" s="1"/>
  <c r="N435" i="4"/>
  <c r="O435" i="4" s="1"/>
  <c r="Q435" i="4" s="1"/>
  <c r="N437" i="4"/>
  <c r="O437" i="4" s="1"/>
  <c r="Q437" i="4" s="1"/>
  <c r="O438" i="4"/>
  <c r="Q438" i="4" s="1"/>
  <c r="O439" i="4"/>
  <c r="Q439" i="4" s="1"/>
  <c r="O440" i="4"/>
  <c r="Q440" i="4" s="1"/>
  <c r="O441" i="4"/>
  <c r="Q441" i="4" s="1"/>
  <c r="O442" i="4"/>
  <c r="Q442" i="4" s="1"/>
  <c r="O443" i="4"/>
  <c r="Q443" i="4" s="1"/>
  <c r="O444" i="4"/>
  <c r="Q444" i="4" s="1"/>
  <c r="O446" i="4"/>
  <c r="O459" i="4"/>
  <c r="N458" i="4"/>
  <c r="O460" i="4"/>
  <c r="O467" i="4"/>
  <c r="N466" i="4"/>
  <c r="O470" i="4"/>
  <c r="N469" i="4"/>
  <c r="N95" i="4"/>
  <c r="N94" i="4" s="1"/>
  <c r="O473" i="4"/>
  <c r="Q473" i="4" s="1"/>
  <c r="O468" i="4"/>
  <c r="Q468" i="4" s="1"/>
  <c r="O471" i="4"/>
  <c r="Q471" i="4" s="1"/>
  <c r="O472" i="4"/>
  <c r="Q472" i="4" s="1"/>
  <c r="O25" i="4"/>
  <c r="O24" i="4" s="1"/>
  <c r="H160" i="4"/>
  <c r="H99" i="4"/>
  <c r="H98" i="4" s="1"/>
  <c r="H69" i="4"/>
  <c r="J91" i="4"/>
  <c r="J63" i="4" s="1"/>
  <c r="H167" i="4"/>
  <c r="H154" i="4"/>
  <c r="H91" i="4"/>
  <c r="H63" i="4" s="1"/>
  <c r="H261" i="4"/>
  <c r="H175" i="4"/>
  <c r="H174" i="4" s="1"/>
  <c r="H75" i="4"/>
  <c r="H74" i="4" s="1"/>
  <c r="K74" i="4" s="1"/>
  <c r="J75" i="4"/>
  <c r="J74" i="4" s="1"/>
  <c r="J73" i="4"/>
  <c r="J58" i="4" s="1"/>
  <c r="N261" i="4"/>
  <c r="N260" i="4" s="1"/>
  <c r="N75" i="4"/>
  <c r="L92" i="4"/>
  <c r="L94" i="4"/>
  <c r="L100" i="4"/>
  <c r="L160" i="4" s="1"/>
  <c r="P106" i="4"/>
  <c r="P107" i="4"/>
  <c r="P108" i="4"/>
  <c r="P109" i="4"/>
  <c r="P110" i="4"/>
  <c r="P111" i="4"/>
  <c r="P112" i="4"/>
  <c r="P113" i="4"/>
  <c r="P114" i="4"/>
  <c r="P115" i="4"/>
  <c r="P116" i="4"/>
  <c r="P117" i="4"/>
  <c r="P124" i="4"/>
  <c r="P126" i="4"/>
  <c r="I129" i="4"/>
  <c r="P143" i="4"/>
  <c r="P144" i="4"/>
  <c r="P146" i="4"/>
  <c r="Q196" i="4"/>
  <c r="J247" i="4"/>
  <c r="J246" i="4" s="1"/>
  <c r="J90" i="4" s="1"/>
  <c r="J62" i="4" s="1"/>
  <c r="L250" i="4"/>
  <c r="L169" i="4" s="1"/>
  <c r="L168" i="4" s="1"/>
  <c r="K251" i="4"/>
  <c r="P254" i="4"/>
  <c r="O252" i="4"/>
  <c r="K100" i="4"/>
  <c r="Q212" i="4"/>
  <c r="Q221" i="4"/>
  <c r="K229" i="4"/>
  <c r="Q237" i="4"/>
  <c r="Q239" i="4"/>
  <c r="K241" i="4"/>
  <c r="K243" i="4"/>
  <c r="K247" i="4"/>
  <c r="P247" i="4"/>
  <c r="L246" i="4"/>
  <c r="K252" i="4"/>
  <c r="J252" i="4"/>
  <c r="J251" i="4" s="1"/>
  <c r="Q254" i="4"/>
  <c r="Q256" i="4"/>
  <c r="K266" i="4"/>
  <c r="Q274" i="4"/>
  <c r="Q276" i="4"/>
  <c r="Q278" i="4"/>
  <c r="Q286" i="4"/>
  <c r="Q288" i="4"/>
  <c r="Q291" i="4"/>
  <c r="Q316" i="4"/>
  <c r="Q320" i="4"/>
  <c r="Q325" i="4"/>
  <c r="K336" i="4"/>
  <c r="L339" i="4"/>
  <c r="L164" i="4" s="1"/>
  <c r="K383" i="4"/>
  <c r="K390" i="4"/>
  <c r="L480" i="4"/>
  <c r="L398" i="4"/>
  <c r="P416" i="4"/>
  <c r="Q416" i="4"/>
  <c r="L301" i="4"/>
  <c r="L161" i="4" s="1"/>
  <c r="P330" i="4"/>
  <c r="K337" i="4"/>
  <c r="P338" i="4"/>
  <c r="O337" i="4"/>
  <c r="H339" i="4"/>
  <c r="K339" i="4" s="1"/>
  <c r="J344" i="4"/>
  <c r="K384" i="4"/>
  <c r="K385" i="4"/>
  <c r="O385" i="4"/>
  <c r="Q386" i="4"/>
  <c r="J391" i="4"/>
  <c r="K391" i="4"/>
  <c r="P406" i="4"/>
  <c r="O405" i="4"/>
  <c r="Q406" i="4"/>
  <c r="P409" i="4"/>
  <c r="P408" i="4" s="1"/>
  <c r="Q409" i="4"/>
  <c r="O408" i="4"/>
  <c r="P412" i="4"/>
  <c r="P411" i="4" s="1"/>
  <c r="Q412" i="4"/>
  <c r="O411" i="4"/>
  <c r="Q411" i="4" s="1"/>
  <c r="J413" i="4"/>
  <c r="J81" i="4" s="1"/>
  <c r="J60" i="4" s="1"/>
  <c r="P414" i="4"/>
  <c r="O413" i="4"/>
  <c r="Q414" i="4"/>
  <c r="P418" i="4"/>
  <c r="Q418" i="4"/>
  <c r="Q430" i="4"/>
  <c r="O429" i="4"/>
  <c r="Q429" i="4" s="1"/>
  <c r="I397" i="4"/>
  <c r="H398" i="4"/>
  <c r="P402" i="4"/>
  <c r="O401" i="4"/>
  <c r="K404" i="4"/>
  <c r="K408" i="4"/>
  <c r="K411" i="4"/>
  <c r="K420" i="4"/>
  <c r="K421" i="4"/>
  <c r="I480" i="4"/>
  <c r="K399" i="4"/>
  <c r="J458" i="4"/>
  <c r="Q507" i="4"/>
  <c r="Q509" i="4"/>
  <c r="P510" i="4"/>
  <c r="Q512" i="4"/>
  <c r="Q514" i="4"/>
  <c r="Q515" i="4"/>
  <c r="Q517" i="4"/>
  <c r="P518" i="4"/>
  <c r="J204" i="4" l="1"/>
  <c r="K174" i="4"/>
  <c r="P195" i="4"/>
  <c r="Q79" i="4"/>
  <c r="K301" i="4"/>
  <c r="H161" i="4"/>
  <c r="L82" i="4"/>
  <c r="L61" i="4" s="1"/>
  <c r="I82" i="4"/>
  <c r="J301" i="4"/>
  <c r="J161" i="4" s="1"/>
  <c r="I260" i="4"/>
  <c r="K261" i="4"/>
  <c r="J100" i="4"/>
  <c r="K167" i="4"/>
  <c r="P511" i="4"/>
  <c r="N74" i="4"/>
  <c r="I160" i="4"/>
  <c r="K80" i="4"/>
  <c r="N422" i="4"/>
  <c r="N421" i="4" s="1"/>
  <c r="P96" i="4"/>
  <c r="N17" i="4"/>
  <c r="N46" i="4"/>
  <c r="Q326" i="4"/>
  <c r="H92" i="4"/>
  <c r="H65" i="4"/>
  <c r="H64" i="4" s="1"/>
  <c r="P413" i="4"/>
  <c r="I161" i="4"/>
  <c r="I159" i="4" s="1"/>
  <c r="L159" i="4"/>
  <c r="L158" i="4" s="1"/>
  <c r="H62" i="4"/>
  <c r="K62" i="4" s="1"/>
  <c r="K90" i="4"/>
  <c r="H157" i="4"/>
  <c r="H155" i="4" s="1"/>
  <c r="H480" i="4"/>
  <c r="H483" i="4" s="1"/>
  <c r="N154" i="4"/>
  <c r="N167" i="4"/>
  <c r="P507" i="4"/>
  <c r="O506" i="4"/>
  <c r="J477" i="4"/>
  <c r="K477" i="4"/>
  <c r="J265" i="4"/>
  <c r="J160" i="4" s="1"/>
  <c r="K453" i="4"/>
  <c r="P197" i="4"/>
  <c r="K147" i="4"/>
  <c r="I154" i="4"/>
  <c r="K154" i="4" s="1"/>
  <c r="I91" i="4"/>
  <c r="I375" i="4"/>
  <c r="K376" i="4"/>
  <c r="I93" i="4"/>
  <c r="J476" i="4"/>
  <c r="H97" i="4"/>
  <c r="H66" i="4" s="1"/>
  <c r="K66" i="4" s="1"/>
  <c r="K265" i="4"/>
  <c r="I264" i="4"/>
  <c r="I263" i="4" s="1"/>
  <c r="I394" i="4" s="1"/>
  <c r="I392" i="4" s="1"/>
  <c r="I69" i="4"/>
  <c r="P237" i="4"/>
  <c r="O236" i="4"/>
  <c r="Q137" i="4"/>
  <c r="P137" i="4"/>
  <c r="O329" i="4"/>
  <c r="Q329" i="4" s="1"/>
  <c r="N10" i="4"/>
  <c r="N7" i="4" s="1"/>
  <c r="Q401" i="4"/>
  <c r="P401" i="4"/>
  <c r="J480" i="4"/>
  <c r="O384" i="4"/>
  <c r="Q385" i="4"/>
  <c r="J166" i="4"/>
  <c r="J82" i="4"/>
  <c r="J61" i="4" s="1"/>
  <c r="L70" i="4"/>
  <c r="J250" i="4"/>
  <c r="J169" i="4" s="1"/>
  <c r="J168" i="4" s="1"/>
  <c r="J93" i="4"/>
  <c r="L175" i="4"/>
  <c r="L90" i="4"/>
  <c r="P329" i="4"/>
  <c r="I70" i="4"/>
  <c r="K129" i="4"/>
  <c r="I99" i="4"/>
  <c r="J175" i="4"/>
  <c r="J174" i="4" s="1"/>
  <c r="H73" i="4"/>
  <c r="H262" i="4"/>
  <c r="K175" i="4"/>
  <c r="Q470" i="4"/>
  <c r="O469" i="4"/>
  <c r="Q469" i="4" s="1"/>
  <c r="O95" i="4"/>
  <c r="Q467" i="4"/>
  <c r="O466" i="4"/>
  <c r="Q466" i="4" s="1"/>
  <c r="O458" i="4"/>
  <c r="Q458" i="4" s="1"/>
  <c r="N453" i="4"/>
  <c r="O448" i="4"/>
  <c r="O89" i="4" s="1"/>
  <c r="N89" i="4"/>
  <c r="P446" i="4"/>
  <c r="Q446" i="4"/>
  <c r="N476" i="4"/>
  <c r="O88" i="4"/>
  <c r="P361" i="4"/>
  <c r="O357" i="4"/>
  <c r="Q361" i="4"/>
  <c r="P341" i="4"/>
  <c r="O340" i="4"/>
  <c r="Q341" i="4"/>
  <c r="O76" i="4"/>
  <c r="O393" i="4"/>
  <c r="P333" i="4"/>
  <c r="Q333" i="4"/>
  <c r="Q380" i="4"/>
  <c r="P380" i="4"/>
  <c r="Q379" i="4"/>
  <c r="O377" i="4"/>
  <c r="P379" i="4"/>
  <c r="O87" i="4"/>
  <c r="O346" i="4"/>
  <c r="Q347" i="4"/>
  <c r="P317" i="4"/>
  <c r="Q317" i="4"/>
  <c r="O314" i="4"/>
  <c r="P308" i="4"/>
  <c r="Q308" i="4"/>
  <c r="P306" i="4"/>
  <c r="Q306" i="4"/>
  <c r="P304" i="4"/>
  <c r="Q304" i="4"/>
  <c r="N301" i="4"/>
  <c r="P299" i="4"/>
  <c r="Q299" i="4"/>
  <c r="P297" i="4"/>
  <c r="Q297" i="4"/>
  <c r="P295" i="4"/>
  <c r="Q295" i="4"/>
  <c r="O294" i="4"/>
  <c r="P284" i="4"/>
  <c r="Q284" i="4"/>
  <c r="P282" i="4"/>
  <c r="Q282" i="4"/>
  <c r="P280" i="4"/>
  <c r="Q280" i="4"/>
  <c r="P271" i="4"/>
  <c r="Q271" i="4"/>
  <c r="P269" i="4"/>
  <c r="Q269" i="4"/>
  <c r="O246" i="4"/>
  <c r="Q247" i="4"/>
  <c r="P216" i="4"/>
  <c r="Q216" i="4"/>
  <c r="O423" i="4"/>
  <c r="Q374" i="4"/>
  <c r="P374" i="4"/>
  <c r="Q373" i="4"/>
  <c r="P373" i="4"/>
  <c r="P167" i="4" s="1"/>
  <c r="O167" i="4"/>
  <c r="Q167" i="4" s="1"/>
  <c r="Q335" i="4"/>
  <c r="P335" i="4"/>
  <c r="Q324" i="4"/>
  <c r="P324" i="4"/>
  <c r="Q313" i="4"/>
  <c r="P313" i="4"/>
  <c r="Q311" i="4"/>
  <c r="P311" i="4"/>
  <c r="Q273" i="4"/>
  <c r="P273" i="4"/>
  <c r="N265" i="4"/>
  <c r="Q245" i="4"/>
  <c r="P245" i="4"/>
  <c r="O243" i="4"/>
  <c r="O86" i="4"/>
  <c r="Q244" i="4"/>
  <c r="P244" i="4"/>
  <c r="Q214" i="4"/>
  <c r="P214" i="4"/>
  <c r="P209" i="4"/>
  <c r="Q209" i="4"/>
  <c r="P206" i="4"/>
  <c r="O205" i="4"/>
  <c r="Q206" i="4"/>
  <c r="P194" i="4"/>
  <c r="Q194" i="4"/>
  <c r="P190" i="4"/>
  <c r="Q190" i="4"/>
  <c r="P186" i="4"/>
  <c r="Q186" i="4"/>
  <c r="P182" i="4"/>
  <c r="Q182" i="4"/>
  <c r="P153" i="4"/>
  <c r="Q153" i="4"/>
  <c r="P148" i="4"/>
  <c r="Q148" i="4"/>
  <c r="P135" i="4"/>
  <c r="Q135" i="4"/>
  <c r="O130" i="4"/>
  <c r="P121" i="4"/>
  <c r="P120" i="4" s="1"/>
  <c r="Q121" i="4"/>
  <c r="O120" i="4"/>
  <c r="Q120" i="4" s="1"/>
  <c r="P118" i="4"/>
  <c r="Q118" i="4"/>
  <c r="Q220" i="4"/>
  <c r="P220" i="4"/>
  <c r="Q218" i="4"/>
  <c r="P218" i="4"/>
  <c r="O217" i="4"/>
  <c r="Q208" i="4"/>
  <c r="P208" i="4"/>
  <c r="Q193" i="4"/>
  <c r="P193" i="4"/>
  <c r="Q189" i="4"/>
  <c r="P189" i="4"/>
  <c r="Q185" i="4"/>
  <c r="P185" i="4"/>
  <c r="Q181" i="4"/>
  <c r="P181" i="4"/>
  <c r="O156" i="4"/>
  <c r="Q145" i="4"/>
  <c r="O142" i="4"/>
  <c r="P145" i="4"/>
  <c r="Q105" i="4"/>
  <c r="P105" i="4"/>
  <c r="Q102" i="4"/>
  <c r="O101" i="4"/>
  <c r="P102" i="4"/>
  <c r="P33" i="4"/>
  <c r="P29" i="4" s="1"/>
  <c r="P28" i="4" s="1"/>
  <c r="P23" i="4" s="1"/>
  <c r="Q33" i="4"/>
  <c r="Q19" i="4"/>
  <c r="P19" i="4"/>
  <c r="P18" i="4" s="1"/>
  <c r="P17" i="4" s="1"/>
  <c r="O18" i="4"/>
  <c r="Q15" i="4"/>
  <c r="P15" i="4"/>
  <c r="K480" i="4"/>
  <c r="I479" i="4"/>
  <c r="K398" i="4"/>
  <c r="H397" i="4"/>
  <c r="H396" i="4" s="1"/>
  <c r="H478" i="4" s="1"/>
  <c r="H70" i="4"/>
  <c r="H55" i="4" s="1"/>
  <c r="K397" i="4"/>
  <c r="I396" i="4"/>
  <c r="Q413" i="4"/>
  <c r="O81" i="4"/>
  <c r="O407" i="4"/>
  <c r="Q408" i="4"/>
  <c r="P407" i="4"/>
  <c r="Q405" i="4"/>
  <c r="P405" i="4"/>
  <c r="O404" i="4"/>
  <c r="J397" i="4"/>
  <c r="J396" i="4" s="1"/>
  <c r="Q337" i="4"/>
  <c r="O336" i="4"/>
  <c r="P337" i="4"/>
  <c r="L397" i="4"/>
  <c r="L479" i="4"/>
  <c r="L73" i="4"/>
  <c r="K389" i="4"/>
  <c r="H264" i="4"/>
  <c r="L264" i="4"/>
  <c r="Q252" i="4"/>
  <c r="O251" i="4"/>
  <c r="P252" i="4"/>
  <c r="K160" i="4"/>
  <c r="L99" i="4"/>
  <c r="L98" i="4" s="1"/>
  <c r="L69" i="4"/>
  <c r="H164" i="4"/>
  <c r="K164" i="4" s="1"/>
  <c r="H260" i="4"/>
  <c r="K260" i="4" s="1"/>
  <c r="J261" i="4"/>
  <c r="K75" i="4"/>
  <c r="J99" i="4"/>
  <c r="J98" i="4" s="1"/>
  <c r="J157" i="4" s="1"/>
  <c r="J69" i="4"/>
  <c r="J155" i="4"/>
  <c r="H68" i="4"/>
  <c r="H67" i="4" s="1"/>
  <c r="H479" i="4" s="1"/>
  <c r="H482" i="4" s="1"/>
  <c r="H54" i="4"/>
  <c r="Q460" i="4"/>
  <c r="P460" i="4"/>
  <c r="Q459" i="4"/>
  <c r="P459" i="4"/>
  <c r="P400" i="4"/>
  <c r="O399" i="4"/>
  <c r="Q400" i="4"/>
  <c r="S363" i="4"/>
  <c r="P363" i="4"/>
  <c r="Q363" i="4"/>
  <c r="O362" i="4"/>
  <c r="N339" i="4"/>
  <c r="N164" i="4" s="1"/>
  <c r="P332" i="4"/>
  <c r="Q332" i="4"/>
  <c r="P331" i="4"/>
  <c r="Q331" i="4"/>
  <c r="N375" i="4"/>
  <c r="N169" i="4" s="1"/>
  <c r="N168" i="4" s="1"/>
  <c r="N93" i="4"/>
  <c r="P321" i="4"/>
  <c r="Q321" i="4"/>
  <c r="P307" i="4"/>
  <c r="Q307" i="4"/>
  <c r="P305" i="4"/>
  <c r="Q305" i="4"/>
  <c r="P303" i="4"/>
  <c r="Q303" i="4"/>
  <c r="O302" i="4"/>
  <c r="P300" i="4"/>
  <c r="Q300" i="4"/>
  <c r="P298" i="4"/>
  <c r="Q298" i="4"/>
  <c r="P296" i="4"/>
  <c r="Q296" i="4"/>
  <c r="P283" i="4"/>
  <c r="Q283" i="4"/>
  <c r="P281" i="4"/>
  <c r="Q281" i="4"/>
  <c r="P279" i="4"/>
  <c r="Q279" i="4"/>
  <c r="P270" i="4"/>
  <c r="Q270" i="4"/>
  <c r="N90" i="4"/>
  <c r="N62" i="4" s="1"/>
  <c r="P219" i="4"/>
  <c r="Q219" i="4"/>
  <c r="P211" i="4"/>
  <c r="Q211" i="4"/>
  <c r="O425" i="4"/>
  <c r="Q425" i="4" s="1"/>
  <c r="Q426" i="4"/>
  <c r="Q328" i="4"/>
  <c r="P328" i="4"/>
  <c r="Q323" i="4"/>
  <c r="P323" i="4"/>
  <c r="Q319" i="4"/>
  <c r="O318" i="4"/>
  <c r="P319" i="4"/>
  <c r="Q312" i="4"/>
  <c r="P312" i="4"/>
  <c r="Q310" i="4"/>
  <c r="P310" i="4"/>
  <c r="Q293" i="4"/>
  <c r="O292" i="4"/>
  <c r="P293" i="4"/>
  <c r="Q290" i="4"/>
  <c r="O285" i="4"/>
  <c r="P290" i="4"/>
  <c r="Q267" i="4"/>
  <c r="O266" i="4"/>
  <c r="P267" i="4"/>
  <c r="Q215" i="4"/>
  <c r="P215" i="4"/>
  <c r="Q213" i="4"/>
  <c r="P213" i="4"/>
  <c r="P192" i="4"/>
  <c r="Q192" i="4"/>
  <c r="P188" i="4"/>
  <c r="Q188" i="4"/>
  <c r="P184" i="4"/>
  <c r="Q184" i="4"/>
  <c r="P180" i="4"/>
  <c r="Q180" i="4"/>
  <c r="P178" i="4"/>
  <c r="O177" i="4"/>
  <c r="Q178" i="4"/>
  <c r="N91" i="4"/>
  <c r="N63" i="4" s="1"/>
  <c r="P128" i="4"/>
  <c r="O122" i="4"/>
  <c r="Q128" i="4"/>
  <c r="Q258" i="4"/>
  <c r="P258" i="4"/>
  <c r="P172" i="4" s="1"/>
  <c r="O172" i="4"/>
  <c r="Q172" i="4" s="1"/>
  <c r="O97" i="4"/>
  <c r="Q210" i="4"/>
  <c r="P210" i="4"/>
  <c r="Q207" i="4"/>
  <c r="P207" i="4"/>
  <c r="Q191" i="4"/>
  <c r="P191" i="4"/>
  <c r="Q187" i="4"/>
  <c r="P187" i="4"/>
  <c r="Q183" i="4"/>
  <c r="P183" i="4"/>
  <c r="Q179" i="4"/>
  <c r="P179" i="4"/>
  <c r="Q150" i="4"/>
  <c r="P150" i="4"/>
  <c r="O147" i="4"/>
  <c r="Q119" i="4"/>
  <c r="P119" i="4"/>
  <c r="N100" i="4"/>
  <c r="Q47" i="4"/>
  <c r="P13" i="4"/>
  <c r="O12" i="4"/>
  <c r="Q13" i="4"/>
  <c r="Q16" i="4"/>
  <c r="P16" i="4"/>
  <c r="Q14" i="4"/>
  <c r="P14" i="4"/>
  <c r="P47" i="4" s="1"/>
  <c r="K161" i="4" l="1"/>
  <c r="J264" i="4"/>
  <c r="J263" i="4" s="1"/>
  <c r="J70" i="4"/>
  <c r="J55" i="4" s="1"/>
  <c r="J159" i="4"/>
  <c r="I61" i="4"/>
  <c r="K61" i="4" s="1"/>
  <c r="K82" i="4"/>
  <c r="P453" i="4"/>
  <c r="O46" i="4"/>
  <c r="Q46" i="4" s="1"/>
  <c r="N85" i="4"/>
  <c r="N84" i="4" s="1"/>
  <c r="H159" i="4"/>
  <c r="H158" i="4" s="1"/>
  <c r="N160" i="4"/>
  <c r="J478" i="4"/>
  <c r="K478" i="4"/>
  <c r="J158" i="4"/>
  <c r="O261" i="4"/>
  <c r="O75" i="4"/>
  <c r="P236" i="4"/>
  <c r="P261" i="4" s="1"/>
  <c r="P260" i="4" s="1"/>
  <c r="Q236" i="4"/>
  <c r="I54" i="4"/>
  <c r="K69" i="4"/>
  <c r="I63" i="4"/>
  <c r="K63" i="4" s="1"/>
  <c r="K91" i="4"/>
  <c r="P506" i="4"/>
  <c r="Q506" i="4"/>
  <c r="H475" i="4"/>
  <c r="K93" i="4"/>
  <c r="I92" i="4"/>
  <c r="K92" i="4" s="1"/>
  <c r="I65" i="4"/>
  <c r="K375" i="4"/>
  <c r="I169" i="4"/>
  <c r="K479" i="4"/>
  <c r="P377" i="4"/>
  <c r="P376" i="4" s="1"/>
  <c r="O154" i="4"/>
  <c r="P147" i="4"/>
  <c r="P91" i="4" s="1"/>
  <c r="O91" i="4"/>
  <c r="Q147" i="4"/>
  <c r="Q12" i="4"/>
  <c r="O11" i="4"/>
  <c r="N99" i="4"/>
  <c r="N98" i="4" s="1"/>
  <c r="N69" i="4"/>
  <c r="Q97" i="4"/>
  <c r="O66" i="4"/>
  <c r="Q66" i="4" s="1"/>
  <c r="P177" i="4"/>
  <c r="P176" i="4" s="1"/>
  <c r="Q266" i="4"/>
  <c r="P266" i="4"/>
  <c r="O265" i="4"/>
  <c r="Q292" i="4"/>
  <c r="P292" i="4"/>
  <c r="N344" i="4"/>
  <c r="N165" i="4" s="1"/>
  <c r="N83" i="4"/>
  <c r="N389" i="4"/>
  <c r="O391" i="4"/>
  <c r="P362" i="4"/>
  <c r="Q362" i="4"/>
  <c r="J68" i="4"/>
  <c r="J54" i="4"/>
  <c r="L157" i="4"/>
  <c r="L155" i="4" s="1"/>
  <c r="K264" i="4"/>
  <c r="H263" i="4"/>
  <c r="L58" i="4"/>
  <c r="L396" i="4"/>
  <c r="Q404" i="4"/>
  <c r="P404" i="4"/>
  <c r="Q81" i="4"/>
  <c r="O60" i="4"/>
  <c r="P81" i="4"/>
  <c r="K396" i="4"/>
  <c r="Q29" i="4"/>
  <c r="O28" i="4"/>
  <c r="Q142" i="4"/>
  <c r="P142" i="4"/>
  <c r="Q156" i="4"/>
  <c r="P156" i="4"/>
  <c r="Q205" i="4"/>
  <c r="P205" i="4"/>
  <c r="P86" i="4"/>
  <c r="Q86" i="4"/>
  <c r="N420" i="4"/>
  <c r="O421" i="4"/>
  <c r="Q294" i="4"/>
  <c r="P294" i="4"/>
  <c r="Q314" i="4"/>
  <c r="P314" i="4"/>
  <c r="Q346" i="4"/>
  <c r="O345" i="4"/>
  <c r="P346" i="4"/>
  <c r="O376" i="4"/>
  <c r="Q377" i="4"/>
  <c r="Q393" i="4"/>
  <c r="P393" i="4"/>
  <c r="Q357" i="4"/>
  <c r="P357" i="4"/>
  <c r="Q95" i="4"/>
  <c r="O94" i="4"/>
  <c r="P95" i="4"/>
  <c r="H58" i="4"/>
  <c r="K58" i="4" s="1"/>
  <c r="K73" i="4"/>
  <c r="L174" i="4"/>
  <c r="J92" i="4"/>
  <c r="J65" i="4"/>
  <c r="J64" i="4" s="1"/>
  <c r="L55" i="4"/>
  <c r="Q384" i="4"/>
  <c r="O383" i="4"/>
  <c r="P46" i="4"/>
  <c r="P12" i="4"/>
  <c r="P11" i="4" s="1"/>
  <c r="P10" i="4" s="1"/>
  <c r="P7" i="4" s="1"/>
  <c r="P6" i="4" s="1"/>
  <c r="Q122" i="4"/>
  <c r="P122" i="4"/>
  <c r="Q177" i="4"/>
  <c r="O176" i="4"/>
  <c r="Q285" i="4"/>
  <c r="P285" i="4"/>
  <c r="Q318" i="4"/>
  <c r="P318" i="4"/>
  <c r="O301" i="4"/>
  <c r="Q302" i="4"/>
  <c r="P302" i="4"/>
  <c r="N92" i="4"/>
  <c r="N65" i="4"/>
  <c r="N64" i="4" s="1"/>
  <c r="N73" i="4"/>
  <c r="N58" i="4" s="1"/>
  <c r="O398" i="4"/>
  <c r="Q399" i="4"/>
  <c r="P399" i="4"/>
  <c r="H53" i="4"/>
  <c r="H52" i="4" s="1"/>
  <c r="H481" i="4" s="1"/>
  <c r="K54" i="4"/>
  <c r="J260" i="4"/>
  <c r="L68" i="4"/>
  <c r="L54" i="4"/>
  <c r="O93" i="4"/>
  <c r="Q251" i="4"/>
  <c r="P251" i="4"/>
  <c r="P250" i="4" s="1"/>
  <c r="L263" i="4"/>
  <c r="Q336" i="4"/>
  <c r="O162" i="4"/>
  <c r="Q162" i="4" s="1"/>
  <c r="P336" i="4"/>
  <c r="P162" i="4" s="1"/>
  <c r="Q407" i="4"/>
  <c r="O80" i="4"/>
  <c r="Q18" i="4"/>
  <c r="O17" i="4"/>
  <c r="Q17" i="4" s="1"/>
  <c r="Q101" i="4"/>
  <c r="O100" i="4"/>
  <c r="P101" i="4"/>
  <c r="Q217" i="4"/>
  <c r="P217" i="4"/>
  <c r="P130" i="4"/>
  <c r="O129" i="4"/>
  <c r="Q130" i="4"/>
  <c r="Q243" i="4"/>
  <c r="O241" i="4"/>
  <c r="P243" i="4"/>
  <c r="Q423" i="4"/>
  <c r="O422" i="4"/>
  <c r="Q246" i="4"/>
  <c r="Q76" i="4"/>
  <c r="O74" i="4"/>
  <c r="P76" i="4"/>
  <c r="O339" i="4"/>
  <c r="Q340" i="4"/>
  <c r="P340" i="4"/>
  <c r="O453" i="4"/>
  <c r="Q453" i="4" s="1"/>
  <c r="J262" i="4"/>
  <c r="K262" i="4"/>
  <c r="I98" i="4"/>
  <c r="I157" i="4" s="1"/>
  <c r="I155" i="4" s="1"/>
  <c r="K155" i="4" s="1"/>
  <c r="K99" i="4"/>
  <c r="K70" i="4"/>
  <c r="I68" i="4"/>
  <c r="I55" i="4"/>
  <c r="L62" i="4"/>
  <c r="P246" i="4"/>
  <c r="J479" i="4"/>
  <c r="N264" i="4" l="1"/>
  <c r="N263" i="4" s="1"/>
  <c r="J53" i="4"/>
  <c r="O389" i="4"/>
  <c r="O344" i="4"/>
  <c r="O166" i="4" s="1"/>
  <c r="Q166" i="4" s="1"/>
  <c r="N394" i="4"/>
  <c r="N392" i="4" s="1"/>
  <c r="K159" i="4"/>
  <c r="P100" i="4"/>
  <c r="N166" i="4"/>
  <c r="N480" i="4"/>
  <c r="N483" i="4" s="1"/>
  <c r="N157" i="4"/>
  <c r="N155" i="4" s="1"/>
  <c r="I168" i="4"/>
  <c r="K169" i="4"/>
  <c r="K65" i="4"/>
  <c r="I64" i="4"/>
  <c r="K64" i="4" s="1"/>
  <c r="O260" i="4"/>
  <c r="Q260" i="4" s="1"/>
  <c r="Q261" i="4"/>
  <c r="K475" i="4"/>
  <c r="J475" i="4"/>
  <c r="P75" i="4"/>
  <c r="Q75" i="4"/>
  <c r="K68" i="4"/>
  <c r="I67" i="4"/>
  <c r="K67" i="4" s="1"/>
  <c r="Q339" i="4"/>
  <c r="O73" i="4"/>
  <c r="O164" i="4"/>
  <c r="Q164" i="4" s="1"/>
  <c r="P339" i="4"/>
  <c r="P164" i="4" s="1"/>
  <c r="Q241" i="4"/>
  <c r="P241" i="4"/>
  <c r="Q129" i="4"/>
  <c r="P129" i="4"/>
  <c r="L394" i="4"/>
  <c r="Q93" i="4"/>
  <c r="O92" i="4"/>
  <c r="O65" i="4"/>
  <c r="P93" i="4"/>
  <c r="L67" i="4"/>
  <c r="O476" i="4"/>
  <c r="Q398" i="4"/>
  <c r="P398" i="4"/>
  <c r="O160" i="4"/>
  <c r="Q176" i="4"/>
  <c r="Q383" i="4"/>
  <c r="O171" i="4"/>
  <c r="Q376" i="4"/>
  <c r="O375" i="4"/>
  <c r="Q345" i="4"/>
  <c r="P345" i="4"/>
  <c r="O83" i="4"/>
  <c r="Q421" i="4"/>
  <c r="O420" i="4"/>
  <c r="O397" i="4" s="1"/>
  <c r="P421" i="4"/>
  <c r="Q28" i="4"/>
  <c r="O23" i="4"/>
  <c r="Q23" i="4" s="1"/>
  <c r="H394" i="4"/>
  <c r="H392" i="4" s="1"/>
  <c r="K263" i="4"/>
  <c r="J67" i="4"/>
  <c r="N82" i="4"/>
  <c r="N61" i="4" s="1"/>
  <c r="P265" i="4"/>
  <c r="P160" i="4" s="1"/>
  <c r="Q11" i="4"/>
  <c r="O10" i="4"/>
  <c r="K55" i="4"/>
  <c r="I53" i="4"/>
  <c r="K157" i="4"/>
  <c r="K98" i="4"/>
  <c r="Q389" i="4"/>
  <c r="P389" i="4"/>
  <c r="Q74" i="4"/>
  <c r="P74" i="4"/>
  <c r="O90" i="4"/>
  <c r="P422" i="4"/>
  <c r="Q422" i="4"/>
  <c r="O99" i="4"/>
  <c r="O69" i="4"/>
  <c r="O155" i="4"/>
  <c r="Q100" i="4"/>
  <c r="Q80" i="4"/>
  <c r="O59" i="4"/>
  <c r="P80" i="4"/>
  <c r="L53" i="4"/>
  <c r="Q301" i="4"/>
  <c r="P301" i="4"/>
  <c r="L262" i="4"/>
  <c r="Q94" i="4"/>
  <c r="P94" i="4"/>
  <c r="N477" i="4"/>
  <c r="N397" i="4"/>
  <c r="N396" i="4" s="1"/>
  <c r="O85" i="4"/>
  <c r="Q60" i="4"/>
  <c r="P60" i="4"/>
  <c r="J52" i="4"/>
  <c r="Q391" i="4"/>
  <c r="O390" i="4"/>
  <c r="P391" i="4"/>
  <c r="Q265" i="4"/>
  <c r="N54" i="4"/>
  <c r="Q91" i="4"/>
  <c r="O63" i="4"/>
  <c r="Q154" i="4"/>
  <c r="P154" i="4"/>
  <c r="O165" i="4" l="1"/>
  <c r="Q165" i="4" s="1"/>
  <c r="K168" i="4"/>
  <c r="I158" i="4"/>
  <c r="K158" i="4" s="1"/>
  <c r="O264" i="4"/>
  <c r="O263" i="4" s="1"/>
  <c r="O396" i="4"/>
  <c r="Q397" i="4"/>
  <c r="P397" i="4"/>
  <c r="P63" i="4"/>
  <c r="Q63" i="4"/>
  <c r="Q85" i="4"/>
  <c r="O84" i="4"/>
  <c r="P85" i="4"/>
  <c r="P59" i="4"/>
  <c r="Q59" i="4"/>
  <c r="Q69" i="4"/>
  <c r="O54" i="4"/>
  <c r="P69" i="4"/>
  <c r="Q90" i="4"/>
  <c r="O62" i="4"/>
  <c r="P90" i="4"/>
  <c r="O7" i="4"/>
  <c r="Q10" i="4"/>
  <c r="J394" i="4"/>
  <c r="K394" i="4"/>
  <c r="Q171" i="4"/>
  <c r="O170" i="4"/>
  <c r="Q170" i="4" s="1"/>
  <c r="P476" i="4"/>
  <c r="Q476" i="4"/>
  <c r="P65" i="4"/>
  <c r="O64" i="4"/>
  <c r="Q65" i="4"/>
  <c r="L392" i="4"/>
  <c r="Q73" i="4"/>
  <c r="O58" i="4"/>
  <c r="P73" i="4"/>
  <c r="Q390" i="4"/>
  <c r="P390" i="4"/>
  <c r="N478" i="4"/>
  <c r="N475" i="4" s="1"/>
  <c r="L52" i="4"/>
  <c r="O157" i="4"/>
  <c r="Q157" i="4" s="1"/>
  <c r="Q155" i="4"/>
  <c r="P155" i="4"/>
  <c r="Q99" i="4"/>
  <c r="O98" i="4"/>
  <c r="P99" i="4"/>
  <c r="K53" i="4"/>
  <c r="I52" i="4"/>
  <c r="K52" i="4" s="1"/>
  <c r="P157" i="4"/>
  <c r="S420" i="4"/>
  <c r="Q420" i="4"/>
  <c r="P420" i="4"/>
  <c r="O477" i="4"/>
  <c r="Q83" i="4"/>
  <c r="P83" i="4"/>
  <c r="Q344" i="4"/>
  <c r="P344" i="4"/>
  <c r="P166" i="4" s="1"/>
  <c r="Q375" i="4"/>
  <c r="O169" i="4"/>
  <c r="P375" i="4"/>
  <c r="P169" i="4" s="1"/>
  <c r="P168" i="4" s="1"/>
  <c r="Q160" i="4"/>
  <c r="Q92" i="4"/>
  <c r="P92" i="4"/>
  <c r="O82" i="4"/>
  <c r="Q264" i="4" l="1"/>
  <c r="P264" i="4"/>
  <c r="O394" i="4"/>
  <c r="Q263" i="4"/>
  <c r="P263" i="4"/>
  <c r="Q82" i="4"/>
  <c r="O61" i="4"/>
  <c r="P82" i="4"/>
  <c r="Q169" i="4"/>
  <c r="O168" i="4"/>
  <c r="Q168" i="4" s="1"/>
  <c r="P477" i="4"/>
  <c r="Q477" i="4"/>
  <c r="O480" i="4"/>
  <c r="Q98" i="4"/>
  <c r="P98" i="4"/>
  <c r="Q58" i="4"/>
  <c r="P58" i="4"/>
  <c r="Q64" i="4"/>
  <c r="P64" i="4"/>
  <c r="Q7" i="4"/>
  <c r="O6" i="4"/>
  <c r="Q62" i="4"/>
  <c r="P62" i="4"/>
  <c r="J392" i="4"/>
  <c r="K392" i="4"/>
  <c r="Q54" i="4"/>
  <c r="P54" i="4"/>
  <c r="P84" i="4"/>
  <c r="Q84" i="4"/>
  <c r="O478" i="4"/>
  <c r="Q396" i="4"/>
  <c r="P396" i="4"/>
  <c r="Q6" i="4" l="1"/>
  <c r="S6" i="4"/>
  <c r="Q480" i="4"/>
  <c r="P480" i="4"/>
  <c r="O483" i="4"/>
  <c r="Q483" i="4" s="1"/>
  <c r="P61" i="4"/>
  <c r="Q61" i="4"/>
  <c r="P478" i="4"/>
  <c r="Q478" i="4"/>
  <c r="O475" i="4"/>
  <c r="Q394" i="4"/>
  <c r="O392" i="4"/>
  <c r="P394" i="4"/>
  <c r="Q475" i="4" l="1"/>
  <c r="P475" i="4"/>
  <c r="Q392" i="4"/>
  <c r="P392" i="4"/>
  <c r="N6" i="4" l="1"/>
  <c r="N234" i="4"/>
  <c r="N163" i="4" l="1"/>
  <c r="N72" i="4"/>
  <c r="N57" i="4" s="1"/>
  <c r="N229" i="4"/>
  <c r="N204" i="4"/>
  <c r="O235" i="4" l="1"/>
  <c r="N175" i="4"/>
  <c r="N174" i="4" s="1"/>
  <c r="N262" i="4" s="1"/>
  <c r="N70" i="4"/>
  <c r="N161" i="4"/>
  <c r="N159" i="4" s="1"/>
  <c r="N158" i="4" s="1"/>
  <c r="N479" i="4" s="1"/>
  <c r="N482" i="4" s="1"/>
  <c r="N68" i="4" l="1"/>
  <c r="N67" i="4" s="1"/>
  <c r="N55" i="4"/>
  <c r="Q235" i="4"/>
  <c r="P235" i="4"/>
  <c r="O234" i="4"/>
  <c r="O233" i="4"/>
  <c r="N53" i="4" l="1"/>
  <c r="N52" i="4" s="1"/>
  <c r="N481" i="4" s="1"/>
  <c r="P233" i="4"/>
  <c r="Q233" i="4"/>
  <c r="O229" i="4"/>
  <c r="O163" i="4"/>
  <c r="O72" i="4"/>
  <c r="Q234" i="4"/>
  <c r="P234" i="4"/>
  <c r="P163" i="4" s="1"/>
  <c r="Q163" i="4" l="1"/>
  <c r="Q72" i="4"/>
  <c r="O57" i="4"/>
  <c r="P72" i="4"/>
  <c r="Q229" i="4"/>
  <c r="P229" i="4"/>
  <c r="O204" i="4"/>
  <c r="Q57" i="4" l="1"/>
  <c r="P57" i="4"/>
  <c r="Q204" i="4"/>
  <c r="O70" i="4"/>
  <c r="O161" i="4"/>
  <c r="O159" i="4" s="1"/>
  <c r="P204" i="4"/>
  <c r="P161" i="4" s="1"/>
  <c r="P159" i="4" s="1"/>
  <c r="P158" i="4" s="1"/>
  <c r="O175" i="4"/>
  <c r="Q161" i="4" l="1"/>
  <c r="P70" i="4"/>
  <c r="Q70" i="4"/>
  <c r="O68" i="4"/>
  <c r="O67" i="4" s="1"/>
  <c r="O55" i="4"/>
  <c r="O53" i="4" s="1"/>
  <c r="O52" i="4" s="1"/>
  <c r="P175" i="4"/>
  <c r="Q175" i="4"/>
  <c r="O174" i="4"/>
  <c r="O158" i="4" l="1"/>
  <c r="O479" i="4" s="1"/>
  <c r="Q159" i="4"/>
  <c r="Q55" i="4"/>
  <c r="P55" i="4"/>
  <c r="Q174" i="4"/>
  <c r="P174" i="4"/>
  <c r="O262" i="4"/>
  <c r="P68" i="4"/>
  <c r="Q68" i="4"/>
  <c r="Q67" i="4" l="1"/>
  <c r="P67" i="4"/>
  <c r="Q53" i="4"/>
  <c r="P53" i="4"/>
  <c r="Q262" i="4"/>
  <c r="P262" i="4"/>
  <c r="Q158" i="4"/>
  <c r="S52" i="4" l="1"/>
  <c r="O481" i="4"/>
  <c r="Q481" i="4" s="1"/>
  <c r="P52" i="4"/>
  <c r="Q52" i="4"/>
  <c r="P479" i="4"/>
  <c r="O482" i="4"/>
  <c r="Q482" i="4" s="1"/>
  <c r="Q479" i="4"/>
</calcChain>
</file>

<file path=xl/sharedStrings.xml><?xml version="1.0" encoding="utf-8"?>
<sst xmlns="http://schemas.openxmlformats.org/spreadsheetml/2006/main" count="853" uniqueCount="432">
  <si>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</si>
  <si>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</si>
  <si>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</si>
  <si>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</si>
  <si>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</si>
  <si>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</si>
  <si>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</si>
  <si>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</si>
  <si>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</si>
  <si>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</si>
  <si>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% Dif. Executie / buget * 100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</si>
  <si>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</si>
  <si>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</si>
  <si>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</si>
  <si>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</si>
  <si>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</si>
  <si>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</si>
  <si>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</si>
  <si>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</si>
  <si>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</si>
  <si>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</si>
  <si>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</si>
  <si>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11=9/2*100</t>
  </si>
  <si>
    <t>OOO1</t>
  </si>
  <si>
    <t>O4</t>
  </si>
  <si>
    <t>TOTAL VENITURI</t>
  </si>
  <si>
    <t>OOO2</t>
  </si>
  <si>
    <t>1.VENITURI CURENTE</t>
  </si>
  <si>
    <t>Taxe pe utilizarea bunurilor, autorizarea utilizarii bunurilor sau pe desfasurarea de activitati</t>
  </si>
  <si>
    <t>03</t>
  </si>
  <si>
    <t>Taxe si tarife pentru eliberarea de licente si autorizatii de functionare</t>
  </si>
  <si>
    <t>2OOO</t>
  </si>
  <si>
    <t>B.CONTRIBUTII DE ASIGURARI</t>
  </si>
  <si>
    <t>2OO4</t>
  </si>
  <si>
    <t>CONTRIBUTIILE ANGAJATORILOR</t>
  </si>
  <si>
    <t>O2</t>
  </si>
  <si>
    <t>Contr.de asig.pt.somaj dat.de ang.</t>
  </si>
  <si>
    <t>O1</t>
  </si>
  <si>
    <t>Contr.ale ang.si ale pers.jrd. asim. ang.</t>
  </si>
  <si>
    <t>O6</t>
  </si>
  <si>
    <t>Contr.ang. la fd-ul de garantare pt.plata creantelor sal.</t>
  </si>
  <si>
    <t>Venituri din contributia asiguratorie pentru munca pentru fondul de garantare pentru plata creantelor salariale</t>
  </si>
  <si>
    <t>21O4</t>
  </si>
  <si>
    <t>CONTRIBUTIILE ASIGURATILOR</t>
  </si>
  <si>
    <t>Contr.indiv.</t>
  </si>
  <si>
    <t>Contr.dat.de pers.cu contr.de asig.pt.somaj</t>
  </si>
  <si>
    <t>O9</t>
  </si>
  <si>
    <t>Contributii de asigurari pentru somaj de la persoanele care realizeaza venituri de natura profesionala cu caracter ocazional (OUG 58/2010)</t>
  </si>
  <si>
    <t>Contributii de asigurari pentru somaj de la persoanele care realizeaza venituri de natura profesionala altele decat cele de natura salariala, platita de angajatori  (OUG 82/2010)</t>
  </si>
  <si>
    <t>29OO</t>
  </si>
  <si>
    <t>C.VENITURI NEFISCALE</t>
  </si>
  <si>
    <t>3OOO</t>
  </si>
  <si>
    <t>C1.VENITURI DIN PROPRIETATI</t>
  </si>
  <si>
    <t>31O4</t>
  </si>
  <si>
    <t>VENITURI DIN DOBANZI</t>
  </si>
  <si>
    <t>O3</t>
  </si>
  <si>
    <t>Alte venituri din dobanzi</t>
  </si>
  <si>
    <t>Venituri din dobanzi la fd.de garant.pt.pl.creantelor sal.</t>
  </si>
  <si>
    <t>36OO</t>
  </si>
  <si>
    <t>C2.VANZARI  DE BUNURI  SI SERVICII</t>
  </si>
  <si>
    <t>36O4</t>
  </si>
  <si>
    <t>DIVERSE VENITURI</t>
  </si>
  <si>
    <t>Alte venituri la fd.de garant.pt.pl.creantelor sal.</t>
  </si>
  <si>
    <t>Venituri din compensarea creantelor din despagubiri</t>
  </si>
  <si>
    <t>Sume provenite din finantarea anilor precedenti</t>
  </si>
  <si>
    <t>5O</t>
  </si>
  <si>
    <t>Alte venituri</t>
  </si>
  <si>
    <t>4OO4</t>
  </si>
  <si>
    <t>INCASARI DIN RAMBURSAREA IMPRUMUTURILOR ACORDATE</t>
  </si>
  <si>
    <t>Inc.din ramb.impr.ac.pt.inf.si dezv.de intr.mici si mijl.</t>
  </si>
  <si>
    <t>IV SUBVENTII</t>
  </si>
  <si>
    <t>SUBVENTII DE LA BUGETUL DE STAT</t>
  </si>
  <si>
    <t>01</t>
  </si>
  <si>
    <t>Fondul European de Dezvoltare Regionala</t>
  </si>
  <si>
    <t>02</t>
  </si>
  <si>
    <t>49O4</t>
  </si>
  <si>
    <t>Venituri sistem asigurari pt.somaj</t>
  </si>
  <si>
    <t>Venituri fd.garant.pt.pl.creantelor sal.</t>
  </si>
  <si>
    <t>08</t>
  </si>
  <si>
    <t>FONDURI EXTERNE NERAMBURSABILE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</si>
  <si>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</si>
  <si>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</si>
  <si>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</si>
  <si>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</si>
  <si>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</si>
  <si>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</si>
  <si>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</si>
  <si>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</si>
  <si>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</si>
  <si>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</si>
  <si>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</si>
  <si>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</si>
  <si>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</si>
  <si>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</si>
  <si>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</si>
  <si>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</si>
  <si>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</si>
  <si>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</si>
  <si>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</si>
  <si>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</si>
  <si>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58</t>
  </si>
  <si>
    <t>Proiecte cu finantare din fonduri externe neramb postaderare aferente perioadei 2014-2020</t>
  </si>
  <si>
    <t>59</t>
  </si>
  <si>
    <t>ALTE CHELTUIELI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</si>
  <si>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</si>
  <si>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</si>
  <si>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</si>
  <si>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</si>
  <si>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</si>
  <si>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</si>
  <si>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</si>
  <si>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</si>
  <si>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</si>
  <si>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</si>
  <si>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</si>
  <si>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</si>
  <si>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</si>
  <si>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</si>
  <si>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</si>
  <si>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</si>
  <si>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</si>
  <si>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</si>
  <si>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</si>
  <si>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</si>
  <si>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</si>
  <si>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</si>
  <si>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Indemnizatii acordate pe perioada suspendarii temporare a contractului individual de munca din initiativa angajatorului</t>
  </si>
  <si>
    <t>06</t>
  </si>
  <si>
    <t>Sume acordate angajatorilor pentru decontarea unei parti a salariului brut al angajatilor mentinuti in munca</t>
  </si>
  <si>
    <t>07</t>
  </si>
  <si>
    <t xml:space="preserve">OG 92/2020  art.3 alin 1 si 2  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</si>
  <si>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</si>
  <si>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</si>
  <si>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</si>
  <si>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</si>
  <si>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</si>
  <si>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</si>
  <si>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</si>
  <si>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</si>
  <si>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</si>
  <si>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Concedii medicale</t>
  </si>
  <si>
    <t xml:space="preserve">                              Salarii de merit</t>
  </si>
  <si>
    <t>O5</t>
  </si>
  <si>
    <t xml:space="preserve">                             Spor pentru conditii de munca</t>
  </si>
  <si>
    <t xml:space="preserve">                              Spor de vechime</t>
  </si>
  <si>
    <t xml:space="preserve">                              Sporuri pentru conditii de munca </t>
  </si>
  <si>
    <t xml:space="preserve">                              Alte sporuri</t>
  </si>
  <si>
    <t xml:space="preserve">                              Ore suplimentare</t>
  </si>
  <si>
    <t>O8</t>
  </si>
  <si>
    <t xml:space="preserve">                              Fond de premii</t>
  </si>
  <si>
    <t xml:space="preserve">                              Prima de vacanta</t>
  </si>
  <si>
    <t xml:space="preserve">                              Fond pentru posturi ocupate prin cumul</t>
  </si>
  <si>
    <t xml:space="preserve">                              Fond aferent platii cu ora   </t>
  </si>
  <si>
    <t xml:space="preserve">                              Indemnizatii platite unor persoane din afara unitatii</t>
  </si>
  <si>
    <t xml:space="preserve">                              Indemnizatii de delegare</t>
  </si>
  <si>
    <t xml:space="preserve">                              Indemnizatii de detasare</t>
  </si>
  <si>
    <t xml:space="preserve">                              Alocatiipentru transportul la si dela locul de munca</t>
  </si>
  <si>
    <t xml:space="preserve">                               Indemnizatii de hrana</t>
  </si>
  <si>
    <t xml:space="preserve">                              Alte drepturi salariale in bani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</si>
  <si>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</si>
  <si>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</si>
  <si>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</si>
  <si>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</si>
  <si>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</si>
  <si>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</si>
  <si>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</si>
  <si>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</si>
  <si>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</si>
  <si>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</si>
  <si>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 xml:space="preserve">                BUNURI SI SERVICII</t>
  </si>
  <si>
    <t xml:space="preserve">                       Bunuri si servicii</t>
  </si>
  <si>
    <t xml:space="preserve">                               Furnituri de birou</t>
  </si>
  <si>
    <t xml:space="preserve">                               Materiale pentru curatenie</t>
  </si>
  <si>
    <t xml:space="preserve">                               Incalzit, iluminat si forta motrica</t>
  </si>
  <si>
    <t xml:space="preserve">                               Apa, canal si salubritate</t>
  </si>
  <si>
    <t xml:space="preserve">                               Materiale si prestari servicii cu caracter functional</t>
  </si>
  <si>
    <t xml:space="preserve">                               Alte bunuri si servicii pentru intretinere si functionare</t>
  </si>
  <si>
    <t xml:space="preserve">                       Bunuri de natura obiectelor de inventar</t>
  </si>
  <si>
    <t xml:space="preserve">                               Uniforme si echipament</t>
  </si>
  <si>
    <t xml:space="preserve">                               Lenjerie si accesorii de pat</t>
  </si>
  <si>
    <t xml:space="preserve">                               Alte obiecte de inventar</t>
  </si>
  <si>
    <t xml:space="preserve">                        Pregatire profesionala</t>
  </si>
  <si>
    <t xml:space="preserve">                        Alte cheltuieli</t>
  </si>
  <si>
    <t xml:space="preserve">                               Protocol si reprezentare</t>
  </si>
  <si>
    <t xml:space="preserve">                               Chirii</t>
  </si>
  <si>
    <t xml:space="preserve">                               Prestari de servicii pentru transmiterea drepturilor</t>
  </si>
  <si>
    <t xml:space="preserve">                               Alte cheltuieli cu bunuri si servicii</t>
  </si>
  <si>
    <t xml:space="preserve">               ALTE CHELTUIELI</t>
  </si>
  <si>
    <t xml:space="preserve">          Sume aferente platii creantelor salariale</t>
  </si>
  <si>
    <t xml:space="preserve">          Sume aferente platii creantelor salariale-indemnizatii parinti</t>
  </si>
  <si>
    <t>Indemnizatii acordate parintilor pentru supravegherea copiilor in perioada inchiderii temporare a unitatilor de invatamant OUG-19/2020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</si>
  <si>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</si>
  <si>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</si>
  <si>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</si>
  <si>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</si>
  <si>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</si>
  <si>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</si>
  <si>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</si>
  <si>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</si>
  <si>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</si>
  <si>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</si>
  <si>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</si>
  <si>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</si>
  <si>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</si>
  <si>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</si>
  <si>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</si>
  <si>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</si>
  <si>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TITLUL XIV RAMBURSARI DE CREDITE</t>
  </si>
  <si>
    <t>PLATI EFECTUATE IN ANII PRECEDENTI SI RECUPERATE IN ANUL CURENT</t>
  </si>
  <si>
    <t>65O4</t>
  </si>
  <si>
    <t>INVATAMANT</t>
  </si>
  <si>
    <t xml:space="preserve">                CHELTUIELI DE PERSONAL</t>
  </si>
  <si>
    <t xml:space="preserve">                        Cheltuieli salariale in bani</t>
  </si>
  <si>
    <t xml:space="preserve">                              Salarii de baza</t>
  </si>
  <si>
    <t xml:space="preserve">                           Sporuri pentru conditii de munca</t>
  </si>
  <si>
    <t xml:space="preserve">                              Indemnizatii de conducere</t>
  </si>
  <si>
    <t xml:space="preserve">                      Cheltuieli salariale in natura</t>
  </si>
  <si>
    <t xml:space="preserve">                             Vouchere de vacanta</t>
  </si>
  <si>
    <t xml:space="preserve">                       Contributii</t>
  </si>
  <si>
    <t xml:space="preserve">                               Contributii de asigurari sociale de stat</t>
  </si>
  <si>
    <t xml:space="preserve">                               Contributii de sigurari de somaj</t>
  </si>
  <si>
    <t xml:space="preserve">                               Contributii de sigurari de sanatate</t>
  </si>
  <si>
    <t xml:space="preserve">                               Contributii de asigurari pentru accidente de munca si boli profesionale</t>
  </si>
  <si>
    <t xml:space="preserve">                               Contributii pentru concedii si indemnizatii</t>
  </si>
  <si>
    <t xml:space="preserve">                              Contributia asiguratorie pentru munca</t>
  </si>
  <si>
    <t>Bunuri si servicii</t>
  </si>
  <si>
    <t>Incalzit, iluminat si forta motrica</t>
  </si>
  <si>
    <t>Apa, canal si salubritate</t>
  </si>
  <si>
    <t xml:space="preserve">                               Carburanti si lubrifianti</t>
  </si>
  <si>
    <t xml:space="preserve">                               Piese de schimb</t>
  </si>
  <si>
    <t xml:space="preserve">                               Transport</t>
  </si>
  <si>
    <t xml:space="preserve">                               Posta, telecomunicatii, radio, tv, internet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</si>
  <si>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</si>
  <si>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</si>
  <si>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</si>
  <si>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</si>
  <si>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</si>
  <si>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                      Deplasari, detasari, transferari</t>
  </si>
  <si>
    <t xml:space="preserve">                              Deplasari interne, detasari, transferari</t>
  </si>
  <si>
    <t xml:space="preserve">                              Deplasari in strainatate</t>
  </si>
  <si>
    <t xml:space="preserve">                       Carti, publicatii si materiale documentare</t>
  </si>
  <si>
    <t xml:space="preserve">                        Protectia muncii</t>
  </si>
  <si>
    <t xml:space="preserve">                        Comisioane si alte costuri aferente imprumuturilor</t>
  </si>
  <si>
    <t xml:space="preserve">                              Comisioane si alte costuri aferente imprumuturilor externe</t>
  </si>
  <si>
    <t xml:space="preserve"> Alte cheltuieli</t>
  </si>
  <si>
    <t>Chirii</t>
  </si>
  <si>
    <t>Alte cheltuieli cu bunuri si servicii</t>
  </si>
  <si>
    <t xml:space="preserve">                  SUBVENTII</t>
  </si>
  <si>
    <t xml:space="preserve">                       Plati catre angajatori pentru formarea profesionala a angajatilor</t>
  </si>
  <si>
    <t xml:space="preserve">               TRANSFERURI INTRE UNITATI ALE ADMINISTRATIEI PUBLICE</t>
  </si>
  <si>
    <t xml:space="preserve">                      Transferuri curente</t>
  </si>
  <si>
    <t xml:space="preserve">                            Transferuri catre institutii publice</t>
  </si>
  <si>
    <t xml:space="preserve">                  PROIECTE CU FINANTARE DIN FONDURI EXTERNE NERAMBURSABILE (FEN) POSTADERARE</t>
  </si>
  <si>
    <t>Programe din Fondul Social European (FSE)</t>
  </si>
  <si>
    <t xml:space="preserve">                       Asigurari sociale</t>
  </si>
  <si>
    <t xml:space="preserve">                              Ajutoare sociale in numerar</t>
  </si>
  <si>
    <t xml:space="preserve">                  PROIECTE CU FINANTARE DIN FONDURI EXTERNE NERAMBURSABILE  POSTADERARE AFERENTE PERIOADEI 2014-2020</t>
  </si>
  <si>
    <t>Finantarea nationala</t>
  </si>
  <si>
    <t>Finantarea externa nerambursabila</t>
  </si>
  <si>
    <t xml:space="preserve">ACTIVE NEFINANCIARE </t>
  </si>
  <si>
    <t xml:space="preserve">Active fixe </t>
  </si>
  <si>
    <t xml:space="preserve">                                Constructii</t>
  </si>
  <si>
    <t>Masini, echipamente si mijloace de transport</t>
  </si>
  <si>
    <t>Mobilier, aparatura birotica si alte active corporale</t>
  </si>
  <si>
    <t xml:space="preserve">                                Alte active fixe </t>
  </si>
  <si>
    <t xml:space="preserve">                        Reparatii capitale aferente activelor fixe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</si>
  <si>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</si>
  <si>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</si>
  <si>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</si>
  <si>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</si>
  <si>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</si>
  <si>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</si>
  <si>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 xml:space="preserve">                              Sporuri pentru conditii de munca</t>
  </si>
  <si>
    <t>Indemnizatii platite unor persoane din afara unitatii</t>
  </si>
  <si>
    <t>Indemnizatii de delegare</t>
  </si>
  <si>
    <t xml:space="preserve">    Indemnizatii de hrana</t>
  </si>
  <si>
    <t xml:space="preserve">                              Tichete de masa</t>
  </si>
  <si>
    <t xml:space="preserve">                               Norme de hrana</t>
  </si>
  <si>
    <t xml:space="preserve">                               Uniforme si echipament obligatoriu</t>
  </si>
  <si>
    <t xml:space="preserve">                               Locuinta de serviciu folosita  de salalariat si familia sa</t>
  </si>
  <si>
    <t xml:space="preserve">                                Alte dreptuir salariale in natura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</si>
  <si>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</si>
  <si>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</si>
  <si>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</si>
  <si>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</si>
  <si>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</si>
  <si>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</si>
  <si>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</si>
  <si>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</si>
  <si>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</si>
  <si>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</si>
  <si>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 xml:space="preserve">                        Consultanta si expertiza</t>
  </si>
  <si>
    <t>Pregatire profesionala</t>
  </si>
  <si>
    <t>Protectia muncii</t>
  </si>
  <si>
    <t xml:space="preserve">                        Studii si cercetari </t>
  </si>
  <si>
    <t xml:space="preserve">                      Cheltuieli judiciare si extrajudiciare derivate din actiuni in reprezentarea intereselor statului, potrivit dispozitiilor legale</t>
  </si>
  <si>
    <t>Alte cheltuieli</t>
  </si>
  <si>
    <t xml:space="preserve">                              Prime de asigurare non-viata</t>
  </si>
  <si>
    <t>Prestari de servicii pentru transmiterea drepturilor</t>
  </si>
  <si>
    <t xml:space="preserve">                                Executarea silita a creantelor bugetare</t>
  </si>
  <si>
    <t xml:space="preserve">                DOBANZI</t>
  </si>
  <si>
    <t xml:space="preserve">                      Dobanzi</t>
  </si>
  <si>
    <t xml:space="preserve">                             Dobanza datorata trezoreriei statului</t>
  </si>
  <si>
    <t>Indemnizatii de somaj total, din care :</t>
  </si>
  <si>
    <t xml:space="preserve"> - aj.somaj Lg.76/2002</t>
  </si>
  <si>
    <t xml:space="preserve"> - aj somaj pers care au lucrat in state UE</t>
  </si>
  <si>
    <t xml:space="preserve">    - altele-drepturi restante</t>
  </si>
  <si>
    <t xml:space="preserve">    - venit de completare OUG 36/2013</t>
  </si>
  <si>
    <t xml:space="preserve">   "-OUG 83/2018-pesta porcina</t>
  </si>
  <si>
    <t>DUBLU</t>
  </si>
  <si>
    <t xml:space="preserve">    - venit de completare OUG 116/2006</t>
  </si>
  <si>
    <t xml:space="preserve">   - OG 9 / 2010</t>
  </si>
  <si>
    <t>Indemniz.somaj abs.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</si>
  <si>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</si>
  <si>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</si>
  <si>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</si>
  <si>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</si>
  <si>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</si>
  <si>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</si>
  <si>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Programul redus og 132/2020 art.1 alin 1</t>
  </si>
  <si>
    <t>41.5% OG. 92/2020</t>
  </si>
  <si>
    <t>41.5% OG. 132/2020 art.5</t>
  </si>
  <si>
    <t>Despagubiri civile</t>
  </si>
  <si>
    <t xml:space="preserve">          ACTIVE NEFINANCIARE </t>
  </si>
  <si>
    <t xml:space="preserve">                        Active fixe </t>
  </si>
  <si>
    <t xml:space="preserve">                                Masini, echipamente si mijloace de transport</t>
  </si>
  <si>
    <t xml:space="preserve">                                Mobilier, aparatura birotica si alte active corporale</t>
  </si>
  <si>
    <t xml:space="preserve">      OPERATIUNI FINANCIARE</t>
  </si>
  <si>
    <t xml:space="preserve">            RAMBURSARI DE CREDITE</t>
  </si>
  <si>
    <t xml:space="preserve">                        Rambursari de credite externe</t>
  </si>
  <si>
    <t xml:space="preserve">                             Rambursari de credite externe contractate de ordonatori de credite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</si>
  <si>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</si>
  <si>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</si>
  <si>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</si>
  <si>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</si>
  <si>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</si>
  <si>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</si>
  <si>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8OO4</t>
  </si>
  <si>
    <t>ACTIUNI GENERALE ECONOMICE, COMERCIALE SI DE MUNCA</t>
  </si>
  <si>
    <t xml:space="preserve">                        Fonduri nerambursabile pentru crearea de noi locuri de munca</t>
  </si>
  <si>
    <t xml:space="preserve">                       Plati pentru stimularea crearii de locuri de munca </t>
  </si>
  <si>
    <t xml:space="preserve">                 ALTE TRANSFERURI</t>
  </si>
  <si>
    <t xml:space="preserve">                  A. Transferuri interne</t>
  </si>
  <si>
    <t xml:space="preserve">                              Programe PHARE si alte programe cu finantare nerambursabila</t>
  </si>
  <si>
    <t>Alte transferuri curente interne</t>
  </si>
  <si>
    <t xml:space="preserve">                   B. Transferuri curente in strainatate (catre organizatii internationale)</t>
  </si>
  <si>
    <t xml:space="preserve">                               Contributii si cotizatii la organisme internationale</t>
  </si>
  <si>
    <t>Programe din Fondul European de Dezvoltare Regionala (FEDR)</t>
  </si>
  <si>
    <t>Programe Instrumentul European de Vecinatate si Parteneriat(ENPI)</t>
  </si>
  <si>
    <t>15</t>
  </si>
  <si>
    <t>Alte programe comunitare finantate in perioada 2014-2020</t>
  </si>
  <si>
    <t>24</t>
  </si>
  <si>
    <t>Cofin asist fin neramb postader de la CE</t>
  </si>
  <si>
    <t>26</t>
  </si>
  <si>
    <t>Fondul European de Ajustare la Globalizare (FEAG)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</si>
  <si>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</si>
  <si>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</si>
  <si>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</si>
  <si>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</si>
  <si>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</si>
  <si>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</si>
  <si>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</si>
  <si>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</si>
  <si>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</si>
  <si>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</si>
  <si>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</si>
  <si>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</si>
  <si>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</si>
  <si>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</si>
  <si>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</si>
  <si>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</si>
  <si>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</si>
  <si>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</si>
  <si>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</si>
  <si>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</si>
  <si>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Plati pt.stimularea somerilor care se angajeaza inainte de expirarea perioadei de somaj.</t>
  </si>
  <si>
    <t>Legea 335/2013 (stagiari)</t>
  </si>
  <si>
    <t>Prima de insertie art 73^1 alin 1</t>
  </si>
  <si>
    <t>Sume acordate angajatorilor pentru incadrarea in munca a unor categorii de persoane</t>
  </si>
  <si>
    <t>OG 220/2020  art.1 alin(1) angajarea persoanelor peste 50 ani</t>
  </si>
  <si>
    <t xml:space="preserve">OG 220/2020  art.1 alin(1) angajarea  persoanelor intre 16-29 ani </t>
  </si>
  <si>
    <t>PROIECTE CU FINANTARE DIN FONDURI EXTERNE NERAMBURSABILE  POSTADERARE AFERENTE PERIOADEI 2014-2020</t>
  </si>
  <si>
    <t>Cheltuieli neeligibile</t>
  </si>
  <si>
    <t>Alte facilitati si instrumente post aderare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</si>
  <si>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</si>
  <si>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</si>
  <si>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</si>
  <si>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</si>
  <si>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</si>
  <si>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</si>
  <si>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</si>
  <si>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</si>
  <si>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</si>
  <si>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</si>
  <si>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13</t>
  </si>
  <si>
    <t xml:space="preserve"> Alte bunuri si servicii pentru intretinere si functionare</t>
  </si>
  <si>
    <t>PROIECTE CU FINANTARE DIN FONDURI EXTERNE NERAMBURSABILE  POSTADERARE  AFERENTE PERIOADEI 2014-2020</t>
  </si>
  <si>
    <t>Proiect …..</t>
  </si>
  <si>
    <t xml:space="preserve">                   Finantare nationala</t>
  </si>
  <si>
    <t xml:space="preserve">                   Finantare UE</t>
  </si>
  <si>
    <t xml:space="preserve">                   Cheltuieli neeligibile</t>
  </si>
  <si>
    <t>Proiect….</t>
  </si>
  <si>
    <t>Venituri din contributia asiguratorie pentru munca pentru somaj</t>
  </si>
  <si>
    <t>Contr.de asig.pt.somaj dat.de asigurati</t>
  </si>
  <si>
    <t>Sume primite de la UE/alti donatori in contul platilor efectuate si prefinnantari aferente cadrului financiar 2014-2020</t>
  </si>
  <si>
    <t>Fondul Social European(FSE)</t>
  </si>
  <si>
    <t>ADM PUBLICE</t>
  </si>
  <si>
    <t>Subventii primite de la bugetul asigurarilor pentru somaj</t>
  </si>
  <si>
    <t>Sume alocate din bugetul de stat pentru fondul de garantare  pentru plata creantelor salariale</t>
  </si>
  <si>
    <t>Sume primite in contul platilor efectuate in anul curent</t>
  </si>
  <si>
    <t>Sume primite in contul platilor efectuate in anii anteriori</t>
  </si>
  <si>
    <t>Ajutoare sociale in numerar,din care:</t>
  </si>
  <si>
    <t>Ajutoare sociale in numerar art.93^4</t>
  </si>
  <si>
    <t>Legea 176/2018 (internship)</t>
  </si>
  <si>
    <t>Indemnizatii acordate pe perioada suspendarii temporare a contractului individual de munca din initiativa angajatorului din care:</t>
  </si>
  <si>
    <t xml:space="preserve">  - OUG 69/2019</t>
  </si>
  <si>
    <t>OUG 92/2020 art.3 alin(1) angajarea persoanelor peste 50 ani</t>
  </si>
  <si>
    <t xml:space="preserve">OUG 92/2020 art.3 alin(2) angajarea  persoanelor intre 16-29 ani </t>
  </si>
  <si>
    <t>Prima de insertie art 73^1 alin 2</t>
  </si>
  <si>
    <t>Indemnizatii acordate parintilor pentru supravegherea copiilor in perioada inchiderii temporare a unitatilor de invatamant OUG 147/2020</t>
  </si>
  <si>
    <t>Indemnizatii acordate parintilor pentru supravegherea copiilor in perioada inchiderii temporare a unitatilor de invatamant OUG 110/2021</t>
  </si>
  <si>
    <t>Indemnizatii acordate pe perioada suspendarii temporare a contractului individual de munca din initiativa angajatorului OUG 111/2021</t>
  </si>
  <si>
    <t xml:space="preserve">                                                                                             Director executiv                                                                   Director executiv adjunct</t>
  </si>
  <si>
    <t xml:space="preserve">Sef serviciu buget </t>
  </si>
  <si>
    <t>Intocmit,</t>
  </si>
  <si>
    <t xml:space="preserve">                                                                                                                 Dersidan Simona Valerica                                                    Marusca Septimiu Marcel</t>
  </si>
  <si>
    <t>Tinca Raluca Daniela</t>
  </si>
  <si>
    <t>Candra Kreiger Judit</t>
  </si>
  <si>
    <t>JUDETUL SATU MARE</t>
  </si>
  <si>
    <t>Contul de executie al bugetului asigurarilor pentru somaj, la data de: 28.02.2022</t>
  </si>
  <si>
    <t>Indemnizatii acordate pe perioada suspendarii temporare a contractului individual de munca din initiativa angajatorului OUG 2/2022</t>
  </si>
  <si>
    <t>Indemnizatii acordate pe perioada suspendarii temporare a contractului individual de munca din initiativa angajatorului OUG 30/2020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</si>
</sst>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4" x14ac:knownFonts="1"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sz val="12"/>
      <color rgb="FFFF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b/>
      <sz val="12"/>
      <name val="Arial"/>
      <family val="2"/>
      <charset val="238"/>
    </font>
    <font>
      <sz val="12"/>
      <color rgb="FFFF0000"/>
      <name val="Arial Narrow"/>
      <family val="2"/>
    </font>
    <font>
      <sz val="12"/>
      <color theme="0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4"/>
      <name val="Arial"/>
      <family val="2"/>
      <charset val="238"/>
    </font>
    <font>
      <b/>
      <sz val="12"/>
      <color rgb="FFFF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2"/>
      <color theme="0"/>
      <name val="Arial"/>
      <family val="2"/>
    </font>
    <font>
      <b/>
      <i/>
      <sz val="11"/>
      <name val="Arial Narrow"/>
      <family val="2"/>
    </font>
    <font>
      <sz val="11"/>
      <color rgb="FF0070C0"/>
      <name val="Arial Narrow"/>
      <family val="2"/>
    </font>
    <font>
      <sz val="12"/>
      <color rgb="FF0070C0"/>
      <name val="Arial"/>
      <family val="2"/>
    </font>
    <font>
      <b/>
      <sz val="14"/>
      <color rgb="FF0070C0"/>
      <name val="Arial"/>
      <family val="2"/>
    </font>
    <font>
      <sz val="10"/>
      <color rgb="FF0070C0"/>
      <name val="Arial"/>
      <family val="2"/>
    </font>
    <font>
      <b/>
      <sz val="12"/>
      <color theme="0"/>
      <name val="Arial"/>
      <family val="2"/>
    </font>
    <font>
      <i/>
      <sz val="11"/>
      <name val="Arial Narrow"/>
      <family val="2"/>
      <charset val="238"/>
    </font>
    <font>
      <sz val="12"/>
      <name val="Arial"/>
      <family val="2"/>
      <charset val="238"/>
    </font>
    <font>
      <sz val="14"/>
      <name val="Arial"/>
      <family val="2"/>
    </font>
    <font>
      <i/>
      <sz val="11"/>
      <name val="Arial Narrow"/>
      <family val="2"/>
    </font>
    <font>
      <i/>
      <sz val="12"/>
      <name val="Arial"/>
      <family val="2"/>
    </font>
    <font>
      <b/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443">
    <xf numFmtId="0" fontId="0" fillId="0" borderId="0" xfId="0"/>
    <xf numFmtId="0" fontId="2" fillId="0" borderId="0" xfId="1" applyNumberFormat="1" applyFont="1" applyAlignment="1">
      <alignment horizontal="left" vertical="center"/>
    </xf>
    <xf numFmtId="0" fontId="3" fillId="0" borderId="0" xfId="1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5" fillId="0" borderId="0" xfId="1" applyNumberFormat="1" applyFont="1" applyAlignment="1">
      <alignment horizontal="left" vertical="center"/>
    </xf>
    <xf numFmtId="4" fontId="5" fillId="0" borderId="0" xfId="1" applyNumberFormat="1" applyFont="1" applyAlignment="1">
      <alignment horizontal="left" vertical="center"/>
    </xf>
    <xf numFmtId="0" fontId="1" fillId="2" borderId="0" xfId="1" applyNumberFormat="1" applyFont="1" applyFill="1" applyAlignment="1">
      <alignment horizontal="right" vertical="center"/>
    </xf>
    <xf numFmtId="4" fontId="1" fillId="0" borderId="0" xfId="1" applyNumberFormat="1" applyFont="1" applyAlignment="1">
      <alignment horizontal="right" vertical="center"/>
    </xf>
    <xf numFmtId="0" fontId="6" fillId="2" borderId="0" xfId="1" applyNumberFormat="1" applyFont="1" applyFill="1" applyAlignment="1">
      <alignment vertical="center"/>
    </xf>
    <xf numFmtId="0" fontId="7" fillId="2" borderId="0" xfId="1" applyNumberFormat="1" applyFont="1" applyFill="1" applyAlignment="1">
      <alignment vertical="top"/>
    </xf>
    <xf numFmtId="0" fontId="8" fillId="0" borderId="0" xfId="1" applyNumberFormat="1" applyFont="1" applyAlignment="1">
      <alignment vertical="top"/>
    </xf>
    <xf numFmtId="0" fontId="1" fillId="0" borderId="0" xfId="1" applyNumberFormat="1" applyFont="1" applyAlignment="1">
      <alignment vertical="top"/>
    </xf>
    <xf numFmtId="0" fontId="1" fillId="0" borderId="0" xfId="1" applyNumberFormat="1" applyFont="1" applyAlignment="1"/>
    <xf numFmtId="0" fontId="4" fillId="0" borderId="0" xfId="1" applyNumberFormat="1" applyFont="1" applyBorder="1" applyAlignment="1">
      <alignment horizontal="center" vertical="center"/>
    </xf>
    <xf numFmtId="0" fontId="10" fillId="0" borderId="15" xfId="1" applyNumberFormat="1" applyFont="1" applyBorder="1" applyAlignment="1">
      <alignment horizontal="center" vertical="center" wrapText="1"/>
    </xf>
    <xf numFmtId="0" fontId="10" fillId="0" borderId="16" xfId="1" applyNumberFormat="1" applyFont="1" applyBorder="1" applyAlignment="1">
      <alignment horizontal="center" vertical="center" wrapText="1"/>
    </xf>
    <xf numFmtId="4" fontId="10" fillId="0" borderId="17" xfId="1" applyNumberFormat="1" applyFont="1" applyBorder="1" applyAlignment="1">
      <alignment horizontal="center" vertical="center" wrapText="1"/>
    </xf>
    <xf numFmtId="0" fontId="10" fillId="0" borderId="18" xfId="1" applyNumberFormat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0" fontId="10" fillId="2" borderId="17" xfId="1" applyNumberFormat="1" applyFont="1" applyFill="1" applyBorder="1" applyAlignment="1">
      <alignment horizontal="center" vertical="center" wrapText="1"/>
    </xf>
    <xf numFmtId="0" fontId="12" fillId="2" borderId="0" xfId="1" applyNumberFormat="1" applyFont="1" applyFill="1" applyBorder="1" applyAlignment="1">
      <alignment horizontal="center" vertical="center"/>
    </xf>
    <xf numFmtId="0" fontId="13" fillId="2" borderId="0" xfId="1" applyNumberFormat="1" applyFont="1" applyFill="1" applyBorder="1" applyAlignment="1">
      <alignment horizontal="center" vertical="top"/>
    </xf>
    <xf numFmtId="0" fontId="14" fillId="0" borderId="0" xfId="1" applyNumberFormat="1" applyFont="1" applyBorder="1" applyAlignment="1">
      <alignment horizontal="center" vertical="top"/>
    </xf>
    <xf numFmtId="0" fontId="14" fillId="0" borderId="0" xfId="1" applyNumberFormat="1" applyFont="1" applyAlignment="1">
      <alignment horizontal="center" vertical="top"/>
    </xf>
    <xf numFmtId="0" fontId="14" fillId="0" borderId="0" xfId="1" applyNumberFormat="1" applyFont="1" applyAlignment="1">
      <alignment horizontal="center"/>
    </xf>
    <xf numFmtId="0" fontId="3" fillId="0" borderId="21" xfId="1" applyNumberFormat="1" applyFont="1" applyBorder="1" applyAlignment="1">
      <alignment horizontal="center" vertical="center" wrapText="1"/>
    </xf>
    <xf numFmtId="0" fontId="3" fillId="0" borderId="22" xfId="1" applyNumberFormat="1" applyFont="1" applyBorder="1" applyAlignment="1">
      <alignment horizontal="center" vertical="center" wrapText="1"/>
    </xf>
    <xf numFmtId="0" fontId="3" fillId="0" borderId="23" xfId="1" applyNumberFormat="1" applyFont="1" applyBorder="1" applyAlignment="1">
      <alignment horizontal="center" vertical="center" wrapText="1"/>
    </xf>
    <xf numFmtId="0" fontId="3" fillId="0" borderId="24" xfId="1" applyNumberFormat="1" applyFont="1" applyBorder="1" applyAlignment="1">
      <alignment horizontal="center" vertical="center" wrapText="1"/>
    </xf>
    <xf numFmtId="4" fontId="14" fillId="0" borderId="25" xfId="1" applyNumberFormat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center" vertical="top"/>
    </xf>
    <xf numFmtId="0" fontId="8" fillId="0" borderId="0" xfId="1" applyNumberFormat="1" applyFont="1" applyBorder="1" applyAlignment="1">
      <alignment horizontal="center" vertical="top"/>
    </xf>
    <xf numFmtId="0" fontId="15" fillId="3" borderId="7" xfId="1" applyNumberFormat="1" applyFont="1" applyFill="1" applyBorder="1" applyAlignment="1">
      <alignment horizontal="center" vertical="center"/>
    </xf>
    <xf numFmtId="0" fontId="15" fillId="3" borderId="8" xfId="1" applyNumberFormat="1" applyFont="1" applyFill="1" applyBorder="1" applyAlignment="1">
      <alignment horizontal="center" vertical="center"/>
    </xf>
    <xf numFmtId="0" fontId="16" fillId="3" borderId="26" xfId="1" applyNumberFormat="1" applyFont="1" applyFill="1" applyBorder="1" applyAlignment="1">
      <alignment horizontal="left" vertical="center" wrapText="1"/>
    </xf>
    <xf numFmtId="3" fontId="17" fillId="3" borderId="27" xfId="1" quotePrefix="1" applyNumberFormat="1" applyFont="1" applyFill="1" applyBorder="1" applyAlignment="1">
      <alignment horizontal="center" vertical="center"/>
    </xf>
    <xf numFmtId="4" fontId="17" fillId="3" borderId="26" xfId="1" quotePrefix="1" applyNumberFormat="1" applyFont="1" applyFill="1" applyBorder="1" applyAlignment="1">
      <alignment horizontal="center" vertical="center"/>
    </xf>
    <xf numFmtId="4" fontId="2" fillId="3" borderId="6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Alignment="1">
      <alignment vertical="center"/>
    </xf>
    <xf numFmtId="3" fontId="7" fillId="2" borderId="0" xfId="1" applyNumberFormat="1" applyFont="1" applyFill="1" applyAlignment="1">
      <alignment vertical="top"/>
    </xf>
    <xf numFmtId="3" fontId="8" fillId="0" borderId="0" xfId="1" applyNumberFormat="1" applyFont="1" applyAlignment="1">
      <alignment vertical="top"/>
    </xf>
    <xf numFmtId="0" fontId="15" fillId="0" borderId="29" xfId="1" applyNumberFormat="1" applyFont="1" applyBorder="1" applyAlignment="1">
      <alignment horizontal="center" vertical="center"/>
    </xf>
    <xf numFmtId="0" fontId="15" fillId="0" borderId="30" xfId="1" applyNumberFormat="1" applyFont="1" applyBorder="1" applyAlignment="1">
      <alignment horizontal="center" vertical="center"/>
    </xf>
    <xf numFmtId="4" fontId="15" fillId="0" borderId="31" xfId="1" applyNumberFormat="1" applyFont="1" applyBorder="1" applyAlignment="1">
      <alignment horizontal="left" vertical="center"/>
    </xf>
    <xf numFmtId="3" fontId="17" fillId="2" borderId="32" xfId="1" quotePrefix="1" applyNumberFormat="1" applyFont="1" applyFill="1" applyBorder="1" applyAlignment="1">
      <alignment horizontal="center" vertical="center"/>
    </xf>
    <xf numFmtId="3" fontId="17" fillId="2" borderId="30" xfId="1" quotePrefix="1" applyNumberFormat="1" applyFont="1" applyFill="1" applyBorder="1" applyAlignment="1">
      <alignment horizontal="center" vertical="center"/>
    </xf>
    <xf numFmtId="4" fontId="9" fillId="0" borderId="37" xfId="1" applyNumberFormat="1" applyFont="1" applyFill="1" applyBorder="1" applyAlignment="1">
      <alignment horizontal="right" vertical="center"/>
    </xf>
    <xf numFmtId="0" fontId="15" fillId="0" borderId="38" xfId="1" applyNumberFormat="1" applyFont="1" applyBorder="1" applyAlignment="1">
      <alignment horizontal="center" vertical="center"/>
    </xf>
    <xf numFmtId="0" fontId="15" fillId="0" borderId="39" xfId="1" applyNumberFormat="1" applyFont="1" applyBorder="1" applyAlignment="1">
      <alignment horizontal="center" vertical="center"/>
    </xf>
    <xf numFmtId="4" fontId="15" fillId="0" borderId="40" xfId="1" applyNumberFormat="1" applyFont="1" applyBorder="1" applyAlignment="1">
      <alignment horizontal="left" vertical="center" wrapText="1"/>
    </xf>
    <xf numFmtId="3" fontId="17" fillId="2" borderId="41" xfId="1" quotePrefix="1" applyNumberFormat="1" applyFont="1" applyFill="1" applyBorder="1" applyAlignment="1">
      <alignment horizontal="center" vertical="center"/>
    </xf>
    <xf numFmtId="3" fontId="17" fillId="2" borderId="39" xfId="1" quotePrefix="1" applyNumberFormat="1" applyFont="1" applyFill="1" applyBorder="1" applyAlignment="1">
      <alignment horizontal="center" vertical="center"/>
    </xf>
    <xf numFmtId="4" fontId="9" fillId="0" borderId="45" xfId="1" applyNumberFormat="1" applyFont="1" applyFill="1" applyBorder="1" applyAlignment="1">
      <alignment horizontal="right" vertical="center"/>
    </xf>
    <xf numFmtId="49" fontId="15" fillId="0" borderId="39" xfId="1" applyNumberFormat="1" applyFont="1" applyBorder="1" applyAlignment="1">
      <alignment horizontal="center" vertical="center"/>
    </xf>
    <xf numFmtId="4" fontId="5" fillId="0" borderId="40" xfId="1" applyNumberFormat="1" applyFont="1" applyBorder="1" applyAlignment="1">
      <alignment horizontal="left" vertical="center" wrapText="1"/>
    </xf>
    <xf numFmtId="4" fontId="1" fillId="0" borderId="45" xfId="1" applyNumberFormat="1" applyFont="1" applyFill="1" applyBorder="1" applyAlignment="1">
      <alignment horizontal="right" vertical="center"/>
    </xf>
    <xf numFmtId="4" fontId="15" fillId="0" borderId="40" xfId="1" applyNumberFormat="1" applyFont="1" applyBorder="1" applyAlignment="1">
      <alignment horizontal="left" vertical="center"/>
    </xf>
    <xf numFmtId="3" fontId="18" fillId="2" borderId="0" xfId="1" applyNumberFormat="1" applyFont="1" applyFill="1" applyAlignment="1">
      <alignment vertical="center"/>
    </xf>
    <xf numFmtId="3" fontId="19" fillId="2" borderId="0" xfId="1" applyNumberFormat="1" applyFont="1" applyFill="1" applyAlignment="1">
      <alignment vertical="top"/>
    </xf>
    <xf numFmtId="3" fontId="20" fillId="0" borderId="0" xfId="1" applyNumberFormat="1" applyFont="1" applyAlignment="1">
      <alignment vertical="top"/>
    </xf>
    <xf numFmtId="0" fontId="20" fillId="0" borderId="0" xfId="1" applyNumberFormat="1" applyFont="1" applyAlignment="1">
      <alignment vertical="top"/>
    </xf>
    <xf numFmtId="0" fontId="9" fillId="0" borderId="0" xfId="1" applyNumberFormat="1" applyFont="1" applyAlignment="1">
      <alignment vertical="top"/>
    </xf>
    <xf numFmtId="0" fontId="9" fillId="0" borderId="0" xfId="1" applyNumberFormat="1" applyFont="1" applyAlignment="1"/>
    <xf numFmtId="0" fontId="5" fillId="0" borderId="38" xfId="1" applyNumberFormat="1" applyFont="1" applyBorder="1" applyAlignment="1">
      <alignment horizontal="center" vertical="center"/>
    </xf>
    <xf numFmtId="0" fontId="5" fillId="0" borderId="39" xfId="1" applyNumberFormat="1" applyFont="1" applyBorder="1" applyAlignment="1">
      <alignment horizontal="center" vertical="center"/>
    </xf>
    <xf numFmtId="4" fontId="5" fillId="0" borderId="40" xfId="1" applyNumberFormat="1" applyFont="1" applyBorder="1" applyAlignment="1">
      <alignment horizontal="left" vertical="center"/>
    </xf>
    <xf numFmtId="0" fontId="15" fillId="0" borderId="40" xfId="1" applyNumberFormat="1" applyFont="1" applyBorder="1" applyAlignment="1">
      <alignment horizontal="left" vertical="center" wrapText="1"/>
    </xf>
    <xf numFmtId="0" fontId="5" fillId="0" borderId="40" xfId="1" applyNumberFormat="1" applyFont="1" applyBorder="1" applyAlignment="1">
      <alignment horizontal="left" vertical="center" wrapText="1"/>
    </xf>
    <xf numFmtId="49" fontId="5" fillId="0" borderId="39" xfId="1" applyNumberFormat="1" applyFont="1" applyBorder="1" applyAlignment="1">
      <alignment horizontal="center" vertical="center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5" fillId="4" borderId="40" xfId="1" applyNumberFormat="1" applyFont="1" applyFill="1" applyBorder="1" applyAlignment="1">
      <alignment horizontal="left" vertical="center" wrapText="1"/>
    </xf>
    <xf numFmtId="3" fontId="17" fillId="3" borderId="41" xfId="1" quotePrefix="1" applyNumberFormat="1" applyFont="1" applyFill="1" applyBorder="1" applyAlignment="1">
      <alignment horizontal="center" vertical="center"/>
    </xf>
    <xf numFmtId="4" fontId="9" fillId="4" borderId="45" xfId="1" applyNumberFormat="1" applyFont="1" applyFill="1" applyBorder="1" applyAlignment="1">
      <alignment horizontal="right" vertical="center"/>
    </xf>
    <xf numFmtId="0" fontId="15" fillId="0" borderId="40" xfId="1" applyNumberFormat="1" applyFont="1" applyBorder="1" applyAlignment="1">
      <alignment horizontal="left" vertical="center"/>
    </xf>
    <xf numFmtId="0" fontId="5" fillId="0" borderId="40" xfId="1" applyNumberFormat="1" applyFont="1" applyBorder="1" applyAlignment="1">
      <alignment horizontal="left" vertical="center"/>
    </xf>
    <xf numFmtId="0" fontId="5" fillId="5" borderId="38" xfId="1" applyNumberFormat="1" applyFont="1" applyFill="1" applyBorder="1" applyAlignment="1">
      <alignment horizontal="center" vertical="center"/>
    </xf>
    <xf numFmtId="0" fontId="5" fillId="5" borderId="39" xfId="1" applyNumberFormat="1" applyFont="1" applyFill="1" applyBorder="1" applyAlignment="1">
      <alignment horizontal="center" vertical="center"/>
    </xf>
    <xf numFmtId="0" fontId="5" fillId="5" borderId="40" xfId="1" applyNumberFormat="1" applyFont="1" applyFill="1" applyBorder="1" applyAlignment="1">
      <alignment horizontal="left" vertical="center"/>
    </xf>
    <xf numFmtId="4" fontId="1" fillId="5" borderId="45" xfId="1" applyNumberFormat="1" applyFont="1" applyFill="1" applyBorder="1" applyAlignment="1">
      <alignment horizontal="right" vertical="center"/>
    </xf>
    <xf numFmtId="0" fontId="16" fillId="3" borderId="40" xfId="1" applyNumberFormat="1" applyFont="1" applyFill="1" applyBorder="1" applyAlignment="1">
      <alignment horizontal="left" vertical="center" wrapText="1"/>
    </xf>
    <xf numFmtId="4" fontId="2" fillId="4" borderId="45" xfId="1" applyNumberFormat="1" applyFont="1" applyFill="1" applyBorder="1" applyAlignment="1">
      <alignment horizontal="right" vertical="center"/>
    </xf>
    <xf numFmtId="3" fontId="21" fillId="2" borderId="0" xfId="1" applyNumberFormat="1" applyFont="1" applyFill="1" applyAlignment="1">
      <alignment vertical="top"/>
    </xf>
    <xf numFmtId="3" fontId="1" fillId="0" borderId="0" xfId="1" applyNumberFormat="1" applyFont="1" applyAlignment="1">
      <alignment vertical="top"/>
    </xf>
    <xf numFmtId="3" fontId="9" fillId="2" borderId="44" xfId="1" applyNumberFormat="1" applyFont="1" applyFill="1" applyBorder="1" applyAlignment="1">
      <alignment horizontal="right" vertical="center" wrapText="1"/>
    </xf>
    <xf numFmtId="4" fontId="16" fillId="4" borderId="40" xfId="1" applyNumberFormat="1" applyFont="1" applyFill="1" applyBorder="1" applyAlignment="1">
      <alignment horizontal="left" vertical="center"/>
    </xf>
    <xf numFmtId="0" fontId="15" fillId="0" borderId="39" xfId="1" quotePrefix="1" applyNumberFormat="1" applyFont="1" applyBorder="1" applyAlignment="1">
      <alignment horizontal="center" vertical="center"/>
    </xf>
    <xf numFmtId="0" fontId="10" fillId="0" borderId="39" xfId="1" quotePrefix="1" applyNumberFormat="1" applyFont="1" applyBorder="1" applyAlignment="1">
      <alignment horizontal="center" vertical="center"/>
    </xf>
    <xf numFmtId="0" fontId="14" fillId="0" borderId="39" xfId="1" applyNumberFormat="1" applyFont="1" applyBorder="1" applyAlignment="1">
      <alignment horizontal="center" vertical="center"/>
    </xf>
    <xf numFmtId="0" fontId="14" fillId="0" borderId="40" xfId="1" applyNumberFormat="1" applyFont="1" applyFill="1" applyBorder="1" applyAlignment="1">
      <alignment horizontal="left" vertical="center" wrapText="1"/>
    </xf>
    <xf numFmtId="0" fontId="15" fillId="6" borderId="38" xfId="1" applyNumberFormat="1" applyFont="1" applyFill="1" applyBorder="1" applyAlignment="1">
      <alignment horizontal="center" vertical="center"/>
    </xf>
    <xf numFmtId="0" fontId="15" fillId="6" borderId="39" xfId="1" applyNumberFormat="1" applyFont="1" applyFill="1" applyBorder="1" applyAlignment="1">
      <alignment horizontal="center" vertical="center"/>
    </xf>
    <xf numFmtId="0" fontId="15" fillId="6" borderId="40" xfId="1" applyNumberFormat="1" applyFont="1" applyFill="1" applyBorder="1" applyAlignment="1">
      <alignment horizontal="left" vertical="center" wrapText="1"/>
    </xf>
    <xf numFmtId="0" fontId="22" fillId="0" borderId="40" xfId="1" applyNumberFormat="1" applyFont="1" applyBorder="1" applyAlignment="1">
      <alignment horizontal="left" vertical="center" wrapText="1"/>
    </xf>
    <xf numFmtId="4" fontId="2" fillId="2" borderId="46" xfId="1" applyNumberFormat="1" applyFont="1" applyFill="1" applyBorder="1" applyAlignment="1">
      <alignment horizontal="right" vertical="center" wrapText="1"/>
    </xf>
    <xf numFmtId="3" fontId="1" fillId="2" borderId="44" xfId="1" applyNumberFormat="1" applyFont="1" applyFill="1" applyBorder="1" applyAlignment="1">
      <alignment horizontal="right" vertical="center" wrapText="1"/>
    </xf>
    <xf numFmtId="0" fontId="23" fillId="0" borderId="38" xfId="1" applyNumberFormat="1" applyFont="1" applyBorder="1" applyAlignment="1">
      <alignment horizontal="center" vertical="center"/>
    </xf>
    <xf numFmtId="0" fontId="23" fillId="0" borderId="39" xfId="1" applyNumberFormat="1" applyFont="1" applyBorder="1" applyAlignment="1">
      <alignment horizontal="center" vertical="center"/>
    </xf>
    <xf numFmtId="0" fontId="23" fillId="0" borderId="40" xfId="1" applyNumberFormat="1" applyFont="1" applyBorder="1" applyAlignment="1">
      <alignment horizontal="left" vertical="center" wrapText="1"/>
    </xf>
    <xf numFmtId="3" fontId="24" fillId="2" borderId="0" xfId="1" applyNumberFormat="1" applyFont="1" applyFill="1" applyAlignment="1">
      <alignment vertical="center"/>
    </xf>
    <xf numFmtId="3" fontId="26" fillId="2" borderId="0" xfId="1" applyNumberFormat="1" applyFont="1" applyFill="1" applyAlignment="1">
      <alignment vertical="top"/>
    </xf>
    <xf numFmtId="3" fontId="26" fillId="0" borderId="0" xfId="1" applyNumberFormat="1" applyFont="1" applyAlignment="1">
      <alignment vertical="top"/>
    </xf>
    <xf numFmtId="0" fontId="26" fillId="0" borderId="0" xfId="1" applyNumberFormat="1" applyFont="1" applyAlignment="1">
      <alignment vertical="top"/>
    </xf>
    <xf numFmtId="0" fontId="24" fillId="0" borderId="0" xfId="1" applyNumberFormat="1" applyFont="1" applyAlignment="1">
      <alignment vertical="top"/>
    </xf>
    <xf numFmtId="0" fontId="24" fillId="0" borderId="0" xfId="1" applyNumberFormat="1" applyFont="1" applyAlignment="1"/>
    <xf numFmtId="0" fontId="5" fillId="0" borderId="39" xfId="1" quotePrefix="1" applyNumberFormat="1" applyFont="1" applyBorder="1" applyAlignment="1">
      <alignment horizontal="center" vertical="center"/>
    </xf>
    <xf numFmtId="0" fontId="5" fillId="6" borderId="38" xfId="1" applyNumberFormat="1" applyFont="1" applyFill="1" applyBorder="1" applyAlignment="1">
      <alignment horizontal="center" vertical="center"/>
    </xf>
    <xf numFmtId="0" fontId="5" fillId="6" borderId="39" xfId="1" applyNumberFormat="1" applyFont="1" applyFill="1" applyBorder="1" applyAlignment="1">
      <alignment horizontal="center" vertical="center"/>
    </xf>
    <xf numFmtId="0" fontId="5" fillId="6" borderId="40" xfId="1" applyNumberFormat="1" applyFont="1" applyFill="1" applyBorder="1" applyAlignment="1">
      <alignment horizontal="left" vertical="center" wrapText="1"/>
    </xf>
    <xf numFmtId="3" fontId="27" fillId="2" borderId="0" xfId="1" applyNumberFormat="1" applyFont="1" applyFill="1" applyAlignment="1">
      <alignment vertical="top"/>
    </xf>
    <xf numFmtId="3" fontId="9" fillId="0" borderId="0" xfId="1" applyNumberFormat="1" applyFont="1" applyAlignment="1">
      <alignment vertical="top"/>
    </xf>
    <xf numFmtId="0" fontId="5" fillId="0" borderId="38" xfId="1" applyNumberFormat="1" applyFont="1" applyFill="1" applyBorder="1" applyAlignment="1">
      <alignment horizontal="center" vertical="center"/>
    </xf>
    <xf numFmtId="0" fontId="5" fillId="0" borderId="39" xfId="1" applyNumberFormat="1" applyFont="1" applyFill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left" vertical="center" wrapText="1"/>
    </xf>
    <xf numFmtId="4" fontId="2" fillId="0" borderId="45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Alignment="1">
      <alignment vertical="center"/>
    </xf>
    <xf numFmtId="3" fontId="7" fillId="0" borderId="0" xfId="1" applyNumberFormat="1" applyFont="1" applyFill="1" applyAlignment="1">
      <alignment vertical="top"/>
    </xf>
    <xf numFmtId="3" fontId="8" fillId="0" borderId="0" xfId="1" applyNumberFormat="1" applyFont="1" applyFill="1" applyAlignment="1">
      <alignment vertical="top"/>
    </xf>
    <xf numFmtId="0" fontId="8" fillId="0" borderId="0" xfId="1" applyNumberFormat="1" applyFont="1" applyFill="1" applyAlignment="1">
      <alignment vertical="top"/>
    </xf>
    <xf numFmtId="0" fontId="1" fillId="0" borderId="0" xfId="1" applyNumberFormat="1" applyFont="1" applyFill="1" applyAlignment="1">
      <alignment vertical="top"/>
    </xf>
    <xf numFmtId="0" fontId="1" fillId="0" borderId="0" xfId="1" applyNumberFormat="1" applyFont="1" applyFill="1" applyAlignment="1"/>
    <xf numFmtId="0" fontId="5" fillId="2" borderId="38" xfId="1" applyNumberFormat="1" applyFont="1" applyFill="1" applyBorder="1" applyAlignment="1">
      <alignment horizontal="center" vertical="center"/>
    </xf>
    <xf numFmtId="0" fontId="5" fillId="2" borderId="39" xfId="1" applyNumberFormat="1" applyFont="1" applyFill="1" applyBorder="1" applyAlignment="1">
      <alignment horizontal="center" vertical="center"/>
    </xf>
    <xf numFmtId="0" fontId="5" fillId="2" borderId="40" xfId="1" applyNumberFormat="1" applyFont="1" applyFill="1" applyBorder="1" applyAlignment="1">
      <alignment horizontal="left" vertical="center" wrapText="1"/>
    </xf>
    <xf numFmtId="3" fontId="8" fillId="2" borderId="0" xfId="1" applyNumberFormat="1" applyFont="1" applyFill="1" applyAlignment="1">
      <alignment vertical="top"/>
    </xf>
    <xf numFmtId="0" fontId="8" fillId="2" borderId="0" xfId="1" applyNumberFormat="1" applyFont="1" applyFill="1" applyAlignment="1">
      <alignment vertical="top"/>
    </xf>
    <xf numFmtId="0" fontId="1" fillId="2" borderId="0" xfId="1" applyNumberFormat="1" applyFont="1" applyFill="1" applyAlignment="1">
      <alignment vertical="top"/>
    </xf>
    <xf numFmtId="0" fontId="1" fillId="2" borderId="0" xfId="1" applyNumberFormat="1" applyFont="1" applyFill="1" applyAlignment="1"/>
    <xf numFmtId="0" fontId="22" fillId="4" borderId="40" xfId="1" applyNumberFormat="1" applyFont="1" applyFill="1" applyBorder="1" applyAlignment="1">
      <alignment horizontal="left" vertical="center" wrapText="1"/>
    </xf>
    <xf numFmtId="3" fontId="6" fillId="8" borderId="0" xfId="1" applyNumberFormat="1" applyFont="1" applyFill="1" applyAlignment="1">
      <alignment vertical="center"/>
    </xf>
    <xf numFmtId="0" fontId="15" fillId="0" borderId="38" xfId="1" applyNumberFormat="1" applyFont="1" applyFill="1" applyBorder="1" applyAlignment="1">
      <alignment horizontal="center" vertical="center"/>
    </xf>
    <xf numFmtId="0" fontId="5" fillId="0" borderId="40" xfId="1" quotePrefix="1" applyNumberFormat="1" applyFont="1" applyBorder="1" applyAlignment="1">
      <alignment horizontal="left" vertical="center" wrapText="1"/>
    </xf>
    <xf numFmtId="0" fontId="23" fillId="0" borderId="38" xfId="1" applyNumberFormat="1" applyFont="1" applyFill="1" applyBorder="1" applyAlignment="1">
      <alignment horizontal="center" vertical="center"/>
    </xf>
    <xf numFmtId="0" fontId="5" fillId="0" borderId="47" xfId="1" applyNumberFormat="1" applyFont="1" applyFill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center" vertical="center"/>
    </xf>
    <xf numFmtId="0" fontId="5" fillId="0" borderId="39" xfId="1" quotePrefix="1" applyNumberFormat="1" applyFont="1" applyFill="1" applyBorder="1" applyAlignment="1">
      <alignment horizontal="center" vertical="center"/>
    </xf>
    <xf numFmtId="0" fontId="15" fillId="2" borderId="38" xfId="1" applyNumberFormat="1" applyFont="1" applyFill="1" applyBorder="1" applyAlignment="1">
      <alignment horizontal="center" vertical="center"/>
    </xf>
    <xf numFmtId="0" fontId="15" fillId="2" borderId="39" xfId="1" applyNumberFormat="1" applyFont="1" applyFill="1" applyBorder="1" applyAlignment="1">
      <alignment horizontal="center" vertical="center"/>
    </xf>
    <xf numFmtId="0" fontId="22" fillId="2" borderId="40" xfId="1" applyNumberFormat="1" applyFont="1" applyFill="1" applyBorder="1" applyAlignment="1">
      <alignment horizontal="left" vertical="center" wrapText="1"/>
    </xf>
    <xf numFmtId="0" fontId="23" fillId="2" borderId="40" xfId="1" applyNumberFormat="1" applyFont="1" applyFill="1" applyBorder="1" applyAlignment="1">
      <alignment horizontal="left" vertical="center" wrapText="1"/>
    </xf>
    <xf numFmtId="0" fontId="28" fillId="0" borderId="40" xfId="1" applyNumberFormat="1" applyFont="1" applyBorder="1" applyAlignment="1">
      <alignment horizontal="left" vertical="center" wrapText="1"/>
    </xf>
    <xf numFmtId="0" fontId="15" fillId="0" borderId="50" xfId="1" applyNumberFormat="1" applyFont="1" applyBorder="1" applyAlignment="1">
      <alignment horizontal="center" vertical="center"/>
    </xf>
    <xf numFmtId="0" fontId="15" fillId="0" borderId="49" xfId="1" applyNumberFormat="1" applyFont="1" applyBorder="1" applyAlignment="1">
      <alignment horizontal="center" vertical="center"/>
    </xf>
    <xf numFmtId="0" fontId="15" fillId="0" borderId="51" xfId="1" applyNumberFormat="1" applyFont="1" applyBorder="1" applyAlignment="1">
      <alignment horizontal="left" vertical="center" wrapText="1"/>
    </xf>
    <xf numFmtId="4" fontId="2" fillId="2" borderId="53" xfId="1" applyNumberFormat="1" applyFont="1" applyFill="1" applyBorder="1" applyAlignment="1">
      <alignment horizontal="right" vertical="center" wrapText="1"/>
    </xf>
    <xf numFmtId="3" fontId="9" fillId="2" borderId="54" xfId="1" applyNumberFormat="1" applyFont="1" applyFill="1" applyBorder="1" applyAlignment="1">
      <alignment horizontal="right" vertical="center" wrapText="1"/>
    </xf>
    <xf numFmtId="0" fontId="15" fillId="0" borderId="1" xfId="1" applyNumberFormat="1" applyFont="1" applyBorder="1" applyAlignment="1">
      <alignment horizontal="center" vertical="center"/>
    </xf>
    <xf numFmtId="0" fontId="15" fillId="0" borderId="2" xfId="1" applyNumberFormat="1" applyFont="1" applyBorder="1" applyAlignment="1">
      <alignment horizontal="center" vertical="center"/>
    </xf>
    <xf numFmtId="0" fontId="15" fillId="0" borderId="3" xfId="1" applyNumberFormat="1" applyFont="1" applyBorder="1" applyAlignment="1">
      <alignment horizontal="left" vertical="center" wrapText="1"/>
    </xf>
    <xf numFmtId="4" fontId="2" fillId="2" borderId="56" xfId="1" applyNumberFormat="1" applyFont="1" applyFill="1" applyBorder="1" applyAlignment="1">
      <alignment horizontal="right" vertical="center" wrapText="1"/>
    </xf>
    <xf numFmtId="3" fontId="9" fillId="2" borderId="10" xfId="1" applyNumberFormat="1" applyFont="1" applyFill="1" applyBorder="1" applyAlignment="1">
      <alignment horizontal="right" vertical="center" wrapText="1"/>
    </xf>
    <xf numFmtId="4" fontId="9" fillId="0" borderId="11" xfId="1" applyNumberFormat="1" applyFont="1" applyFill="1" applyBorder="1" applyAlignment="1">
      <alignment horizontal="right" vertical="center" wrapText="1"/>
    </xf>
    <xf numFmtId="4" fontId="9" fillId="0" borderId="45" xfId="1" applyNumberFormat="1" applyFont="1" applyFill="1" applyBorder="1" applyAlignment="1">
      <alignment horizontal="right" vertical="center" wrapText="1"/>
    </xf>
    <xf numFmtId="0" fontId="15" fillId="0" borderId="12" xfId="1" applyNumberFormat="1" applyFont="1" applyBorder="1" applyAlignment="1">
      <alignment horizontal="center" vertical="center"/>
    </xf>
    <xf numFmtId="0" fontId="15" fillId="0" borderId="13" xfId="1" applyNumberFormat="1" applyFont="1" applyBorder="1" applyAlignment="1">
      <alignment horizontal="center" vertical="center"/>
    </xf>
    <xf numFmtId="49" fontId="5" fillId="0" borderId="13" xfId="1" applyNumberFormat="1" applyFont="1" applyBorder="1" applyAlignment="1">
      <alignment horizontal="center" vertical="center"/>
    </xf>
    <xf numFmtId="0" fontId="5" fillId="0" borderId="13" xfId="1" applyNumberFormat="1" applyFont="1" applyBorder="1" applyAlignment="1">
      <alignment horizontal="center" vertical="center"/>
    </xf>
    <xf numFmtId="0" fontId="22" fillId="0" borderId="14" xfId="1" applyNumberFormat="1" applyFont="1" applyBorder="1" applyAlignment="1">
      <alignment horizontal="left" vertical="center" wrapText="1"/>
    </xf>
    <xf numFmtId="4" fontId="2" fillId="2" borderId="60" xfId="1" applyNumberFormat="1" applyFont="1" applyFill="1" applyBorder="1" applyAlignment="1">
      <alignment horizontal="right" vertical="center" wrapText="1"/>
    </xf>
    <xf numFmtId="3" fontId="9" fillId="2" borderId="19" xfId="1" applyNumberFormat="1" applyFont="1" applyFill="1" applyBorder="1" applyAlignment="1">
      <alignment horizontal="right" vertical="center" wrapText="1"/>
    </xf>
    <xf numFmtId="4" fontId="9" fillId="0" borderId="20" xfId="1" applyNumberFormat="1" applyFont="1" applyFill="1" applyBorder="1" applyAlignment="1">
      <alignment horizontal="right" vertical="center" wrapText="1"/>
    </xf>
    <xf numFmtId="0" fontId="15" fillId="0" borderId="31" xfId="1" applyNumberFormat="1" applyFont="1" applyBorder="1" applyAlignment="1">
      <alignment horizontal="left" vertical="center" wrapText="1"/>
    </xf>
    <xf numFmtId="4" fontId="2" fillId="2" borderId="33" xfId="1" applyNumberFormat="1" applyFont="1" applyFill="1" applyBorder="1" applyAlignment="1">
      <alignment horizontal="right" vertical="center" wrapText="1"/>
    </xf>
    <xf numFmtId="3" fontId="9" fillId="2" borderId="36" xfId="1" applyNumberFormat="1" applyFont="1" applyFill="1" applyBorder="1" applyAlignment="1">
      <alignment horizontal="right" vertical="center" wrapText="1"/>
    </xf>
    <xf numFmtId="4" fontId="9" fillId="0" borderId="37" xfId="1" applyNumberFormat="1" applyFont="1" applyFill="1" applyBorder="1" applyAlignment="1">
      <alignment horizontal="right" vertical="center" wrapText="1"/>
    </xf>
    <xf numFmtId="0" fontId="5" fillId="0" borderId="14" xfId="1" applyNumberFormat="1" applyFont="1" applyBorder="1" applyAlignment="1">
      <alignment horizontal="left" vertical="center" wrapText="1"/>
    </xf>
    <xf numFmtId="0" fontId="15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Border="1" applyAlignment="1">
      <alignment horizontal="left" vertical="center" wrapText="1"/>
    </xf>
    <xf numFmtId="4" fontId="4" fillId="0" borderId="0" xfId="1" applyNumberFormat="1" applyFont="1" applyBorder="1" applyAlignment="1">
      <alignment horizontal="left" vertical="center" wrapText="1"/>
    </xf>
    <xf numFmtId="3" fontId="1" fillId="2" borderId="0" xfId="1" applyNumberFormat="1" applyFont="1" applyFill="1" applyAlignment="1">
      <alignment horizontal="right" vertical="center"/>
    </xf>
    <xf numFmtId="0" fontId="5" fillId="0" borderId="7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  <xf numFmtId="49" fontId="15" fillId="0" borderId="8" xfId="1" applyNumberFormat="1" applyFont="1" applyBorder="1" applyAlignment="1">
      <alignment horizontal="center" vertical="center"/>
    </xf>
    <xf numFmtId="0" fontId="15" fillId="0" borderId="26" xfId="1" applyNumberFormat="1" applyFont="1" applyBorder="1" applyAlignment="1">
      <alignment horizontal="left" vertical="center" wrapText="1"/>
    </xf>
    <xf numFmtId="4" fontId="2" fillId="2" borderId="63" xfId="1" applyNumberFormat="1" applyFont="1" applyFill="1" applyBorder="1" applyAlignment="1">
      <alignment horizontal="right" vertical="center" wrapText="1"/>
    </xf>
    <xf numFmtId="3" fontId="9" fillId="2" borderId="28" xfId="1" applyNumberFormat="1" applyFont="1" applyFill="1" applyBorder="1" applyAlignment="1">
      <alignment horizontal="right" vertical="center" wrapText="1"/>
    </xf>
    <xf numFmtId="4" fontId="9" fillId="2" borderId="6" xfId="1" applyNumberFormat="1" applyFont="1" applyFill="1" applyBorder="1" applyAlignment="1">
      <alignment horizontal="right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49" fontId="15" fillId="0" borderId="2" xfId="1" applyNumberFormat="1" applyFont="1" applyBorder="1" applyAlignment="1">
      <alignment horizontal="center" vertical="center"/>
    </xf>
    <xf numFmtId="4" fontId="9" fillId="2" borderId="11" xfId="1" applyNumberFormat="1" applyFont="1" applyFill="1" applyBorder="1" applyAlignment="1">
      <alignment horizontal="right" vertical="center"/>
    </xf>
    <xf numFmtId="4" fontId="30" fillId="2" borderId="46" xfId="1" applyNumberFormat="1" applyFont="1" applyFill="1" applyBorder="1" applyAlignment="1">
      <alignment horizontal="right" vertical="center" wrapText="1"/>
    </xf>
    <xf numFmtId="4" fontId="1" fillId="2" borderId="45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top"/>
    </xf>
    <xf numFmtId="3" fontId="8" fillId="0" borderId="0" xfId="1" applyNumberFormat="1" applyFont="1" applyBorder="1" applyAlignment="1">
      <alignment horizontal="right" vertical="top"/>
    </xf>
    <xf numFmtId="0" fontId="8" fillId="0" borderId="0" xfId="1" applyNumberFormat="1" applyFont="1" applyBorder="1" applyAlignment="1">
      <alignment vertical="top"/>
    </xf>
    <xf numFmtId="0" fontId="1" fillId="0" borderId="0" xfId="1" applyNumberFormat="1" applyFont="1" applyBorder="1" applyAlignment="1">
      <alignment vertical="top"/>
    </xf>
    <xf numFmtId="0" fontId="1" fillId="0" borderId="0" xfId="1" applyNumberFormat="1" applyFont="1" applyBorder="1" applyAlignment="1"/>
    <xf numFmtId="0" fontId="5" fillId="0" borderId="12" xfId="1" applyNumberFormat="1" applyFont="1" applyBorder="1" applyAlignment="1">
      <alignment horizontal="center" vertical="center" wrapText="1"/>
    </xf>
    <xf numFmtId="0" fontId="5" fillId="0" borderId="13" xfId="1" applyNumberFormat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4" fontId="30" fillId="2" borderId="60" xfId="1" applyNumberFormat="1" applyFont="1" applyFill="1" applyBorder="1" applyAlignment="1">
      <alignment horizontal="right" vertical="center" wrapText="1"/>
    </xf>
    <xf numFmtId="3" fontId="1" fillId="2" borderId="19" xfId="1" applyNumberFormat="1" applyFont="1" applyFill="1" applyBorder="1" applyAlignment="1">
      <alignment horizontal="right" vertical="center" wrapText="1"/>
    </xf>
    <xf numFmtId="4" fontId="1" fillId="2" borderId="20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 wrapText="1"/>
    </xf>
    <xf numFmtId="3" fontId="7" fillId="2" borderId="0" xfId="1" applyNumberFormat="1" applyFont="1" applyFill="1" applyBorder="1" applyAlignment="1">
      <alignment vertical="top" wrapText="1"/>
    </xf>
    <xf numFmtId="3" fontId="8" fillId="0" borderId="0" xfId="1" applyNumberFormat="1" applyFont="1" applyBorder="1" applyAlignment="1">
      <alignment horizontal="right" vertical="top" wrapText="1"/>
    </xf>
    <xf numFmtId="0" fontId="8" fillId="0" borderId="0" xfId="1" applyNumberFormat="1" applyFont="1" applyBorder="1" applyAlignment="1">
      <alignment vertical="top" wrapText="1"/>
    </xf>
    <xf numFmtId="0" fontId="1" fillId="0" borderId="0" xfId="1" applyNumberFormat="1" applyFont="1" applyBorder="1" applyAlignment="1">
      <alignment vertical="top" wrapText="1"/>
    </xf>
    <xf numFmtId="0" fontId="1" fillId="0" borderId="0" xfId="1" applyNumberFormat="1" applyFont="1" applyBorder="1" applyAlignment="1">
      <alignment wrapText="1"/>
    </xf>
    <xf numFmtId="49" fontId="5" fillId="0" borderId="2" xfId="1" applyNumberFormat="1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/>
    </xf>
    <xf numFmtId="3" fontId="9" fillId="2" borderId="0" xfId="1" applyNumberFormat="1" applyFont="1" applyFill="1" applyAlignment="1">
      <alignment horizontal="right" vertical="center"/>
    </xf>
    <xf numFmtId="4" fontId="9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center" vertical="center"/>
    </xf>
    <xf numFmtId="0" fontId="5" fillId="0" borderId="0" xfId="1" applyNumberFormat="1" applyFont="1" applyBorder="1" applyAlignment="1">
      <alignment horizontal="left" vertical="center"/>
    </xf>
    <xf numFmtId="4" fontId="5" fillId="0" borderId="0" xfId="1" applyNumberFormat="1" applyFont="1" applyBorder="1" applyAlignment="1">
      <alignment horizontal="left" vertical="center"/>
    </xf>
    <xf numFmtId="0" fontId="3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left" vertical="center" wrapText="1"/>
    </xf>
    <xf numFmtId="4" fontId="5" fillId="0" borderId="0" xfId="1" applyNumberFormat="1" applyFont="1" applyBorder="1" applyAlignment="1">
      <alignment horizontal="left" vertical="center" wrapText="1"/>
    </xf>
    <xf numFmtId="0" fontId="31" fillId="0" borderId="0" xfId="1" applyNumberFormat="1" applyFont="1" applyBorder="1" applyAlignment="1">
      <alignment horizontal="left" vertical="center" wrapText="1"/>
    </xf>
    <xf numFmtId="4" fontId="31" fillId="0" borderId="0" xfId="1" applyNumberFormat="1" applyFont="1" applyBorder="1" applyAlignment="1">
      <alignment horizontal="left" vertical="center" wrapText="1"/>
    </xf>
    <xf numFmtId="3" fontId="21" fillId="2" borderId="0" xfId="1" applyNumberFormat="1" applyFont="1" applyFill="1" applyAlignment="1"/>
    <xf numFmtId="0" fontId="21" fillId="2" borderId="0" xfId="1" applyNumberFormat="1" applyFont="1" applyFill="1" applyAlignment="1"/>
    <xf numFmtId="0" fontId="14" fillId="2" borderId="0" xfId="1" applyNumberFormat="1" applyFont="1" applyFill="1" applyBorder="1" applyAlignment="1">
      <alignment horizontal="center" vertical="top"/>
    </xf>
    <xf numFmtId="0" fontId="8" fillId="2" borderId="0" xfId="1" applyNumberFormat="1" applyFont="1" applyFill="1" applyBorder="1" applyAlignment="1">
      <alignment horizontal="center" vertical="top"/>
    </xf>
    <xf numFmtId="3" fontId="20" fillId="2" borderId="0" xfId="1" applyNumberFormat="1" applyFont="1" applyFill="1" applyAlignment="1">
      <alignment vertical="top"/>
    </xf>
    <xf numFmtId="3" fontId="1" fillId="2" borderId="0" xfId="1" applyNumberFormat="1" applyFont="1" applyFill="1" applyAlignment="1">
      <alignment vertical="top"/>
    </xf>
    <xf numFmtId="3" fontId="9" fillId="2" borderId="0" xfId="1" applyNumberFormat="1" applyFont="1" applyFill="1" applyAlignment="1">
      <alignment vertical="top"/>
    </xf>
    <xf numFmtId="3" fontId="8" fillId="2" borderId="0" xfId="1" applyNumberFormat="1" applyFont="1" applyFill="1" applyBorder="1" applyAlignment="1">
      <alignment vertical="top"/>
    </xf>
    <xf numFmtId="3" fontId="8" fillId="2" borderId="0" xfId="1" applyNumberFormat="1" applyFont="1" applyFill="1" applyBorder="1" applyAlignment="1">
      <alignment horizontal="right" vertical="top"/>
    </xf>
    <xf numFmtId="3" fontId="8" fillId="2" borderId="0" xfId="1" applyNumberFormat="1" applyFont="1" applyFill="1" applyBorder="1" applyAlignment="1">
      <alignment vertical="top" wrapText="1"/>
    </xf>
    <xf numFmtId="3" fontId="8" fillId="2" borderId="0" xfId="1" applyNumberFormat="1" applyFont="1" applyFill="1" applyBorder="1" applyAlignment="1">
      <alignment horizontal="right" vertical="top" wrapText="1"/>
    </xf>
    <xf numFmtId="0" fontId="9" fillId="2" borderId="0" xfId="1" applyNumberFormat="1" applyFont="1" applyFill="1" applyAlignment="1">
      <alignment vertical="top"/>
    </xf>
    <xf numFmtId="3" fontId="1" fillId="2" borderId="0" xfId="1" applyNumberFormat="1" applyFont="1" applyFill="1" applyAlignment="1"/>
    <xf numFmtId="0" fontId="10" fillId="0" borderId="40" xfId="1" applyNumberFormat="1" applyFont="1" applyFill="1" applyBorder="1" applyAlignment="1">
      <alignment horizontal="left" vertical="center" wrapText="1"/>
    </xf>
    <xf numFmtId="3" fontId="29" fillId="2" borderId="41" xfId="1" quotePrefix="1" applyNumberFormat="1" applyFont="1" applyFill="1" applyBorder="1" applyAlignment="1">
      <alignment horizontal="center" vertical="center"/>
    </xf>
    <xf numFmtId="4" fontId="2" fillId="2" borderId="40" xfId="1" applyNumberFormat="1" applyFont="1" applyFill="1" applyBorder="1" applyAlignment="1">
      <alignment horizontal="right" vertical="center" wrapText="1"/>
    </xf>
    <xf numFmtId="3" fontId="9" fillId="2" borderId="45" xfId="1" applyNumberFormat="1" applyFont="1" applyFill="1" applyBorder="1" applyAlignment="1">
      <alignment horizontal="right" vertical="center" wrapText="1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0" fillId="0" borderId="16" xfId="1" applyNumberFormat="1" applyFont="1" applyFill="1" applyBorder="1" applyAlignment="1">
      <alignment horizontal="center" vertical="center" wrapText="1"/>
    </xf>
    <xf numFmtId="3" fontId="17" fillId="4" borderId="30" xfId="1" quotePrefix="1" applyNumberFormat="1" applyFont="1" applyFill="1" applyBorder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3" fontId="1" fillId="5" borderId="41" xfId="1" applyNumberFormat="1" applyFont="1" applyFill="1" applyBorder="1" applyAlignment="1">
      <alignment horizontal="center" vertical="center"/>
    </xf>
    <xf numFmtId="3" fontId="1" fillId="5" borderId="39" xfId="1" applyNumberFormat="1" applyFont="1" applyFill="1" applyBorder="1" applyAlignment="1">
      <alignment horizontal="center" vertical="center"/>
    </xf>
    <xf numFmtId="3" fontId="2" fillId="3" borderId="41" xfId="1" applyNumberFormat="1" applyFont="1" applyFill="1" applyBorder="1" applyAlignment="1">
      <alignment horizontal="center" vertical="center" wrapText="1"/>
    </xf>
    <xf numFmtId="3" fontId="2" fillId="3" borderId="39" xfId="1" applyNumberFormat="1" applyFont="1" applyFill="1" applyBorder="1" applyAlignment="1">
      <alignment horizontal="center" vertical="center" wrapText="1"/>
    </xf>
    <xf numFmtId="3" fontId="9" fillId="0" borderId="41" xfId="1" applyNumberFormat="1" applyFont="1" applyFill="1" applyBorder="1" applyAlignment="1">
      <alignment horizontal="center" vertical="center" wrapText="1"/>
    </xf>
    <xf numFmtId="3" fontId="9" fillId="0" borderId="39" xfId="1" applyNumberFormat="1" applyFont="1" applyFill="1" applyBorder="1" applyAlignment="1">
      <alignment horizontal="center" vertical="center" wrapText="1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9" xfId="1" applyNumberFormat="1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 wrapText="1"/>
    </xf>
    <xf numFmtId="3" fontId="9" fillId="4" borderId="39" xfId="1" applyNumberFormat="1" applyFont="1" applyFill="1" applyBorder="1" applyAlignment="1">
      <alignment horizontal="center" vertical="center" wrapText="1"/>
    </xf>
    <xf numFmtId="3" fontId="9" fillId="6" borderId="41" xfId="1" applyNumberFormat="1" applyFont="1" applyFill="1" applyBorder="1" applyAlignment="1">
      <alignment horizontal="center" vertical="center" wrapText="1"/>
    </xf>
    <xf numFmtId="3" fontId="9" fillId="6" borderId="39" xfId="1" applyNumberFormat="1" applyFont="1" applyFill="1" applyBorder="1" applyAlignment="1">
      <alignment horizontal="center" vertical="center" wrapText="1"/>
    </xf>
    <xf numFmtId="3" fontId="9" fillId="3" borderId="39" xfId="1" applyNumberFormat="1" applyFont="1" applyFill="1" applyBorder="1" applyAlignment="1">
      <alignment horizontal="center" vertical="center" wrapText="1"/>
    </xf>
    <xf numFmtId="3" fontId="1" fillId="0" borderId="41" xfId="1" applyNumberFormat="1" applyFont="1" applyBorder="1" applyAlignment="1">
      <alignment horizontal="center" vertical="center" wrapText="1"/>
    </xf>
    <xf numFmtId="3" fontId="1" fillId="0" borderId="39" xfId="1" applyNumberFormat="1" applyFont="1" applyBorder="1" applyAlignment="1">
      <alignment horizontal="center" vertical="center" wrapText="1"/>
    </xf>
    <xf numFmtId="3" fontId="24" fillId="0" borderId="41" xfId="1" applyNumberFormat="1" applyFont="1" applyBorder="1" applyAlignment="1">
      <alignment horizontal="center" vertical="center" wrapText="1"/>
    </xf>
    <xf numFmtId="3" fontId="24" fillId="0" borderId="39" xfId="1" applyNumberFormat="1" applyFont="1" applyBorder="1" applyAlignment="1">
      <alignment horizontal="center" vertical="center" wrapText="1"/>
    </xf>
    <xf numFmtId="3" fontId="9" fillId="0" borderId="41" xfId="1" applyNumberFormat="1" applyFont="1" applyBorder="1" applyAlignment="1">
      <alignment horizontal="center" vertical="center" wrapText="1"/>
    </xf>
    <xf numFmtId="3" fontId="9" fillId="0" borderId="39" xfId="1" applyNumberFormat="1" applyFont="1" applyBorder="1" applyAlignment="1">
      <alignment horizontal="center" vertical="center" wrapText="1"/>
    </xf>
    <xf numFmtId="3" fontId="1" fillId="0" borderId="39" xfId="1" applyNumberFormat="1" applyFont="1" applyFill="1" applyBorder="1" applyAlignment="1">
      <alignment horizontal="center" vertical="center" wrapText="1"/>
    </xf>
    <xf numFmtId="3" fontId="1" fillId="6" borderId="41" xfId="1" applyNumberFormat="1" applyFont="1" applyFill="1" applyBorder="1" applyAlignment="1">
      <alignment horizontal="center" vertical="center" wrapText="1"/>
    </xf>
    <xf numFmtId="3" fontId="1" fillId="6" borderId="39" xfId="1" applyNumberFormat="1" applyFont="1" applyFill="1" applyBorder="1" applyAlignment="1">
      <alignment horizontal="center" vertical="center" wrapText="1"/>
    </xf>
    <xf numFmtId="3" fontId="1" fillId="0" borderId="41" xfId="1" applyNumberFormat="1" applyFont="1" applyFill="1" applyBorder="1" applyAlignment="1">
      <alignment horizontal="center" vertical="center" wrapText="1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3" fontId="1" fillId="2" borderId="41" xfId="1" applyNumberFormat="1" applyFont="1" applyFill="1" applyBorder="1" applyAlignment="1">
      <alignment horizontal="center" vertical="center" wrapText="1"/>
    </xf>
    <xf numFmtId="3" fontId="1" fillId="2" borderId="39" xfId="1" applyNumberFormat="1" applyFont="1" applyFill="1" applyBorder="1" applyAlignment="1">
      <alignment horizontal="center" vertical="center" wrapText="1"/>
    </xf>
    <xf numFmtId="3" fontId="9" fillId="2" borderId="41" xfId="1" applyNumberFormat="1" applyFont="1" applyFill="1" applyBorder="1" applyAlignment="1">
      <alignment horizontal="center" vertical="center" wrapText="1"/>
    </xf>
    <xf numFmtId="3" fontId="9" fillId="2" borderId="39" xfId="1" applyNumberFormat="1" applyFont="1" applyFill="1" applyBorder="1" applyAlignment="1">
      <alignment horizontal="center" vertical="center" wrapText="1"/>
    </xf>
    <xf numFmtId="3" fontId="1" fillId="4" borderId="39" xfId="1" applyNumberFormat="1" applyFont="1" applyFill="1" applyBorder="1" applyAlignment="1">
      <alignment horizontal="center" vertical="center" wrapText="1"/>
    </xf>
    <xf numFmtId="3" fontId="9" fillId="0" borderId="52" xfId="1" applyNumberFormat="1" applyFont="1" applyFill="1" applyBorder="1" applyAlignment="1">
      <alignment horizontal="center" vertical="center" wrapText="1"/>
    </xf>
    <xf numFmtId="3" fontId="9" fillId="0" borderId="49" xfId="1" applyNumberFormat="1" applyFont="1" applyFill="1" applyBorder="1" applyAlignment="1">
      <alignment horizontal="center" vertical="center" wrapText="1"/>
    </xf>
    <xf numFmtId="3" fontId="9" fillId="0" borderId="55" xfId="1" applyNumberFormat="1" applyFont="1" applyFill="1" applyBorder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3" fontId="9" fillId="0" borderId="59" xfId="1" applyNumberFormat="1" applyFont="1" applyFill="1" applyBorder="1" applyAlignment="1">
      <alignment horizontal="center" vertical="center" wrapText="1"/>
    </xf>
    <xf numFmtId="3" fontId="9" fillId="0" borderId="13" xfId="1" applyNumberFormat="1" applyFont="1" applyFill="1" applyBorder="1" applyAlignment="1">
      <alignment horizontal="center" vertical="center" wrapText="1"/>
    </xf>
    <xf numFmtId="3" fontId="9" fillId="0" borderId="32" xfId="1" applyNumberFormat="1" applyFont="1" applyFill="1" applyBorder="1" applyAlignment="1">
      <alignment horizontal="center" vertical="center" wrapText="1"/>
    </xf>
    <xf numFmtId="3" fontId="9" fillId="0" borderId="30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0" fontId="15" fillId="0" borderId="27" xfId="1" applyNumberFormat="1" applyFont="1" applyBorder="1" applyAlignment="1">
      <alignment horizontal="center" vertical="center" wrapText="1"/>
    </xf>
    <xf numFmtId="0" fontId="15" fillId="0" borderId="8" xfId="1" applyNumberFormat="1" applyFont="1" applyBorder="1" applyAlignment="1">
      <alignment horizontal="center" vertical="center" wrapText="1"/>
    </xf>
    <xf numFmtId="3" fontId="9" fillId="0" borderId="8" xfId="1" applyNumberFormat="1" applyFont="1" applyFill="1" applyBorder="1" applyAlignment="1">
      <alignment horizontal="center" vertical="center" wrapText="1"/>
    </xf>
    <xf numFmtId="0" fontId="15" fillId="0" borderId="55" xfId="1" applyNumberFormat="1" applyFont="1" applyBorder="1" applyAlignment="1">
      <alignment horizontal="center" vertical="center" wrapText="1"/>
    </xf>
    <xf numFmtId="0" fontId="15" fillId="0" borderId="2" xfId="1" applyNumberFormat="1" applyFont="1" applyBorder="1" applyAlignment="1">
      <alignment horizontal="center" vertical="center" wrapText="1"/>
    </xf>
    <xf numFmtId="0" fontId="5" fillId="0" borderId="41" xfId="1" applyNumberFormat="1" applyFont="1" applyBorder="1" applyAlignment="1">
      <alignment horizontal="center" vertical="center" wrapText="1"/>
    </xf>
    <xf numFmtId="0" fontId="5" fillId="0" borderId="39" xfId="1" applyNumberFormat="1" applyFont="1" applyBorder="1" applyAlignment="1">
      <alignment horizontal="center" vertical="center" wrapText="1"/>
    </xf>
    <xf numFmtId="0" fontId="5" fillId="0" borderId="59" xfId="1" applyNumberFormat="1" applyFont="1" applyBorder="1" applyAlignment="1">
      <alignment horizontal="center" vertical="center" wrapText="1"/>
    </xf>
    <xf numFmtId="3" fontId="1" fillId="0" borderId="13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 wrapText="1"/>
    </xf>
    <xf numFmtId="0" fontId="31" fillId="0" borderId="0" xfId="1" applyNumberFormat="1" applyFont="1" applyBorder="1" applyAlignment="1">
      <alignment horizontal="center" vertical="center" wrapText="1"/>
    </xf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2" fillId="4" borderId="4" xfId="1" applyNumberFormat="1" applyFont="1" applyFill="1" applyBorder="1" applyAlignment="1">
      <alignment horizontal="center" vertical="center"/>
    </xf>
    <xf numFmtId="3" fontId="2" fillId="4" borderId="8" xfId="1" applyNumberFormat="1" applyFont="1" applyFill="1" applyBorder="1" applyAlignment="1">
      <alignment horizontal="center" vertical="center"/>
    </xf>
    <xf numFmtId="3" fontId="2" fillId="3" borderId="9" xfId="1" applyNumberFormat="1" applyFont="1" applyFill="1" applyBorder="1" applyAlignment="1">
      <alignment horizontal="center" vertical="center"/>
    </xf>
    <xf numFmtId="3" fontId="9" fillId="0" borderId="30" xfId="1" applyNumberFormat="1" applyFont="1" applyFill="1" applyBorder="1" applyAlignment="1">
      <alignment horizontal="center" vertical="center"/>
    </xf>
    <xf numFmtId="3" fontId="9" fillId="0" borderId="35" xfId="1" applyNumberFormat="1" applyFont="1" applyFill="1" applyBorder="1" applyAlignment="1">
      <alignment horizontal="center" vertical="center"/>
    </xf>
    <xf numFmtId="3" fontId="9" fillId="0" borderId="43" xfId="1" applyNumberFormat="1" applyFont="1" applyFill="1" applyBorder="1" applyAlignment="1">
      <alignment horizontal="center" vertical="center"/>
    </xf>
    <xf numFmtId="3" fontId="1" fillId="0" borderId="39" xfId="1" applyNumberFormat="1" applyFont="1" applyFill="1" applyBorder="1" applyAlignment="1">
      <alignment horizontal="center" vertical="center"/>
    </xf>
    <xf numFmtId="3" fontId="1" fillId="0" borderId="43" xfId="1" applyNumberFormat="1" applyFont="1" applyFill="1" applyBorder="1" applyAlignment="1">
      <alignment horizontal="center" vertical="center"/>
    </xf>
    <xf numFmtId="3" fontId="9" fillId="4" borderId="43" xfId="1" applyNumberFormat="1" applyFont="1" applyFill="1" applyBorder="1" applyAlignment="1">
      <alignment horizontal="center" vertical="center"/>
    </xf>
    <xf numFmtId="3" fontId="1" fillId="5" borderId="43" xfId="1" applyNumberFormat="1" applyFont="1" applyFill="1" applyBorder="1" applyAlignment="1">
      <alignment horizontal="center" vertical="center"/>
    </xf>
    <xf numFmtId="3" fontId="2" fillId="4" borderId="39" xfId="1" applyNumberFormat="1" applyFont="1" applyFill="1" applyBorder="1" applyAlignment="1">
      <alignment horizontal="center" vertical="center" wrapText="1"/>
    </xf>
    <xf numFmtId="3" fontId="2" fillId="4" borderId="43" xfId="1" applyNumberFormat="1" applyFont="1" applyFill="1" applyBorder="1" applyAlignment="1">
      <alignment horizontal="center" vertical="center" wrapText="1"/>
    </xf>
    <xf numFmtId="3" fontId="9" fillId="0" borderId="42" xfId="1" applyNumberFormat="1" applyFont="1" applyFill="1" applyBorder="1" applyAlignment="1">
      <alignment horizontal="center" vertical="center" wrapText="1"/>
    </xf>
    <xf numFmtId="3" fontId="9" fillId="0" borderId="43" xfId="1" applyNumberFormat="1" applyFont="1" applyFill="1" applyBorder="1" applyAlignment="1">
      <alignment horizontal="center" vertical="center" wrapText="1"/>
    </xf>
    <xf numFmtId="3" fontId="9" fillId="4" borderId="43" xfId="1" applyNumberFormat="1" applyFont="1" applyFill="1" applyBorder="1" applyAlignment="1">
      <alignment horizontal="center" vertical="center" wrapText="1"/>
    </xf>
    <xf numFmtId="3" fontId="9" fillId="6" borderId="43" xfId="1" applyNumberFormat="1" applyFont="1" applyFill="1" applyBorder="1" applyAlignment="1">
      <alignment horizontal="center" vertical="center" wrapText="1"/>
    </xf>
    <xf numFmtId="3" fontId="24" fillId="0" borderId="39" xfId="1" applyNumberFormat="1" applyFont="1" applyFill="1" applyBorder="1" applyAlignment="1">
      <alignment horizontal="center" vertical="center" wrapText="1"/>
    </xf>
    <xf numFmtId="3" fontId="1" fillId="6" borderId="43" xfId="1" applyNumberFormat="1" applyFont="1" applyFill="1" applyBorder="1" applyAlignment="1">
      <alignment horizontal="center" vertical="center"/>
    </xf>
    <xf numFmtId="3" fontId="1" fillId="0" borderId="43" xfId="1" applyNumberFormat="1" applyFont="1" applyBorder="1" applyAlignment="1">
      <alignment horizontal="center" vertical="center" wrapText="1"/>
    </xf>
    <xf numFmtId="3" fontId="9" fillId="0" borderId="43" xfId="1" applyNumberFormat="1" applyFont="1" applyBorder="1" applyAlignment="1">
      <alignment horizontal="center" vertical="center" wrapText="1"/>
    </xf>
    <xf numFmtId="3" fontId="1" fillId="2" borderId="43" xfId="1" applyNumberFormat="1" applyFont="1" applyFill="1" applyBorder="1" applyAlignment="1">
      <alignment horizontal="center" vertical="center"/>
    </xf>
    <xf numFmtId="3" fontId="9" fillId="2" borderId="43" xfId="1" applyNumberFormat="1" applyFont="1" applyFill="1" applyBorder="1" applyAlignment="1">
      <alignment horizontal="center" vertical="center" wrapText="1"/>
    </xf>
    <xf numFmtId="3" fontId="9" fillId="0" borderId="48" xfId="1" applyNumberFormat="1" applyFont="1" applyFill="1" applyBorder="1" applyAlignment="1">
      <alignment horizontal="center" vertical="center" wrapText="1"/>
    </xf>
    <xf numFmtId="3" fontId="9" fillId="0" borderId="38" xfId="1" applyNumberFormat="1" applyFont="1" applyFill="1" applyBorder="1" applyAlignment="1">
      <alignment horizontal="center" vertical="center" wrapText="1"/>
    </xf>
    <xf numFmtId="3" fontId="9" fillId="0" borderId="45" xfId="1" applyNumberFormat="1" applyFont="1" applyFill="1" applyBorder="1" applyAlignment="1">
      <alignment horizontal="center" vertical="center" wrapText="1"/>
    </xf>
    <xf numFmtId="3" fontId="1" fillId="0" borderId="30" xfId="1" applyNumberFormat="1" applyFont="1" applyFill="1" applyBorder="1" applyAlignment="1">
      <alignment horizontal="center" vertical="center" wrapText="1"/>
    </xf>
    <xf numFmtId="3" fontId="9" fillId="0" borderId="44" xfId="1" applyNumberFormat="1" applyFont="1" applyFill="1" applyBorder="1" applyAlignment="1">
      <alignment horizontal="center" vertical="center" wrapText="1"/>
    </xf>
    <xf numFmtId="3" fontId="29" fillId="0" borderId="39" xfId="1" applyNumberFormat="1" applyFont="1" applyFill="1" applyBorder="1" applyAlignment="1">
      <alignment horizontal="center" vertical="center" wrapText="1"/>
    </xf>
    <xf numFmtId="3" fontId="29" fillId="0" borderId="43" xfId="1" applyNumberFormat="1" applyFont="1" applyFill="1" applyBorder="1" applyAlignment="1">
      <alignment horizontal="center" vertical="center" wrapText="1"/>
    </xf>
    <xf numFmtId="3" fontId="1" fillId="6" borderId="43" xfId="1" applyNumberFormat="1" applyFont="1" applyFill="1" applyBorder="1" applyAlignment="1">
      <alignment horizontal="center" vertical="center" wrapText="1"/>
    </xf>
    <xf numFmtId="3" fontId="1" fillId="0" borderId="43" xfId="1" applyNumberFormat="1" applyFont="1" applyFill="1" applyBorder="1" applyAlignment="1">
      <alignment horizontal="center" vertical="center" wrapText="1"/>
    </xf>
    <xf numFmtId="3" fontId="9" fillId="0" borderId="57" xfId="1" applyNumberFormat="1" applyFont="1" applyFill="1" applyBorder="1" applyAlignment="1">
      <alignment horizontal="center" vertical="center" wrapText="1"/>
    </xf>
    <xf numFmtId="3" fontId="9" fillId="0" borderId="58" xfId="1" applyNumberFormat="1" applyFont="1" applyFill="1" applyBorder="1" applyAlignment="1">
      <alignment horizontal="center" vertical="center" wrapText="1"/>
    </xf>
    <xf numFmtId="3" fontId="9" fillId="0" borderId="61" xfId="1" applyNumberFormat="1" applyFont="1" applyFill="1" applyBorder="1" applyAlignment="1">
      <alignment horizontal="center" vertical="center" wrapText="1"/>
    </xf>
    <xf numFmtId="3" fontId="9" fillId="0" borderId="62" xfId="1" applyNumberFormat="1" applyFont="1" applyFill="1" applyBorder="1" applyAlignment="1">
      <alignment horizontal="center" vertical="center" wrapText="1"/>
    </xf>
    <xf numFmtId="3" fontId="9" fillId="0" borderId="34" xfId="1" applyNumberFormat="1" applyFont="1" applyFill="1" applyBorder="1" applyAlignment="1">
      <alignment horizontal="center" vertical="center" wrapText="1"/>
    </xf>
    <xf numFmtId="3" fontId="9" fillId="0" borderId="35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center" vertical="center" wrapText="1"/>
    </xf>
    <xf numFmtId="3" fontId="1" fillId="0" borderId="8" xfId="1" applyNumberFormat="1" applyFont="1" applyFill="1" applyBorder="1" applyAlignment="1">
      <alignment horizontal="center" vertical="center" wrapText="1"/>
    </xf>
    <xf numFmtId="3" fontId="1" fillId="0" borderId="9" xfId="1" applyNumberFormat="1" applyFont="1" applyBorder="1" applyAlignment="1">
      <alignment horizontal="center" vertical="center" wrapText="1"/>
    </xf>
    <xf numFmtId="0" fontId="9" fillId="0" borderId="57" xfId="1" applyNumberFormat="1" applyFont="1" applyFill="1" applyBorder="1" applyAlignment="1">
      <alignment horizontal="center" vertical="center" wrapText="1"/>
    </xf>
    <xf numFmtId="3" fontId="1" fillId="0" borderId="2" xfId="1" applyNumberFormat="1" applyFont="1" applyFill="1" applyBorder="1" applyAlignment="1">
      <alignment horizontal="center" vertical="center" wrapText="1"/>
    </xf>
    <xf numFmtId="3" fontId="1" fillId="0" borderId="58" xfId="1" applyNumberFormat="1" applyFont="1" applyBorder="1" applyAlignment="1">
      <alignment horizontal="center" vertical="center" wrapText="1"/>
    </xf>
    <xf numFmtId="0" fontId="1" fillId="0" borderId="42" xfId="1" applyNumberFormat="1" applyFont="1" applyFill="1" applyBorder="1" applyAlignment="1">
      <alignment horizontal="center" vertical="center" wrapText="1"/>
    </xf>
    <xf numFmtId="0" fontId="1" fillId="0" borderId="61" xfId="1" applyNumberFormat="1" applyFont="1" applyFill="1" applyBorder="1" applyAlignment="1">
      <alignment horizontal="center" vertical="center" wrapText="1"/>
    </xf>
    <xf numFmtId="3" fontId="1" fillId="0" borderId="62" xfId="1" applyNumberFormat="1" applyFont="1" applyBorder="1" applyAlignment="1">
      <alignment horizontal="center" vertical="center" wrapText="1"/>
    </xf>
    <xf numFmtId="3" fontId="1" fillId="0" borderId="0" xfId="1" applyNumberFormat="1" applyFont="1" applyFill="1" applyAlignment="1">
      <alignment horizontal="center" vertical="center"/>
    </xf>
    <xf numFmtId="3" fontId="1" fillId="0" borderId="0" xfId="1" applyNumberFormat="1" applyFont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vertical="center" wrapText="1"/>
    </xf>
    <xf numFmtId="0" fontId="32" fillId="0" borderId="0" xfId="1" applyNumberFormat="1" applyFont="1" applyFill="1" applyBorder="1" applyAlignment="1">
      <alignment horizontal="center" vertical="center" wrapText="1"/>
    </xf>
    <xf numFmtId="3" fontId="1" fillId="0" borderId="0" xfId="1" applyNumberFormat="1" applyFont="1" applyAlignment="1">
      <alignment horizontal="center" vertical="center"/>
    </xf>
    <xf numFmtId="0" fontId="15" fillId="0" borderId="40" xfId="1" applyNumberFormat="1" applyFont="1" applyFill="1" applyBorder="1" applyAlignment="1">
      <alignment horizontal="left" vertical="center" wrapText="1"/>
    </xf>
    <xf numFmtId="0" fontId="15" fillId="0" borderId="39" xfId="1" applyNumberFormat="1" applyFont="1" applyFill="1" applyBorder="1" applyAlignment="1">
      <alignment horizontal="center" vertical="center"/>
    </xf>
    <xf numFmtId="3" fontId="1" fillId="2" borderId="45" xfId="1" applyNumberFormat="1" applyFont="1" applyFill="1" applyBorder="1" applyAlignment="1">
      <alignment horizontal="right" vertical="center" wrapText="1"/>
    </xf>
    <xf numFmtId="3" fontId="1" fillId="2" borderId="45" xfId="1" applyNumberFormat="1" applyFont="1" applyFill="1" applyBorder="1" applyAlignment="1">
      <alignment horizontal="right" vertical="center"/>
    </xf>
    <xf numFmtId="3" fontId="9" fillId="10" borderId="45" xfId="1" applyNumberFormat="1" applyFont="1" applyFill="1" applyBorder="1" applyAlignment="1">
      <alignment horizontal="right" vertical="center" wrapText="1"/>
    </xf>
    <xf numFmtId="3" fontId="9" fillId="2" borderId="45" xfId="1" applyNumberFormat="1" applyFont="1" applyFill="1" applyBorder="1" applyAlignment="1">
      <alignment horizontal="right" vertical="center"/>
    </xf>
    <xf numFmtId="0" fontId="3" fillId="0" borderId="64" xfId="1" applyNumberFormat="1" applyFont="1" applyBorder="1" applyAlignment="1">
      <alignment horizontal="center" vertical="center" wrapText="1"/>
    </xf>
    <xf numFmtId="4" fontId="17" fillId="2" borderId="31" xfId="1" quotePrefix="1" applyNumberFormat="1" applyFont="1" applyFill="1" applyBorder="1" applyAlignment="1">
      <alignment horizontal="center" vertical="center"/>
    </xf>
    <xf numFmtId="4" fontId="17" fillId="4" borderId="31" xfId="1" quotePrefix="1" applyNumberFormat="1" applyFont="1" applyFill="1" applyBorder="1" applyAlignment="1">
      <alignment horizontal="center" vertical="center"/>
    </xf>
    <xf numFmtId="4" fontId="1" fillId="5" borderId="40" xfId="1" applyNumberFormat="1" applyFont="1" applyFill="1" applyBorder="1" applyAlignment="1">
      <alignment horizontal="right" vertical="center"/>
    </xf>
    <xf numFmtId="4" fontId="2" fillId="4" borderId="40" xfId="1" applyNumberFormat="1" applyFont="1" applyFill="1" applyBorder="1" applyAlignment="1">
      <alignment horizontal="right" vertical="center" wrapText="1"/>
    </xf>
    <xf numFmtId="4" fontId="2" fillId="0" borderId="40" xfId="1" applyNumberFormat="1" applyFont="1" applyFill="1" applyBorder="1" applyAlignment="1">
      <alignment horizontal="right" vertical="center" wrapText="1"/>
    </xf>
    <xf numFmtId="4" fontId="2" fillId="6" borderId="40" xfId="1" applyNumberFormat="1" applyFont="1" applyFill="1" applyBorder="1" applyAlignment="1">
      <alignment horizontal="right" vertical="center" wrapText="1"/>
    </xf>
    <xf numFmtId="4" fontId="2" fillId="3" borderId="40" xfId="1" applyNumberFormat="1" applyFont="1" applyFill="1" applyBorder="1" applyAlignment="1">
      <alignment horizontal="right" vertical="center" wrapText="1"/>
    </xf>
    <xf numFmtId="4" fontId="25" fillId="2" borderId="40" xfId="1" applyNumberFormat="1" applyFont="1" applyFill="1" applyBorder="1" applyAlignment="1">
      <alignment horizontal="right" vertical="center" wrapText="1"/>
    </xf>
    <xf numFmtId="0" fontId="14" fillId="2" borderId="25" xfId="1" applyNumberFormat="1" applyFont="1" applyFill="1" applyBorder="1" applyAlignment="1">
      <alignment horizontal="center" vertical="center" wrapText="1"/>
    </xf>
    <xf numFmtId="3" fontId="2" fillId="3" borderId="6" xfId="1" applyNumberFormat="1" applyFont="1" applyFill="1" applyBorder="1" applyAlignment="1">
      <alignment horizontal="right" vertical="center"/>
    </xf>
    <xf numFmtId="3" fontId="9" fillId="2" borderId="37" xfId="1" applyNumberFormat="1" applyFont="1" applyFill="1" applyBorder="1" applyAlignment="1">
      <alignment horizontal="right" vertical="center"/>
    </xf>
    <xf numFmtId="3" fontId="9" fillId="4" borderId="45" xfId="1" applyNumberFormat="1" applyFont="1" applyFill="1" applyBorder="1" applyAlignment="1">
      <alignment horizontal="right" vertical="center"/>
    </xf>
    <xf numFmtId="3" fontId="1" fillId="5" borderId="45" xfId="1" applyNumberFormat="1" applyFont="1" applyFill="1" applyBorder="1" applyAlignment="1">
      <alignment horizontal="right" vertical="center"/>
    </xf>
    <xf numFmtId="3" fontId="2" fillId="4" borderId="45" xfId="1" applyNumberFormat="1" applyFont="1" applyFill="1" applyBorder="1" applyAlignment="1">
      <alignment horizontal="right" vertical="center" wrapText="1"/>
    </xf>
    <xf numFmtId="3" fontId="9" fillId="4" borderId="45" xfId="1" applyNumberFormat="1" applyFont="1" applyFill="1" applyBorder="1" applyAlignment="1">
      <alignment horizontal="right" vertical="center" wrapText="1"/>
    </xf>
    <xf numFmtId="3" fontId="9" fillId="6" borderId="45" xfId="1" applyNumberFormat="1" applyFont="1" applyFill="1" applyBorder="1" applyAlignment="1">
      <alignment horizontal="right" vertical="center" wrapText="1"/>
    </xf>
    <xf numFmtId="3" fontId="24" fillId="2" borderId="45" xfId="1" applyNumberFormat="1" applyFont="1" applyFill="1" applyBorder="1" applyAlignment="1">
      <alignment horizontal="right" vertical="center" wrapText="1"/>
    </xf>
    <xf numFmtId="3" fontId="1" fillId="6" borderId="45" xfId="1" applyNumberFormat="1" applyFont="1" applyFill="1" applyBorder="1" applyAlignment="1">
      <alignment horizontal="right" vertical="center"/>
    </xf>
    <xf numFmtId="3" fontId="1" fillId="0" borderId="45" xfId="1" applyNumberFormat="1" applyFont="1" applyFill="1" applyBorder="1" applyAlignment="1">
      <alignment horizontal="right" vertical="center" wrapText="1"/>
    </xf>
    <xf numFmtId="3" fontId="1" fillId="8" borderId="45" xfId="1" applyNumberFormat="1" applyFont="1" applyFill="1" applyBorder="1" applyAlignment="1">
      <alignment horizontal="right" vertical="center" wrapText="1"/>
    </xf>
    <xf numFmtId="3" fontId="9" fillId="0" borderId="45" xfId="1" applyNumberFormat="1" applyFont="1" applyFill="1" applyBorder="1" applyAlignment="1">
      <alignment horizontal="right" vertical="center" wrapText="1"/>
    </xf>
    <xf numFmtId="3" fontId="9" fillId="9" borderId="45" xfId="1" applyNumberFormat="1" applyFont="1" applyFill="1" applyBorder="1" applyAlignment="1">
      <alignment horizontal="right" vertical="center" wrapText="1"/>
    </xf>
    <xf numFmtId="3" fontId="1" fillId="9" borderId="45" xfId="1" applyNumberFormat="1" applyFont="1" applyFill="1" applyBorder="1" applyAlignment="1">
      <alignment horizontal="right" vertical="center"/>
    </xf>
    <xf numFmtId="3" fontId="1" fillId="0" borderId="45" xfId="1" applyNumberFormat="1" applyFont="1" applyFill="1" applyBorder="1" applyAlignment="1">
      <alignment horizontal="right" vertical="center"/>
    </xf>
    <xf numFmtId="3" fontId="9" fillId="9" borderId="45" xfId="1" applyNumberFormat="1" applyFont="1" applyFill="1" applyBorder="1" applyAlignment="1">
      <alignment horizontal="right" vertical="center"/>
    </xf>
    <xf numFmtId="3" fontId="24" fillId="2" borderId="45" xfId="1" applyNumberFormat="1" applyFont="1" applyFill="1" applyBorder="1" applyAlignment="1">
      <alignment horizontal="right" vertical="center"/>
    </xf>
    <xf numFmtId="3" fontId="1" fillId="6" borderId="45" xfId="1" applyNumberFormat="1" applyFont="1" applyFill="1" applyBorder="1" applyAlignment="1">
      <alignment horizontal="right" vertical="center" wrapText="1"/>
    </xf>
    <xf numFmtId="3" fontId="9" fillId="11" borderId="45" xfId="1" applyNumberFormat="1" applyFont="1" applyFill="1" applyBorder="1" applyAlignment="1">
      <alignment horizontal="right" vertical="center" wrapText="1"/>
    </xf>
    <xf numFmtId="3" fontId="9" fillId="7" borderId="45" xfId="1" applyNumberFormat="1" applyFont="1" applyFill="1" applyBorder="1" applyAlignment="1">
      <alignment horizontal="right" vertical="center" wrapText="1"/>
    </xf>
    <xf numFmtId="3" fontId="9" fillId="0" borderId="22" xfId="1" applyNumberFormat="1" applyFont="1" applyFill="1" applyBorder="1" applyAlignment="1">
      <alignment horizontal="center" vertical="center" wrapText="1"/>
    </xf>
    <xf numFmtId="3" fontId="9" fillId="0" borderId="65" xfId="1" applyNumberFormat="1" applyFont="1" applyFill="1" applyBorder="1" applyAlignment="1">
      <alignment horizontal="center" vertical="center" wrapText="1"/>
    </xf>
    <xf numFmtId="0" fontId="3" fillId="0" borderId="66" xfId="1" applyNumberFormat="1" applyFont="1" applyBorder="1" applyAlignment="1">
      <alignment horizontal="center" vertical="center" wrapText="1"/>
    </xf>
    <xf numFmtId="0" fontId="3" fillId="0" borderId="67" xfId="1" applyNumberFormat="1" applyFont="1" applyFill="1" applyBorder="1" applyAlignment="1">
      <alignment horizontal="center" vertical="center" wrapText="1"/>
    </xf>
    <xf numFmtId="0" fontId="3" fillId="0" borderId="68" xfId="1" applyNumberFormat="1" applyFont="1" applyBorder="1" applyAlignment="1">
      <alignment horizontal="center" vertical="center" wrapText="1"/>
    </xf>
    <xf numFmtId="3" fontId="9" fillId="0" borderId="69" xfId="1" applyNumberFormat="1" applyFont="1" applyFill="1" applyBorder="1" applyAlignment="1">
      <alignment horizontal="center" vertical="center"/>
    </xf>
    <xf numFmtId="3" fontId="9" fillId="0" borderId="48" xfId="1" applyNumberFormat="1" applyFont="1" applyFill="1" applyBorder="1" applyAlignment="1">
      <alignment horizontal="center" vertical="center"/>
    </xf>
    <xf numFmtId="3" fontId="1" fillId="0" borderId="48" xfId="1" applyNumberFormat="1" applyFont="1" applyFill="1" applyBorder="1" applyAlignment="1">
      <alignment horizontal="center" vertical="center"/>
    </xf>
    <xf numFmtId="3" fontId="1" fillId="0" borderId="48" xfId="1" applyNumberFormat="1" applyFont="1" applyFill="1" applyBorder="1" applyAlignment="1">
      <alignment horizontal="center" vertical="center" wrapText="1"/>
    </xf>
    <xf numFmtId="3" fontId="9" fillId="4" borderId="48" xfId="1" applyNumberFormat="1" applyFont="1" applyFill="1" applyBorder="1" applyAlignment="1">
      <alignment horizontal="center" vertical="center"/>
    </xf>
    <xf numFmtId="3" fontId="1" fillId="5" borderId="48" xfId="1" applyNumberFormat="1" applyFont="1" applyFill="1" applyBorder="1" applyAlignment="1">
      <alignment horizontal="center" vertical="center"/>
    </xf>
    <xf numFmtId="3" fontId="2" fillId="4" borderId="48" xfId="1" applyNumberFormat="1" applyFont="1" applyFill="1" applyBorder="1" applyAlignment="1">
      <alignment horizontal="center" vertical="center" wrapText="1"/>
    </xf>
    <xf numFmtId="3" fontId="9" fillId="4" borderId="48" xfId="1" applyNumberFormat="1" applyFont="1" applyFill="1" applyBorder="1" applyAlignment="1">
      <alignment horizontal="center" vertical="center" wrapText="1"/>
    </xf>
    <xf numFmtId="3" fontId="9" fillId="6" borderId="48" xfId="1" applyNumberFormat="1" applyFont="1" applyFill="1" applyBorder="1" applyAlignment="1">
      <alignment horizontal="center" vertical="center" wrapText="1"/>
    </xf>
    <xf numFmtId="3" fontId="24" fillId="0" borderId="48" xfId="1" applyNumberFormat="1" applyFont="1" applyFill="1" applyBorder="1" applyAlignment="1">
      <alignment horizontal="center" vertical="center" wrapText="1"/>
    </xf>
    <xf numFmtId="3" fontId="1" fillId="6" borderId="48" xfId="1" applyNumberFormat="1" applyFont="1" applyFill="1" applyBorder="1" applyAlignment="1">
      <alignment horizontal="center" vertical="center" wrapText="1"/>
    </xf>
    <xf numFmtId="3" fontId="1" fillId="0" borderId="38" xfId="1" applyNumberFormat="1" applyFont="1" applyFill="1" applyBorder="1" applyAlignment="1">
      <alignment horizontal="center" vertical="center" wrapText="1"/>
    </xf>
    <xf numFmtId="3" fontId="9" fillId="4" borderId="70" xfId="1" applyNumberFormat="1" applyFont="1" applyFill="1" applyBorder="1" applyAlignment="1">
      <alignment horizontal="center" vertical="center" wrapText="1"/>
    </xf>
    <xf numFmtId="3" fontId="9" fillId="4" borderId="62" xfId="1" applyNumberFormat="1" applyFont="1" applyFill="1" applyBorder="1" applyAlignment="1">
      <alignment horizontal="center" vertical="center" wrapText="1"/>
    </xf>
    <xf numFmtId="0" fontId="29" fillId="0" borderId="0" xfId="1" applyNumberFormat="1" applyFont="1" applyAlignment="1">
      <alignment horizontal="center" vertical="center"/>
    </xf>
    <xf numFmtId="0" fontId="29" fillId="0" borderId="0" xfId="1" applyNumberFormat="1" applyFont="1" applyBorder="1" applyAlignment="1">
      <alignment horizontal="center" vertical="center"/>
    </xf>
    <xf numFmtId="0" fontId="29" fillId="0" borderId="0" xfId="1" applyNumberFormat="1" applyFont="1" applyBorder="1" applyAlignment="1">
      <alignment horizontal="left" vertical="center" wrapText="1"/>
    </xf>
    <xf numFmtId="0" fontId="29" fillId="0" borderId="0" xfId="1" applyNumberFormat="1" applyFont="1" applyBorder="1" applyAlignment="1">
      <alignment horizontal="center" vertical="center" wrapText="1"/>
    </xf>
    <xf numFmtId="4" fontId="29" fillId="0" borderId="0" xfId="1" applyNumberFormat="1" applyFont="1" applyBorder="1" applyAlignment="1">
      <alignment horizontal="left" vertical="center" wrapText="1"/>
    </xf>
    <xf numFmtId="0" fontId="29" fillId="0" borderId="0" xfId="1" applyNumberFormat="1" applyFont="1" applyFill="1" applyBorder="1" applyAlignment="1">
      <alignment horizontal="center" vertical="center" wrapText="1"/>
    </xf>
    <xf numFmtId="3" fontId="29" fillId="0" borderId="0" xfId="1" applyNumberFormat="1" applyFont="1" applyFill="1" applyAlignment="1">
      <alignment horizontal="center" vertical="center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39" xfId="1" applyNumberFormat="1" applyFont="1" applyBorder="1" applyAlignment="1">
      <alignment horizontal="center" vertical="center" wrapText="1"/>
    </xf>
    <xf numFmtId="4" fontId="33" fillId="2" borderId="40" xfId="1" applyNumberFormat="1" applyFont="1" applyFill="1" applyBorder="1" applyAlignment="1">
      <alignment horizontal="right" vertical="center" wrapText="1"/>
    </xf>
    <xf numFmtId="3" fontId="6" fillId="0" borderId="48" xfId="1" applyNumberFormat="1" applyFont="1" applyFill="1" applyBorder="1" applyAlignment="1">
      <alignment horizontal="center" vertical="center" wrapText="1"/>
    </xf>
    <xf numFmtId="3" fontId="6" fillId="0" borderId="41" xfId="1" applyNumberFormat="1" applyFont="1" applyFill="1" applyBorder="1" applyAlignment="1">
      <alignment horizontal="center" vertical="center" wrapText="1"/>
    </xf>
    <xf numFmtId="3" fontId="6" fillId="0" borderId="39" xfId="1" applyNumberFormat="1" applyFont="1" applyFill="1" applyBorder="1" applyAlignment="1">
      <alignment horizontal="center" vertical="center" wrapText="1"/>
    </xf>
    <xf numFmtId="4" fontId="33" fillId="0" borderId="40" xfId="1" applyNumberFormat="1" applyFont="1" applyFill="1" applyBorder="1" applyAlignment="1">
      <alignment horizontal="right" vertical="center" wrapText="1"/>
    </xf>
    <xf numFmtId="0" fontId="12" fillId="0" borderId="40" xfId="1" applyNumberFormat="1" applyFont="1" applyFill="1" applyBorder="1" applyAlignment="1">
      <alignment horizontal="left" vertical="center" wrapText="1"/>
    </xf>
    <xf numFmtId="3" fontId="6" fillId="0" borderId="43" xfId="1" applyNumberFormat="1" applyFont="1" applyFill="1" applyBorder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3" fontId="2" fillId="0" borderId="0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2" xfId="1" applyNumberFormat="1" applyFont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13" xfId="1" applyNumberFormat="1" applyFont="1" applyBorder="1" applyAlignment="1">
      <alignment horizontal="center" vertical="center" wrapText="1"/>
    </xf>
    <xf numFmtId="0" fontId="10" fillId="0" borderId="3" xfId="1" applyNumberFormat="1" applyFont="1" applyBorder="1" applyAlignment="1">
      <alignment horizontal="center" vertical="center" wrapText="1"/>
    </xf>
    <xf numFmtId="0" fontId="10" fillId="0" borderId="14" xfId="1" applyNumberFormat="1" applyFont="1" applyBorder="1" applyAlignment="1">
      <alignment horizontal="center" vertical="center" wrapText="1"/>
    </xf>
    <xf numFmtId="0" fontId="11" fillId="0" borderId="4" xfId="1" applyNumberFormat="1" applyFont="1" applyBorder="1" applyAlignment="1">
      <alignment horizontal="center" vertical="center" wrapText="1"/>
    </xf>
    <xf numFmtId="0" fontId="11" fillId="0" borderId="5" xfId="1" applyNumberFormat="1" applyFont="1" applyBorder="1" applyAlignment="1">
      <alignment horizontal="center" vertical="center" wrapText="1"/>
    </xf>
    <xf numFmtId="0" fontId="11" fillId="0" borderId="6" xfId="1" applyNumberFormat="1" applyFont="1" applyBorder="1" applyAlignment="1">
      <alignment horizontal="center" vertical="center" wrapText="1"/>
    </xf>
    <xf numFmtId="0" fontId="11" fillId="0" borderId="7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8" xfId="1" applyNumberFormat="1" applyFont="1" applyBorder="1" applyAlignment="1">
      <alignment horizontal="center" vertical="center"/>
    </xf>
    <xf numFmtId="0" fontId="11" fillId="0" borderId="9" xfId="1" applyNumberFormat="1" applyFont="1" applyBorder="1" applyAlignment="1">
      <alignment horizontal="center" vertical="center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0" fillId="2" borderId="10" xfId="1" applyNumberFormat="1" applyFont="1" applyFill="1" applyBorder="1" applyAlignment="1">
      <alignment horizontal="center" vertical="center" wrapText="1"/>
    </xf>
    <xf numFmtId="0" fontId="10" fillId="2" borderId="19" xfId="1" applyNumberFormat="1" applyFont="1" applyFill="1" applyBorder="1" applyAlignment="1">
      <alignment horizontal="center" vertical="center" wrapText="1"/>
    </xf>
    <xf numFmtId="4" fontId="10" fillId="2" borderId="11" xfId="1" applyNumberFormat="1" applyFont="1" applyFill="1" applyBorder="1" applyAlignment="1">
      <alignment horizontal="center" vertical="center" wrapText="1"/>
    </xf>
    <xf numFmtId="4" fontId="10" fillId="2" borderId="20" xfId="1" applyNumberFormat="1" applyFont="1" applyFill="1" applyBorder="1" applyAlignment="1">
      <alignment horizontal="center" vertical="center" wrapText="1"/>
    </xf>
    <xf numFmtId="0" fontId="15" fillId="3" borderId="38" xfId="1" applyNumberFormat="1" applyFont="1" applyFill="1" applyBorder="1" applyAlignment="1">
      <alignment horizontal="center" vertical="center"/>
    </xf>
    <xf numFmtId="0" fontId="15" fillId="3" borderId="39" xfId="1" applyNumberFormat="1" applyFont="1" applyFill="1" applyBorder="1" applyAlignment="1">
      <alignment horizontal="center" vertical="center"/>
    </xf>
    <xf numFmtId="0" fontId="15" fillId="4" borderId="38" xfId="1" applyFont="1" applyFill="1" applyBorder="1" applyAlignment="1">
      <alignment horizontal="center" vertical="center"/>
    </xf>
    <xf numFmtId="0" fontId="15" fillId="4" borderId="39" xfId="1" applyFont="1" applyFill="1" applyBorder="1" applyAlignment="1">
      <alignment horizontal="center" vertical="center"/>
    </xf>
  </cellXfs>
  <cellStyles count="17">
    <cellStyle name="Comma 10" xfId="2"/>
    <cellStyle name="Comma 2" xfId="3"/>
    <cellStyle name="Comma 2 2" xfId="4"/>
    <cellStyle name="Comma 2 3" xfId="5"/>
    <cellStyle name="Comma 2 4" xfId="6"/>
    <cellStyle name="Comma 3" xfId="7"/>
    <cellStyle name="Comma 4" xfId="8"/>
    <cellStyle name="Comma 5" xfId="9"/>
    <cellStyle name="Comma 6" xfId="10"/>
    <cellStyle name="Comma 7" xfId="11"/>
    <cellStyle name="Comma 8" xfId="12"/>
    <cellStyle name="Comma 9" xfId="13"/>
    <cellStyle name="Normal" xfId="0" builtinId="0"/>
    <cellStyle name="Normal 2" xfId="1"/>
    <cellStyle name="Normal 2 2" xfId="14"/>
    <cellStyle name="Normal 3" xfId="15"/>
    <cellStyle name="Normal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DIT~1.CAN/AppData/Local/Temp/Users/Claudiu.Dobrota/Desktop/cont%20de%20executie/an%202019/judete%20septembrie%202019/AJOFM%20septembri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BA"/>
      <sheetName val="ARAD"/>
      <sheetName val="ARGES"/>
      <sheetName val="BACAU"/>
      <sheetName val="BIHOR"/>
      <sheetName val="BISTRITA"/>
      <sheetName val="BOTOSANI"/>
      <sheetName val="BRASOV"/>
      <sheetName val="BRAILA"/>
      <sheetName val="BUZAU"/>
      <sheetName val="CARAS"/>
      <sheetName val="CALARASI"/>
      <sheetName val="CLUJ"/>
      <sheetName val="CONSTANTA"/>
      <sheetName val="COVASNA"/>
      <sheetName val="DAMBOVITA"/>
      <sheetName val="DOLJ"/>
      <sheetName val="GALATI"/>
      <sheetName val="GIURGIU"/>
      <sheetName val="GORJ"/>
      <sheetName val="HARGHITA"/>
      <sheetName val="HUNEDOARA"/>
      <sheetName val="IALOMITA"/>
      <sheetName val="IASI"/>
      <sheetName val="MARAMURES"/>
      <sheetName val="MEHEDINTI"/>
      <sheetName val="MURES"/>
      <sheetName val="NEAMT"/>
      <sheetName val="OLT"/>
      <sheetName val="PRAHOVA"/>
      <sheetName val="SATU MARE"/>
      <sheetName val="SALAJ"/>
      <sheetName val="SIBIU"/>
      <sheetName val="SUCEAVA"/>
      <sheetName val="TELEORMAN"/>
      <sheetName val="TIMIS"/>
      <sheetName val="TULCEA"/>
      <sheetName val="VASLUI"/>
      <sheetName val="VALCEA"/>
      <sheetName val="VRANCEA"/>
      <sheetName val="BUCURESTI"/>
      <sheetName val="ILFOV"/>
      <sheetName val="ANOFM"/>
      <sheetName val="RASNOV"/>
      <sheetName val="CENTRALIZATOR"/>
      <sheetName val="CENTRALIZATOR INCLUSIV BUGET"/>
      <sheetName val="CENTRALIZATOR CU BUGET"/>
      <sheetName val="ISTORIC BUGET"/>
    </sheetNames>
    <sheetDataSet>
      <sheetData sheetId="0" refreshError="1">
        <row r="51">
          <cell r="H51" t="str">
            <v>-</v>
          </cell>
        </row>
        <row r="255">
          <cell r="H255">
            <v>0</v>
          </cell>
        </row>
      </sheetData>
      <sheetData sheetId="1" refreshError="1">
        <row r="51">
          <cell r="H51" t="str">
            <v>-</v>
          </cell>
        </row>
        <row r="255">
          <cell r="H255">
            <v>0</v>
          </cell>
        </row>
      </sheetData>
      <sheetData sheetId="2" refreshError="1">
        <row r="51">
          <cell r="H51" t="str">
            <v>-</v>
          </cell>
        </row>
        <row r="255">
          <cell r="H255">
            <v>0</v>
          </cell>
        </row>
      </sheetData>
      <sheetData sheetId="3" refreshError="1">
        <row r="51">
          <cell r="H51" t="str">
            <v>-</v>
          </cell>
        </row>
        <row r="255">
          <cell r="H255">
            <v>0</v>
          </cell>
        </row>
      </sheetData>
      <sheetData sheetId="4" refreshError="1">
        <row r="51">
          <cell r="H51" t="str">
            <v>-</v>
          </cell>
        </row>
        <row r="255">
          <cell r="H255">
            <v>0</v>
          </cell>
        </row>
      </sheetData>
      <sheetData sheetId="5" refreshError="1">
        <row r="51">
          <cell r="H51" t="str">
            <v>-</v>
          </cell>
        </row>
        <row r="255">
          <cell r="H255">
            <v>0</v>
          </cell>
        </row>
      </sheetData>
      <sheetData sheetId="6" refreshError="1">
        <row r="51">
          <cell r="H51" t="str">
            <v>-</v>
          </cell>
        </row>
        <row r="255">
          <cell r="H255">
            <v>0</v>
          </cell>
        </row>
      </sheetData>
      <sheetData sheetId="7" refreshError="1">
        <row r="51">
          <cell r="H51" t="str">
            <v>-</v>
          </cell>
        </row>
        <row r="255">
          <cell r="H255">
            <v>0</v>
          </cell>
        </row>
      </sheetData>
      <sheetData sheetId="8" refreshError="1">
        <row r="51">
          <cell r="H51" t="str">
            <v>-</v>
          </cell>
        </row>
        <row r="255">
          <cell r="H255">
            <v>0</v>
          </cell>
        </row>
      </sheetData>
      <sheetData sheetId="9" refreshError="1">
        <row r="51">
          <cell r="H51" t="str">
            <v>-</v>
          </cell>
        </row>
        <row r="255">
          <cell r="H255">
            <v>0</v>
          </cell>
        </row>
      </sheetData>
      <sheetData sheetId="10" refreshError="1">
        <row r="51">
          <cell r="H51" t="str">
            <v>-</v>
          </cell>
        </row>
        <row r="255">
          <cell r="H255">
            <v>0</v>
          </cell>
        </row>
      </sheetData>
      <sheetData sheetId="11" refreshError="1">
        <row r="51">
          <cell r="H51" t="str">
            <v>-</v>
          </cell>
        </row>
        <row r="255">
          <cell r="H255">
            <v>0</v>
          </cell>
        </row>
      </sheetData>
      <sheetData sheetId="12" refreshError="1">
        <row r="51">
          <cell r="H51" t="str">
            <v>-</v>
          </cell>
        </row>
        <row r="255">
          <cell r="H255">
            <v>0</v>
          </cell>
        </row>
      </sheetData>
      <sheetData sheetId="13" refreshError="1">
        <row r="51">
          <cell r="H51" t="str">
            <v>-</v>
          </cell>
        </row>
        <row r="255">
          <cell r="H255">
            <v>0</v>
          </cell>
        </row>
      </sheetData>
      <sheetData sheetId="14" refreshError="1">
        <row r="51">
          <cell r="H51" t="str">
            <v>-</v>
          </cell>
        </row>
        <row r="255">
          <cell r="H255">
            <v>0</v>
          </cell>
        </row>
      </sheetData>
      <sheetData sheetId="15" refreshError="1">
        <row r="51">
          <cell r="H51" t="str">
            <v>-</v>
          </cell>
        </row>
        <row r="255">
          <cell r="H255">
            <v>0</v>
          </cell>
        </row>
      </sheetData>
      <sheetData sheetId="16" refreshError="1">
        <row r="51">
          <cell r="H51" t="str">
            <v>-</v>
          </cell>
        </row>
        <row r="255">
          <cell r="H255">
            <v>0</v>
          </cell>
        </row>
      </sheetData>
      <sheetData sheetId="17" refreshError="1">
        <row r="51">
          <cell r="H51" t="str">
            <v>-</v>
          </cell>
        </row>
        <row r="255">
          <cell r="H255">
            <v>0</v>
          </cell>
        </row>
      </sheetData>
      <sheetData sheetId="18" refreshError="1">
        <row r="51">
          <cell r="H51" t="str">
            <v>-</v>
          </cell>
        </row>
        <row r="255">
          <cell r="H255">
            <v>0</v>
          </cell>
        </row>
      </sheetData>
      <sheetData sheetId="19" refreshError="1">
        <row r="51">
          <cell r="H51" t="str">
            <v>-</v>
          </cell>
        </row>
        <row r="255">
          <cell r="H255">
            <v>0</v>
          </cell>
        </row>
      </sheetData>
      <sheetData sheetId="20" refreshError="1">
        <row r="51">
          <cell r="H51" t="str">
            <v>-</v>
          </cell>
        </row>
        <row r="255">
          <cell r="H255">
            <v>0</v>
          </cell>
        </row>
      </sheetData>
      <sheetData sheetId="21" refreshError="1">
        <row r="51">
          <cell r="H51" t="str">
            <v>-</v>
          </cell>
        </row>
        <row r="255">
          <cell r="H255">
            <v>0</v>
          </cell>
        </row>
      </sheetData>
      <sheetData sheetId="22" refreshError="1">
        <row r="51">
          <cell r="H51" t="str">
            <v>-</v>
          </cell>
        </row>
        <row r="255">
          <cell r="H255">
            <v>0</v>
          </cell>
        </row>
      </sheetData>
      <sheetData sheetId="23" refreshError="1">
        <row r="51">
          <cell r="H51" t="str">
            <v>-</v>
          </cell>
        </row>
        <row r="255">
          <cell r="H255">
            <v>0</v>
          </cell>
        </row>
      </sheetData>
      <sheetData sheetId="24" refreshError="1">
        <row r="51">
          <cell r="H51" t="str">
            <v>-</v>
          </cell>
        </row>
        <row r="255">
          <cell r="H255">
            <v>0</v>
          </cell>
        </row>
      </sheetData>
      <sheetData sheetId="25" refreshError="1">
        <row r="51">
          <cell r="H51" t="str">
            <v>-</v>
          </cell>
        </row>
        <row r="255">
          <cell r="H255">
            <v>0</v>
          </cell>
        </row>
      </sheetData>
      <sheetData sheetId="26" refreshError="1">
        <row r="51">
          <cell r="H51" t="str">
            <v>-</v>
          </cell>
        </row>
        <row r="255">
          <cell r="H255">
            <v>0</v>
          </cell>
        </row>
      </sheetData>
      <sheetData sheetId="27" refreshError="1">
        <row r="51">
          <cell r="H51" t="str">
            <v>-</v>
          </cell>
        </row>
        <row r="255">
          <cell r="H255">
            <v>0</v>
          </cell>
        </row>
      </sheetData>
      <sheetData sheetId="28" refreshError="1">
        <row r="51">
          <cell r="H51" t="str">
            <v>-</v>
          </cell>
        </row>
        <row r="255">
          <cell r="H255">
            <v>0</v>
          </cell>
        </row>
      </sheetData>
      <sheetData sheetId="29" refreshError="1">
        <row r="51">
          <cell r="H51" t="str">
            <v>-</v>
          </cell>
        </row>
        <row r="255">
          <cell r="H255">
            <v>0</v>
          </cell>
        </row>
      </sheetData>
      <sheetData sheetId="30" refreshError="1">
        <row r="51">
          <cell r="H51" t="str">
            <v>-</v>
          </cell>
        </row>
        <row r="255">
          <cell r="H255">
            <v>0</v>
          </cell>
        </row>
      </sheetData>
      <sheetData sheetId="31" refreshError="1">
        <row r="51">
          <cell r="H51" t="str">
            <v>-</v>
          </cell>
        </row>
        <row r="255">
          <cell r="H255">
            <v>0</v>
          </cell>
        </row>
      </sheetData>
      <sheetData sheetId="32" refreshError="1">
        <row r="51">
          <cell r="H51" t="str">
            <v>-</v>
          </cell>
        </row>
        <row r="255">
          <cell r="H255">
            <v>0</v>
          </cell>
        </row>
      </sheetData>
      <sheetData sheetId="33" refreshError="1">
        <row r="51">
          <cell r="H51" t="str">
            <v>-</v>
          </cell>
        </row>
        <row r="255">
          <cell r="H255">
            <v>0</v>
          </cell>
        </row>
      </sheetData>
      <sheetData sheetId="34" refreshError="1">
        <row r="51">
          <cell r="H51" t="str">
            <v>-</v>
          </cell>
        </row>
        <row r="255">
          <cell r="H255">
            <v>0</v>
          </cell>
        </row>
      </sheetData>
      <sheetData sheetId="35" refreshError="1">
        <row r="51">
          <cell r="H51" t="str">
            <v>-</v>
          </cell>
        </row>
        <row r="255">
          <cell r="H255">
            <v>0</v>
          </cell>
        </row>
      </sheetData>
      <sheetData sheetId="36" refreshError="1">
        <row r="51">
          <cell r="H51" t="str">
            <v>-</v>
          </cell>
        </row>
        <row r="255">
          <cell r="H255">
            <v>0</v>
          </cell>
        </row>
      </sheetData>
      <sheetData sheetId="37" refreshError="1">
        <row r="51">
          <cell r="H51" t="str">
            <v>-</v>
          </cell>
        </row>
        <row r="255">
          <cell r="H255">
            <v>0</v>
          </cell>
        </row>
      </sheetData>
      <sheetData sheetId="38" refreshError="1">
        <row r="51">
          <cell r="H51" t="str">
            <v>-</v>
          </cell>
        </row>
        <row r="255">
          <cell r="H255">
            <v>0</v>
          </cell>
        </row>
      </sheetData>
      <sheetData sheetId="39" refreshError="1">
        <row r="51">
          <cell r="H51" t="str">
            <v>-</v>
          </cell>
        </row>
        <row r="255">
          <cell r="H255">
            <v>0</v>
          </cell>
        </row>
      </sheetData>
      <sheetData sheetId="40" refreshError="1">
        <row r="51">
          <cell r="H51" t="str">
            <v>-</v>
          </cell>
        </row>
        <row r="255">
          <cell r="H255">
            <v>0</v>
          </cell>
        </row>
      </sheetData>
      <sheetData sheetId="41" refreshError="1">
        <row r="51">
          <cell r="H51" t="str">
            <v>-</v>
          </cell>
        </row>
        <row r="255">
          <cell r="H255">
            <v>0</v>
          </cell>
        </row>
      </sheetData>
      <sheetData sheetId="42" refreshError="1">
        <row r="51">
          <cell r="H51" t="str">
            <v>-</v>
          </cell>
        </row>
        <row r="255">
          <cell r="H255">
            <v>0</v>
          </cell>
        </row>
      </sheetData>
      <sheetData sheetId="43" refreshError="1">
        <row r="51">
          <cell r="H51" t="str">
            <v>-</v>
          </cell>
        </row>
        <row r="255">
          <cell r="H255">
            <v>0</v>
          </cell>
        </row>
      </sheetData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Y969"/>
  <sheetViews>
    <sheetView tabSelected="1" topLeftCell="A54" zoomScale="60" zoomScaleNormal="60" workbookViewId="0">
      <selection activeCell="J433" sqref="J433"/>
    </sheetView>
  </sheetViews>
  <sheetFormatPr defaultColWidth="10.625" defaultRowHeight="16.5" x14ac:dyDescent="0.2"/>
  <cols>
    <col min="1" max="1" width="7.25" style="2" customWidth="1"/>
    <col min="2" max="2" width="6.25" style="2" bestFit="1" customWidth="1"/>
    <col min="3" max="3" width="14.375" style="2" customWidth="1"/>
    <col min="4" max="4" width="6.125" style="2" customWidth="1"/>
    <col min="5" max="5" width="3.125" style="2" bestFit="1" customWidth="1"/>
    <col min="6" max="6" width="3.75" style="2" bestFit="1" customWidth="1"/>
    <col min="7" max="7" width="68.625" style="4" customWidth="1"/>
    <col min="8" max="8" width="17" style="235" customWidth="1"/>
    <col min="9" max="9" width="16.25" style="235" customWidth="1"/>
    <col min="10" max="10" width="17" style="235" customWidth="1"/>
    <col min="11" max="11" width="10.75" style="5" customWidth="1"/>
    <col min="12" max="12" width="15.375" style="287" customWidth="1"/>
    <col min="13" max="13" width="15.75" style="287" customWidth="1"/>
    <col min="14" max="14" width="17.5" style="287" customWidth="1"/>
    <col min="15" max="15" width="18.75" style="289" customWidth="1"/>
    <col min="16" max="16" width="12" style="6" hidden="1" customWidth="1"/>
    <col min="17" max="17" width="14.5" style="7" hidden="1" customWidth="1"/>
    <col min="18" max="18" width="0" style="8" hidden="1" customWidth="1"/>
    <col min="19" max="19" width="10.125" style="215" customWidth="1"/>
    <col min="20" max="20" width="10.625" style="128" customWidth="1"/>
    <col min="21" max="23" width="10.625" style="128"/>
    <col min="24" max="16384" width="10.625" style="12"/>
  </cols>
  <sheetData>
    <row r="1" spans="1:155" ht="18" x14ac:dyDescent="0.2">
      <c r="A1" s="1" t="s">
        <v>428</v>
      </c>
      <c r="C1" s="3"/>
      <c r="D1" s="417"/>
      <c r="E1" s="417"/>
      <c r="F1" s="417"/>
      <c r="M1" s="288"/>
      <c r="S1" s="9"/>
      <c r="T1" s="126"/>
      <c r="U1" s="126"/>
      <c r="V1" s="126"/>
      <c r="W1" s="126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</row>
    <row r="2" spans="1:155" ht="18.75" thickBot="1" x14ac:dyDescent="0.25">
      <c r="A2" s="13"/>
      <c r="B2" s="13"/>
      <c r="C2" s="13"/>
      <c r="D2" s="13"/>
      <c r="E2" s="13"/>
      <c r="F2" s="13"/>
      <c r="G2" s="418" t="s">
        <v>429</v>
      </c>
      <c r="H2" s="418"/>
      <c r="I2" s="418"/>
      <c r="J2" s="418"/>
      <c r="K2" s="418"/>
      <c r="L2" s="418"/>
      <c r="M2" s="419"/>
      <c r="N2" s="418"/>
      <c r="O2" s="290"/>
      <c r="S2" s="9"/>
      <c r="T2" s="126"/>
      <c r="U2" s="126"/>
      <c r="V2" s="126"/>
      <c r="W2" s="126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</row>
    <row r="3" spans="1:155" ht="46.15" customHeight="1" thickBot="1" x14ac:dyDescent="0.25">
      <c r="A3" s="420" t="s">
        <v>0</v>
      </c>
      <c r="B3" s="422" t="s">
        <v>1</v>
      </c>
      <c r="C3" s="422" t="s">
        <v>2</v>
      </c>
      <c r="D3" s="422" t="s">
        <v>3</v>
      </c>
      <c r="E3" s="422" t="s">
        <v>4</v>
      </c>
      <c r="F3" s="422" t="s">
        <v>5</v>
      </c>
      <c r="G3" s="424" t="s">
        <v>6</v>
      </c>
      <c r="H3" s="426" t="s">
        <v>7</v>
      </c>
      <c r="I3" s="427"/>
      <c r="J3" s="427"/>
      <c r="K3" s="428"/>
      <c r="L3" s="429" t="s">
        <v>8</v>
      </c>
      <c r="M3" s="430"/>
      <c r="N3" s="431"/>
      <c r="O3" s="432"/>
      <c r="P3" s="435" t="s">
        <v>9</v>
      </c>
      <c r="Q3" s="437" t="s">
        <v>10</v>
      </c>
      <c r="S3" s="9"/>
      <c r="T3" s="126"/>
      <c r="U3" s="126"/>
      <c r="V3" s="126"/>
      <c r="W3" s="126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</row>
    <row r="4" spans="1:155" s="24" customFormat="1" ht="48" thickBot="1" x14ac:dyDescent="0.3">
      <c r="A4" s="421"/>
      <c r="B4" s="423"/>
      <c r="C4" s="423"/>
      <c r="D4" s="423"/>
      <c r="E4" s="423"/>
      <c r="F4" s="423"/>
      <c r="G4" s="425"/>
      <c r="H4" s="14" t="s">
        <v>11</v>
      </c>
      <c r="I4" s="15" t="s">
        <v>12</v>
      </c>
      <c r="J4" s="15" t="s">
        <v>13</v>
      </c>
      <c r="K4" s="16" t="s">
        <v>14</v>
      </c>
      <c r="L4" s="17" t="s">
        <v>15</v>
      </c>
      <c r="M4" s="18" t="s">
        <v>16</v>
      </c>
      <c r="N4" s="233" t="s">
        <v>17</v>
      </c>
      <c r="O4" s="19" t="s">
        <v>18</v>
      </c>
      <c r="P4" s="436"/>
      <c r="Q4" s="438"/>
      <c r="R4" s="20"/>
      <c r="S4" s="21"/>
      <c r="T4" s="216"/>
      <c r="U4" s="216"/>
      <c r="V4" s="216"/>
      <c r="W4" s="21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</row>
    <row r="5" spans="1:155" thickBot="1" x14ac:dyDescent="0.25">
      <c r="A5" s="25"/>
      <c r="B5" s="26"/>
      <c r="C5" s="26"/>
      <c r="D5" s="26"/>
      <c r="E5" s="26"/>
      <c r="F5" s="26"/>
      <c r="G5" s="27">
        <v>1</v>
      </c>
      <c r="H5" s="28">
        <v>2</v>
      </c>
      <c r="I5" s="28">
        <v>3</v>
      </c>
      <c r="J5" s="28">
        <v>4</v>
      </c>
      <c r="K5" s="352" t="s">
        <v>19</v>
      </c>
      <c r="L5" s="384">
        <v>6</v>
      </c>
      <c r="M5" s="385">
        <v>7</v>
      </c>
      <c r="N5" s="385">
        <v>8</v>
      </c>
      <c r="O5" s="386" t="s">
        <v>20</v>
      </c>
      <c r="P5" s="361" t="s">
        <v>21</v>
      </c>
      <c r="Q5" s="29" t="s">
        <v>22</v>
      </c>
      <c r="R5" s="30"/>
      <c r="S5" s="31"/>
      <c r="T5" s="217"/>
      <c r="U5" s="217"/>
      <c r="V5" s="217"/>
      <c r="W5" s="217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</row>
    <row r="6" spans="1:155" ht="18.75" thickBot="1" x14ac:dyDescent="0.25">
      <c r="A6" s="33" t="s">
        <v>23</v>
      </c>
      <c r="B6" s="34" t="s">
        <v>24</v>
      </c>
      <c r="C6" s="34"/>
      <c r="D6" s="34"/>
      <c r="E6" s="34"/>
      <c r="F6" s="34"/>
      <c r="G6" s="35" t="s">
        <v>25</v>
      </c>
      <c r="H6" s="36">
        <f>H7</f>
        <v>37623000</v>
      </c>
      <c r="I6" s="36">
        <f t="shared" ref="I6:J6" si="0">I7</f>
        <v>0</v>
      </c>
      <c r="J6" s="36">
        <f t="shared" si="0"/>
        <v>37623000</v>
      </c>
      <c r="K6" s="37"/>
      <c r="L6" s="291">
        <f>L7</f>
        <v>6381000</v>
      </c>
      <c r="M6" s="292">
        <f>+M7+M41</f>
        <v>2088130.94</v>
      </c>
      <c r="N6" s="292">
        <f>+N7+N41</f>
        <v>2170492.0699999998</v>
      </c>
      <c r="O6" s="293">
        <f>+O7+O34+O41</f>
        <v>4258623.01</v>
      </c>
      <c r="P6" s="362">
        <f>+P7+P34</f>
        <v>-13069.15</v>
      </c>
      <c r="Q6" s="38">
        <f>ROUND(O6/L6*100,2)</f>
        <v>66.739999999999995</v>
      </c>
      <c r="R6" s="39"/>
      <c r="S6" s="40" t="e">
        <f>O6-R6=#REF!</f>
        <v>#REF!</v>
      </c>
      <c r="T6" s="125"/>
      <c r="U6" s="125"/>
      <c r="V6" s="125"/>
      <c r="W6" s="125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</row>
    <row r="7" spans="1:155" ht="18" x14ac:dyDescent="0.2">
      <c r="A7" s="42" t="s">
        <v>26</v>
      </c>
      <c r="B7" s="43"/>
      <c r="C7" s="43"/>
      <c r="D7" s="43"/>
      <c r="E7" s="43"/>
      <c r="F7" s="43"/>
      <c r="G7" s="44" t="s">
        <v>27</v>
      </c>
      <c r="H7" s="45">
        <f>+H8+H10+H23+H41+H49</f>
        <v>37623000</v>
      </c>
      <c r="I7" s="45">
        <f>+I8+I10+I23+I41+I49</f>
        <v>0</v>
      </c>
      <c r="J7" s="46">
        <f>H7-I7</f>
        <v>37623000</v>
      </c>
      <c r="K7" s="353">
        <f t="shared" ref="K7:K50" si="1">ROUND(I7/H7*100,2)</f>
        <v>0</v>
      </c>
      <c r="L7" s="387">
        <f>+L8+L10+L23+L41+L49</f>
        <v>6381000</v>
      </c>
      <c r="M7" s="294">
        <f>+M8+M10+M23+M41+M49</f>
        <v>2088130.94</v>
      </c>
      <c r="N7" s="294">
        <f>+N8+N10+N23+N41+N49</f>
        <v>2170492.0699999998</v>
      </c>
      <c r="O7" s="295">
        <f>+O10+O23+O8</f>
        <v>4258623.01</v>
      </c>
      <c r="P7" s="363">
        <f>+P10+P23+P8</f>
        <v>-13069.15</v>
      </c>
      <c r="Q7" s="47">
        <f>ROUND(O7/L7*100,2)</f>
        <v>66.739999999999995</v>
      </c>
      <c r="R7" s="39"/>
      <c r="S7" s="40"/>
      <c r="T7" s="125"/>
      <c r="U7" s="125"/>
      <c r="V7" s="125"/>
      <c r="W7" s="125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</row>
    <row r="8" spans="1:155" ht="33" x14ac:dyDescent="0.2">
      <c r="A8" s="48">
        <v>1604</v>
      </c>
      <c r="B8" s="49"/>
      <c r="C8" s="49"/>
      <c r="D8" s="49"/>
      <c r="E8" s="49"/>
      <c r="F8" s="49"/>
      <c r="G8" s="50" t="s">
        <v>28</v>
      </c>
      <c r="H8" s="51">
        <f t="shared" ref="H8:I8" si="2">H9</f>
        <v>0</v>
      </c>
      <c r="I8" s="51">
        <f t="shared" si="2"/>
        <v>0</v>
      </c>
      <c r="J8" s="46">
        <f t="shared" ref="J8:J50" si="3">H8-I8</f>
        <v>0</v>
      </c>
      <c r="K8" s="353" t="e">
        <f t="shared" si="1"/>
        <v>#DIV/0!</v>
      </c>
      <c r="L8" s="388">
        <f t="shared" ref="L8:O8" si="4">L9</f>
        <v>0</v>
      </c>
      <c r="M8" s="260">
        <f t="shared" si="4"/>
        <v>0</v>
      </c>
      <c r="N8" s="260">
        <f t="shared" si="4"/>
        <v>0</v>
      </c>
      <c r="O8" s="296">
        <f t="shared" si="4"/>
        <v>0</v>
      </c>
      <c r="P8" s="351">
        <f>P9</f>
        <v>0</v>
      </c>
      <c r="Q8" s="53"/>
      <c r="R8" s="39"/>
      <c r="S8" s="40"/>
      <c r="T8" s="125"/>
      <c r="U8" s="125"/>
      <c r="V8" s="125"/>
      <c r="W8" s="125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</row>
    <row r="9" spans="1:155" ht="18" x14ac:dyDescent="0.2">
      <c r="A9" s="48"/>
      <c r="B9" s="54" t="s">
        <v>29</v>
      </c>
      <c r="C9" s="49"/>
      <c r="D9" s="49"/>
      <c r="E9" s="49"/>
      <c r="F9" s="49"/>
      <c r="G9" s="55" t="s">
        <v>30</v>
      </c>
      <c r="H9" s="51">
        <v>0</v>
      </c>
      <c r="I9" s="52">
        <v>0</v>
      </c>
      <c r="J9" s="46">
        <f t="shared" si="3"/>
        <v>0</v>
      </c>
      <c r="K9" s="353" t="e">
        <f t="shared" si="1"/>
        <v>#DIV/0!</v>
      </c>
      <c r="L9" s="389">
        <v>0</v>
      </c>
      <c r="M9" s="297">
        <v>0</v>
      </c>
      <c r="N9" s="297">
        <v>0</v>
      </c>
      <c r="O9" s="298">
        <f>+M9+N9</f>
        <v>0</v>
      </c>
      <c r="P9" s="349">
        <f>L9-O9</f>
        <v>0</v>
      </c>
      <c r="Q9" s="56"/>
      <c r="R9" s="39"/>
      <c r="S9" s="40"/>
      <c r="T9" s="125"/>
      <c r="U9" s="125"/>
      <c r="V9" s="125"/>
      <c r="W9" s="125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</row>
    <row r="10" spans="1:155" ht="18" x14ac:dyDescent="0.2">
      <c r="A10" s="48" t="s">
        <v>31</v>
      </c>
      <c r="B10" s="49"/>
      <c r="C10" s="49"/>
      <c r="D10" s="49"/>
      <c r="E10" s="49"/>
      <c r="F10" s="49"/>
      <c r="G10" s="57" t="s">
        <v>32</v>
      </c>
      <c r="H10" s="51">
        <f>+H11+H17</f>
        <v>37614000</v>
      </c>
      <c r="I10" s="51">
        <f>+I11+I17</f>
        <v>0</v>
      </c>
      <c r="J10" s="46">
        <f t="shared" si="3"/>
        <v>37614000</v>
      </c>
      <c r="K10" s="353">
        <f t="shared" si="1"/>
        <v>0</v>
      </c>
      <c r="L10" s="388">
        <f>+L11+L17</f>
        <v>6381000</v>
      </c>
      <c r="M10" s="260">
        <f>+M11+M17</f>
        <v>2087238.42</v>
      </c>
      <c r="N10" s="260">
        <f>+N11+N17</f>
        <v>2167652.44</v>
      </c>
      <c r="O10" s="296">
        <f>+O11+O17</f>
        <v>4254890.8599999994</v>
      </c>
      <c r="P10" s="351">
        <f>+P11+P17</f>
        <v>-9337</v>
      </c>
      <c r="Q10" s="53">
        <f t="shared" ref="Q10:Q16" si="5">ROUND(O10/L10*100,2)</f>
        <v>66.680000000000007</v>
      </c>
      <c r="R10" s="39"/>
      <c r="S10" s="40"/>
      <c r="T10" s="125"/>
      <c r="U10" s="125"/>
      <c r="V10" s="125"/>
      <c r="W10" s="125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</row>
    <row r="11" spans="1:155" ht="18" x14ac:dyDescent="0.2">
      <c r="A11" s="48" t="s">
        <v>33</v>
      </c>
      <c r="B11" s="49"/>
      <c r="C11" s="49"/>
      <c r="D11" s="49"/>
      <c r="E11" s="49"/>
      <c r="F11" s="49"/>
      <c r="G11" s="57" t="s">
        <v>34</v>
      </c>
      <c r="H11" s="51">
        <f>+H12+H14+H15+H16</f>
        <v>37547000</v>
      </c>
      <c r="I11" s="51">
        <f>+I12+I14+I15+I16</f>
        <v>0</v>
      </c>
      <c r="J11" s="46">
        <f t="shared" si="3"/>
        <v>37547000</v>
      </c>
      <c r="K11" s="353">
        <f t="shared" si="1"/>
        <v>0</v>
      </c>
      <c r="L11" s="388">
        <f>+L12+L14+L15+L16</f>
        <v>6381000</v>
      </c>
      <c r="M11" s="260">
        <f>+M12+M14+M15+M16</f>
        <v>2083954.42</v>
      </c>
      <c r="N11" s="260">
        <f>+N12+N14+N15+N16</f>
        <v>2166823.44</v>
      </c>
      <c r="O11" s="296">
        <f>+O12+O14+O15+O16</f>
        <v>4250777.8599999994</v>
      </c>
      <c r="P11" s="351">
        <f>+P12+P14</f>
        <v>-5224</v>
      </c>
      <c r="Q11" s="53">
        <f t="shared" si="5"/>
        <v>66.62</v>
      </c>
      <c r="R11" s="39"/>
      <c r="S11" s="40"/>
      <c r="T11" s="125"/>
      <c r="U11" s="125"/>
      <c r="V11" s="125"/>
      <c r="W11" s="125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</row>
    <row r="12" spans="1:155" s="63" customFormat="1" ht="18" x14ac:dyDescent="0.25">
      <c r="A12" s="48"/>
      <c r="B12" s="49" t="s">
        <v>35</v>
      </c>
      <c r="C12" s="49"/>
      <c r="D12" s="49"/>
      <c r="E12" s="49"/>
      <c r="F12" s="49"/>
      <c r="G12" s="50" t="s">
        <v>36</v>
      </c>
      <c r="H12" s="51">
        <f t="shared" ref="H12:I12" si="6">+H13</f>
        <v>89000</v>
      </c>
      <c r="I12" s="51">
        <f t="shared" si="6"/>
        <v>0</v>
      </c>
      <c r="J12" s="46">
        <f t="shared" si="3"/>
        <v>89000</v>
      </c>
      <c r="K12" s="353">
        <f t="shared" si="1"/>
        <v>0</v>
      </c>
      <c r="L12" s="388">
        <f t="shared" ref="L12:P12" si="7">+L13</f>
        <v>0</v>
      </c>
      <c r="M12" s="260">
        <f t="shared" si="7"/>
        <v>2231</v>
      </c>
      <c r="N12" s="260">
        <f t="shared" si="7"/>
        <v>1591</v>
      </c>
      <c r="O12" s="296">
        <f t="shared" si="7"/>
        <v>3822</v>
      </c>
      <c r="P12" s="351">
        <f t="shared" si="7"/>
        <v>-3822</v>
      </c>
      <c r="Q12" s="53" t="e">
        <f t="shared" si="5"/>
        <v>#DIV/0!</v>
      </c>
      <c r="R12" s="58"/>
      <c r="S12" s="59"/>
      <c r="T12" s="218"/>
      <c r="U12" s="218"/>
      <c r="V12" s="218"/>
      <c r="W12" s="218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</row>
    <row r="13" spans="1:155" ht="18" x14ac:dyDescent="0.2">
      <c r="A13" s="64"/>
      <c r="B13" s="65"/>
      <c r="C13" s="65" t="s">
        <v>37</v>
      </c>
      <c r="D13" s="65"/>
      <c r="E13" s="65"/>
      <c r="F13" s="65"/>
      <c r="G13" s="55" t="s">
        <v>38</v>
      </c>
      <c r="H13" s="51">
        <v>89000</v>
      </c>
      <c r="I13" s="52"/>
      <c r="J13" s="46">
        <f t="shared" si="3"/>
        <v>89000</v>
      </c>
      <c r="K13" s="353">
        <f t="shared" si="1"/>
        <v>0</v>
      </c>
      <c r="L13" s="390">
        <v>0</v>
      </c>
      <c r="M13" s="255">
        <v>2231</v>
      </c>
      <c r="N13" s="255">
        <v>1591</v>
      </c>
      <c r="O13" s="298">
        <f>+M13+N13</f>
        <v>3822</v>
      </c>
      <c r="P13" s="349">
        <f>L13-O13</f>
        <v>-3822</v>
      </c>
      <c r="Q13" s="56" t="e">
        <f t="shared" si="5"/>
        <v>#DIV/0!</v>
      </c>
      <c r="R13" s="39"/>
      <c r="S13" s="40"/>
      <c r="T13" s="125"/>
      <c r="U13" s="125"/>
      <c r="V13" s="125"/>
      <c r="W13" s="125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</row>
    <row r="14" spans="1:155" ht="18" x14ac:dyDescent="0.2">
      <c r="A14" s="64"/>
      <c r="B14" s="65" t="s">
        <v>39</v>
      </c>
      <c r="C14" s="65"/>
      <c r="D14" s="65"/>
      <c r="E14" s="65"/>
      <c r="F14" s="65"/>
      <c r="G14" s="55" t="s">
        <v>40</v>
      </c>
      <c r="H14" s="51">
        <v>0</v>
      </c>
      <c r="I14" s="52"/>
      <c r="J14" s="46">
        <f t="shared" si="3"/>
        <v>0</v>
      </c>
      <c r="K14" s="353" t="e">
        <f t="shared" si="1"/>
        <v>#DIV/0!</v>
      </c>
      <c r="L14" s="390">
        <v>0</v>
      </c>
      <c r="M14" s="255">
        <v>626</v>
      </c>
      <c r="N14" s="255">
        <v>776</v>
      </c>
      <c r="O14" s="298">
        <f>+M14+N14</f>
        <v>1402</v>
      </c>
      <c r="P14" s="349">
        <f>L14-O14</f>
        <v>-1402</v>
      </c>
      <c r="Q14" s="56" t="e">
        <f t="shared" si="5"/>
        <v>#DIV/0!</v>
      </c>
      <c r="R14" s="39"/>
      <c r="S14" s="40"/>
      <c r="T14" s="125"/>
      <c r="U14" s="125"/>
      <c r="V14" s="125"/>
      <c r="W14" s="125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</row>
    <row r="15" spans="1:155" ht="18" x14ac:dyDescent="0.2">
      <c r="A15" s="64"/>
      <c r="B15" s="65">
        <v>10</v>
      </c>
      <c r="C15" s="65"/>
      <c r="D15" s="65"/>
      <c r="E15" s="65"/>
      <c r="F15" s="65"/>
      <c r="G15" s="55" t="s">
        <v>402</v>
      </c>
      <c r="H15" s="51">
        <v>13592000</v>
      </c>
      <c r="I15" s="52"/>
      <c r="J15" s="46">
        <f t="shared" si="3"/>
        <v>13592000</v>
      </c>
      <c r="K15" s="353">
        <f t="shared" si="1"/>
        <v>0</v>
      </c>
      <c r="L15" s="390">
        <v>2139000</v>
      </c>
      <c r="M15" s="255">
        <v>844687.45</v>
      </c>
      <c r="N15" s="255">
        <v>872123.12</v>
      </c>
      <c r="O15" s="298">
        <f>+M15+N15</f>
        <v>1716810.5699999998</v>
      </c>
      <c r="P15" s="349">
        <f>L15-O15</f>
        <v>422189.43000000017</v>
      </c>
      <c r="Q15" s="56">
        <f t="shared" si="5"/>
        <v>80.260000000000005</v>
      </c>
      <c r="R15" s="39"/>
      <c r="S15" s="40"/>
      <c r="T15" s="125"/>
      <c r="U15" s="125"/>
      <c r="V15" s="125"/>
      <c r="W15" s="125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</row>
    <row r="16" spans="1:155" ht="33" x14ac:dyDescent="0.2">
      <c r="A16" s="64"/>
      <c r="B16" s="65">
        <v>11</v>
      </c>
      <c r="C16" s="65"/>
      <c r="D16" s="65"/>
      <c r="E16" s="65"/>
      <c r="F16" s="65"/>
      <c r="G16" s="55" t="s">
        <v>41</v>
      </c>
      <c r="H16" s="51">
        <v>23866000</v>
      </c>
      <c r="I16" s="52"/>
      <c r="J16" s="46">
        <f t="shared" si="3"/>
        <v>23866000</v>
      </c>
      <c r="K16" s="353">
        <f t="shared" si="1"/>
        <v>0</v>
      </c>
      <c r="L16" s="390">
        <v>4242000</v>
      </c>
      <c r="M16" s="255">
        <v>1236409.97</v>
      </c>
      <c r="N16" s="255">
        <v>1292333.32</v>
      </c>
      <c r="O16" s="298">
        <f>+M16+N16</f>
        <v>2528743.29</v>
      </c>
      <c r="P16" s="349">
        <f>L16-O16</f>
        <v>1713256.71</v>
      </c>
      <c r="Q16" s="56">
        <f t="shared" si="5"/>
        <v>59.61</v>
      </c>
      <c r="R16" s="39"/>
      <c r="S16" s="40"/>
      <c r="T16" s="125"/>
      <c r="U16" s="125"/>
      <c r="V16" s="125"/>
      <c r="W16" s="125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</row>
    <row r="17" spans="1:155" ht="18" x14ac:dyDescent="0.2">
      <c r="A17" s="48" t="s">
        <v>42</v>
      </c>
      <c r="B17" s="49"/>
      <c r="C17" s="49"/>
      <c r="D17" s="49"/>
      <c r="E17" s="49"/>
      <c r="F17" s="49"/>
      <c r="G17" s="67" t="s">
        <v>43</v>
      </c>
      <c r="H17" s="51">
        <f t="shared" ref="H17:I17" si="8">+H18</f>
        <v>67000</v>
      </c>
      <c r="I17" s="51">
        <f t="shared" si="8"/>
        <v>0</v>
      </c>
      <c r="J17" s="46">
        <f t="shared" si="3"/>
        <v>67000</v>
      </c>
      <c r="K17" s="353">
        <f t="shared" si="1"/>
        <v>0</v>
      </c>
      <c r="L17" s="388">
        <f t="shared" ref="L17:P17" si="9">+L18</f>
        <v>0</v>
      </c>
      <c r="M17" s="260">
        <f t="shared" si="9"/>
        <v>3284</v>
      </c>
      <c r="N17" s="260">
        <f t="shared" si="9"/>
        <v>829</v>
      </c>
      <c r="O17" s="296">
        <f t="shared" si="9"/>
        <v>4113</v>
      </c>
      <c r="P17" s="351">
        <f t="shared" si="9"/>
        <v>-4113</v>
      </c>
      <c r="Q17" s="53" t="e">
        <f>ROUND(O17/L17*100,2)</f>
        <v>#DIV/0!</v>
      </c>
      <c r="R17" s="39"/>
      <c r="S17" s="40"/>
      <c r="T17" s="125"/>
      <c r="U17" s="125"/>
      <c r="V17" s="125"/>
      <c r="W17" s="125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</row>
    <row r="18" spans="1:155" s="63" customFormat="1" ht="18" x14ac:dyDescent="0.25">
      <c r="A18" s="48"/>
      <c r="B18" s="49" t="s">
        <v>35</v>
      </c>
      <c r="C18" s="49"/>
      <c r="D18" s="49"/>
      <c r="E18" s="49"/>
      <c r="F18" s="49"/>
      <c r="G18" s="57" t="s">
        <v>403</v>
      </c>
      <c r="H18" s="51">
        <f t="shared" ref="H18:I18" si="10">+H19+H20+H21+H22</f>
        <v>67000</v>
      </c>
      <c r="I18" s="51">
        <f t="shared" si="10"/>
        <v>0</v>
      </c>
      <c r="J18" s="46">
        <f t="shared" si="3"/>
        <v>67000</v>
      </c>
      <c r="K18" s="353">
        <f t="shared" si="1"/>
        <v>0</v>
      </c>
      <c r="L18" s="388">
        <f t="shared" ref="L18:M18" si="11">+L19+L20+L21+L22</f>
        <v>0</v>
      </c>
      <c r="M18" s="260">
        <f t="shared" si="11"/>
        <v>3284</v>
      </c>
      <c r="N18" s="260">
        <f t="shared" ref="N18:P18" si="12">+N19+N20+N21+N22</f>
        <v>829</v>
      </c>
      <c r="O18" s="296">
        <f t="shared" si="12"/>
        <v>4113</v>
      </c>
      <c r="P18" s="351">
        <f t="shared" si="12"/>
        <v>-4113</v>
      </c>
      <c r="Q18" s="53" t="e">
        <f>ROUND(O18/L18*100,2)</f>
        <v>#DIV/0!</v>
      </c>
      <c r="R18" s="58"/>
      <c r="S18" s="59"/>
      <c r="T18" s="218"/>
      <c r="U18" s="218"/>
      <c r="V18" s="218"/>
      <c r="W18" s="218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</row>
    <row r="19" spans="1:155" ht="18" x14ac:dyDescent="0.2">
      <c r="A19" s="64"/>
      <c r="B19" s="65"/>
      <c r="C19" s="65" t="s">
        <v>37</v>
      </c>
      <c r="D19" s="65"/>
      <c r="E19" s="65"/>
      <c r="F19" s="65"/>
      <c r="G19" s="66" t="s">
        <v>44</v>
      </c>
      <c r="H19" s="51">
        <v>67000</v>
      </c>
      <c r="I19" s="52"/>
      <c r="J19" s="46">
        <f t="shared" si="3"/>
        <v>67000</v>
      </c>
      <c r="K19" s="353">
        <f t="shared" si="1"/>
        <v>0</v>
      </c>
      <c r="L19" s="389">
        <v>0</v>
      </c>
      <c r="M19" s="297">
        <v>3283</v>
      </c>
      <c r="N19" s="297">
        <v>828</v>
      </c>
      <c r="O19" s="298">
        <f>+M19+N19</f>
        <v>4111</v>
      </c>
      <c r="P19" s="349">
        <f>L19-O19</f>
        <v>-4111</v>
      </c>
      <c r="Q19" s="56" t="e">
        <f>ROUND(O19/L19*100,2)</f>
        <v>#DIV/0!</v>
      </c>
      <c r="R19" s="39"/>
      <c r="S19" s="40"/>
      <c r="T19" s="125"/>
      <c r="U19" s="125"/>
      <c r="V19" s="125"/>
      <c r="W19" s="125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</row>
    <row r="20" spans="1:155" ht="18" x14ac:dyDescent="0.2">
      <c r="A20" s="64"/>
      <c r="B20" s="65"/>
      <c r="C20" s="65" t="s">
        <v>35</v>
      </c>
      <c r="D20" s="65"/>
      <c r="E20" s="65"/>
      <c r="F20" s="65"/>
      <c r="G20" s="66" t="s">
        <v>45</v>
      </c>
      <c r="H20" s="51"/>
      <c r="I20" s="52"/>
      <c r="J20" s="46">
        <f t="shared" si="3"/>
        <v>0</v>
      </c>
      <c r="K20" s="353" t="e">
        <f t="shared" si="1"/>
        <v>#DIV/0!</v>
      </c>
      <c r="L20" s="389"/>
      <c r="M20" s="297">
        <v>0</v>
      </c>
      <c r="N20" s="297">
        <v>0</v>
      </c>
      <c r="O20" s="298">
        <f>+M20+N20</f>
        <v>0</v>
      </c>
      <c r="P20" s="349">
        <f>L20-O20</f>
        <v>0</v>
      </c>
      <c r="Q20" s="53"/>
      <c r="R20" s="39"/>
      <c r="S20" s="40"/>
      <c r="T20" s="125"/>
      <c r="U20" s="125"/>
      <c r="V20" s="125"/>
      <c r="W20" s="125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</row>
    <row r="21" spans="1:155" ht="33" x14ac:dyDescent="0.2">
      <c r="A21" s="64"/>
      <c r="B21" s="65"/>
      <c r="C21" s="49" t="s">
        <v>46</v>
      </c>
      <c r="D21" s="65"/>
      <c r="E21" s="65"/>
      <c r="F21" s="65"/>
      <c r="G21" s="55" t="s">
        <v>47</v>
      </c>
      <c r="H21" s="51">
        <v>0</v>
      </c>
      <c r="I21" s="52"/>
      <c r="J21" s="46">
        <f t="shared" si="3"/>
        <v>0</v>
      </c>
      <c r="K21" s="353" t="e">
        <f t="shared" si="1"/>
        <v>#DIV/0!</v>
      </c>
      <c r="L21" s="389">
        <v>0</v>
      </c>
      <c r="M21" s="297">
        <v>0</v>
      </c>
      <c r="N21" s="297">
        <v>0</v>
      </c>
      <c r="O21" s="298">
        <f>+M21+N21</f>
        <v>0</v>
      </c>
      <c r="P21" s="349">
        <f>L21-O21</f>
        <v>0</v>
      </c>
      <c r="Q21" s="56"/>
      <c r="R21" s="39"/>
      <c r="S21" s="40"/>
      <c r="T21" s="125"/>
      <c r="U21" s="125"/>
      <c r="V21" s="125"/>
      <c r="W21" s="125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</row>
    <row r="22" spans="1:155" ht="33" x14ac:dyDescent="0.2">
      <c r="A22" s="64"/>
      <c r="B22" s="65"/>
      <c r="C22" s="49">
        <v>10</v>
      </c>
      <c r="D22" s="65"/>
      <c r="E22" s="65"/>
      <c r="F22" s="65"/>
      <c r="G22" s="55" t="s">
        <v>48</v>
      </c>
      <c r="H22" s="51">
        <v>0</v>
      </c>
      <c r="I22" s="52"/>
      <c r="J22" s="46">
        <f t="shared" si="3"/>
        <v>0</v>
      </c>
      <c r="K22" s="353" t="e">
        <f t="shared" si="1"/>
        <v>#DIV/0!</v>
      </c>
      <c r="L22" s="389">
        <v>0</v>
      </c>
      <c r="M22" s="297">
        <v>1</v>
      </c>
      <c r="N22" s="297">
        <v>1</v>
      </c>
      <c r="O22" s="298">
        <f>+M22+N22</f>
        <v>2</v>
      </c>
      <c r="P22" s="349">
        <f>L22-O22</f>
        <v>-2</v>
      </c>
      <c r="Q22" s="56"/>
      <c r="R22" s="39"/>
      <c r="S22" s="40"/>
      <c r="T22" s="125"/>
      <c r="U22" s="125"/>
      <c r="V22" s="125"/>
      <c r="W22" s="125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</row>
    <row r="23" spans="1:155" ht="18" x14ac:dyDescent="0.2">
      <c r="A23" s="48" t="s">
        <v>49</v>
      </c>
      <c r="B23" s="49" t="s">
        <v>24</v>
      </c>
      <c r="C23" s="49"/>
      <c r="D23" s="49"/>
      <c r="E23" s="49"/>
      <c r="F23" s="49"/>
      <c r="G23" s="57" t="s">
        <v>50</v>
      </c>
      <c r="H23" s="51">
        <f>+H24+H28</f>
        <v>9000</v>
      </c>
      <c r="I23" s="51">
        <f>+I24+I28</f>
        <v>0</v>
      </c>
      <c r="J23" s="46">
        <f t="shared" si="3"/>
        <v>9000</v>
      </c>
      <c r="K23" s="353">
        <f t="shared" si="1"/>
        <v>0</v>
      </c>
      <c r="L23" s="388">
        <f>+L24+L28</f>
        <v>0</v>
      </c>
      <c r="M23" s="260">
        <f>+M24+M28</f>
        <v>892.52</v>
      </c>
      <c r="N23" s="260">
        <f>+N24+N28</f>
        <v>2839.63</v>
      </c>
      <c r="O23" s="296">
        <f t="shared" ref="O23:P23" si="13">+O24+O28</f>
        <v>3732.15</v>
      </c>
      <c r="P23" s="351">
        <f t="shared" si="13"/>
        <v>-3732.15</v>
      </c>
      <c r="Q23" s="53" t="e">
        <f>ROUND(O23/L23*100,2)</f>
        <v>#DIV/0!</v>
      </c>
      <c r="R23" s="39"/>
      <c r="S23" s="40"/>
      <c r="T23" s="125"/>
      <c r="U23" s="125"/>
      <c r="V23" s="125"/>
      <c r="W23" s="125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</row>
    <row r="24" spans="1:155" ht="18" x14ac:dyDescent="0.2">
      <c r="A24" s="48" t="s">
        <v>51</v>
      </c>
      <c r="B24" s="49"/>
      <c r="C24" s="49"/>
      <c r="D24" s="49"/>
      <c r="E24" s="49"/>
      <c r="F24" s="49"/>
      <c r="G24" s="57" t="s">
        <v>52</v>
      </c>
      <c r="H24" s="51">
        <f t="shared" ref="H24:I24" si="14">+H25</f>
        <v>0</v>
      </c>
      <c r="I24" s="51">
        <f t="shared" si="14"/>
        <v>0</v>
      </c>
      <c r="J24" s="46">
        <f t="shared" si="3"/>
        <v>0</v>
      </c>
      <c r="K24" s="353" t="e">
        <f t="shared" si="1"/>
        <v>#DIV/0!</v>
      </c>
      <c r="L24" s="388">
        <f t="shared" ref="L24:P24" si="15">+L25</f>
        <v>0</v>
      </c>
      <c r="M24" s="260">
        <f t="shared" si="15"/>
        <v>0</v>
      </c>
      <c r="N24" s="260">
        <f t="shared" si="15"/>
        <v>0</v>
      </c>
      <c r="O24" s="296">
        <f t="shared" si="15"/>
        <v>0</v>
      </c>
      <c r="P24" s="351">
        <f t="shared" si="15"/>
        <v>0</v>
      </c>
      <c r="Q24" s="53"/>
      <c r="R24" s="39"/>
      <c r="S24" s="40"/>
      <c r="T24" s="125"/>
      <c r="U24" s="125"/>
      <c r="V24" s="125"/>
      <c r="W24" s="125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</row>
    <row r="25" spans="1:155" ht="18" x14ac:dyDescent="0.2">
      <c r="A25" s="48" t="s">
        <v>53</v>
      </c>
      <c r="B25" s="49"/>
      <c r="C25" s="49"/>
      <c r="D25" s="49"/>
      <c r="E25" s="49"/>
      <c r="F25" s="49"/>
      <c r="G25" s="57" t="s">
        <v>54</v>
      </c>
      <c r="H25" s="51">
        <f>+H26+H27</f>
        <v>0</v>
      </c>
      <c r="I25" s="51">
        <f>+I26+I27</f>
        <v>0</v>
      </c>
      <c r="J25" s="46">
        <f t="shared" si="3"/>
        <v>0</v>
      </c>
      <c r="K25" s="353" t="e">
        <f t="shared" si="1"/>
        <v>#DIV/0!</v>
      </c>
      <c r="L25" s="388">
        <f>+L26+L27</f>
        <v>0</v>
      </c>
      <c r="M25" s="260">
        <f>+M26+M27</f>
        <v>0</v>
      </c>
      <c r="N25" s="260">
        <f>+N26+N27</f>
        <v>0</v>
      </c>
      <c r="O25" s="296">
        <f t="shared" ref="O25:P25" si="16">+O26+O27</f>
        <v>0</v>
      </c>
      <c r="P25" s="351">
        <f t="shared" si="16"/>
        <v>0</v>
      </c>
      <c r="Q25" s="53"/>
      <c r="R25" s="39"/>
      <c r="S25" s="40"/>
      <c r="T25" s="125"/>
      <c r="U25" s="125"/>
      <c r="V25" s="125"/>
      <c r="W25" s="125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</row>
    <row r="26" spans="1:155" ht="18" x14ac:dyDescent="0.2">
      <c r="A26" s="64"/>
      <c r="B26" s="65" t="s">
        <v>55</v>
      </c>
      <c r="C26" s="65"/>
      <c r="D26" s="65"/>
      <c r="E26" s="65"/>
      <c r="F26" s="65"/>
      <c r="G26" s="55" t="s">
        <v>56</v>
      </c>
      <c r="H26" s="51">
        <v>0</v>
      </c>
      <c r="I26" s="52"/>
      <c r="J26" s="46">
        <f t="shared" si="3"/>
        <v>0</v>
      </c>
      <c r="K26" s="353" t="e">
        <f t="shared" si="1"/>
        <v>#DIV/0!</v>
      </c>
      <c r="L26" s="390">
        <v>0</v>
      </c>
      <c r="M26" s="255">
        <v>0</v>
      </c>
      <c r="N26" s="255">
        <v>0</v>
      </c>
      <c r="O26" s="298">
        <f>+M26+N26</f>
        <v>0</v>
      </c>
      <c r="P26" s="349">
        <f>L26-O26</f>
        <v>0</v>
      </c>
      <c r="Q26" s="56"/>
      <c r="R26" s="39"/>
      <c r="S26" s="40"/>
      <c r="T26" s="125"/>
      <c r="U26" s="125"/>
      <c r="V26" s="125"/>
      <c r="W26" s="125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</row>
    <row r="27" spans="1:155" ht="18" x14ac:dyDescent="0.2">
      <c r="A27" s="64"/>
      <c r="B27" s="65" t="s">
        <v>24</v>
      </c>
      <c r="C27" s="65"/>
      <c r="D27" s="65"/>
      <c r="E27" s="65"/>
      <c r="F27" s="65"/>
      <c r="G27" s="55" t="s">
        <v>57</v>
      </c>
      <c r="H27" s="51">
        <v>0</v>
      </c>
      <c r="I27" s="52"/>
      <c r="J27" s="46">
        <f t="shared" si="3"/>
        <v>0</v>
      </c>
      <c r="K27" s="353" t="e">
        <f t="shared" si="1"/>
        <v>#DIV/0!</v>
      </c>
      <c r="L27" s="390">
        <v>0</v>
      </c>
      <c r="M27" s="255">
        <v>0</v>
      </c>
      <c r="N27" s="255">
        <v>0</v>
      </c>
      <c r="O27" s="298">
        <f>+M27+N27</f>
        <v>0</v>
      </c>
      <c r="P27" s="349">
        <f>L27-O27</f>
        <v>0</v>
      </c>
      <c r="Q27" s="56"/>
      <c r="R27" s="39"/>
      <c r="S27" s="40"/>
      <c r="T27" s="125"/>
      <c r="U27" s="125"/>
      <c r="V27" s="125"/>
      <c r="W27" s="125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</row>
    <row r="28" spans="1:155" ht="18" x14ac:dyDescent="0.2">
      <c r="A28" s="48" t="s">
        <v>58</v>
      </c>
      <c r="B28" s="49"/>
      <c r="C28" s="49"/>
      <c r="D28" s="49"/>
      <c r="E28" s="49"/>
      <c r="F28" s="49"/>
      <c r="G28" s="67" t="s">
        <v>59</v>
      </c>
      <c r="H28" s="51">
        <f t="shared" ref="H28:I28" si="17">+H29</f>
        <v>9000</v>
      </c>
      <c r="I28" s="51">
        <f t="shared" si="17"/>
        <v>0</v>
      </c>
      <c r="J28" s="46">
        <f t="shared" si="3"/>
        <v>9000</v>
      </c>
      <c r="K28" s="353">
        <f t="shared" si="1"/>
        <v>0</v>
      </c>
      <c r="L28" s="388">
        <f t="shared" ref="L28:P28" si="18">+L29</f>
        <v>0</v>
      </c>
      <c r="M28" s="260">
        <f t="shared" si="18"/>
        <v>892.52</v>
      </c>
      <c r="N28" s="260">
        <f t="shared" si="18"/>
        <v>2839.63</v>
      </c>
      <c r="O28" s="296">
        <f t="shared" si="18"/>
        <v>3732.15</v>
      </c>
      <c r="P28" s="351">
        <f t="shared" si="18"/>
        <v>-3732.15</v>
      </c>
      <c r="Q28" s="53" t="e">
        <f>ROUND(O28/L28*100,2)</f>
        <v>#DIV/0!</v>
      </c>
      <c r="R28" s="39"/>
      <c r="S28" s="40"/>
      <c r="T28" s="125"/>
      <c r="U28" s="125"/>
      <c r="V28" s="125"/>
      <c r="W28" s="125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</row>
    <row r="29" spans="1:155" ht="18" x14ac:dyDescent="0.2">
      <c r="A29" s="48" t="s">
        <v>60</v>
      </c>
      <c r="B29" s="49"/>
      <c r="C29" s="49"/>
      <c r="D29" s="49"/>
      <c r="E29" s="49"/>
      <c r="F29" s="49"/>
      <c r="G29" s="67" t="s">
        <v>61</v>
      </c>
      <c r="H29" s="51">
        <f>+H30+H33+H31+H32+H34</f>
        <v>9000</v>
      </c>
      <c r="I29" s="51">
        <f>+I30+I33+I31+I32+I34</f>
        <v>0</v>
      </c>
      <c r="J29" s="46">
        <f t="shared" si="3"/>
        <v>9000</v>
      </c>
      <c r="K29" s="353">
        <f t="shared" si="1"/>
        <v>0</v>
      </c>
      <c r="L29" s="388">
        <f>+L30+L33+L31+L32+L34</f>
        <v>0</v>
      </c>
      <c r="M29" s="260">
        <f>+M30+M33+M31+M32+M34</f>
        <v>892.52</v>
      </c>
      <c r="N29" s="260">
        <f>+N30+N33+N31+N32+N34</f>
        <v>2839.63</v>
      </c>
      <c r="O29" s="296">
        <f>+O30+O33+O31+O32+O34</f>
        <v>3732.15</v>
      </c>
      <c r="P29" s="351">
        <f>+P30+P33+P31+P32</f>
        <v>-3732.15</v>
      </c>
      <c r="Q29" s="53" t="e">
        <f>ROUND(O29/L29*100,2)</f>
        <v>#DIV/0!</v>
      </c>
      <c r="R29" s="39"/>
      <c r="S29" s="40"/>
      <c r="T29" s="125"/>
      <c r="U29" s="125"/>
      <c r="V29" s="125"/>
      <c r="W29" s="125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</row>
    <row r="30" spans="1:155" ht="18" x14ac:dyDescent="0.2">
      <c r="A30" s="64"/>
      <c r="B30" s="65">
        <v>12</v>
      </c>
      <c r="C30" s="65"/>
      <c r="D30" s="65"/>
      <c r="E30" s="65"/>
      <c r="F30" s="65"/>
      <c r="G30" s="68" t="s">
        <v>62</v>
      </c>
      <c r="H30" s="51">
        <v>0</v>
      </c>
      <c r="I30" s="52"/>
      <c r="J30" s="46">
        <f t="shared" si="3"/>
        <v>0</v>
      </c>
      <c r="K30" s="353" t="e">
        <f t="shared" si="1"/>
        <v>#DIV/0!</v>
      </c>
      <c r="L30" s="390">
        <v>0</v>
      </c>
      <c r="M30" s="255">
        <v>0</v>
      </c>
      <c r="N30" s="255">
        <v>0</v>
      </c>
      <c r="O30" s="298">
        <f>+M30+N30</f>
        <v>0</v>
      </c>
      <c r="P30" s="349">
        <f>L30-O30</f>
        <v>0</v>
      </c>
      <c r="Q30" s="56"/>
      <c r="R30" s="39"/>
      <c r="S30" s="40"/>
      <c r="T30" s="125"/>
      <c r="U30" s="125"/>
      <c r="V30" s="125"/>
      <c r="W30" s="125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</row>
    <row r="31" spans="1:155" ht="18" x14ac:dyDescent="0.2">
      <c r="A31" s="64"/>
      <c r="B31" s="65">
        <v>24</v>
      </c>
      <c r="C31" s="65"/>
      <c r="D31" s="65"/>
      <c r="E31" s="65"/>
      <c r="F31" s="65"/>
      <c r="G31" s="68" t="s">
        <v>63</v>
      </c>
      <c r="H31" s="51">
        <v>0</v>
      </c>
      <c r="I31" s="52"/>
      <c r="J31" s="46">
        <f t="shared" si="3"/>
        <v>0</v>
      </c>
      <c r="K31" s="353" t="e">
        <f t="shared" si="1"/>
        <v>#DIV/0!</v>
      </c>
      <c r="L31" s="390">
        <v>0</v>
      </c>
      <c r="M31" s="255">
        <v>0</v>
      </c>
      <c r="N31" s="255">
        <v>-18</v>
      </c>
      <c r="O31" s="298">
        <f>+M31+N31</f>
        <v>-18</v>
      </c>
      <c r="P31" s="349">
        <f>L31-O31</f>
        <v>18</v>
      </c>
      <c r="Q31" s="56"/>
      <c r="R31" s="39"/>
      <c r="S31" s="40"/>
      <c r="T31" s="125"/>
      <c r="U31" s="125"/>
      <c r="V31" s="125"/>
      <c r="W31" s="125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</row>
    <row r="32" spans="1:155" ht="18" x14ac:dyDescent="0.2">
      <c r="A32" s="64"/>
      <c r="B32" s="65">
        <v>32</v>
      </c>
      <c r="C32" s="65"/>
      <c r="D32" s="65"/>
      <c r="E32" s="65"/>
      <c r="F32" s="65"/>
      <c r="G32" s="68" t="s">
        <v>64</v>
      </c>
      <c r="H32" s="51">
        <v>0</v>
      </c>
      <c r="I32" s="52"/>
      <c r="J32" s="46">
        <f t="shared" si="3"/>
        <v>0</v>
      </c>
      <c r="K32" s="353" t="e">
        <f t="shared" si="1"/>
        <v>#DIV/0!</v>
      </c>
      <c r="L32" s="390">
        <v>0</v>
      </c>
      <c r="M32" s="255">
        <v>0</v>
      </c>
      <c r="N32" s="255">
        <v>0</v>
      </c>
      <c r="O32" s="298">
        <f>+M32+N32</f>
        <v>0</v>
      </c>
      <c r="P32" s="349">
        <f>L32-O32</f>
        <v>0</v>
      </c>
      <c r="Q32" s="56"/>
      <c r="R32" s="39"/>
      <c r="S32" s="40"/>
      <c r="T32" s="125"/>
      <c r="U32" s="125"/>
      <c r="V32" s="125"/>
      <c r="W32" s="125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</row>
    <row r="33" spans="1:155" ht="18" x14ac:dyDescent="0.2">
      <c r="A33" s="64"/>
      <c r="B33" s="65" t="s">
        <v>65</v>
      </c>
      <c r="C33" s="65"/>
      <c r="D33" s="65"/>
      <c r="E33" s="65"/>
      <c r="F33" s="65"/>
      <c r="G33" s="68" t="s">
        <v>66</v>
      </c>
      <c r="H33" s="51">
        <v>9000</v>
      </c>
      <c r="I33" s="52"/>
      <c r="J33" s="46">
        <f t="shared" si="3"/>
        <v>9000</v>
      </c>
      <c r="K33" s="353">
        <f t="shared" si="1"/>
        <v>0</v>
      </c>
      <c r="L33" s="390">
        <v>0</v>
      </c>
      <c r="M33" s="255">
        <v>892.52</v>
      </c>
      <c r="N33" s="255">
        <v>2857.63</v>
      </c>
      <c r="O33" s="298">
        <f>+M33+N33</f>
        <v>3750.15</v>
      </c>
      <c r="P33" s="349">
        <f>L33-O33</f>
        <v>-3750.15</v>
      </c>
      <c r="Q33" s="56" t="e">
        <f>ROUND(O33/L33*100,2)</f>
        <v>#DIV/0!</v>
      </c>
      <c r="R33" s="39"/>
      <c r="S33" s="40"/>
      <c r="T33" s="125"/>
      <c r="U33" s="125"/>
      <c r="V33" s="125"/>
      <c r="W33" s="125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</row>
    <row r="34" spans="1:155" ht="18" x14ac:dyDescent="0.2">
      <c r="A34" s="48" t="s">
        <v>67</v>
      </c>
      <c r="B34" s="49"/>
      <c r="C34" s="49"/>
      <c r="D34" s="49"/>
      <c r="E34" s="49"/>
      <c r="F34" s="49"/>
      <c r="G34" s="67" t="s">
        <v>68</v>
      </c>
      <c r="H34" s="51">
        <f t="shared" ref="H34:I34" si="19">+H35</f>
        <v>0</v>
      </c>
      <c r="I34" s="51">
        <f t="shared" si="19"/>
        <v>0</v>
      </c>
      <c r="J34" s="46">
        <f t="shared" si="3"/>
        <v>0</v>
      </c>
      <c r="K34" s="353" t="e">
        <f t="shared" si="1"/>
        <v>#DIV/0!</v>
      </c>
      <c r="L34" s="388">
        <f t="shared" ref="L34:P34" si="20">+L35</f>
        <v>0</v>
      </c>
      <c r="M34" s="260">
        <f t="shared" si="20"/>
        <v>0</v>
      </c>
      <c r="N34" s="260">
        <f t="shared" si="20"/>
        <v>0</v>
      </c>
      <c r="O34" s="296">
        <f t="shared" si="20"/>
        <v>0</v>
      </c>
      <c r="P34" s="351">
        <f t="shared" si="20"/>
        <v>0</v>
      </c>
      <c r="Q34" s="53"/>
      <c r="R34" s="39"/>
      <c r="S34" s="40"/>
      <c r="T34" s="125"/>
      <c r="U34" s="125"/>
      <c r="V34" s="125"/>
      <c r="W34" s="125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</row>
    <row r="35" spans="1:155" ht="18" x14ac:dyDescent="0.2">
      <c r="A35" s="64"/>
      <c r="B35" s="65" t="s">
        <v>55</v>
      </c>
      <c r="C35" s="65"/>
      <c r="D35" s="65"/>
      <c r="E35" s="65"/>
      <c r="F35" s="65"/>
      <c r="G35" s="68" t="s">
        <v>69</v>
      </c>
      <c r="H35" s="51">
        <v>0</v>
      </c>
      <c r="I35" s="52"/>
      <c r="J35" s="46">
        <f t="shared" si="3"/>
        <v>0</v>
      </c>
      <c r="K35" s="353" t="e">
        <f t="shared" si="1"/>
        <v>#DIV/0!</v>
      </c>
      <c r="L35" s="390">
        <v>0</v>
      </c>
      <c r="M35" s="255">
        <v>0</v>
      </c>
      <c r="N35" s="255">
        <v>0</v>
      </c>
      <c r="O35" s="298">
        <f t="shared" ref="O35:O40" si="21">+M35+N35</f>
        <v>0</v>
      </c>
      <c r="P35" s="349">
        <f t="shared" ref="P35:P40" si="22">L35-O35</f>
        <v>0</v>
      </c>
      <c r="Q35" s="56"/>
      <c r="R35" s="39"/>
      <c r="S35" s="40"/>
      <c r="T35" s="125"/>
      <c r="U35" s="125"/>
      <c r="V35" s="125"/>
      <c r="W35" s="125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</row>
    <row r="36" spans="1:155" ht="18" x14ac:dyDescent="0.2">
      <c r="A36" s="64">
        <v>4100</v>
      </c>
      <c r="B36" s="65"/>
      <c r="C36" s="65"/>
      <c r="D36" s="65"/>
      <c r="E36" s="65"/>
      <c r="F36" s="65"/>
      <c r="G36" s="68" t="s">
        <v>70</v>
      </c>
      <c r="H36" s="51">
        <f t="shared" ref="H36:I38" si="23">H37</f>
        <v>0</v>
      </c>
      <c r="I36" s="51">
        <f t="shared" si="23"/>
        <v>0</v>
      </c>
      <c r="J36" s="46">
        <f t="shared" si="3"/>
        <v>0</v>
      </c>
      <c r="K36" s="353" t="e">
        <f t="shared" si="1"/>
        <v>#DIV/0!</v>
      </c>
      <c r="L36" s="390">
        <f t="shared" ref="L36:N38" si="24">L37</f>
        <v>0</v>
      </c>
      <c r="M36" s="255">
        <f t="shared" si="24"/>
        <v>0</v>
      </c>
      <c r="N36" s="255">
        <f t="shared" si="24"/>
        <v>0</v>
      </c>
      <c r="O36" s="298">
        <f t="shared" si="21"/>
        <v>0</v>
      </c>
      <c r="P36" s="349">
        <f t="shared" si="22"/>
        <v>0</v>
      </c>
      <c r="Q36" s="56"/>
      <c r="R36" s="39"/>
      <c r="S36" s="40"/>
      <c r="T36" s="125"/>
      <c r="U36" s="125"/>
      <c r="V36" s="125"/>
      <c r="W36" s="125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</row>
    <row r="37" spans="1:155" ht="18" x14ac:dyDescent="0.2">
      <c r="A37" s="64">
        <v>4200</v>
      </c>
      <c r="B37" s="65">
        <v>4</v>
      </c>
      <c r="C37" s="65"/>
      <c r="D37" s="65"/>
      <c r="E37" s="65"/>
      <c r="F37" s="65"/>
      <c r="G37" s="68" t="s">
        <v>406</v>
      </c>
      <c r="H37" s="51">
        <f t="shared" si="23"/>
        <v>0</v>
      </c>
      <c r="I37" s="51">
        <f t="shared" si="23"/>
        <v>0</v>
      </c>
      <c r="J37" s="46">
        <f t="shared" si="3"/>
        <v>0</v>
      </c>
      <c r="K37" s="353" t="e">
        <f t="shared" si="1"/>
        <v>#DIV/0!</v>
      </c>
      <c r="L37" s="390">
        <f t="shared" si="24"/>
        <v>0</v>
      </c>
      <c r="M37" s="255">
        <f t="shared" si="24"/>
        <v>0</v>
      </c>
      <c r="N37" s="255">
        <f t="shared" si="24"/>
        <v>0</v>
      </c>
      <c r="O37" s="298">
        <f t="shared" si="21"/>
        <v>0</v>
      </c>
      <c r="P37" s="349">
        <f t="shared" si="22"/>
        <v>0</v>
      </c>
      <c r="Q37" s="56"/>
      <c r="R37" s="39"/>
      <c r="S37" s="40"/>
      <c r="T37" s="125"/>
      <c r="U37" s="125"/>
      <c r="V37" s="125"/>
      <c r="W37" s="125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</row>
    <row r="38" spans="1:155" ht="18" x14ac:dyDescent="0.2">
      <c r="A38" s="64">
        <v>4204</v>
      </c>
      <c r="B38" s="65"/>
      <c r="C38" s="65"/>
      <c r="D38" s="65"/>
      <c r="E38" s="65"/>
      <c r="F38" s="65"/>
      <c r="G38" s="68" t="s">
        <v>71</v>
      </c>
      <c r="H38" s="51">
        <f t="shared" si="23"/>
        <v>0</v>
      </c>
      <c r="I38" s="51">
        <f t="shared" si="23"/>
        <v>0</v>
      </c>
      <c r="J38" s="46">
        <f t="shared" si="3"/>
        <v>0</v>
      </c>
      <c r="K38" s="353" t="e">
        <f t="shared" si="1"/>
        <v>#DIV/0!</v>
      </c>
      <c r="L38" s="390">
        <f t="shared" si="24"/>
        <v>0</v>
      </c>
      <c r="M38" s="255">
        <f t="shared" si="24"/>
        <v>0</v>
      </c>
      <c r="N38" s="255">
        <f t="shared" si="24"/>
        <v>0</v>
      </c>
      <c r="O38" s="298">
        <f t="shared" si="21"/>
        <v>0</v>
      </c>
      <c r="P38" s="349">
        <f t="shared" si="22"/>
        <v>0</v>
      </c>
      <c r="Q38" s="56"/>
      <c r="R38" s="39"/>
      <c r="S38" s="40"/>
      <c r="T38" s="125"/>
      <c r="U38" s="125"/>
      <c r="V38" s="125"/>
      <c r="W38" s="125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</row>
    <row r="39" spans="1:155" ht="18" x14ac:dyDescent="0.2">
      <c r="A39" s="64"/>
      <c r="B39" s="65">
        <v>25</v>
      </c>
      <c r="C39" s="65"/>
      <c r="D39" s="65"/>
      <c r="E39" s="65"/>
      <c r="F39" s="65"/>
      <c r="G39" s="68" t="s">
        <v>407</v>
      </c>
      <c r="H39" s="51">
        <v>0</v>
      </c>
      <c r="I39" s="52"/>
      <c r="J39" s="46">
        <f t="shared" si="3"/>
        <v>0</v>
      </c>
      <c r="K39" s="353" t="e">
        <f t="shared" si="1"/>
        <v>#DIV/0!</v>
      </c>
      <c r="L39" s="390">
        <v>0</v>
      </c>
      <c r="M39" s="255">
        <v>0</v>
      </c>
      <c r="N39" s="255">
        <v>0</v>
      </c>
      <c r="O39" s="298">
        <f t="shared" si="21"/>
        <v>0</v>
      </c>
      <c r="P39" s="349">
        <f t="shared" si="22"/>
        <v>0</v>
      </c>
      <c r="Q39" s="56"/>
      <c r="R39" s="39"/>
      <c r="S39" s="40"/>
      <c r="T39" s="125"/>
      <c r="U39" s="125"/>
      <c r="V39" s="125"/>
      <c r="W39" s="125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</row>
    <row r="40" spans="1:155" ht="18" x14ac:dyDescent="0.2">
      <c r="A40" s="64"/>
      <c r="B40" s="65">
        <v>83</v>
      </c>
      <c r="C40" s="65"/>
      <c r="D40" s="65"/>
      <c r="E40" s="65"/>
      <c r="F40" s="65"/>
      <c r="G40" s="68" t="s">
        <v>408</v>
      </c>
      <c r="H40" s="51">
        <v>0</v>
      </c>
      <c r="I40" s="52"/>
      <c r="J40" s="46">
        <f t="shared" si="3"/>
        <v>0</v>
      </c>
      <c r="K40" s="353" t="e">
        <f t="shared" si="1"/>
        <v>#DIV/0!</v>
      </c>
      <c r="L40" s="390">
        <v>0</v>
      </c>
      <c r="M40" s="255">
        <v>0</v>
      </c>
      <c r="N40" s="255">
        <v>0</v>
      </c>
      <c r="O40" s="298">
        <f t="shared" si="21"/>
        <v>0</v>
      </c>
      <c r="P40" s="349">
        <f t="shared" si="22"/>
        <v>0</v>
      </c>
      <c r="Q40" s="56"/>
      <c r="R40" s="39"/>
      <c r="S40" s="40"/>
      <c r="T40" s="125"/>
      <c r="U40" s="125"/>
      <c r="V40" s="125"/>
      <c r="W40" s="125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</row>
    <row r="41" spans="1:155" s="63" customFormat="1" ht="33" x14ac:dyDescent="0.25">
      <c r="A41" s="48">
        <v>4804</v>
      </c>
      <c r="B41" s="49"/>
      <c r="C41" s="49"/>
      <c r="D41" s="49"/>
      <c r="E41" s="49"/>
      <c r="F41" s="49"/>
      <c r="G41" s="67" t="s">
        <v>404</v>
      </c>
      <c r="H41" s="51">
        <f>+H42+H43</f>
        <v>0</v>
      </c>
      <c r="I41" s="51">
        <f>+I42+I43</f>
        <v>0</v>
      </c>
      <c r="J41" s="46">
        <f t="shared" si="3"/>
        <v>0</v>
      </c>
      <c r="K41" s="353" t="e">
        <f t="shared" si="1"/>
        <v>#DIV/0!</v>
      </c>
      <c r="L41" s="388">
        <f>+L42+L43</f>
        <v>0</v>
      </c>
      <c r="M41" s="260">
        <f>+M42+M43</f>
        <v>0</v>
      </c>
      <c r="N41" s="260">
        <f>+N42+N43</f>
        <v>0</v>
      </c>
      <c r="O41" s="296">
        <f>O42+O43</f>
        <v>0</v>
      </c>
      <c r="P41" s="351">
        <f>+P42+P43</f>
        <v>0</v>
      </c>
      <c r="Q41" s="53"/>
      <c r="R41" s="58"/>
      <c r="S41" s="59"/>
      <c r="T41" s="218"/>
      <c r="U41" s="218"/>
      <c r="V41" s="218"/>
      <c r="W41" s="218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</row>
    <row r="42" spans="1:155" ht="18" x14ac:dyDescent="0.2">
      <c r="A42" s="64"/>
      <c r="B42" s="69" t="s">
        <v>72</v>
      </c>
      <c r="C42" s="65"/>
      <c r="D42" s="65"/>
      <c r="E42" s="65"/>
      <c r="F42" s="65"/>
      <c r="G42" s="68" t="s">
        <v>73</v>
      </c>
      <c r="H42" s="51">
        <v>0</v>
      </c>
      <c r="I42" s="52"/>
      <c r="J42" s="46">
        <f t="shared" si="3"/>
        <v>0</v>
      </c>
      <c r="K42" s="353" t="e">
        <f t="shared" si="1"/>
        <v>#DIV/0!</v>
      </c>
      <c r="L42" s="390">
        <v>0</v>
      </c>
      <c r="M42" s="255">
        <v>0</v>
      </c>
      <c r="N42" s="255">
        <v>0</v>
      </c>
      <c r="O42" s="298">
        <f>+M42+N42</f>
        <v>0</v>
      </c>
      <c r="P42" s="349">
        <f>L42-O42</f>
        <v>0</v>
      </c>
      <c r="Q42" s="56"/>
      <c r="R42" s="39"/>
      <c r="S42" s="40"/>
      <c r="T42" s="125"/>
      <c r="U42" s="125"/>
      <c r="V42" s="125"/>
      <c r="W42" s="125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</row>
    <row r="43" spans="1:155" ht="18" x14ac:dyDescent="0.2">
      <c r="A43" s="64"/>
      <c r="B43" s="69" t="s">
        <v>74</v>
      </c>
      <c r="C43" s="65"/>
      <c r="D43" s="65"/>
      <c r="E43" s="65"/>
      <c r="F43" s="65"/>
      <c r="G43" s="68" t="s">
        <v>405</v>
      </c>
      <c r="H43" s="228">
        <f>H44+H45</f>
        <v>0</v>
      </c>
      <c r="I43" s="228">
        <f>I44+I45</f>
        <v>0</v>
      </c>
      <c r="J43" s="46">
        <f t="shared" si="3"/>
        <v>0</v>
      </c>
      <c r="K43" s="353" t="e">
        <f t="shared" si="1"/>
        <v>#DIV/0!</v>
      </c>
      <c r="L43" s="390">
        <f>L44+L45</f>
        <v>0</v>
      </c>
      <c r="M43" s="255">
        <f>M44+M45</f>
        <v>0</v>
      </c>
      <c r="N43" s="255">
        <f>N44+N45</f>
        <v>0</v>
      </c>
      <c r="O43" s="298">
        <f>+M43+N43</f>
        <v>0</v>
      </c>
      <c r="P43" s="349">
        <f>L43-O43</f>
        <v>0</v>
      </c>
      <c r="Q43" s="56"/>
      <c r="R43" s="39"/>
      <c r="S43" s="40"/>
      <c r="T43" s="125"/>
      <c r="U43" s="125"/>
      <c r="V43" s="125"/>
      <c r="W43" s="125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</row>
    <row r="44" spans="1:155" ht="18" x14ac:dyDescent="0.2">
      <c r="A44" s="64"/>
      <c r="B44" s="69"/>
      <c r="C44" s="65"/>
      <c r="D44" s="65"/>
      <c r="E44" s="65"/>
      <c r="F44" s="65"/>
      <c r="G44" s="68" t="s">
        <v>409</v>
      </c>
      <c r="H44" s="51"/>
      <c r="I44" s="52"/>
      <c r="J44" s="46"/>
      <c r="K44" s="353" t="e">
        <f t="shared" si="1"/>
        <v>#DIV/0!</v>
      </c>
      <c r="L44" s="390"/>
      <c r="M44" s="255"/>
      <c r="N44" s="255"/>
      <c r="O44" s="298">
        <f t="shared" ref="O44:O45" si="25">+M44+N44</f>
        <v>0</v>
      </c>
      <c r="P44" s="349"/>
      <c r="Q44" s="56"/>
      <c r="R44" s="39"/>
      <c r="S44" s="40"/>
      <c r="T44" s="125"/>
      <c r="U44" s="125"/>
      <c r="V44" s="125"/>
      <c r="W44" s="125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</row>
    <row r="45" spans="1:155" ht="18" x14ac:dyDescent="0.2">
      <c r="A45" s="64"/>
      <c r="B45" s="69"/>
      <c r="C45" s="65"/>
      <c r="D45" s="65"/>
      <c r="E45" s="65"/>
      <c r="F45" s="65"/>
      <c r="G45" s="68" t="s">
        <v>410</v>
      </c>
      <c r="H45" s="51">
        <v>0</v>
      </c>
      <c r="I45" s="52"/>
      <c r="J45" s="46"/>
      <c r="K45" s="353" t="e">
        <f t="shared" si="1"/>
        <v>#DIV/0!</v>
      </c>
      <c r="L45" s="390">
        <v>0</v>
      </c>
      <c r="M45" s="255">
        <v>0</v>
      </c>
      <c r="N45" s="255">
        <v>0</v>
      </c>
      <c r="O45" s="298">
        <f t="shared" si="25"/>
        <v>0</v>
      </c>
      <c r="P45" s="349"/>
      <c r="Q45" s="56"/>
      <c r="R45" s="39"/>
      <c r="S45" s="40"/>
      <c r="T45" s="125"/>
      <c r="U45" s="125"/>
      <c r="V45" s="125"/>
      <c r="W45" s="125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</row>
    <row r="46" spans="1:155" ht="18" x14ac:dyDescent="0.2">
      <c r="A46" s="70" t="s">
        <v>75</v>
      </c>
      <c r="B46" s="71" t="s">
        <v>37</v>
      </c>
      <c r="C46" s="71"/>
      <c r="D46" s="71"/>
      <c r="E46" s="71"/>
      <c r="F46" s="71"/>
      <c r="G46" s="72" t="s">
        <v>76</v>
      </c>
      <c r="H46" s="73">
        <f>H12+H15+H18+H26+H31+H33+H41+H49</f>
        <v>13757000</v>
      </c>
      <c r="I46" s="73">
        <f>I12+I15+I18+I26+I31+I33+I41+I49</f>
        <v>0</v>
      </c>
      <c r="J46" s="234">
        <f t="shared" si="3"/>
        <v>13757000</v>
      </c>
      <c r="K46" s="354">
        <f t="shared" si="1"/>
        <v>0</v>
      </c>
      <c r="L46" s="391">
        <f>L12+L15+L18+L26+L31+L33+L41+L49</f>
        <v>2139000</v>
      </c>
      <c r="M46" s="243">
        <f>M12+M15+M18+M26+M31+M33+M41+M49</f>
        <v>851094.97</v>
      </c>
      <c r="N46" s="243">
        <f>N12+N15+N18+N26+N31+N33+N41+N49</f>
        <v>877382.75</v>
      </c>
      <c r="O46" s="299">
        <f>+M46+N46</f>
        <v>1728477.72</v>
      </c>
      <c r="P46" s="364">
        <f>+P13+P17+P26+P33+P35</f>
        <v>-11685.15</v>
      </c>
      <c r="Q46" s="74">
        <f>ROUND(O46/L46*100,2)</f>
        <v>80.81</v>
      </c>
      <c r="R46" s="39"/>
      <c r="S46" s="40"/>
      <c r="T46" s="125"/>
      <c r="U46" s="125"/>
      <c r="V46" s="125"/>
      <c r="W46" s="125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</row>
    <row r="47" spans="1:155" ht="18" x14ac:dyDescent="0.2">
      <c r="A47" s="70"/>
      <c r="B47" s="71" t="s">
        <v>35</v>
      </c>
      <c r="C47" s="71"/>
      <c r="D47" s="71"/>
      <c r="E47" s="71"/>
      <c r="F47" s="71"/>
      <c r="G47" s="72" t="s">
        <v>77</v>
      </c>
      <c r="H47" s="73">
        <f>+H14+H27+H16</f>
        <v>23866000</v>
      </c>
      <c r="I47" s="73">
        <f>+I14+I27+I16</f>
        <v>0</v>
      </c>
      <c r="J47" s="234">
        <f t="shared" si="3"/>
        <v>23866000</v>
      </c>
      <c r="K47" s="354">
        <f t="shared" si="1"/>
        <v>0</v>
      </c>
      <c r="L47" s="391">
        <f>+L14+L27+L16</f>
        <v>4242000</v>
      </c>
      <c r="M47" s="243">
        <f>+M14+M27+M16</f>
        <v>1237035.97</v>
      </c>
      <c r="N47" s="243">
        <f>+N14+N27+N16</f>
        <v>1293109.32</v>
      </c>
      <c r="O47" s="299">
        <f>+M47+N47</f>
        <v>2530145.29</v>
      </c>
      <c r="P47" s="364">
        <f>+P14+P27+P30</f>
        <v>-1402</v>
      </c>
      <c r="Q47" s="74">
        <f>ROUND(O47/L47*100,2)</f>
        <v>59.65</v>
      </c>
      <c r="R47" s="39"/>
      <c r="S47" s="40"/>
      <c r="T47" s="125"/>
      <c r="U47" s="125"/>
      <c r="V47" s="125"/>
      <c r="W47" s="125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</row>
    <row r="48" spans="1:155" ht="18" x14ac:dyDescent="0.2">
      <c r="A48" s="64"/>
      <c r="B48" s="54" t="s">
        <v>78</v>
      </c>
      <c r="C48" s="49"/>
      <c r="D48" s="49"/>
      <c r="E48" s="49"/>
      <c r="F48" s="49"/>
      <c r="G48" s="75" t="s">
        <v>79</v>
      </c>
      <c r="H48" s="51">
        <v>0</v>
      </c>
      <c r="I48" s="52"/>
      <c r="J48" s="46">
        <f t="shared" si="3"/>
        <v>0</v>
      </c>
      <c r="K48" s="353" t="e">
        <f t="shared" si="1"/>
        <v>#DIV/0!</v>
      </c>
      <c r="L48" s="389">
        <v>0</v>
      </c>
      <c r="M48" s="297">
        <v>0</v>
      </c>
      <c r="N48" s="297">
        <v>0</v>
      </c>
      <c r="O48" s="298"/>
      <c r="P48" s="349" t="e">
        <f>+#REF!</f>
        <v>#REF!</v>
      </c>
      <c r="Q48" s="56"/>
      <c r="R48" s="39"/>
      <c r="S48" s="40"/>
      <c r="T48" s="125"/>
      <c r="U48" s="125"/>
      <c r="V48" s="125"/>
      <c r="W48" s="125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</row>
    <row r="49" spans="1:155" ht="33" x14ac:dyDescent="0.2">
      <c r="A49" s="48">
        <v>4808</v>
      </c>
      <c r="B49" s="65"/>
      <c r="C49" s="65"/>
      <c r="D49" s="65"/>
      <c r="E49" s="65"/>
      <c r="F49" s="65"/>
      <c r="G49" s="67" t="s">
        <v>404</v>
      </c>
      <c r="H49" s="51">
        <v>0</v>
      </c>
      <c r="I49" s="52"/>
      <c r="J49" s="46">
        <f t="shared" si="3"/>
        <v>0</v>
      </c>
      <c r="K49" s="353" t="e">
        <f t="shared" si="1"/>
        <v>#DIV/0!</v>
      </c>
      <c r="L49" s="389">
        <v>0</v>
      </c>
      <c r="M49" s="297">
        <v>0</v>
      </c>
      <c r="N49" s="297">
        <v>0</v>
      </c>
      <c r="O49" s="298">
        <f>+M49+N49</f>
        <v>0</v>
      </c>
      <c r="P49" s="349">
        <f>L49-O49</f>
        <v>0</v>
      </c>
      <c r="Q49" s="56"/>
      <c r="R49" s="39"/>
      <c r="S49" s="40"/>
      <c r="T49" s="125"/>
      <c r="U49" s="125"/>
      <c r="V49" s="125"/>
      <c r="W49" s="125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</row>
    <row r="50" spans="1:155" ht="18" x14ac:dyDescent="0.2">
      <c r="A50" s="64"/>
      <c r="B50" s="65">
        <v>15</v>
      </c>
      <c r="C50" s="65"/>
      <c r="D50" s="65"/>
      <c r="E50" s="65"/>
      <c r="F50" s="65"/>
      <c r="G50" s="76" t="s">
        <v>80</v>
      </c>
      <c r="H50" s="51">
        <v>0</v>
      </c>
      <c r="I50" s="52"/>
      <c r="J50" s="46">
        <f t="shared" si="3"/>
        <v>0</v>
      </c>
      <c r="K50" s="353" t="e">
        <f t="shared" si="1"/>
        <v>#DIV/0!</v>
      </c>
      <c r="L50" s="389">
        <v>0</v>
      </c>
      <c r="M50" s="297">
        <v>0</v>
      </c>
      <c r="N50" s="297">
        <v>0</v>
      </c>
      <c r="O50" s="298">
        <f>+M50+N50</f>
        <v>0</v>
      </c>
      <c r="P50" s="349">
        <f>L50-O50</f>
        <v>0</v>
      </c>
      <c r="Q50" s="56"/>
      <c r="R50" s="39"/>
      <c r="S50" s="40"/>
      <c r="T50" s="125"/>
      <c r="U50" s="125"/>
      <c r="V50" s="125"/>
      <c r="W50" s="125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</row>
    <row r="51" spans="1:155" ht="9" customHeight="1" x14ac:dyDescent="0.2">
      <c r="A51" s="77"/>
      <c r="B51" s="78"/>
      <c r="C51" s="78"/>
      <c r="D51" s="78"/>
      <c r="E51" s="78"/>
      <c r="F51" s="78"/>
      <c r="G51" s="79"/>
      <c r="H51" s="236"/>
      <c r="I51" s="237"/>
      <c r="J51" s="237"/>
      <c r="K51" s="355"/>
      <c r="L51" s="392"/>
      <c r="M51" s="237"/>
      <c r="N51" s="237"/>
      <c r="O51" s="300"/>
      <c r="P51" s="365"/>
      <c r="Q51" s="80"/>
      <c r="R51" s="39"/>
      <c r="S51" s="40"/>
      <c r="T51" s="125"/>
      <c r="U51" s="125"/>
      <c r="V51" s="125"/>
      <c r="W51" s="125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</row>
    <row r="52" spans="1:155" ht="18" x14ac:dyDescent="0.2">
      <c r="A52" s="439" t="s">
        <v>81</v>
      </c>
      <c r="B52" s="440"/>
      <c r="C52" s="440"/>
      <c r="D52" s="440"/>
      <c r="E52" s="440"/>
      <c r="F52" s="440"/>
      <c r="G52" s="81" t="s">
        <v>82</v>
      </c>
      <c r="H52" s="238">
        <f>+H53+H64+H66</f>
        <v>45691000</v>
      </c>
      <c r="I52" s="239">
        <f>+I53+I64+I66</f>
        <v>16756700</v>
      </c>
      <c r="J52" s="239">
        <f>+J53+J64+J66</f>
        <v>28934300</v>
      </c>
      <c r="K52" s="356">
        <f t="shared" ref="K52:K96" si="26">ROUND(I52/H52*100,2)</f>
        <v>36.67</v>
      </c>
      <c r="L52" s="393">
        <f>+L53+L64+L66</f>
        <v>16756700</v>
      </c>
      <c r="M52" s="301">
        <f>+M53+M64+M66</f>
        <v>6018890.3500000006</v>
      </c>
      <c r="N52" s="301">
        <f>+N53+N64+N66</f>
        <v>5205926.5399999991</v>
      </c>
      <c r="O52" s="302">
        <f>+O53+O64+O66</f>
        <v>11224816.889999999</v>
      </c>
      <c r="P52" s="366">
        <f t="shared" ref="P52:P65" si="27">L52-O52</f>
        <v>5531883.1100000013</v>
      </c>
      <c r="Q52" s="82">
        <f>ROUND(O52/H52*100,2)</f>
        <v>24.57</v>
      </c>
      <c r="R52" s="39"/>
      <c r="S52" s="83" t="e">
        <f>O52-R52=#REF!</f>
        <v>#REF!</v>
      </c>
      <c r="T52" s="219"/>
      <c r="U52" s="219"/>
      <c r="V52" s="219"/>
      <c r="W52" s="219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</row>
    <row r="53" spans="1:155" ht="18" x14ac:dyDescent="0.2">
      <c r="A53" s="48"/>
      <c r="B53" s="49"/>
      <c r="C53" s="49"/>
      <c r="D53" s="54" t="s">
        <v>72</v>
      </c>
      <c r="E53" s="49"/>
      <c r="F53" s="49"/>
      <c r="G53" s="67" t="s">
        <v>83</v>
      </c>
      <c r="H53" s="240">
        <f>+H54+H55+H56+H57+H58+H59+H60+H61+H62+H63</f>
        <v>45691000</v>
      </c>
      <c r="I53" s="241">
        <f>+I54+I55+I56+I57+I58+I59+I60+I61+I62+I63</f>
        <v>16756700</v>
      </c>
      <c r="J53" s="241">
        <f>+J54+J55+J56+J57+J58+J59+J60+J61+J62+J63</f>
        <v>28934300</v>
      </c>
      <c r="K53" s="357">
        <f t="shared" si="26"/>
        <v>36.67</v>
      </c>
      <c r="L53" s="313">
        <f>+L54+L55+L56+L57+L58+L59+L60+L61+L62+L63</f>
        <v>16756700</v>
      </c>
      <c r="M53" s="241">
        <f>+M54+M55+M56+M57+M58+M59+M60+M61+M62+M63</f>
        <v>6038766.9500000002</v>
      </c>
      <c r="N53" s="241">
        <f>+N54+N55+N56+N57+N58+N59+N60+N61+N62+N63</f>
        <v>5342580.8199999994</v>
      </c>
      <c r="O53" s="304">
        <f>+O54+O55+O56+O57+O58+O59+O60+O61+O62+O63</f>
        <v>11381347.77</v>
      </c>
      <c r="P53" s="230">
        <f t="shared" si="27"/>
        <v>5375352.2300000004</v>
      </c>
      <c r="Q53" s="82">
        <f>ROUND(O53/H53*100,2)</f>
        <v>24.91</v>
      </c>
      <c r="R53" s="39"/>
      <c r="S53" s="83"/>
      <c r="T53" s="219"/>
      <c r="U53" s="219"/>
      <c r="V53" s="219"/>
      <c r="W53" s="219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</row>
    <row r="54" spans="1:155" ht="18" x14ac:dyDescent="0.2">
      <c r="A54" s="48"/>
      <c r="B54" s="49"/>
      <c r="C54" s="49"/>
      <c r="D54" s="54" t="s">
        <v>84</v>
      </c>
      <c r="E54" s="49"/>
      <c r="F54" s="49"/>
      <c r="G54" s="67" t="s">
        <v>85</v>
      </c>
      <c r="H54" s="240">
        <f>+H69+H490</f>
        <v>2482000</v>
      </c>
      <c r="I54" s="241">
        <f>+I69+I490</f>
        <v>720200</v>
      </c>
      <c r="J54" s="241">
        <f>+J69+J487</f>
        <v>1761800</v>
      </c>
      <c r="K54" s="357">
        <f t="shared" si="26"/>
        <v>29.02</v>
      </c>
      <c r="L54" s="313">
        <f>+L69+L490</f>
        <v>720200</v>
      </c>
      <c r="M54" s="241">
        <f t="shared" ref="M54:O55" si="28">+M69+M487</f>
        <v>212156</v>
      </c>
      <c r="N54" s="241">
        <f t="shared" si="28"/>
        <v>213891</v>
      </c>
      <c r="O54" s="304">
        <f t="shared" si="28"/>
        <v>426047</v>
      </c>
      <c r="P54" s="230">
        <f t="shared" si="27"/>
        <v>294153</v>
      </c>
      <c r="Q54" s="82">
        <f>ROUND(O54/H54*100,2)</f>
        <v>17.170000000000002</v>
      </c>
      <c r="R54" s="39"/>
      <c r="S54" s="83"/>
      <c r="T54" s="219"/>
      <c r="U54" s="219"/>
      <c r="V54" s="219"/>
      <c r="W54" s="219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</row>
    <row r="55" spans="1:155" ht="18" x14ac:dyDescent="0.2">
      <c r="A55" s="48"/>
      <c r="B55" s="49"/>
      <c r="C55" s="49"/>
      <c r="D55" s="54" t="s">
        <v>86</v>
      </c>
      <c r="E55" s="49"/>
      <c r="F55" s="49"/>
      <c r="G55" s="67" t="s">
        <v>87</v>
      </c>
      <c r="H55" s="240">
        <f>+H70+H491</f>
        <v>382000</v>
      </c>
      <c r="I55" s="241">
        <f>+I70+I491</f>
        <v>131500</v>
      </c>
      <c r="J55" s="241">
        <f>+J70+J488</f>
        <v>250500</v>
      </c>
      <c r="K55" s="357">
        <f t="shared" si="26"/>
        <v>34.42</v>
      </c>
      <c r="L55" s="313">
        <f>+L70+L491</f>
        <v>131500</v>
      </c>
      <c r="M55" s="241">
        <f t="shared" si="28"/>
        <v>36972.359999999993</v>
      </c>
      <c r="N55" s="241">
        <f t="shared" si="28"/>
        <v>54040.52</v>
      </c>
      <c r="O55" s="304">
        <f t="shared" si="28"/>
        <v>91012.879999999976</v>
      </c>
      <c r="P55" s="230">
        <f t="shared" si="27"/>
        <v>40487.120000000024</v>
      </c>
      <c r="Q55" s="82">
        <f>ROUND(O55/H55*100,2)</f>
        <v>23.83</v>
      </c>
      <c r="R55" s="39"/>
      <c r="S55" s="83"/>
      <c r="T55" s="219"/>
      <c r="U55" s="219"/>
      <c r="V55" s="219"/>
      <c r="W55" s="219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</row>
    <row r="56" spans="1:155" ht="18" x14ac:dyDescent="0.2">
      <c r="A56" s="48"/>
      <c r="B56" s="49"/>
      <c r="C56" s="49"/>
      <c r="D56" s="54" t="s">
        <v>88</v>
      </c>
      <c r="E56" s="49"/>
      <c r="F56" s="49"/>
      <c r="G56" s="67" t="s">
        <v>89</v>
      </c>
      <c r="H56" s="240">
        <f t="shared" ref="H56:J58" si="29">+H71</f>
        <v>0</v>
      </c>
      <c r="I56" s="241">
        <f t="shared" si="29"/>
        <v>0</v>
      </c>
      <c r="J56" s="241">
        <f t="shared" si="29"/>
        <v>0</v>
      </c>
      <c r="K56" s="357" t="e">
        <f t="shared" si="26"/>
        <v>#DIV/0!</v>
      </c>
      <c r="L56" s="313">
        <f>+L71</f>
        <v>0</v>
      </c>
      <c r="M56" s="241">
        <f t="shared" ref="M56" si="30">+M71</f>
        <v>0</v>
      </c>
      <c r="N56" s="241">
        <f t="shared" ref="N56:O58" si="31">+N71</f>
        <v>0</v>
      </c>
      <c r="O56" s="304">
        <f t="shared" si="31"/>
        <v>0</v>
      </c>
      <c r="P56" s="230">
        <f t="shared" si="27"/>
        <v>0</v>
      </c>
      <c r="Q56" s="82"/>
      <c r="R56" s="39"/>
      <c r="S56" s="83"/>
      <c r="T56" s="219"/>
      <c r="U56" s="219"/>
      <c r="V56" s="219"/>
      <c r="W56" s="219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</row>
    <row r="57" spans="1:155" ht="18" x14ac:dyDescent="0.2">
      <c r="A57" s="48"/>
      <c r="B57" s="49"/>
      <c r="C57" s="49"/>
      <c r="D57" s="54" t="s">
        <v>90</v>
      </c>
      <c r="E57" s="49"/>
      <c r="F57" s="49"/>
      <c r="G57" s="67" t="s">
        <v>91</v>
      </c>
      <c r="H57" s="240">
        <f t="shared" si="29"/>
        <v>187000</v>
      </c>
      <c r="I57" s="241">
        <f t="shared" si="29"/>
        <v>47000</v>
      </c>
      <c r="J57" s="241">
        <f t="shared" si="29"/>
        <v>140000</v>
      </c>
      <c r="K57" s="357">
        <f t="shared" si="26"/>
        <v>25.13</v>
      </c>
      <c r="L57" s="313">
        <f>+L72</f>
        <v>47000</v>
      </c>
      <c r="M57" s="241">
        <f t="shared" ref="M57" si="32">+M72</f>
        <v>15750</v>
      </c>
      <c r="N57" s="241">
        <f t="shared" si="31"/>
        <v>15034</v>
      </c>
      <c r="O57" s="304">
        <f t="shared" si="31"/>
        <v>30784</v>
      </c>
      <c r="P57" s="230">
        <f t="shared" si="27"/>
        <v>16216</v>
      </c>
      <c r="Q57" s="82">
        <f t="shared" ref="Q57:Q86" si="33">ROUND(O57/H57*100,2)</f>
        <v>16.46</v>
      </c>
      <c r="R57" s="39"/>
      <c r="S57" s="83"/>
      <c r="T57" s="219"/>
      <c r="U57" s="219"/>
      <c r="V57" s="219"/>
      <c r="W57" s="219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</row>
    <row r="58" spans="1:155" ht="18" x14ac:dyDescent="0.2">
      <c r="A58" s="48"/>
      <c r="B58" s="49"/>
      <c r="C58" s="49"/>
      <c r="D58" s="54" t="s">
        <v>92</v>
      </c>
      <c r="E58" s="49"/>
      <c r="F58" s="49"/>
      <c r="G58" s="67" t="s">
        <v>93</v>
      </c>
      <c r="H58" s="240">
        <f t="shared" si="29"/>
        <v>1547000</v>
      </c>
      <c r="I58" s="241">
        <f t="shared" si="29"/>
        <v>387000</v>
      </c>
      <c r="J58" s="241">
        <f t="shared" si="29"/>
        <v>1160000</v>
      </c>
      <c r="K58" s="357">
        <f t="shared" si="26"/>
        <v>25.02</v>
      </c>
      <c r="L58" s="313">
        <f>+L73</f>
        <v>387000</v>
      </c>
      <c r="M58" s="241">
        <f t="shared" ref="M58" si="34">+M73</f>
        <v>91616</v>
      </c>
      <c r="N58" s="241">
        <f t="shared" si="31"/>
        <v>91608</v>
      </c>
      <c r="O58" s="304">
        <f t="shared" si="31"/>
        <v>183224</v>
      </c>
      <c r="P58" s="230">
        <f t="shared" si="27"/>
        <v>203776</v>
      </c>
      <c r="Q58" s="82">
        <f t="shared" si="33"/>
        <v>11.84</v>
      </c>
      <c r="R58" s="39"/>
      <c r="S58" s="83"/>
      <c r="T58" s="219"/>
      <c r="U58" s="219"/>
      <c r="V58" s="219"/>
      <c r="W58" s="219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</row>
    <row r="59" spans="1:155" ht="18" x14ac:dyDescent="0.2">
      <c r="A59" s="48"/>
      <c r="B59" s="49"/>
      <c r="C59" s="49"/>
      <c r="D59" s="54" t="s">
        <v>94</v>
      </c>
      <c r="E59" s="49"/>
      <c r="F59" s="49"/>
      <c r="G59" s="67" t="s">
        <v>95</v>
      </c>
      <c r="H59" s="240">
        <f t="shared" ref="H59:J61" si="35">+H80</f>
        <v>0</v>
      </c>
      <c r="I59" s="241">
        <f t="shared" si="35"/>
        <v>0</v>
      </c>
      <c r="J59" s="241">
        <f t="shared" si="35"/>
        <v>0</v>
      </c>
      <c r="K59" s="357" t="e">
        <f t="shared" si="26"/>
        <v>#DIV/0!</v>
      </c>
      <c r="L59" s="313">
        <f>+L80</f>
        <v>0</v>
      </c>
      <c r="M59" s="241">
        <f t="shared" ref="M59" si="36">+M80</f>
        <v>0</v>
      </c>
      <c r="N59" s="241">
        <f t="shared" ref="N59:O61" si="37">+N80</f>
        <v>0</v>
      </c>
      <c r="O59" s="304">
        <f t="shared" si="37"/>
        <v>0</v>
      </c>
      <c r="P59" s="230">
        <f t="shared" si="27"/>
        <v>0</v>
      </c>
      <c r="Q59" s="82" t="e">
        <f t="shared" si="33"/>
        <v>#DIV/0!</v>
      </c>
      <c r="R59" s="39"/>
      <c r="S59" s="83"/>
      <c r="T59" s="219"/>
      <c r="U59" s="219"/>
      <c r="V59" s="219"/>
      <c r="W59" s="219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</row>
    <row r="60" spans="1:155" ht="18" x14ac:dyDescent="0.2">
      <c r="A60" s="48"/>
      <c r="B60" s="49"/>
      <c r="C60" s="49"/>
      <c r="D60" s="54" t="s">
        <v>96</v>
      </c>
      <c r="E60" s="49"/>
      <c r="F60" s="49"/>
      <c r="G60" s="67" t="s">
        <v>97</v>
      </c>
      <c r="H60" s="240">
        <f t="shared" si="35"/>
        <v>0</v>
      </c>
      <c r="I60" s="241">
        <f t="shared" si="35"/>
        <v>0</v>
      </c>
      <c r="J60" s="241">
        <f t="shared" si="35"/>
        <v>0</v>
      </c>
      <c r="K60" s="357" t="e">
        <f t="shared" si="26"/>
        <v>#DIV/0!</v>
      </c>
      <c r="L60" s="313">
        <f>+L81</f>
        <v>0</v>
      </c>
      <c r="M60" s="241">
        <f t="shared" ref="M60" si="38">+M81</f>
        <v>0</v>
      </c>
      <c r="N60" s="241">
        <f t="shared" si="37"/>
        <v>0</v>
      </c>
      <c r="O60" s="304">
        <f t="shared" si="37"/>
        <v>0</v>
      </c>
      <c r="P60" s="230">
        <f t="shared" si="27"/>
        <v>0</v>
      </c>
      <c r="Q60" s="82" t="e">
        <f t="shared" si="33"/>
        <v>#DIV/0!</v>
      </c>
      <c r="R60" s="39"/>
      <c r="S60" s="83"/>
      <c r="T60" s="219"/>
      <c r="U60" s="219"/>
      <c r="V60" s="219"/>
      <c r="W60" s="219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</row>
    <row r="61" spans="1:155" ht="18" x14ac:dyDescent="0.2">
      <c r="A61" s="48"/>
      <c r="B61" s="49"/>
      <c r="C61" s="49"/>
      <c r="D61" s="54" t="s">
        <v>98</v>
      </c>
      <c r="E61" s="49"/>
      <c r="F61" s="49"/>
      <c r="G61" s="67" t="s">
        <v>99</v>
      </c>
      <c r="H61" s="240">
        <f t="shared" si="35"/>
        <v>34670000</v>
      </c>
      <c r="I61" s="241">
        <f t="shared" si="35"/>
        <v>13301000</v>
      </c>
      <c r="J61" s="241">
        <f t="shared" si="35"/>
        <v>21369000</v>
      </c>
      <c r="K61" s="357">
        <f t="shared" si="26"/>
        <v>38.36</v>
      </c>
      <c r="L61" s="313">
        <f>+L82</f>
        <v>13301000</v>
      </c>
      <c r="M61" s="241">
        <f t="shared" ref="M61" si="39">+M82</f>
        <v>4755394.59</v>
      </c>
      <c r="N61" s="241">
        <f t="shared" si="37"/>
        <v>4033831</v>
      </c>
      <c r="O61" s="304">
        <f t="shared" si="37"/>
        <v>8789225.5899999999</v>
      </c>
      <c r="P61" s="230">
        <f t="shared" si="27"/>
        <v>4511774.41</v>
      </c>
      <c r="Q61" s="82">
        <f t="shared" si="33"/>
        <v>25.35</v>
      </c>
      <c r="R61" s="39"/>
      <c r="S61" s="83"/>
      <c r="T61" s="219"/>
      <c r="U61" s="219"/>
      <c r="V61" s="219"/>
      <c r="W61" s="219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</row>
    <row r="62" spans="1:155" ht="33" x14ac:dyDescent="0.2">
      <c r="A62" s="48"/>
      <c r="B62" s="49"/>
      <c r="C62" s="49"/>
      <c r="D62" s="54" t="s">
        <v>100</v>
      </c>
      <c r="E62" s="49"/>
      <c r="F62" s="49"/>
      <c r="G62" s="67" t="s">
        <v>101</v>
      </c>
      <c r="H62" s="240">
        <f>+H90</f>
        <v>5529000</v>
      </c>
      <c r="I62" s="241">
        <f>+I90</f>
        <v>1946000</v>
      </c>
      <c r="J62" s="241">
        <f t="shared" ref="J62:J63" si="40">+J90</f>
        <v>3583000</v>
      </c>
      <c r="K62" s="357">
        <f t="shared" si="26"/>
        <v>35.200000000000003</v>
      </c>
      <c r="L62" s="313">
        <f t="shared" ref="L62:O63" si="41">+L90</f>
        <v>1946000</v>
      </c>
      <c r="M62" s="241">
        <f t="shared" ref="M62" si="42">+M90</f>
        <v>926109</v>
      </c>
      <c r="N62" s="241">
        <f t="shared" si="41"/>
        <v>934176.29999999993</v>
      </c>
      <c r="O62" s="304">
        <f t="shared" si="41"/>
        <v>1860285.2999999998</v>
      </c>
      <c r="P62" s="230">
        <f t="shared" si="27"/>
        <v>85714.700000000186</v>
      </c>
      <c r="Q62" s="82">
        <f t="shared" si="33"/>
        <v>33.65</v>
      </c>
      <c r="R62" s="39"/>
      <c r="S62" s="83"/>
      <c r="T62" s="219"/>
      <c r="U62" s="219"/>
      <c r="V62" s="219"/>
      <c r="W62" s="219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</row>
    <row r="63" spans="1:155" ht="18" x14ac:dyDescent="0.2">
      <c r="A63" s="48"/>
      <c r="B63" s="49"/>
      <c r="C63" s="49"/>
      <c r="D63" s="54" t="s">
        <v>102</v>
      </c>
      <c r="E63" s="49"/>
      <c r="F63" s="49"/>
      <c r="G63" s="67" t="s">
        <v>103</v>
      </c>
      <c r="H63" s="240">
        <f>+H91</f>
        <v>894000</v>
      </c>
      <c r="I63" s="241">
        <f>+I91</f>
        <v>224000</v>
      </c>
      <c r="J63" s="241">
        <f t="shared" si="40"/>
        <v>670000</v>
      </c>
      <c r="K63" s="357">
        <f t="shared" si="26"/>
        <v>25.06</v>
      </c>
      <c r="L63" s="313">
        <f t="shared" si="41"/>
        <v>224000</v>
      </c>
      <c r="M63" s="241">
        <f t="shared" ref="M63" si="43">+M91</f>
        <v>769</v>
      </c>
      <c r="N63" s="241">
        <f t="shared" si="41"/>
        <v>0</v>
      </c>
      <c r="O63" s="304">
        <f t="shared" si="41"/>
        <v>769</v>
      </c>
      <c r="P63" s="230">
        <f t="shared" si="27"/>
        <v>223231</v>
      </c>
      <c r="Q63" s="82">
        <f t="shared" si="33"/>
        <v>0.09</v>
      </c>
      <c r="R63" s="39"/>
      <c r="S63" s="83"/>
      <c r="T63" s="219"/>
      <c r="U63" s="219"/>
      <c r="V63" s="219"/>
      <c r="W63" s="219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</row>
    <row r="64" spans="1:155" ht="18" x14ac:dyDescent="0.2">
      <c r="A64" s="48"/>
      <c r="B64" s="49"/>
      <c r="C64" s="49"/>
      <c r="D64" s="54" t="s">
        <v>104</v>
      </c>
      <c r="E64" s="49"/>
      <c r="F64" s="49"/>
      <c r="G64" s="67" t="s">
        <v>105</v>
      </c>
      <c r="H64" s="240">
        <f>+H65</f>
        <v>0</v>
      </c>
      <c r="I64" s="241">
        <f>+I65</f>
        <v>0</v>
      </c>
      <c r="J64" s="241">
        <f>+J65</f>
        <v>0</v>
      </c>
      <c r="K64" s="357" t="e">
        <f t="shared" si="26"/>
        <v>#DIV/0!</v>
      </c>
      <c r="L64" s="313">
        <f>+L65</f>
        <v>0</v>
      </c>
      <c r="M64" s="241">
        <f t="shared" ref="M64:O64" si="44">+M65</f>
        <v>0</v>
      </c>
      <c r="N64" s="241">
        <f t="shared" si="44"/>
        <v>0</v>
      </c>
      <c r="O64" s="304">
        <f t="shared" si="44"/>
        <v>0</v>
      </c>
      <c r="P64" s="230">
        <f t="shared" si="27"/>
        <v>0</v>
      </c>
      <c r="Q64" s="82" t="e">
        <f t="shared" si="33"/>
        <v>#DIV/0!</v>
      </c>
      <c r="R64" s="39"/>
      <c r="S64" s="83"/>
      <c r="T64" s="219"/>
      <c r="U64" s="219"/>
      <c r="V64" s="219"/>
      <c r="W64" s="219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</row>
    <row r="65" spans="1:155" ht="18" x14ac:dyDescent="0.2">
      <c r="A65" s="48"/>
      <c r="B65" s="49"/>
      <c r="C65" s="49"/>
      <c r="D65" s="54" t="s">
        <v>106</v>
      </c>
      <c r="E65" s="49"/>
      <c r="F65" s="49"/>
      <c r="G65" s="67" t="s">
        <v>107</v>
      </c>
      <c r="H65" s="240">
        <f>+H93+H492</f>
        <v>0</v>
      </c>
      <c r="I65" s="241">
        <f>+I93+I492</f>
        <v>0</v>
      </c>
      <c r="J65" s="241">
        <f>+J93+J489</f>
        <v>0</v>
      </c>
      <c r="K65" s="357" t="e">
        <f t="shared" si="26"/>
        <v>#DIV/0!</v>
      </c>
      <c r="L65" s="313">
        <f>+L93+L492</f>
        <v>0</v>
      </c>
      <c r="M65" s="241">
        <f>+M93+M489</f>
        <v>0</v>
      </c>
      <c r="N65" s="241">
        <f>+N93+N489</f>
        <v>0</v>
      </c>
      <c r="O65" s="304">
        <f>+O93+O489</f>
        <v>0</v>
      </c>
      <c r="P65" s="230">
        <f t="shared" si="27"/>
        <v>0</v>
      </c>
      <c r="Q65" s="82" t="e">
        <f t="shared" si="33"/>
        <v>#DIV/0!</v>
      </c>
      <c r="R65" s="39"/>
      <c r="S65" s="83"/>
      <c r="T65" s="219"/>
      <c r="U65" s="219"/>
      <c r="V65" s="219"/>
      <c r="W65" s="219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</row>
    <row r="66" spans="1:155" ht="18" x14ac:dyDescent="0.2">
      <c r="A66" s="48"/>
      <c r="B66" s="49"/>
      <c r="C66" s="49"/>
      <c r="D66" s="49">
        <v>85</v>
      </c>
      <c r="E66" s="49"/>
      <c r="F66" s="49"/>
      <c r="G66" s="67" t="s">
        <v>108</v>
      </c>
      <c r="H66" s="240">
        <f>+H97</f>
        <v>0</v>
      </c>
      <c r="I66" s="241">
        <f>+I97</f>
        <v>0</v>
      </c>
      <c r="J66" s="241">
        <f>+J97</f>
        <v>0</v>
      </c>
      <c r="K66" s="357" t="e">
        <f t="shared" si="26"/>
        <v>#DIV/0!</v>
      </c>
      <c r="L66" s="313">
        <f>+L97</f>
        <v>0</v>
      </c>
      <c r="M66" s="241">
        <f>+M97</f>
        <v>-19876.599999999999</v>
      </c>
      <c r="N66" s="241">
        <f>+N97</f>
        <v>-136654.28</v>
      </c>
      <c r="O66" s="304">
        <f>+O97</f>
        <v>-156530.88</v>
      </c>
      <c r="P66" s="230"/>
      <c r="Q66" s="82" t="e">
        <f t="shared" si="33"/>
        <v>#DIV/0!</v>
      </c>
      <c r="R66" s="39"/>
      <c r="S66" s="83"/>
      <c r="T66" s="219"/>
      <c r="U66" s="219"/>
      <c r="V66" s="219"/>
      <c r="W66" s="219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</row>
    <row r="67" spans="1:155" ht="18" x14ac:dyDescent="0.2">
      <c r="A67" s="441">
        <v>5004</v>
      </c>
      <c r="B67" s="442"/>
      <c r="C67" s="442"/>
      <c r="D67" s="442"/>
      <c r="E67" s="442"/>
      <c r="F67" s="442"/>
      <c r="G67" s="86" t="s">
        <v>109</v>
      </c>
      <c r="H67" s="242">
        <f>+H68+H92+H94+H97</f>
        <v>45691000</v>
      </c>
      <c r="I67" s="243">
        <f>+I68+I92+I94+I97</f>
        <v>16756700</v>
      </c>
      <c r="J67" s="243">
        <f>+J68+J92+J94+J97</f>
        <v>28934300</v>
      </c>
      <c r="K67" s="356">
        <f t="shared" si="26"/>
        <v>36.67</v>
      </c>
      <c r="L67" s="391">
        <f>+L68+L92+L94+L97</f>
        <v>16756700</v>
      </c>
      <c r="M67" s="243">
        <f>+M68+M92+M94+M97</f>
        <v>6018890.3500000006</v>
      </c>
      <c r="N67" s="243">
        <f>+N68+N92+N94+N97</f>
        <v>5205926.5399999991</v>
      </c>
      <c r="O67" s="299">
        <f>+O68+O92+O94+O97</f>
        <v>11224816.889999999</v>
      </c>
      <c r="P67" s="367">
        <f t="shared" ref="P67:P86" si="45">L67-O67</f>
        <v>5531883.1100000013</v>
      </c>
      <c r="Q67" s="82">
        <f t="shared" si="33"/>
        <v>24.57</v>
      </c>
      <c r="R67" s="39"/>
      <c r="S67" s="40"/>
      <c r="T67" s="125"/>
      <c r="U67" s="125"/>
      <c r="V67" s="125"/>
      <c r="W67" s="125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</row>
    <row r="68" spans="1:155" ht="18" x14ac:dyDescent="0.2">
      <c r="A68" s="70"/>
      <c r="B68" s="71"/>
      <c r="C68" s="71"/>
      <c r="D68" s="71" t="s">
        <v>37</v>
      </c>
      <c r="E68" s="71"/>
      <c r="F68" s="71"/>
      <c r="G68" s="72" t="s">
        <v>83</v>
      </c>
      <c r="H68" s="244">
        <f>H69+H70+H71+H72+H73+H80+H81+H82+H91+H90</f>
        <v>45691000</v>
      </c>
      <c r="I68" s="245">
        <f>I69+I70+I71+I72+I73+I80+I81+I82+I91+I90</f>
        <v>16756700</v>
      </c>
      <c r="J68" s="245">
        <f>J69+J70+J71+J72+J73+J80+J81+J82+J91+J90</f>
        <v>28934300</v>
      </c>
      <c r="K68" s="356">
        <f t="shared" si="26"/>
        <v>36.67</v>
      </c>
      <c r="L68" s="394">
        <f>L69+L70+L71+L72+L73+L80+L81+L82+L91+L90</f>
        <v>16756700</v>
      </c>
      <c r="M68" s="245">
        <f>M69+M70+M71+M72+M73+M80+M81+M82+M91+M90</f>
        <v>6038766.9500000002</v>
      </c>
      <c r="N68" s="245">
        <f>N69+N70+N71+N72+N73+N80+N81+N82+N91+N90</f>
        <v>5342580.8199999994</v>
      </c>
      <c r="O68" s="305">
        <f>O69+O70+O71+O72+O73+O80+O81+O82+O91+O90</f>
        <v>11381347.77</v>
      </c>
      <c r="P68" s="367">
        <f t="shared" si="45"/>
        <v>5375352.2300000004</v>
      </c>
      <c r="Q68" s="82">
        <f t="shared" si="33"/>
        <v>24.91</v>
      </c>
      <c r="R68" s="39"/>
      <c r="S68" s="40"/>
      <c r="T68" s="125"/>
      <c r="U68" s="125"/>
      <c r="V68" s="125"/>
      <c r="W68" s="125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</row>
    <row r="69" spans="1:155" ht="18" x14ac:dyDescent="0.2">
      <c r="A69" s="48"/>
      <c r="B69" s="49"/>
      <c r="C69" s="49"/>
      <c r="D69" s="49" t="s">
        <v>110</v>
      </c>
      <c r="E69" s="49"/>
      <c r="F69" s="49"/>
      <c r="G69" s="67" t="s">
        <v>85</v>
      </c>
      <c r="H69" s="240">
        <f>H100+H176+H265</f>
        <v>2482000</v>
      </c>
      <c r="I69" s="241">
        <f>I100+I176+I265</f>
        <v>720200</v>
      </c>
      <c r="J69" s="241">
        <f>J100+J176+J265</f>
        <v>1761800</v>
      </c>
      <c r="K69" s="357">
        <f t="shared" si="26"/>
        <v>29.02</v>
      </c>
      <c r="L69" s="313">
        <f>L100+L176+L265</f>
        <v>720200</v>
      </c>
      <c r="M69" s="241">
        <f>M100+M176+M265</f>
        <v>212156</v>
      </c>
      <c r="N69" s="241">
        <f>N100+N176+N265</f>
        <v>213891</v>
      </c>
      <c r="O69" s="304">
        <f>O100+O176+O265</f>
        <v>426047</v>
      </c>
      <c r="P69" s="230">
        <f t="shared" si="45"/>
        <v>294153</v>
      </c>
      <c r="Q69" s="82">
        <f t="shared" si="33"/>
        <v>17.170000000000002</v>
      </c>
      <c r="R69" s="39"/>
      <c r="S69" s="40"/>
      <c r="T69" s="125"/>
      <c r="U69" s="125"/>
      <c r="V69" s="125"/>
      <c r="W69" s="125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</row>
    <row r="70" spans="1:155" ht="18" x14ac:dyDescent="0.2">
      <c r="A70" s="48"/>
      <c r="B70" s="49"/>
      <c r="C70" s="49"/>
      <c r="D70" s="49" t="s">
        <v>111</v>
      </c>
      <c r="E70" s="49"/>
      <c r="F70" s="49"/>
      <c r="G70" s="67" t="s">
        <v>87</v>
      </c>
      <c r="H70" s="240">
        <f>H129+H204+H301+H398</f>
        <v>382000</v>
      </c>
      <c r="I70" s="241">
        <f>I129+I204+I301+I398</f>
        <v>131500</v>
      </c>
      <c r="J70" s="241">
        <f>J129+J204+J301+J398</f>
        <v>250500</v>
      </c>
      <c r="K70" s="357">
        <f t="shared" si="26"/>
        <v>34.42</v>
      </c>
      <c r="L70" s="313">
        <f>L129+L204+L301+L398</f>
        <v>131500</v>
      </c>
      <c r="M70" s="241">
        <f>M129+M204+M301+M398</f>
        <v>36972.359999999993</v>
      </c>
      <c r="N70" s="241">
        <f>N129+N204+N301+N398</f>
        <v>54040.52</v>
      </c>
      <c r="O70" s="304">
        <f>O129+O204+O301+O398</f>
        <v>91012.879999999976</v>
      </c>
      <c r="P70" s="230">
        <f t="shared" si="45"/>
        <v>40487.120000000024</v>
      </c>
      <c r="Q70" s="82">
        <f t="shared" si="33"/>
        <v>23.83</v>
      </c>
      <c r="R70" s="39"/>
      <c r="S70" s="40"/>
      <c r="T70" s="125"/>
      <c r="U70" s="125"/>
      <c r="V70" s="125"/>
      <c r="W70" s="125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</row>
    <row r="71" spans="1:155" ht="18" x14ac:dyDescent="0.2">
      <c r="A71" s="48"/>
      <c r="B71" s="49"/>
      <c r="C71" s="49"/>
      <c r="D71" s="49" t="s">
        <v>112</v>
      </c>
      <c r="E71" s="49"/>
      <c r="F71" s="49"/>
      <c r="G71" s="67" t="s">
        <v>89</v>
      </c>
      <c r="H71" s="240">
        <f>H338</f>
        <v>0</v>
      </c>
      <c r="I71" s="241">
        <f>I338</f>
        <v>0</v>
      </c>
      <c r="J71" s="241">
        <f>J338</f>
        <v>0</v>
      </c>
      <c r="K71" s="357" t="e">
        <f t="shared" si="26"/>
        <v>#DIV/0!</v>
      </c>
      <c r="L71" s="313">
        <f>L338</f>
        <v>0</v>
      </c>
      <c r="M71" s="241">
        <f>M338</f>
        <v>0</v>
      </c>
      <c r="N71" s="241">
        <f>N338</f>
        <v>0</v>
      </c>
      <c r="O71" s="304">
        <f t="shared" ref="O71" si="46">O338</f>
        <v>0</v>
      </c>
      <c r="P71" s="230">
        <f t="shared" si="45"/>
        <v>0</v>
      </c>
      <c r="Q71" s="82" t="e">
        <f t="shared" si="33"/>
        <v>#DIV/0!</v>
      </c>
      <c r="R71" s="39"/>
      <c r="S71" s="40"/>
      <c r="T71" s="125"/>
      <c r="U71" s="125"/>
      <c r="V71" s="125"/>
      <c r="W71" s="125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</row>
    <row r="72" spans="1:155" ht="18" x14ac:dyDescent="0.2">
      <c r="A72" s="48"/>
      <c r="B72" s="49"/>
      <c r="C72" s="49"/>
      <c r="D72" s="49" t="s">
        <v>113</v>
      </c>
      <c r="E72" s="49"/>
      <c r="F72" s="49"/>
      <c r="G72" s="67" t="s">
        <v>91</v>
      </c>
      <c r="H72" s="240">
        <f>H234+H401</f>
        <v>187000</v>
      </c>
      <c r="I72" s="241">
        <f>I234+I401</f>
        <v>47000</v>
      </c>
      <c r="J72" s="241">
        <f>J234+J401</f>
        <v>140000</v>
      </c>
      <c r="K72" s="357">
        <f t="shared" si="26"/>
        <v>25.13</v>
      </c>
      <c r="L72" s="313">
        <f>L234+L401</f>
        <v>47000</v>
      </c>
      <c r="M72" s="241">
        <f>M234+M401</f>
        <v>15750</v>
      </c>
      <c r="N72" s="241">
        <f>N234+N401</f>
        <v>15034</v>
      </c>
      <c r="O72" s="304">
        <f>O234+O401</f>
        <v>30784</v>
      </c>
      <c r="P72" s="230">
        <f t="shared" si="45"/>
        <v>16216</v>
      </c>
      <c r="Q72" s="82">
        <f t="shared" si="33"/>
        <v>16.46</v>
      </c>
      <c r="R72" s="39"/>
      <c r="S72" s="40"/>
      <c r="T72" s="125"/>
      <c r="U72" s="125"/>
      <c r="V72" s="125"/>
      <c r="W72" s="125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</row>
    <row r="73" spans="1:155" ht="18" x14ac:dyDescent="0.2">
      <c r="A73" s="48"/>
      <c r="B73" s="49"/>
      <c r="C73" s="49"/>
      <c r="D73" s="49">
        <v>51</v>
      </c>
      <c r="E73" s="49"/>
      <c r="F73" s="49"/>
      <c r="G73" s="67" t="s">
        <v>93</v>
      </c>
      <c r="H73" s="240">
        <f>H236+H339+H404</f>
        <v>1547000</v>
      </c>
      <c r="I73" s="241">
        <f>I236+I339+I404</f>
        <v>387000</v>
      </c>
      <c r="J73" s="241">
        <f>J236+J339+J404</f>
        <v>1160000</v>
      </c>
      <c r="K73" s="357">
        <f t="shared" si="26"/>
        <v>25.02</v>
      </c>
      <c r="L73" s="313">
        <f>L236+L339+L404</f>
        <v>387000</v>
      </c>
      <c r="M73" s="241">
        <f>M236+M339+M404</f>
        <v>91616</v>
      </c>
      <c r="N73" s="241">
        <f>N236+N339+N404</f>
        <v>91608</v>
      </c>
      <c r="O73" s="304">
        <f>O236+O339+O404</f>
        <v>183224</v>
      </c>
      <c r="P73" s="230">
        <f t="shared" si="45"/>
        <v>203776</v>
      </c>
      <c r="Q73" s="82">
        <f t="shared" si="33"/>
        <v>11.84</v>
      </c>
      <c r="R73" s="39"/>
      <c r="S73" s="40"/>
      <c r="T73" s="125"/>
      <c r="U73" s="125"/>
      <c r="V73" s="125"/>
      <c r="W73" s="125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</row>
    <row r="74" spans="1:155" ht="18" x14ac:dyDescent="0.2">
      <c r="A74" s="48"/>
      <c r="B74" s="49"/>
      <c r="C74" s="49"/>
      <c r="D74" s="49"/>
      <c r="E74" s="49" t="s">
        <v>37</v>
      </c>
      <c r="F74" s="49"/>
      <c r="G74" s="67" t="s">
        <v>114</v>
      </c>
      <c r="H74" s="240">
        <f>H75+H76+H77+H78+H79</f>
        <v>1547000</v>
      </c>
      <c r="I74" s="241">
        <f>I75+I76+I77+I78+I79</f>
        <v>387000</v>
      </c>
      <c r="J74" s="241">
        <f>J75+J76+J77+J78+J79</f>
        <v>1160000</v>
      </c>
      <c r="K74" s="357">
        <f t="shared" si="26"/>
        <v>25.02</v>
      </c>
      <c r="L74" s="313">
        <f>L75+L76+L77+L78+L79</f>
        <v>387000</v>
      </c>
      <c r="M74" s="241">
        <f>M75+M76+M77+M78+M79</f>
        <v>91616</v>
      </c>
      <c r="N74" s="241">
        <f>N75+N76+N77+N78+N79</f>
        <v>91608</v>
      </c>
      <c r="O74" s="304">
        <f t="shared" ref="O74" si="47">O75+O76+O77+O78+O79</f>
        <v>183224</v>
      </c>
      <c r="P74" s="230">
        <f t="shared" si="45"/>
        <v>203776</v>
      </c>
      <c r="Q74" s="82">
        <f t="shared" si="33"/>
        <v>11.84</v>
      </c>
      <c r="R74" s="39"/>
      <c r="S74" s="40"/>
      <c r="T74" s="125"/>
      <c r="U74" s="125"/>
      <c r="V74" s="125"/>
      <c r="W74" s="125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</row>
    <row r="75" spans="1:155" ht="18" x14ac:dyDescent="0.2">
      <c r="A75" s="48"/>
      <c r="B75" s="49"/>
      <c r="C75" s="49"/>
      <c r="D75" s="49"/>
      <c r="E75" s="49"/>
      <c r="F75" s="49" t="s">
        <v>37</v>
      </c>
      <c r="G75" s="67" t="s">
        <v>115</v>
      </c>
      <c r="H75" s="240">
        <f>H236</f>
        <v>0</v>
      </c>
      <c r="I75" s="241">
        <f>I236</f>
        <v>0</v>
      </c>
      <c r="J75" s="241">
        <f>J236</f>
        <v>0</v>
      </c>
      <c r="K75" s="357" t="e">
        <f t="shared" si="26"/>
        <v>#DIV/0!</v>
      </c>
      <c r="L75" s="313">
        <f>L236</f>
        <v>0</v>
      </c>
      <c r="M75" s="241">
        <f>M236</f>
        <v>0</v>
      </c>
      <c r="N75" s="241">
        <f>N236</f>
        <v>0</v>
      </c>
      <c r="O75" s="304">
        <f t="shared" ref="O75" si="48">O236</f>
        <v>0</v>
      </c>
      <c r="P75" s="230">
        <f t="shared" si="45"/>
        <v>0</v>
      </c>
      <c r="Q75" s="82" t="e">
        <f t="shared" si="33"/>
        <v>#DIV/0!</v>
      </c>
      <c r="R75" s="39"/>
      <c r="S75" s="40"/>
      <c r="T75" s="125"/>
      <c r="U75" s="125"/>
      <c r="V75" s="125"/>
      <c r="W75" s="125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</row>
    <row r="76" spans="1:155" ht="33" x14ac:dyDescent="0.2">
      <c r="A76" s="48"/>
      <c r="B76" s="49"/>
      <c r="C76" s="49"/>
      <c r="D76" s="49"/>
      <c r="E76" s="49"/>
      <c r="F76" s="49">
        <v>17</v>
      </c>
      <c r="G76" s="67" t="s">
        <v>116</v>
      </c>
      <c r="H76" s="240">
        <f>H341</f>
        <v>1547000</v>
      </c>
      <c r="I76" s="241">
        <f>I341</f>
        <v>387000</v>
      </c>
      <c r="J76" s="241">
        <f>J341</f>
        <v>1160000</v>
      </c>
      <c r="K76" s="357">
        <f t="shared" si="26"/>
        <v>25.02</v>
      </c>
      <c r="L76" s="313">
        <f>L341</f>
        <v>387000</v>
      </c>
      <c r="M76" s="241">
        <f>M341</f>
        <v>91616</v>
      </c>
      <c r="N76" s="241">
        <f>N341</f>
        <v>91608</v>
      </c>
      <c r="O76" s="304">
        <f t="shared" ref="O76" si="49">O341</f>
        <v>183224</v>
      </c>
      <c r="P76" s="230">
        <f t="shared" si="45"/>
        <v>203776</v>
      </c>
      <c r="Q76" s="82">
        <f t="shared" si="33"/>
        <v>11.84</v>
      </c>
      <c r="R76" s="39"/>
      <c r="S76" s="40"/>
      <c r="T76" s="125"/>
      <c r="U76" s="125"/>
      <c r="V76" s="125"/>
      <c r="W76" s="125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</row>
    <row r="77" spans="1:155" ht="33" x14ac:dyDescent="0.2">
      <c r="A77" s="48"/>
      <c r="B77" s="49"/>
      <c r="C77" s="49"/>
      <c r="D77" s="49"/>
      <c r="E77" s="49"/>
      <c r="F77" s="49">
        <v>18</v>
      </c>
      <c r="G77" s="67" t="s">
        <v>117</v>
      </c>
      <c r="H77" s="240">
        <f>H406</f>
        <v>0</v>
      </c>
      <c r="I77" s="241">
        <f>I406</f>
        <v>0</v>
      </c>
      <c r="J77" s="241">
        <f>J406</f>
        <v>0</v>
      </c>
      <c r="K77" s="357" t="e">
        <f t="shared" si="26"/>
        <v>#DIV/0!</v>
      </c>
      <c r="L77" s="313">
        <f>L406</f>
        <v>0</v>
      </c>
      <c r="M77" s="241">
        <f>M406</f>
        <v>0</v>
      </c>
      <c r="N77" s="241">
        <f>N406</f>
        <v>0</v>
      </c>
      <c r="O77" s="304">
        <f t="shared" ref="O77" si="50">O406</f>
        <v>0</v>
      </c>
      <c r="P77" s="230">
        <f t="shared" si="45"/>
        <v>0</v>
      </c>
      <c r="Q77" s="82" t="e">
        <f t="shared" si="33"/>
        <v>#DIV/0!</v>
      </c>
      <c r="R77" s="39"/>
      <c r="S77" s="40"/>
      <c r="T77" s="125"/>
      <c r="U77" s="125"/>
      <c r="V77" s="125"/>
      <c r="W77" s="125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</row>
    <row r="78" spans="1:155" ht="33" x14ac:dyDescent="0.2">
      <c r="A78" s="48"/>
      <c r="B78" s="49"/>
      <c r="C78" s="49"/>
      <c r="D78" s="49"/>
      <c r="E78" s="49"/>
      <c r="F78" s="49">
        <v>19</v>
      </c>
      <c r="G78" s="67" t="s">
        <v>118</v>
      </c>
      <c r="H78" s="240">
        <f t="shared" ref="H78:J79" si="51">H342</f>
        <v>0</v>
      </c>
      <c r="I78" s="241">
        <f t="shared" si="51"/>
        <v>0</v>
      </c>
      <c r="J78" s="241">
        <f t="shared" si="51"/>
        <v>0</v>
      </c>
      <c r="K78" s="357" t="e">
        <f t="shared" si="26"/>
        <v>#DIV/0!</v>
      </c>
      <c r="L78" s="313">
        <f t="shared" ref="L78:M79" si="52">L342</f>
        <v>0</v>
      </c>
      <c r="M78" s="241">
        <f t="shared" si="52"/>
        <v>0</v>
      </c>
      <c r="N78" s="241">
        <f t="shared" ref="N78:O79" si="53">N342</f>
        <v>0</v>
      </c>
      <c r="O78" s="304">
        <f t="shared" si="53"/>
        <v>0</v>
      </c>
      <c r="P78" s="230">
        <f t="shared" si="45"/>
        <v>0</v>
      </c>
      <c r="Q78" s="82" t="e">
        <f t="shared" si="33"/>
        <v>#DIV/0!</v>
      </c>
      <c r="R78" s="39"/>
      <c r="S78" s="40"/>
      <c r="T78" s="125"/>
      <c r="U78" s="125"/>
      <c r="V78" s="125"/>
      <c r="W78" s="125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</row>
    <row r="79" spans="1:155" ht="49.5" x14ac:dyDescent="0.2">
      <c r="A79" s="48"/>
      <c r="B79" s="49"/>
      <c r="C79" s="49"/>
      <c r="D79" s="49"/>
      <c r="E79" s="49"/>
      <c r="F79" s="49" t="s">
        <v>111</v>
      </c>
      <c r="G79" s="67" t="s">
        <v>119</v>
      </c>
      <c r="H79" s="240">
        <f t="shared" si="51"/>
        <v>0</v>
      </c>
      <c r="I79" s="241">
        <f t="shared" si="51"/>
        <v>0</v>
      </c>
      <c r="J79" s="241">
        <f t="shared" si="51"/>
        <v>0</v>
      </c>
      <c r="K79" s="357" t="e">
        <f t="shared" si="26"/>
        <v>#DIV/0!</v>
      </c>
      <c r="L79" s="313">
        <f t="shared" si="52"/>
        <v>0</v>
      </c>
      <c r="M79" s="241">
        <f t="shared" si="52"/>
        <v>0</v>
      </c>
      <c r="N79" s="241">
        <f t="shared" si="53"/>
        <v>0</v>
      </c>
      <c r="O79" s="304">
        <f t="shared" si="53"/>
        <v>0</v>
      </c>
      <c r="P79" s="230">
        <f t="shared" si="45"/>
        <v>0</v>
      </c>
      <c r="Q79" s="82" t="e">
        <f t="shared" si="33"/>
        <v>#DIV/0!</v>
      </c>
      <c r="R79" s="39"/>
      <c r="S79" s="40"/>
      <c r="T79" s="125"/>
      <c r="U79" s="125"/>
      <c r="V79" s="125"/>
      <c r="W79" s="125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</row>
    <row r="80" spans="1:155" ht="18" x14ac:dyDescent="0.2">
      <c r="A80" s="48"/>
      <c r="B80" s="49"/>
      <c r="C80" s="49"/>
      <c r="D80" s="49">
        <v>55</v>
      </c>
      <c r="E80" s="49"/>
      <c r="F80" s="49"/>
      <c r="G80" s="67" t="s">
        <v>95</v>
      </c>
      <c r="H80" s="240">
        <f>H407</f>
        <v>0</v>
      </c>
      <c r="I80" s="241">
        <f>I407</f>
        <v>0</v>
      </c>
      <c r="J80" s="241">
        <f>J407</f>
        <v>0</v>
      </c>
      <c r="K80" s="357" t="e">
        <f t="shared" si="26"/>
        <v>#DIV/0!</v>
      </c>
      <c r="L80" s="313">
        <f>L407</f>
        <v>0</v>
      </c>
      <c r="M80" s="241">
        <f>M407</f>
        <v>0</v>
      </c>
      <c r="N80" s="241">
        <f>N407</f>
        <v>0</v>
      </c>
      <c r="O80" s="304">
        <f t="shared" ref="O80" si="54">O407</f>
        <v>0</v>
      </c>
      <c r="P80" s="230">
        <f t="shared" si="45"/>
        <v>0</v>
      </c>
      <c r="Q80" s="82" t="e">
        <f t="shared" si="33"/>
        <v>#DIV/0!</v>
      </c>
      <c r="R80" s="39"/>
      <c r="S80" s="40"/>
      <c r="T80" s="125"/>
      <c r="U80" s="125"/>
      <c r="V80" s="125"/>
      <c r="W80" s="125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</row>
    <row r="81" spans="1:155" ht="18" x14ac:dyDescent="0.2">
      <c r="A81" s="48"/>
      <c r="B81" s="49"/>
      <c r="C81" s="49"/>
      <c r="D81" s="49">
        <v>56</v>
      </c>
      <c r="E81" s="49"/>
      <c r="F81" s="49"/>
      <c r="G81" s="67" t="s">
        <v>120</v>
      </c>
      <c r="H81" s="240">
        <f>+H413</f>
        <v>0</v>
      </c>
      <c r="I81" s="241">
        <f>+I413</f>
        <v>0</v>
      </c>
      <c r="J81" s="241">
        <f>+J413</f>
        <v>0</v>
      </c>
      <c r="K81" s="357" t="e">
        <f t="shared" si="26"/>
        <v>#DIV/0!</v>
      </c>
      <c r="L81" s="313">
        <f>+L413</f>
        <v>0</v>
      </c>
      <c r="M81" s="241">
        <f>+M413</f>
        <v>0</v>
      </c>
      <c r="N81" s="241">
        <f>+N413</f>
        <v>0</v>
      </c>
      <c r="O81" s="304">
        <f t="shared" ref="O81" si="55">+O413</f>
        <v>0</v>
      </c>
      <c r="P81" s="230">
        <f t="shared" si="45"/>
        <v>0</v>
      </c>
      <c r="Q81" s="82" t="e">
        <f t="shared" si="33"/>
        <v>#DIV/0!</v>
      </c>
      <c r="R81" s="39"/>
      <c r="S81" s="40"/>
      <c r="T81" s="125"/>
      <c r="U81" s="125"/>
      <c r="V81" s="125"/>
      <c r="W81" s="125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</row>
    <row r="82" spans="1:155" ht="18" x14ac:dyDescent="0.2">
      <c r="A82" s="48"/>
      <c r="B82" s="49"/>
      <c r="C82" s="49"/>
      <c r="D82" s="49">
        <v>57</v>
      </c>
      <c r="E82" s="49"/>
      <c r="F82" s="49"/>
      <c r="G82" s="67" t="s">
        <v>99</v>
      </c>
      <c r="H82" s="240">
        <f>H241+H344+H420</f>
        <v>34670000</v>
      </c>
      <c r="I82" s="241">
        <f>I241+I344+I420</f>
        <v>13301000</v>
      </c>
      <c r="J82" s="241">
        <f>J241+J344+J420</f>
        <v>21369000</v>
      </c>
      <c r="K82" s="357">
        <f t="shared" si="26"/>
        <v>38.36</v>
      </c>
      <c r="L82" s="313">
        <f>L241+L344+L420</f>
        <v>13301000</v>
      </c>
      <c r="M82" s="241">
        <f>M241+M344+M420</f>
        <v>4755394.59</v>
      </c>
      <c r="N82" s="241">
        <f>N241+N344+N420</f>
        <v>4033831</v>
      </c>
      <c r="O82" s="304">
        <f>O241+O344+O420</f>
        <v>8789225.5899999999</v>
      </c>
      <c r="P82" s="230">
        <f t="shared" si="45"/>
        <v>4511774.41</v>
      </c>
      <c r="Q82" s="82">
        <f t="shared" si="33"/>
        <v>25.35</v>
      </c>
      <c r="R82" s="39"/>
      <c r="S82" s="40"/>
      <c r="T82" s="125"/>
      <c r="U82" s="125"/>
      <c r="V82" s="125"/>
      <c r="W82" s="125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</row>
    <row r="83" spans="1:155" ht="18" x14ac:dyDescent="0.2">
      <c r="A83" s="48"/>
      <c r="B83" s="49"/>
      <c r="C83" s="49"/>
      <c r="D83" s="49"/>
      <c r="E83" s="49" t="s">
        <v>37</v>
      </c>
      <c r="F83" s="49"/>
      <c r="G83" s="67" t="s">
        <v>121</v>
      </c>
      <c r="H83" s="240">
        <f>H242+H345</f>
        <v>4944000</v>
      </c>
      <c r="I83" s="241">
        <f>I242+I344</f>
        <v>7044000</v>
      </c>
      <c r="J83" s="241">
        <f>J242+J345</f>
        <v>3600000</v>
      </c>
      <c r="K83" s="357">
        <f t="shared" si="26"/>
        <v>142.47999999999999</v>
      </c>
      <c r="L83" s="313">
        <f>L242+L344</f>
        <v>7044000</v>
      </c>
      <c r="M83" s="241">
        <f>M242+M345</f>
        <v>376579.59</v>
      </c>
      <c r="N83" s="241">
        <f>N242+N345</f>
        <v>371884</v>
      </c>
      <c r="O83" s="304">
        <f>O242+O345</f>
        <v>748463.59000000008</v>
      </c>
      <c r="P83" s="230">
        <f t="shared" si="45"/>
        <v>6295536.4100000001</v>
      </c>
      <c r="Q83" s="82">
        <f t="shared" si="33"/>
        <v>15.14</v>
      </c>
      <c r="R83" s="39"/>
      <c r="S83" s="40"/>
      <c r="T83" s="125"/>
      <c r="U83" s="125"/>
      <c r="V83" s="125"/>
      <c r="W83" s="125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</row>
    <row r="84" spans="1:155" ht="18" x14ac:dyDescent="0.2">
      <c r="A84" s="48"/>
      <c r="B84" s="49"/>
      <c r="C84" s="49"/>
      <c r="D84" s="49"/>
      <c r="E84" s="49" t="s">
        <v>35</v>
      </c>
      <c r="F84" s="49"/>
      <c r="G84" s="67" t="s">
        <v>122</v>
      </c>
      <c r="H84" s="240">
        <f>H85+H86</f>
        <v>26526000</v>
      </c>
      <c r="I84" s="241">
        <f>I85+I86</f>
        <v>9257000</v>
      </c>
      <c r="J84" s="241">
        <f>J85+J86</f>
        <v>17269000</v>
      </c>
      <c r="K84" s="357">
        <f t="shared" si="26"/>
        <v>34.9</v>
      </c>
      <c r="L84" s="313">
        <f>L85+L86</f>
        <v>9257000</v>
      </c>
      <c r="M84" s="241">
        <f>M85+M86</f>
        <v>3647748</v>
      </c>
      <c r="N84" s="241">
        <f>N85+N86</f>
        <v>3362423</v>
      </c>
      <c r="O84" s="304">
        <f t="shared" ref="O84" si="56">O85+O86</f>
        <v>7010171</v>
      </c>
      <c r="P84" s="230">
        <f t="shared" si="45"/>
        <v>2246829</v>
      </c>
      <c r="Q84" s="82">
        <f t="shared" si="33"/>
        <v>26.43</v>
      </c>
      <c r="R84" s="39"/>
      <c r="S84" s="40"/>
      <c r="T84" s="125"/>
      <c r="U84" s="125"/>
      <c r="V84" s="125"/>
      <c r="W84" s="125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</row>
    <row r="85" spans="1:155" ht="18" x14ac:dyDescent="0.2">
      <c r="A85" s="48"/>
      <c r="B85" s="49"/>
      <c r="C85" s="49"/>
      <c r="D85" s="49"/>
      <c r="E85" s="49"/>
      <c r="F85" s="49" t="s">
        <v>37</v>
      </c>
      <c r="G85" s="67" t="s">
        <v>123</v>
      </c>
      <c r="H85" s="240">
        <f>H244+H362+H422</f>
        <v>26500000</v>
      </c>
      <c r="I85" s="241">
        <f>I244+I362+I422</f>
        <v>9250000</v>
      </c>
      <c r="J85" s="241">
        <f>J244+J362+J422</f>
        <v>17250000</v>
      </c>
      <c r="K85" s="357">
        <f t="shared" si="26"/>
        <v>34.909999999999997</v>
      </c>
      <c r="L85" s="313">
        <f>L244+L362+L422</f>
        <v>9250000</v>
      </c>
      <c r="M85" s="241">
        <f>M244+M362+M422</f>
        <v>3647748</v>
      </c>
      <c r="N85" s="241">
        <f>N244+N362+N422</f>
        <v>3362423</v>
      </c>
      <c r="O85" s="304">
        <f>O244+O362+O422</f>
        <v>7010171</v>
      </c>
      <c r="P85" s="230">
        <f t="shared" si="45"/>
        <v>2239829</v>
      </c>
      <c r="Q85" s="82">
        <f t="shared" si="33"/>
        <v>26.45</v>
      </c>
      <c r="R85" s="39"/>
      <c r="S85" s="40"/>
      <c r="T85" s="125"/>
      <c r="U85" s="125"/>
      <c r="V85" s="125"/>
      <c r="W85" s="125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</row>
    <row r="86" spans="1:155" ht="18" x14ac:dyDescent="0.2">
      <c r="A86" s="48"/>
      <c r="B86" s="49"/>
      <c r="C86" s="49"/>
      <c r="D86" s="49"/>
      <c r="E86" s="49"/>
      <c r="F86" s="49" t="s">
        <v>35</v>
      </c>
      <c r="G86" s="67" t="s">
        <v>124</v>
      </c>
      <c r="H86" s="240">
        <f>H245</f>
        <v>26000</v>
      </c>
      <c r="I86" s="241">
        <f>I245</f>
        <v>7000</v>
      </c>
      <c r="J86" s="241">
        <f>J245</f>
        <v>19000</v>
      </c>
      <c r="K86" s="357">
        <f t="shared" si="26"/>
        <v>26.92</v>
      </c>
      <c r="L86" s="313">
        <f>L245</f>
        <v>7000</v>
      </c>
      <c r="M86" s="241">
        <f>M245</f>
        <v>0</v>
      </c>
      <c r="N86" s="241">
        <f>N245</f>
        <v>0</v>
      </c>
      <c r="O86" s="304">
        <f>O245</f>
        <v>0</v>
      </c>
      <c r="P86" s="230">
        <f t="shared" si="45"/>
        <v>7000</v>
      </c>
      <c r="Q86" s="82">
        <f t="shared" si="33"/>
        <v>0</v>
      </c>
      <c r="R86" s="39"/>
      <c r="S86" s="40"/>
      <c r="T86" s="125"/>
      <c r="U86" s="125"/>
      <c r="V86" s="125"/>
      <c r="W86" s="125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</row>
    <row r="87" spans="1:155" ht="60.6" customHeight="1" x14ac:dyDescent="0.2">
      <c r="A87" s="48"/>
      <c r="B87" s="49"/>
      <c r="C87" s="49"/>
      <c r="D87" s="49"/>
      <c r="E87" s="87" t="s">
        <v>125</v>
      </c>
      <c r="F87" s="87"/>
      <c r="G87" s="67" t="s">
        <v>126</v>
      </c>
      <c r="H87" s="241">
        <f>H366</f>
        <v>2200000</v>
      </c>
      <c r="I87" s="241">
        <f>I366</f>
        <v>2200000</v>
      </c>
      <c r="J87" s="241">
        <f t="shared" ref="J87:O87" si="57">J366</f>
        <v>0</v>
      </c>
      <c r="K87" s="357">
        <f t="shared" si="26"/>
        <v>100</v>
      </c>
      <c r="L87" s="314">
        <f>L366</f>
        <v>2200000</v>
      </c>
      <c r="M87" s="241">
        <f t="shared" ref="M87" si="58">M366</f>
        <v>580272</v>
      </c>
      <c r="N87" s="241">
        <f t="shared" si="57"/>
        <v>164140</v>
      </c>
      <c r="O87" s="304">
        <f t="shared" si="57"/>
        <v>744412</v>
      </c>
      <c r="P87" s="230"/>
      <c r="Q87" s="82"/>
      <c r="R87" s="39"/>
      <c r="S87" s="40"/>
      <c r="T87" s="125"/>
      <c r="U87" s="125"/>
      <c r="V87" s="125"/>
      <c r="W87" s="125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</row>
    <row r="88" spans="1:155" ht="60.6" customHeight="1" x14ac:dyDescent="0.2">
      <c r="A88" s="48"/>
      <c r="B88" s="49"/>
      <c r="C88" s="49"/>
      <c r="D88" s="49"/>
      <c r="E88" s="88" t="s">
        <v>127</v>
      </c>
      <c r="F88" s="89"/>
      <c r="G88" s="227" t="s">
        <v>128</v>
      </c>
      <c r="H88" s="241">
        <f>H370</f>
        <v>0</v>
      </c>
      <c r="I88" s="241">
        <f>I370</f>
        <v>0</v>
      </c>
      <c r="J88" s="241">
        <f>J370</f>
        <v>0</v>
      </c>
      <c r="K88" s="357" t="e">
        <f t="shared" si="26"/>
        <v>#DIV/0!</v>
      </c>
      <c r="L88" s="314">
        <f>L370</f>
        <v>0</v>
      </c>
      <c r="M88" s="241">
        <f>M370</f>
        <v>0</v>
      </c>
      <c r="N88" s="241">
        <f>N370</f>
        <v>0</v>
      </c>
      <c r="O88" s="304">
        <f>O370</f>
        <v>0</v>
      </c>
      <c r="P88" s="230"/>
      <c r="Q88" s="82"/>
      <c r="R88" s="39"/>
      <c r="S88" s="40"/>
      <c r="T88" s="125"/>
      <c r="U88" s="125"/>
      <c r="V88" s="125"/>
      <c r="W88" s="125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</row>
    <row r="89" spans="1:155" ht="18" x14ac:dyDescent="0.2">
      <c r="A89" s="48"/>
      <c r="B89" s="49"/>
      <c r="C89" s="49"/>
      <c r="D89" s="49"/>
      <c r="E89" s="49" t="s">
        <v>129</v>
      </c>
      <c r="F89" s="87"/>
      <c r="G89" s="67" t="s">
        <v>130</v>
      </c>
      <c r="H89" s="241">
        <f>H448</f>
        <v>1000000</v>
      </c>
      <c r="I89" s="241">
        <f>I448</f>
        <v>500000</v>
      </c>
      <c r="J89" s="241">
        <f>J448</f>
        <v>500000</v>
      </c>
      <c r="K89" s="357">
        <f t="shared" si="26"/>
        <v>50</v>
      </c>
      <c r="L89" s="314">
        <f>L448</f>
        <v>500000</v>
      </c>
      <c r="M89" s="241">
        <f>M448</f>
        <v>150795</v>
      </c>
      <c r="N89" s="241">
        <f>N448</f>
        <v>135384</v>
      </c>
      <c r="O89" s="304">
        <f>O448</f>
        <v>286179</v>
      </c>
      <c r="P89" s="230"/>
      <c r="Q89" s="82"/>
      <c r="R89" s="39"/>
      <c r="S89" s="40"/>
      <c r="T89" s="125"/>
      <c r="U89" s="125"/>
      <c r="V89" s="125"/>
      <c r="W89" s="125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</row>
    <row r="90" spans="1:155" ht="33" x14ac:dyDescent="0.2">
      <c r="A90" s="48"/>
      <c r="B90" s="49"/>
      <c r="C90" s="49"/>
      <c r="D90" s="49">
        <v>58</v>
      </c>
      <c r="E90" s="49"/>
      <c r="F90" s="49"/>
      <c r="G90" s="67" t="s">
        <v>101</v>
      </c>
      <c r="H90" s="240">
        <f>+H246+H453</f>
        <v>5529000</v>
      </c>
      <c r="I90" s="241">
        <f>+I246+I453</f>
        <v>1946000</v>
      </c>
      <c r="J90" s="241">
        <f>+J246+J453</f>
        <v>3583000</v>
      </c>
      <c r="K90" s="357">
        <f t="shared" si="26"/>
        <v>35.200000000000003</v>
      </c>
      <c r="L90" s="313">
        <f>+L246+L453</f>
        <v>1946000</v>
      </c>
      <c r="M90" s="241">
        <f>+M246+M453</f>
        <v>926109</v>
      </c>
      <c r="N90" s="241">
        <f>+N246+N453</f>
        <v>934176.29999999993</v>
      </c>
      <c r="O90" s="304">
        <f>+O246+O453</f>
        <v>1860285.2999999998</v>
      </c>
      <c r="P90" s="230">
        <f>L90-O90</f>
        <v>85714.700000000186</v>
      </c>
      <c r="Q90" s="82">
        <f t="shared" ref="Q90:Q121" si="59">ROUND(O90/H90*100,2)</f>
        <v>33.65</v>
      </c>
      <c r="R90" s="39"/>
      <c r="S90" s="40"/>
      <c r="T90" s="125"/>
      <c r="U90" s="125"/>
      <c r="V90" s="125"/>
      <c r="W90" s="125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</row>
    <row r="91" spans="1:155" ht="18" x14ac:dyDescent="0.2">
      <c r="A91" s="48"/>
      <c r="B91" s="49"/>
      <c r="C91" s="49"/>
      <c r="D91" s="49">
        <v>59</v>
      </c>
      <c r="E91" s="49"/>
      <c r="F91" s="49"/>
      <c r="G91" s="67" t="s">
        <v>103</v>
      </c>
      <c r="H91" s="240">
        <f>H147+H373</f>
        <v>894000</v>
      </c>
      <c r="I91" s="241">
        <f>I147+I373</f>
        <v>224000</v>
      </c>
      <c r="J91" s="241">
        <f>J147+J373</f>
        <v>670000</v>
      </c>
      <c r="K91" s="357">
        <f t="shared" si="26"/>
        <v>25.06</v>
      </c>
      <c r="L91" s="313">
        <f>L147+L373</f>
        <v>224000</v>
      </c>
      <c r="M91" s="241">
        <f>M147+M373</f>
        <v>769</v>
      </c>
      <c r="N91" s="241">
        <f>N147+N373</f>
        <v>0</v>
      </c>
      <c r="O91" s="304">
        <f>O147+O373</f>
        <v>769</v>
      </c>
      <c r="P91" s="230">
        <f>P147+P373</f>
        <v>223231</v>
      </c>
      <c r="Q91" s="82">
        <f t="shared" si="59"/>
        <v>0.09</v>
      </c>
      <c r="R91" s="39"/>
      <c r="S91" s="40"/>
      <c r="T91" s="125"/>
      <c r="U91" s="125"/>
      <c r="V91" s="125"/>
      <c r="W91" s="125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</row>
    <row r="92" spans="1:155" ht="18" x14ac:dyDescent="0.2">
      <c r="A92" s="48"/>
      <c r="B92" s="49"/>
      <c r="C92" s="49"/>
      <c r="D92" s="49" t="s">
        <v>131</v>
      </c>
      <c r="E92" s="49"/>
      <c r="F92" s="49"/>
      <c r="G92" s="67" t="s">
        <v>105</v>
      </c>
      <c r="H92" s="240">
        <f>H93</f>
        <v>0</v>
      </c>
      <c r="I92" s="241">
        <f>I93</f>
        <v>0</v>
      </c>
      <c r="J92" s="241">
        <f>J93</f>
        <v>0</v>
      </c>
      <c r="K92" s="357" t="e">
        <f t="shared" si="26"/>
        <v>#DIV/0!</v>
      </c>
      <c r="L92" s="313">
        <f>L93</f>
        <v>0</v>
      </c>
      <c r="M92" s="241">
        <f t="shared" ref="M92:O92" si="60">M93</f>
        <v>0</v>
      </c>
      <c r="N92" s="241">
        <f t="shared" si="60"/>
        <v>0</v>
      </c>
      <c r="O92" s="304">
        <f t="shared" si="60"/>
        <v>0</v>
      </c>
      <c r="P92" s="230">
        <f>L92-O92</f>
        <v>0</v>
      </c>
      <c r="Q92" s="82" t="e">
        <f t="shared" si="59"/>
        <v>#DIV/0!</v>
      </c>
      <c r="R92" s="39"/>
      <c r="S92" s="40"/>
      <c r="T92" s="125"/>
      <c r="U92" s="125"/>
      <c r="V92" s="125"/>
      <c r="W92" s="125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</row>
    <row r="93" spans="1:155" ht="18" x14ac:dyDescent="0.2">
      <c r="A93" s="48"/>
      <c r="B93" s="49"/>
      <c r="C93" s="49"/>
      <c r="D93" s="49">
        <v>71</v>
      </c>
      <c r="E93" s="49"/>
      <c r="F93" s="49"/>
      <c r="G93" s="67" t="s">
        <v>107</v>
      </c>
      <c r="H93" s="240">
        <f>H251+H376</f>
        <v>0</v>
      </c>
      <c r="I93" s="241">
        <f>I251+I376</f>
        <v>0</v>
      </c>
      <c r="J93" s="241">
        <f>J251+J376</f>
        <v>0</v>
      </c>
      <c r="K93" s="357" t="e">
        <f t="shared" si="26"/>
        <v>#DIV/0!</v>
      </c>
      <c r="L93" s="313">
        <f>L251+L376</f>
        <v>0</v>
      </c>
      <c r="M93" s="241">
        <f>M251+M376</f>
        <v>0</v>
      </c>
      <c r="N93" s="241">
        <f>N251+N376</f>
        <v>0</v>
      </c>
      <c r="O93" s="304">
        <f>O251+O376</f>
        <v>0</v>
      </c>
      <c r="P93" s="230">
        <f>L93-O93</f>
        <v>0</v>
      </c>
      <c r="Q93" s="82" t="e">
        <f t="shared" si="59"/>
        <v>#DIV/0!</v>
      </c>
      <c r="R93" s="39"/>
      <c r="S93" s="40"/>
      <c r="T93" s="125"/>
      <c r="U93" s="125"/>
      <c r="V93" s="125"/>
      <c r="W93" s="125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</row>
    <row r="94" spans="1:155" ht="18" x14ac:dyDescent="0.2">
      <c r="A94" s="48"/>
      <c r="B94" s="49"/>
      <c r="C94" s="49"/>
      <c r="D94" s="49">
        <v>79</v>
      </c>
      <c r="E94" s="49"/>
      <c r="F94" s="49"/>
      <c r="G94" s="67" t="s">
        <v>132</v>
      </c>
      <c r="H94" s="240">
        <f>H95+H96</f>
        <v>0</v>
      </c>
      <c r="I94" s="241">
        <f>I95+I96</f>
        <v>0</v>
      </c>
      <c r="J94" s="241">
        <f>J95+J96</f>
        <v>0</v>
      </c>
      <c r="K94" s="357" t="e">
        <f t="shared" si="26"/>
        <v>#DIV/0!</v>
      </c>
      <c r="L94" s="313">
        <f>L95+L96</f>
        <v>0</v>
      </c>
      <c r="M94" s="241">
        <f>M95+M96</f>
        <v>0</v>
      </c>
      <c r="N94" s="241">
        <f>N95+N96</f>
        <v>0</v>
      </c>
      <c r="O94" s="304">
        <f t="shared" ref="O94" si="61">O95+O96</f>
        <v>0</v>
      </c>
      <c r="P94" s="230">
        <f>L94-O94</f>
        <v>0</v>
      </c>
      <c r="Q94" s="82" t="e">
        <f t="shared" si="59"/>
        <v>#DIV/0!</v>
      </c>
      <c r="R94" s="39"/>
      <c r="S94" s="40"/>
      <c r="T94" s="125"/>
      <c r="U94" s="125"/>
      <c r="V94" s="125"/>
      <c r="W94" s="125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</row>
    <row r="95" spans="1:155" ht="18" x14ac:dyDescent="0.2">
      <c r="A95" s="48"/>
      <c r="B95" s="49"/>
      <c r="C95" s="49"/>
      <c r="D95" s="49" t="s">
        <v>133</v>
      </c>
      <c r="E95" s="49"/>
      <c r="F95" s="49"/>
      <c r="G95" s="67" t="s">
        <v>134</v>
      </c>
      <c r="H95" s="240">
        <f>H469</f>
        <v>0</v>
      </c>
      <c r="I95" s="241">
        <f>I469</f>
        <v>0</v>
      </c>
      <c r="J95" s="241">
        <f>J470</f>
        <v>0</v>
      </c>
      <c r="K95" s="357" t="e">
        <f t="shared" si="26"/>
        <v>#DIV/0!</v>
      </c>
      <c r="L95" s="313">
        <f>L469</f>
        <v>0</v>
      </c>
      <c r="M95" s="241">
        <f>M470</f>
        <v>0</v>
      </c>
      <c r="N95" s="241">
        <f>N470</f>
        <v>0</v>
      </c>
      <c r="O95" s="304">
        <f t="shared" ref="O95" si="62">O470</f>
        <v>0</v>
      </c>
      <c r="P95" s="230">
        <f>L95-O95</f>
        <v>0</v>
      </c>
      <c r="Q95" s="82" t="e">
        <f t="shared" si="59"/>
        <v>#DIV/0!</v>
      </c>
      <c r="R95" s="39"/>
      <c r="S95" s="40"/>
      <c r="T95" s="125"/>
      <c r="U95" s="125"/>
      <c r="V95" s="125"/>
      <c r="W95" s="125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</row>
    <row r="96" spans="1:155" ht="18" x14ac:dyDescent="0.2">
      <c r="A96" s="48"/>
      <c r="B96" s="49"/>
      <c r="C96" s="49"/>
      <c r="D96" s="49">
        <v>81</v>
      </c>
      <c r="E96" s="49"/>
      <c r="F96" s="49"/>
      <c r="G96" s="67" t="s">
        <v>135</v>
      </c>
      <c r="H96" s="240">
        <f>H386</f>
        <v>0</v>
      </c>
      <c r="I96" s="241">
        <f>I386</f>
        <v>0</v>
      </c>
      <c r="J96" s="241">
        <f>J386</f>
        <v>0</v>
      </c>
      <c r="K96" s="357" t="e">
        <f t="shared" si="26"/>
        <v>#DIV/0!</v>
      </c>
      <c r="L96" s="313">
        <f>L386</f>
        <v>0</v>
      </c>
      <c r="M96" s="241">
        <f>M386</f>
        <v>0</v>
      </c>
      <c r="N96" s="241">
        <f>N386</f>
        <v>0</v>
      </c>
      <c r="O96" s="304">
        <f t="shared" ref="O96" si="63">O386</f>
        <v>0</v>
      </c>
      <c r="P96" s="230">
        <f>L96-O96</f>
        <v>0</v>
      </c>
      <c r="Q96" s="82" t="e">
        <f t="shared" si="59"/>
        <v>#DIV/0!</v>
      </c>
      <c r="R96" s="39"/>
      <c r="S96" s="40"/>
      <c r="T96" s="125"/>
      <c r="U96" s="125"/>
      <c r="V96" s="125"/>
      <c r="W96" s="125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</row>
    <row r="97" spans="1:155" ht="18" x14ac:dyDescent="0.2">
      <c r="A97" s="91"/>
      <c r="B97" s="92"/>
      <c r="C97" s="92"/>
      <c r="D97" s="92">
        <v>85</v>
      </c>
      <c r="E97" s="92"/>
      <c r="F97" s="92"/>
      <c r="G97" s="93" t="s">
        <v>108</v>
      </c>
      <c r="H97" s="246">
        <f>+H258+H387+H476</f>
        <v>0</v>
      </c>
      <c r="I97" s="247">
        <f>+I258+I387+I473+I153</f>
        <v>0</v>
      </c>
      <c r="J97" s="247">
        <f>+J258+J387+J473</f>
        <v>0</v>
      </c>
      <c r="K97" s="358"/>
      <c r="L97" s="395">
        <f>+L258+L387+L476</f>
        <v>0</v>
      </c>
      <c r="M97" s="247">
        <f>+M258+M387+M473+M153</f>
        <v>-19876.599999999999</v>
      </c>
      <c r="N97" s="247">
        <f>+N258+N387+N473+N153</f>
        <v>-136654.28</v>
      </c>
      <c r="O97" s="306">
        <f>+O258+O387+O473+O153</f>
        <v>-156530.88</v>
      </c>
      <c r="P97" s="368"/>
      <c r="Q97" s="82" t="e">
        <f t="shared" si="59"/>
        <v>#DIV/0!</v>
      </c>
      <c r="R97" s="39"/>
      <c r="S97" s="40"/>
      <c r="T97" s="125"/>
      <c r="U97" s="125"/>
      <c r="V97" s="125"/>
      <c r="W97" s="125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</row>
    <row r="98" spans="1:155" ht="33" x14ac:dyDescent="0.2">
      <c r="A98" s="433" t="s">
        <v>136</v>
      </c>
      <c r="B98" s="434"/>
      <c r="C98" s="434"/>
      <c r="D98" s="434"/>
      <c r="E98" s="434"/>
      <c r="F98" s="434"/>
      <c r="G98" s="72" t="s">
        <v>137</v>
      </c>
      <c r="H98" s="244">
        <f>H99+H153</f>
        <v>898000</v>
      </c>
      <c r="I98" s="248">
        <f>I99+I153</f>
        <v>225000</v>
      </c>
      <c r="J98" s="248">
        <f>J99+J153</f>
        <v>673000</v>
      </c>
      <c r="K98" s="359">
        <f>ROUND(I98/H98*100,2)</f>
        <v>25.06</v>
      </c>
      <c r="L98" s="394">
        <f>L99+L153</f>
        <v>225000</v>
      </c>
      <c r="M98" s="245">
        <f>M99+M153</f>
        <v>769</v>
      </c>
      <c r="N98" s="245">
        <f>N99+N153</f>
        <v>0</v>
      </c>
      <c r="O98" s="305">
        <f>O99+O153</f>
        <v>769</v>
      </c>
      <c r="P98" s="367">
        <f>L98-O98</f>
        <v>224231</v>
      </c>
      <c r="Q98" s="82">
        <f t="shared" si="59"/>
        <v>0.09</v>
      </c>
      <c r="R98" s="39"/>
      <c r="S98" s="40"/>
      <c r="T98" s="125"/>
      <c r="U98" s="125"/>
      <c r="V98" s="125"/>
      <c r="W98" s="125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</row>
    <row r="99" spans="1:155" ht="18" x14ac:dyDescent="0.2">
      <c r="A99" s="48"/>
      <c r="B99" s="49"/>
      <c r="C99" s="49"/>
      <c r="D99" s="49" t="s">
        <v>37</v>
      </c>
      <c r="E99" s="49"/>
      <c r="F99" s="49"/>
      <c r="G99" s="94" t="s">
        <v>83</v>
      </c>
      <c r="H99" s="240">
        <f>H100+H129+H147</f>
        <v>898000</v>
      </c>
      <c r="I99" s="241">
        <f>I100+I129+I147</f>
        <v>225000</v>
      </c>
      <c r="J99" s="241">
        <f>J100+J129+J147</f>
        <v>673000</v>
      </c>
      <c r="K99" s="229">
        <f>ROUND(I99/H99*100,2)</f>
        <v>25.06</v>
      </c>
      <c r="L99" s="313">
        <f>L100+L129+L147</f>
        <v>225000</v>
      </c>
      <c r="M99" s="241">
        <f>M100+M129+M147</f>
        <v>769</v>
      </c>
      <c r="N99" s="241">
        <f>N100+N129+N147</f>
        <v>0</v>
      </c>
      <c r="O99" s="304">
        <f t="shared" ref="O99" si="64">O100+O129+O147</f>
        <v>769</v>
      </c>
      <c r="P99" s="230">
        <f>L99-O99</f>
        <v>224231</v>
      </c>
      <c r="Q99" s="82">
        <f t="shared" si="59"/>
        <v>0.09</v>
      </c>
      <c r="R99" s="39"/>
      <c r="S99" s="40"/>
      <c r="T99" s="125"/>
      <c r="U99" s="125"/>
      <c r="V99" s="125"/>
      <c r="W99" s="125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</row>
    <row r="100" spans="1:155" ht="18" x14ac:dyDescent="0.2">
      <c r="A100" s="48"/>
      <c r="B100" s="49"/>
      <c r="C100" s="49"/>
      <c r="D100" s="49" t="s">
        <v>110</v>
      </c>
      <c r="E100" s="49"/>
      <c r="F100" s="49"/>
      <c r="G100" s="94" t="s">
        <v>85</v>
      </c>
      <c r="H100" s="240">
        <f>H101+H122+H120</f>
        <v>0</v>
      </c>
      <c r="I100" s="241">
        <f>I101+I122+I120</f>
        <v>0</v>
      </c>
      <c r="J100" s="241">
        <f>J101+J122+J120</f>
        <v>0</v>
      </c>
      <c r="K100" s="229" t="e">
        <f>ROUND(I100/H100*100,2)</f>
        <v>#DIV/0!</v>
      </c>
      <c r="L100" s="313">
        <f>L101+L122+L120</f>
        <v>0</v>
      </c>
      <c r="M100" s="241">
        <f>M101+M122+M120</f>
        <v>0</v>
      </c>
      <c r="N100" s="241">
        <f>N101+N122+N120</f>
        <v>0</v>
      </c>
      <c r="O100" s="304">
        <f>O101+O122+O120</f>
        <v>0</v>
      </c>
      <c r="P100" s="230">
        <f>P101+P122+P120</f>
        <v>0</v>
      </c>
      <c r="Q100" s="82" t="e">
        <f t="shared" si="59"/>
        <v>#DIV/0!</v>
      </c>
      <c r="R100" s="39"/>
      <c r="S100" s="40"/>
      <c r="T100" s="125"/>
      <c r="U100" s="125"/>
      <c r="V100" s="125"/>
      <c r="W100" s="125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</row>
    <row r="101" spans="1:155" ht="18" x14ac:dyDescent="0.2">
      <c r="A101" s="48"/>
      <c r="B101" s="49"/>
      <c r="C101" s="49"/>
      <c r="D101" s="49"/>
      <c r="E101" s="49" t="s">
        <v>37</v>
      </c>
      <c r="F101" s="49"/>
      <c r="G101" s="67" t="s">
        <v>138</v>
      </c>
      <c r="H101" s="240">
        <f>SUM(H102:H119)</f>
        <v>0</v>
      </c>
      <c r="I101" s="241">
        <f>SUM(I102:I119)</f>
        <v>0</v>
      </c>
      <c r="J101" s="241">
        <f>SUM(J102:J119)</f>
        <v>0</v>
      </c>
      <c r="K101" s="229" t="e">
        <f>ROUND(I101/H101*100,2)</f>
        <v>#DIV/0!</v>
      </c>
      <c r="L101" s="313">
        <f>SUM(L102:L119)</f>
        <v>0</v>
      </c>
      <c r="M101" s="241">
        <f>SUM(M102:M119)</f>
        <v>0</v>
      </c>
      <c r="N101" s="241">
        <f>SUM(N102:N119)</f>
        <v>0</v>
      </c>
      <c r="O101" s="304">
        <f t="shared" ref="O101" si="65">SUM(O102:O119)</f>
        <v>0</v>
      </c>
      <c r="P101" s="230">
        <f>L101-O101</f>
        <v>0</v>
      </c>
      <c r="Q101" s="82" t="e">
        <f t="shared" si="59"/>
        <v>#DIV/0!</v>
      </c>
      <c r="R101" s="39"/>
      <c r="S101" s="40"/>
      <c r="T101" s="125"/>
      <c r="U101" s="125"/>
      <c r="V101" s="125"/>
      <c r="W101" s="125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</row>
    <row r="102" spans="1:155" ht="18" x14ac:dyDescent="0.2">
      <c r="A102" s="64"/>
      <c r="B102" s="65"/>
      <c r="C102" s="65"/>
      <c r="D102" s="65"/>
      <c r="E102" s="65"/>
      <c r="F102" s="65" t="s">
        <v>37</v>
      </c>
      <c r="G102" s="68" t="s">
        <v>139</v>
      </c>
      <c r="H102" s="249"/>
      <c r="I102" s="250"/>
      <c r="J102" s="250">
        <f>H102-I102</f>
        <v>0</v>
      </c>
      <c r="K102" s="229" t="e">
        <f>ROUND(I102/H102*100,2)</f>
        <v>#DIV/0!</v>
      </c>
      <c r="L102" s="390"/>
      <c r="M102" s="255"/>
      <c r="N102" s="255"/>
      <c r="O102" s="298">
        <f t="shared" ref="O102:O121" si="66">+M102+N102</f>
        <v>0</v>
      </c>
      <c r="P102" s="348">
        <f>L102-O102</f>
        <v>0</v>
      </c>
      <c r="Q102" s="82" t="e">
        <f t="shared" si="59"/>
        <v>#DIV/0!</v>
      </c>
      <c r="R102" s="39"/>
      <c r="S102" s="40"/>
      <c r="T102" s="125"/>
      <c r="U102" s="125"/>
      <c r="V102" s="125"/>
      <c r="W102" s="125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</row>
    <row r="103" spans="1:155" s="105" customFormat="1" ht="18" x14ac:dyDescent="0.2">
      <c r="A103" s="97"/>
      <c r="B103" s="98"/>
      <c r="C103" s="98"/>
      <c r="D103" s="98"/>
      <c r="E103" s="98"/>
      <c r="F103" s="98"/>
      <c r="G103" s="99" t="s">
        <v>140</v>
      </c>
      <c r="H103" s="251"/>
      <c r="I103" s="252"/>
      <c r="J103" s="250">
        <f t="shared" ref="J103:J119" si="67">H103-I103</f>
        <v>0</v>
      </c>
      <c r="K103" s="360"/>
      <c r="L103" s="396"/>
      <c r="M103" s="307"/>
      <c r="N103" s="307"/>
      <c r="O103" s="298">
        <f t="shared" si="66"/>
        <v>0</v>
      </c>
      <c r="P103" s="369"/>
      <c r="Q103" s="82" t="e">
        <f t="shared" si="59"/>
        <v>#DIV/0!</v>
      </c>
      <c r="R103" s="100"/>
      <c r="S103" s="101"/>
      <c r="T103" s="101"/>
      <c r="U103" s="101"/>
      <c r="V103" s="101"/>
      <c r="W103" s="101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3"/>
      <c r="BL103" s="103"/>
      <c r="BM103" s="103"/>
      <c r="BN103" s="103"/>
      <c r="BO103" s="103"/>
      <c r="BP103" s="103"/>
      <c r="BQ103" s="103"/>
      <c r="BR103" s="103"/>
      <c r="BS103" s="103"/>
      <c r="BT103" s="103"/>
      <c r="BU103" s="103"/>
      <c r="BV103" s="103"/>
      <c r="BW103" s="103"/>
      <c r="BX103" s="103"/>
      <c r="BY103" s="103"/>
      <c r="BZ103" s="103"/>
      <c r="CA103" s="103"/>
      <c r="CB103" s="103"/>
      <c r="CC103" s="103"/>
      <c r="CD103" s="103"/>
      <c r="CE103" s="103"/>
      <c r="CF103" s="103"/>
      <c r="CG103" s="103"/>
      <c r="CH103" s="103"/>
      <c r="CI103" s="103"/>
      <c r="CJ103" s="103"/>
      <c r="CK103" s="103"/>
      <c r="CL103" s="103"/>
      <c r="CM103" s="103"/>
      <c r="CN103" s="103"/>
      <c r="CO103" s="103"/>
      <c r="CP103" s="103"/>
      <c r="CQ103" s="103"/>
      <c r="CR103" s="103"/>
      <c r="CS103" s="103"/>
      <c r="CT103" s="103"/>
      <c r="CU103" s="103"/>
      <c r="CV103" s="103"/>
      <c r="CW103" s="103"/>
      <c r="CX103" s="103"/>
      <c r="CY103" s="103"/>
      <c r="CZ103" s="103"/>
      <c r="DA103" s="103"/>
      <c r="DB103" s="103"/>
      <c r="DC103" s="103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</row>
    <row r="104" spans="1:155" ht="18" x14ac:dyDescent="0.2">
      <c r="A104" s="64"/>
      <c r="B104" s="65"/>
      <c r="C104" s="65"/>
      <c r="D104" s="65"/>
      <c r="E104" s="65"/>
      <c r="F104" s="65" t="s">
        <v>35</v>
      </c>
      <c r="G104" s="68" t="s">
        <v>141</v>
      </c>
      <c r="H104" s="249"/>
      <c r="I104" s="250"/>
      <c r="J104" s="250">
        <f t="shared" si="67"/>
        <v>0</v>
      </c>
      <c r="K104" s="229"/>
      <c r="L104" s="390"/>
      <c r="M104" s="255"/>
      <c r="N104" s="255"/>
      <c r="O104" s="298">
        <f t="shared" si="66"/>
        <v>0</v>
      </c>
      <c r="P104" s="230">
        <f t="shared" ref="P104:P119" si="68">L104-O104</f>
        <v>0</v>
      </c>
      <c r="Q104" s="82" t="e">
        <f t="shared" si="59"/>
        <v>#DIV/0!</v>
      </c>
      <c r="R104" s="39"/>
      <c r="S104" s="40"/>
      <c r="T104" s="125"/>
      <c r="U104" s="125"/>
      <c r="V104" s="125"/>
      <c r="W104" s="125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</row>
    <row r="105" spans="1:155" ht="18" x14ac:dyDescent="0.2">
      <c r="A105" s="64"/>
      <c r="B105" s="65"/>
      <c r="C105" s="65"/>
      <c r="D105" s="65"/>
      <c r="E105" s="65"/>
      <c r="F105" s="65" t="s">
        <v>142</v>
      </c>
      <c r="G105" s="68" t="s">
        <v>143</v>
      </c>
      <c r="H105" s="249"/>
      <c r="I105" s="250"/>
      <c r="J105" s="250">
        <f t="shared" si="67"/>
        <v>0</v>
      </c>
      <c r="K105" s="229"/>
      <c r="L105" s="390"/>
      <c r="M105" s="255"/>
      <c r="N105" s="255"/>
      <c r="O105" s="298">
        <f t="shared" si="66"/>
        <v>0</v>
      </c>
      <c r="P105" s="230">
        <f t="shared" si="68"/>
        <v>0</v>
      </c>
      <c r="Q105" s="82" t="e">
        <f t="shared" si="59"/>
        <v>#DIV/0!</v>
      </c>
      <c r="R105" s="39"/>
      <c r="S105" s="40"/>
      <c r="T105" s="125"/>
      <c r="U105" s="125"/>
      <c r="V105" s="125"/>
      <c r="W105" s="125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</row>
    <row r="106" spans="1:155" ht="18" x14ac:dyDescent="0.2">
      <c r="A106" s="64"/>
      <c r="B106" s="65"/>
      <c r="C106" s="65"/>
      <c r="D106" s="65"/>
      <c r="E106" s="65"/>
      <c r="F106" s="65" t="s">
        <v>24</v>
      </c>
      <c r="G106" s="68" t="s">
        <v>144</v>
      </c>
      <c r="H106" s="249"/>
      <c r="I106" s="250"/>
      <c r="J106" s="250">
        <f t="shared" si="67"/>
        <v>0</v>
      </c>
      <c r="K106" s="229"/>
      <c r="L106" s="390"/>
      <c r="M106" s="255"/>
      <c r="N106" s="255"/>
      <c r="O106" s="298">
        <f t="shared" si="66"/>
        <v>0</v>
      </c>
      <c r="P106" s="230">
        <f t="shared" si="68"/>
        <v>0</v>
      </c>
      <c r="Q106" s="82" t="e">
        <f t="shared" si="59"/>
        <v>#DIV/0!</v>
      </c>
      <c r="R106" s="39"/>
      <c r="S106" s="40"/>
      <c r="T106" s="125"/>
      <c r="U106" s="125"/>
      <c r="V106" s="125"/>
      <c r="W106" s="125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</row>
    <row r="107" spans="1:155" ht="18" x14ac:dyDescent="0.2">
      <c r="A107" s="64"/>
      <c r="B107" s="65"/>
      <c r="C107" s="65"/>
      <c r="D107" s="65"/>
      <c r="E107" s="65"/>
      <c r="F107" s="65"/>
      <c r="G107" s="68" t="s">
        <v>145</v>
      </c>
      <c r="H107" s="249"/>
      <c r="I107" s="250"/>
      <c r="J107" s="250">
        <f t="shared" si="67"/>
        <v>0</v>
      </c>
      <c r="K107" s="229"/>
      <c r="L107" s="390"/>
      <c r="M107" s="255"/>
      <c r="N107" s="255"/>
      <c r="O107" s="298">
        <f t="shared" si="66"/>
        <v>0</v>
      </c>
      <c r="P107" s="230">
        <f t="shared" si="68"/>
        <v>0</v>
      </c>
      <c r="Q107" s="82" t="e">
        <f t="shared" si="59"/>
        <v>#DIV/0!</v>
      </c>
      <c r="R107" s="39"/>
      <c r="S107" s="40"/>
      <c r="T107" s="125"/>
      <c r="U107" s="125"/>
      <c r="V107" s="125"/>
      <c r="W107" s="125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</row>
    <row r="108" spans="1:155" ht="18" x14ac:dyDescent="0.2">
      <c r="A108" s="64"/>
      <c r="B108" s="65"/>
      <c r="C108" s="65"/>
      <c r="D108" s="65"/>
      <c r="E108" s="65"/>
      <c r="F108" s="65" t="s">
        <v>39</v>
      </c>
      <c r="G108" s="68" t="s">
        <v>146</v>
      </c>
      <c r="H108" s="249"/>
      <c r="I108" s="250"/>
      <c r="J108" s="250">
        <f t="shared" si="67"/>
        <v>0</v>
      </c>
      <c r="K108" s="229"/>
      <c r="L108" s="390"/>
      <c r="M108" s="255"/>
      <c r="N108" s="255"/>
      <c r="O108" s="298">
        <f t="shared" si="66"/>
        <v>0</v>
      </c>
      <c r="P108" s="230">
        <f t="shared" si="68"/>
        <v>0</v>
      </c>
      <c r="Q108" s="82" t="e">
        <f t="shared" si="59"/>
        <v>#DIV/0!</v>
      </c>
      <c r="R108" s="39"/>
      <c r="S108" s="40"/>
      <c r="T108" s="125"/>
      <c r="U108" s="125"/>
      <c r="V108" s="125"/>
      <c r="W108" s="125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</row>
    <row r="109" spans="1:155" ht="18" x14ac:dyDescent="0.2">
      <c r="A109" s="64"/>
      <c r="B109" s="65"/>
      <c r="C109" s="65"/>
      <c r="D109" s="65"/>
      <c r="E109" s="65"/>
      <c r="F109" s="65"/>
      <c r="G109" s="68" t="s">
        <v>147</v>
      </c>
      <c r="H109" s="249"/>
      <c r="I109" s="250"/>
      <c r="J109" s="250">
        <f t="shared" si="67"/>
        <v>0</v>
      </c>
      <c r="K109" s="229"/>
      <c r="L109" s="390"/>
      <c r="M109" s="255"/>
      <c r="N109" s="255"/>
      <c r="O109" s="298">
        <f t="shared" si="66"/>
        <v>0</v>
      </c>
      <c r="P109" s="230">
        <f t="shared" si="68"/>
        <v>0</v>
      </c>
      <c r="Q109" s="82" t="e">
        <f t="shared" si="59"/>
        <v>#DIV/0!</v>
      </c>
      <c r="R109" s="39"/>
      <c r="S109" s="40"/>
      <c r="T109" s="125"/>
      <c r="U109" s="125"/>
      <c r="V109" s="125"/>
      <c r="W109" s="125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</row>
    <row r="110" spans="1:155" ht="18" x14ac:dyDescent="0.2">
      <c r="A110" s="64"/>
      <c r="B110" s="65"/>
      <c r="C110" s="65"/>
      <c r="D110" s="65"/>
      <c r="E110" s="65"/>
      <c r="F110" s="65" t="s">
        <v>148</v>
      </c>
      <c r="G110" s="68" t="s">
        <v>149</v>
      </c>
      <c r="H110" s="249"/>
      <c r="I110" s="250"/>
      <c r="J110" s="250">
        <f t="shared" si="67"/>
        <v>0</v>
      </c>
      <c r="K110" s="229"/>
      <c r="L110" s="390"/>
      <c r="M110" s="255"/>
      <c r="N110" s="255"/>
      <c r="O110" s="298">
        <f t="shared" si="66"/>
        <v>0</v>
      </c>
      <c r="P110" s="230">
        <f t="shared" si="68"/>
        <v>0</v>
      </c>
      <c r="Q110" s="82" t="e">
        <f t="shared" si="59"/>
        <v>#DIV/0!</v>
      </c>
      <c r="R110" s="39"/>
      <c r="S110" s="40"/>
      <c r="T110" s="125"/>
      <c r="U110" s="125"/>
      <c r="V110" s="125"/>
      <c r="W110" s="125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</row>
    <row r="111" spans="1:155" ht="18" x14ac:dyDescent="0.2">
      <c r="A111" s="64"/>
      <c r="B111" s="65"/>
      <c r="C111" s="65"/>
      <c r="D111" s="65"/>
      <c r="E111" s="65"/>
      <c r="F111" s="65" t="s">
        <v>46</v>
      </c>
      <c r="G111" s="68" t="s">
        <v>150</v>
      </c>
      <c r="H111" s="249"/>
      <c r="I111" s="250"/>
      <c r="J111" s="250">
        <f t="shared" si="67"/>
        <v>0</v>
      </c>
      <c r="K111" s="229"/>
      <c r="L111" s="390"/>
      <c r="M111" s="255"/>
      <c r="N111" s="255"/>
      <c r="O111" s="298">
        <f t="shared" si="66"/>
        <v>0</v>
      </c>
      <c r="P111" s="230">
        <f t="shared" si="68"/>
        <v>0</v>
      </c>
      <c r="Q111" s="82" t="e">
        <f t="shared" si="59"/>
        <v>#DIV/0!</v>
      </c>
      <c r="R111" s="39"/>
      <c r="S111" s="40"/>
      <c r="T111" s="125"/>
      <c r="U111" s="125"/>
      <c r="V111" s="125"/>
      <c r="W111" s="125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</row>
    <row r="112" spans="1:155" ht="18" x14ac:dyDescent="0.2">
      <c r="A112" s="64"/>
      <c r="B112" s="65"/>
      <c r="C112" s="65"/>
      <c r="D112" s="65"/>
      <c r="E112" s="65"/>
      <c r="F112" s="65"/>
      <c r="G112" s="68" t="s">
        <v>151</v>
      </c>
      <c r="H112" s="249"/>
      <c r="I112" s="250"/>
      <c r="J112" s="250">
        <f t="shared" si="67"/>
        <v>0</v>
      </c>
      <c r="K112" s="229"/>
      <c r="L112" s="390"/>
      <c r="M112" s="255"/>
      <c r="N112" s="255"/>
      <c r="O112" s="298">
        <f t="shared" si="66"/>
        <v>0</v>
      </c>
      <c r="P112" s="230">
        <f t="shared" si="68"/>
        <v>0</v>
      </c>
      <c r="Q112" s="82" t="e">
        <f t="shared" si="59"/>
        <v>#DIV/0!</v>
      </c>
      <c r="R112" s="39"/>
      <c r="S112" s="40"/>
      <c r="T112" s="125"/>
      <c r="U112" s="125"/>
      <c r="V112" s="125"/>
      <c r="W112" s="125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</row>
    <row r="113" spans="1:155" ht="18" x14ac:dyDescent="0.2">
      <c r="A113" s="64"/>
      <c r="B113" s="65"/>
      <c r="C113" s="65"/>
      <c r="D113" s="65"/>
      <c r="E113" s="65"/>
      <c r="F113" s="65"/>
      <c r="G113" s="68" t="s">
        <v>152</v>
      </c>
      <c r="H113" s="249"/>
      <c r="I113" s="250"/>
      <c r="J113" s="250">
        <f t="shared" si="67"/>
        <v>0</v>
      </c>
      <c r="K113" s="229"/>
      <c r="L113" s="390"/>
      <c r="M113" s="255"/>
      <c r="N113" s="255"/>
      <c r="O113" s="298">
        <f t="shared" si="66"/>
        <v>0</v>
      </c>
      <c r="P113" s="230">
        <f t="shared" si="68"/>
        <v>0</v>
      </c>
      <c r="Q113" s="82" t="e">
        <f t="shared" si="59"/>
        <v>#DIV/0!</v>
      </c>
      <c r="R113" s="39"/>
      <c r="S113" s="40"/>
      <c r="T113" s="125"/>
      <c r="U113" s="125"/>
      <c r="V113" s="125"/>
      <c r="W113" s="125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</row>
    <row r="114" spans="1:155" ht="18" x14ac:dyDescent="0.2">
      <c r="A114" s="64"/>
      <c r="B114" s="65"/>
      <c r="C114" s="65"/>
      <c r="D114" s="65"/>
      <c r="E114" s="65"/>
      <c r="F114" s="65"/>
      <c r="G114" s="68" t="s">
        <v>153</v>
      </c>
      <c r="H114" s="249"/>
      <c r="I114" s="250"/>
      <c r="J114" s="250">
        <f t="shared" si="67"/>
        <v>0</v>
      </c>
      <c r="K114" s="229"/>
      <c r="L114" s="390"/>
      <c r="M114" s="255"/>
      <c r="N114" s="255"/>
      <c r="O114" s="298">
        <f t="shared" si="66"/>
        <v>0</v>
      </c>
      <c r="P114" s="230">
        <f t="shared" si="68"/>
        <v>0</v>
      </c>
      <c r="Q114" s="82" t="e">
        <f t="shared" si="59"/>
        <v>#DIV/0!</v>
      </c>
      <c r="R114" s="39"/>
      <c r="S114" s="40"/>
      <c r="T114" s="125"/>
      <c r="U114" s="125"/>
      <c r="V114" s="125"/>
      <c r="W114" s="125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</row>
    <row r="115" spans="1:155" ht="18" x14ac:dyDescent="0.2">
      <c r="A115" s="64"/>
      <c r="B115" s="65"/>
      <c r="C115" s="65"/>
      <c r="D115" s="65"/>
      <c r="E115" s="65"/>
      <c r="F115" s="65">
        <v>13</v>
      </c>
      <c r="G115" s="68" t="s">
        <v>154</v>
      </c>
      <c r="H115" s="249"/>
      <c r="I115" s="250"/>
      <c r="J115" s="250">
        <f t="shared" si="67"/>
        <v>0</v>
      </c>
      <c r="K115" s="229"/>
      <c r="L115" s="390"/>
      <c r="M115" s="255"/>
      <c r="N115" s="255"/>
      <c r="O115" s="298">
        <f t="shared" si="66"/>
        <v>0</v>
      </c>
      <c r="P115" s="230">
        <f t="shared" si="68"/>
        <v>0</v>
      </c>
      <c r="Q115" s="82" t="e">
        <f t="shared" si="59"/>
        <v>#DIV/0!</v>
      </c>
      <c r="R115" s="39"/>
      <c r="S115" s="40"/>
      <c r="T115" s="125"/>
      <c r="U115" s="125"/>
      <c r="V115" s="125"/>
      <c r="W115" s="125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</row>
    <row r="116" spans="1:155" ht="18" x14ac:dyDescent="0.2">
      <c r="A116" s="64"/>
      <c r="B116" s="65"/>
      <c r="C116" s="65"/>
      <c r="D116" s="65"/>
      <c r="E116" s="65"/>
      <c r="F116" s="65"/>
      <c r="G116" s="68" t="s">
        <v>155</v>
      </c>
      <c r="H116" s="249"/>
      <c r="I116" s="250"/>
      <c r="J116" s="250">
        <f t="shared" si="67"/>
        <v>0</v>
      </c>
      <c r="K116" s="229"/>
      <c r="L116" s="390"/>
      <c r="M116" s="255"/>
      <c r="N116" s="255"/>
      <c r="O116" s="298">
        <f t="shared" si="66"/>
        <v>0</v>
      </c>
      <c r="P116" s="230">
        <f t="shared" si="68"/>
        <v>0</v>
      </c>
      <c r="Q116" s="82" t="e">
        <f t="shared" si="59"/>
        <v>#DIV/0!</v>
      </c>
      <c r="R116" s="39"/>
      <c r="S116" s="40"/>
      <c r="T116" s="125"/>
      <c r="U116" s="125"/>
      <c r="V116" s="125"/>
      <c r="W116" s="125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</row>
    <row r="117" spans="1:155" ht="18" x14ac:dyDescent="0.2">
      <c r="A117" s="64"/>
      <c r="B117" s="65"/>
      <c r="C117" s="65"/>
      <c r="D117" s="65"/>
      <c r="E117" s="65"/>
      <c r="F117" s="65"/>
      <c r="G117" s="68" t="s">
        <v>156</v>
      </c>
      <c r="H117" s="249"/>
      <c r="I117" s="250"/>
      <c r="J117" s="250">
        <f t="shared" si="67"/>
        <v>0</v>
      </c>
      <c r="K117" s="229"/>
      <c r="L117" s="390"/>
      <c r="M117" s="255"/>
      <c r="N117" s="255"/>
      <c r="O117" s="298">
        <f t="shared" si="66"/>
        <v>0</v>
      </c>
      <c r="P117" s="230">
        <f t="shared" si="68"/>
        <v>0</v>
      </c>
      <c r="Q117" s="82" t="e">
        <f t="shared" si="59"/>
        <v>#DIV/0!</v>
      </c>
      <c r="R117" s="39"/>
      <c r="S117" s="40"/>
      <c r="T117" s="125"/>
      <c r="U117" s="125"/>
      <c r="V117" s="125"/>
      <c r="W117" s="125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</row>
    <row r="118" spans="1:155" ht="18" x14ac:dyDescent="0.2">
      <c r="A118" s="64"/>
      <c r="B118" s="65"/>
      <c r="C118" s="65"/>
      <c r="D118" s="65"/>
      <c r="E118" s="65"/>
      <c r="F118" s="65">
        <v>17</v>
      </c>
      <c r="G118" s="68" t="s">
        <v>157</v>
      </c>
      <c r="H118" s="249"/>
      <c r="I118" s="250"/>
      <c r="J118" s="250">
        <f t="shared" si="67"/>
        <v>0</v>
      </c>
      <c r="K118" s="229"/>
      <c r="L118" s="390"/>
      <c r="M118" s="255"/>
      <c r="N118" s="255"/>
      <c r="O118" s="298">
        <f t="shared" si="66"/>
        <v>0</v>
      </c>
      <c r="P118" s="230">
        <f t="shared" si="68"/>
        <v>0</v>
      </c>
      <c r="Q118" s="82" t="e">
        <f t="shared" si="59"/>
        <v>#DIV/0!</v>
      </c>
      <c r="R118" s="39"/>
      <c r="S118" s="40"/>
      <c r="T118" s="125"/>
      <c r="U118" s="125"/>
      <c r="V118" s="125"/>
      <c r="W118" s="125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</row>
    <row r="119" spans="1:155" ht="18" x14ac:dyDescent="0.2">
      <c r="A119" s="64"/>
      <c r="B119" s="65"/>
      <c r="C119" s="65"/>
      <c r="D119" s="65"/>
      <c r="E119" s="65"/>
      <c r="F119" s="65" t="s">
        <v>112</v>
      </c>
      <c r="G119" s="68" t="s">
        <v>158</v>
      </c>
      <c r="H119" s="249"/>
      <c r="I119" s="250"/>
      <c r="J119" s="250">
        <f t="shared" si="67"/>
        <v>0</v>
      </c>
      <c r="K119" s="229"/>
      <c r="L119" s="390"/>
      <c r="M119" s="255"/>
      <c r="N119" s="255"/>
      <c r="O119" s="298">
        <f t="shared" si="66"/>
        <v>0</v>
      </c>
      <c r="P119" s="230">
        <f t="shared" si="68"/>
        <v>0</v>
      </c>
      <c r="Q119" s="82" t="e">
        <f t="shared" si="59"/>
        <v>#DIV/0!</v>
      </c>
      <c r="R119" s="39"/>
      <c r="S119" s="40"/>
      <c r="T119" s="125"/>
      <c r="U119" s="125"/>
      <c r="V119" s="125"/>
      <c r="W119" s="125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</row>
    <row r="120" spans="1:155" ht="18" x14ac:dyDescent="0.2">
      <c r="A120" s="64"/>
      <c r="B120" s="65"/>
      <c r="C120" s="65"/>
      <c r="D120" s="65"/>
      <c r="E120" s="87" t="s">
        <v>74</v>
      </c>
      <c r="F120" s="49"/>
      <c r="G120" s="67" t="s">
        <v>159</v>
      </c>
      <c r="H120" s="253">
        <f>H121</f>
        <v>0</v>
      </c>
      <c r="I120" s="254">
        <f>I121</f>
        <v>0</v>
      </c>
      <c r="J120" s="254">
        <f>J121</f>
        <v>0</v>
      </c>
      <c r="K120" s="229" t="e">
        <f t="shared" ref="K120:K177" si="69">ROUND(I120/H120*100,2)</f>
        <v>#DIV/0!</v>
      </c>
      <c r="L120" s="313">
        <f>L121</f>
        <v>0</v>
      </c>
      <c r="M120" s="241">
        <f t="shared" ref="M120:P120" si="70">M121</f>
        <v>0</v>
      </c>
      <c r="N120" s="241">
        <f t="shared" si="70"/>
        <v>0</v>
      </c>
      <c r="O120" s="304">
        <f t="shared" si="70"/>
        <v>0</v>
      </c>
      <c r="P120" s="230">
        <f t="shared" si="70"/>
        <v>0</v>
      </c>
      <c r="Q120" s="82" t="e">
        <f t="shared" si="59"/>
        <v>#DIV/0!</v>
      </c>
      <c r="R120" s="39"/>
      <c r="S120" s="40"/>
      <c r="T120" s="125"/>
      <c r="U120" s="125"/>
      <c r="V120" s="125"/>
      <c r="W120" s="125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</row>
    <row r="121" spans="1:155" ht="18" x14ac:dyDescent="0.2">
      <c r="A121" s="64"/>
      <c r="B121" s="65"/>
      <c r="C121" s="65"/>
      <c r="D121" s="65"/>
      <c r="E121" s="65"/>
      <c r="F121" s="106" t="s">
        <v>127</v>
      </c>
      <c r="G121" s="68" t="s">
        <v>160</v>
      </c>
      <c r="H121" s="249"/>
      <c r="I121" s="250">
        <v>0</v>
      </c>
      <c r="J121" s="250">
        <f t="shared" ref="J121:J128" si="71">H121-I121</f>
        <v>0</v>
      </c>
      <c r="K121" s="229" t="e">
        <f t="shared" si="69"/>
        <v>#DIV/0!</v>
      </c>
      <c r="L121" s="390">
        <v>0</v>
      </c>
      <c r="M121" s="255"/>
      <c r="N121" s="255"/>
      <c r="O121" s="298">
        <f t="shared" si="66"/>
        <v>0</v>
      </c>
      <c r="P121" s="348">
        <f t="shared" ref="P121:P148" si="72">L121-O121</f>
        <v>0</v>
      </c>
      <c r="Q121" s="82" t="e">
        <f t="shared" si="59"/>
        <v>#DIV/0!</v>
      </c>
      <c r="R121" s="39"/>
      <c r="S121" s="40"/>
      <c r="T121" s="125"/>
      <c r="U121" s="125"/>
      <c r="V121" s="125"/>
      <c r="W121" s="125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  <c r="EX121" s="11"/>
      <c r="EY121" s="11"/>
    </row>
    <row r="122" spans="1:155" ht="18" x14ac:dyDescent="0.2">
      <c r="A122" s="48"/>
      <c r="B122" s="49"/>
      <c r="C122" s="49"/>
      <c r="D122" s="49"/>
      <c r="E122" s="49" t="s">
        <v>55</v>
      </c>
      <c r="F122" s="49"/>
      <c r="G122" s="67" t="s">
        <v>161</v>
      </c>
      <c r="H122" s="240">
        <f>H123+H124+H125+H126+H127+H128</f>
        <v>0</v>
      </c>
      <c r="I122" s="241">
        <f>I123+I124+I125+I126+I127+I128</f>
        <v>0</v>
      </c>
      <c r="J122" s="241">
        <f>J123+J124+J125+J126+J127+J128</f>
        <v>0</v>
      </c>
      <c r="K122" s="229" t="e">
        <f t="shared" si="69"/>
        <v>#DIV/0!</v>
      </c>
      <c r="L122" s="313">
        <f>L123+L124+L125+L126+L127+L128</f>
        <v>0</v>
      </c>
      <c r="M122" s="241">
        <f>M123+M124+M125+M126+M127+M128</f>
        <v>0</v>
      </c>
      <c r="N122" s="241">
        <f>N123+N124+N125+N126+N127+N128</f>
        <v>0</v>
      </c>
      <c r="O122" s="304">
        <f t="shared" ref="O122" si="73">O123+O124+O125+O126+O127+O128</f>
        <v>0</v>
      </c>
      <c r="P122" s="230">
        <f t="shared" si="72"/>
        <v>0</v>
      </c>
      <c r="Q122" s="82" t="e">
        <f t="shared" ref="Q122:Q148" si="74">ROUND(O122/H122*100,2)</f>
        <v>#DIV/0!</v>
      </c>
      <c r="R122" s="39"/>
      <c r="S122" s="40"/>
      <c r="T122" s="125"/>
      <c r="U122" s="125"/>
      <c r="V122" s="125"/>
      <c r="W122" s="125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</row>
    <row r="123" spans="1:155" ht="18" x14ac:dyDescent="0.2">
      <c r="A123" s="64"/>
      <c r="B123" s="65"/>
      <c r="C123" s="65"/>
      <c r="D123" s="65"/>
      <c r="E123" s="65"/>
      <c r="F123" s="65" t="s">
        <v>37</v>
      </c>
      <c r="G123" s="68" t="s">
        <v>162</v>
      </c>
      <c r="H123" s="249"/>
      <c r="I123" s="250"/>
      <c r="J123" s="250">
        <f t="shared" si="71"/>
        <v>0</v>
      </c>
      <c r="K123" s="229" t="e">
        <f t="shared" si="69"/>
        <v>#DIV/0!</v>
      </c>
      <c r="L123" s="390"/>
      <c r="M123" s="255"/>
      <c r="N123" s="255"/>
      <c r="O123" s="298">
        <f t="shared" ref="O123:O128" si="75">+M123+N123</f>
        <v>0</v>
      </c>
      <c r="P123" s="348">
        <f t="shared" si="72"/>
        <v>0</v>
      </c>
      <c r="Q123" s="82" t="e">
        <f t="shared" si="74"/>
        <v>#DIV/0!</v>
      </c>
      <c r="R123" s="39"/>
      <c r="S123" s="40"/>
      <c r="T123" s="125"/>
      <c r="U123" s="125"/>
      <c r="V123" s="125"/>
      <c r="W123" s="125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</row>
    <row r="124" spans="1:155" ht="18" x14ac:dyDescent="0.2">
      <c r="A124" s="64"/>
      <c r="B124" s="65"/>
      <c r="C124" s="65"/>
      <c r="D124" s="65"/>
      <c r="E124" s="65"/>
      <c r="F124" s="65" t="s">
        <v>35</v>
      </c>
      <c r="G124" s="68" t="s">
        <v>163</v>
      </c>
      <c r="H124" s="249"/>
      <c r="I124" s="250"/>
      <c r="J124" s="250">
        <f t="shared" si="71"/>
        <v>0</v>
      </c>
      <c r="K124" s="229" t="e">
        <f t="shared" si="69"/>
        <v>#DIV/0!</v>
      </c>
      <c r="L124" s="390"/>
      <c r="M124" s="255"/>
      <c r="N124" s="255"/>
      <c r="O124" s="298">
        <f t="shared" si="75"/>
        <v>0</v>
      </c>
      <c r="P124" s="348">
        <f t="shared" si="72"/>
        <v>0</v>
      </c>
      <c r="Q124" s="82" t="e">
        <f t="shared" si="74"/>
        <v>#DIV/0!</v>
      </c>
      <c r="R124" s="39"/>
      <c r="S124" s="40"/>
      <c r="T124" s="125"/>
      <c r="U124" s="125"/>
      <c r="V124" s="125"/>
      <c r="W124" s="125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</row>
    <row r="125" spans="1:155" ht="18" x14ac:dyDescent="0.2">
      <c r="A125" s="64"/>
      <c r="B125" s="65"/>
      <c r="C125" s="65"/>
      <c r="D125" s="65"/>
      <c r="E125" s="65"/>
      <c r="F125" s="65" t="s">
        <v>55</v>
      </c>
      <c r="G125" s="68" t="s">
        <v>164</v>
      </c>
      <c r="H125" s="249"/>
      <c r="I125" s="250"/>
      <c r="J125" s="250">
        <f t="shared" si="71"/>
        <v>0</v>
      </c>
      <c r="K125" s="229" t="e">
        <f t="shared" si="69"/>
        <v>#DIV/0!</v>
      </c>
      <c r="L125" s="390"/>
      <c r="M125" s="255"/>
      <c r="N125" s="255"/>
      <c r="O125" s="298">
        <f t="shared" si="75"/>
        <v>0</v>
      </c>
      <c r="P125" s="348">
        <f t="shared" si="72"/>
        <v>0</v>
      </c>
      <c r="Q125" s="82" t="e">
        <f t="shared" si="74"/>
        <v>#DIV/0!</v>
      </c>
      <c r="R125" s="39"/>
      <c r="S125" s="40"/>
      <c r="T125" s="125"/>
      <c r="U125" s="125"/>
      <c r="V125" s="125"/>
      <c r="W125" s="125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</row>
    <row r="126" spans="1:155" ht="18" x14ac:dyDescent="0.2">
      <c r="A126" s="64"/>
      <c r="B126" s="65"/>
      <c r="C126" s="65"/>
      <c r="D126" s="65"/>
      <c r="E126" s="65"/>
      <c r="F126" s="65" t="s">
        <v>24</v>
      </c>
      <c r="G126" s="68" t="s">
        <v>165</v>
      </c>
      <c r="H126" s="249"/>
      <c r="I126" s="250"/>
      <c r="J126" s="250">
        <f t="shared" si="71"/>
        <v>0</v>
      </c>
      <c r="K126" s="229" t="e">
        <f t="shared" si="69"/>
        <v>#DIV/0!</v>
      </c>
      <c r="L126" s="390"/>
      <c r="M126" s="255"/>
      <c r="N126" s="255"/>
      <c r="O126" s="298">
        <f t="shared" si="75"/>
        <v>0</v>
      </c>
      <c r="P126" s="348">
        <f t="shared" si="72"/>
        <v>0</v>
      </c>
      <c r="Q126" s="82" t="e">
        <f t="shared" si="74"/>
        <v>#DIV/0!</v>
      </c>
      <c r="R126" s="39"/>
      <c r="S126" s="40"/>
      <c r="T126" s="125"/>
      <c r="U126" s="125"/>
      <c r="V126" s="125"/>
      <c r="W126" s="125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</row>
    <row r="127" spans="1:155" ht="18" x14ac:dyDescent="0.2">
      <c r="A127" s="64"/>
      <c r="B127" s="65"/>
      <c r="C127" s="65"/>
      <c r="D127" s="65"/>
      <c r="E127" s="65"/>
      <c r="F127" s="65" t="s">
        <v>39</v>
      </c>
      <c r="G127" s="68" t="s">
        <v>166</v>
      </c>
      <c r="H127" s="249"/>
      <c r="I127" s="250"/>
      <c r="J127" s="250">
        <f t="shared" si="71"/>
        <v>0</v>
      </c>
      <c r="K127" s="229" t="e">
        <f t="shared" si="69"/>
        <v>#DIV/0!</v>
      </c>
      <c r="L127" s="390"/>
      <c r="M127" s="255"/>
      <c r="N127" s="255"/>
      <c r="O127" s="298">
        <f t="shared" si="75"/>
        <v>0</v>
      </c>
      <c r="P127" s="348">
        <f t="shared" si="72"/>
        <v>0</v>
      </c>
      <c r="Q127" s="82" t="e">
        <f t="shared" si="74"/>
        <v>#DIV/0!</v>
      </c>
      <c r="R127" s="39"/>
      <c r="S127" s="40"/>
      <c r="T127" s="125"/>
      <c r="U127" s="125"/>
      <c r="V127" s="125"/>
      <c r="W127" s="125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</row>
    <row r="128" spans="1:155" ht="18" x14ac:dyDescent="0.2">
      <c r="A128" s="64"/>
      <c r="B128" s="65"/>
      <c r="C128" s="65"/>
      <c r="D128" s="65"/>
      <c r="E128" s="65"/>
      <c r="F128" s="65" t="s">
        <v>167</v>
      </c>
      <c r="G128" s="68" t="s">
        <v>168</v>
      </c>
      <c r="H128" s="249"/>
      <c r="I128" s="250"/>
      <c r="J128" s="250">
        <f t="shared" si="71"/>
        <v>0</v>
      </c>
      <c r="K128" s="229" t="e">
        <f t="shared" si="69"/>
        <v>#DIV/0!</v>
      </c>
      <c r="L128" s="390"/>
      <c r="M128" s="255"/>
      <c r="N128" s="255"/>
      <c r="O128" s="298">
        <f t="shared" si="75"/>
        <v>0</v>
      </c>
      <c r="P128" s="230">
        <f t="shared" si="72"/>
        <v>0</v>
      </c>
      <c r="Q128" s="82" t="e">
        <f t="shared" si="74"/>
        <v>#DIV/0!</v>
      </c>
      <c r="R128" s="39"/>
      <c r="S128" s="40"/>
      <c r="T128" s="125"/>
      <c r="U128" s="125"/>
      <c r="V128" s="125"/>
      <c r="W128" s="125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</row>
    <row r="129" spans="1:155" ht="18" x14ac:dyDescent="0.2">
      <c r="A129" s="48"/>
      <c r="B129" s="49"/>
      <c r="C129" s="49"/>
      <c r="D129" s="49" t="s">
        <v>111</v>
      </c>
      <c r="E129" s="49"/>
      <c r="F129" s="49"/>
      <c r="G129" s="94" t="s">
        <v>169</v>
      </c>
      <c r="H129" s="240">
        <f>H130+H137+H141+H142</f>
        <v>4000</v>
      </c>
      <c r="I129" s="241">
        <f>I130+I137+I141+I142</f>
        <v>1000</v>
      </c>
      <c r="J129" s="241">
        <f>J130+J137+J141+J142</f>
        <v>3000</v>
      </c>
      <c r="K129" s="229">
        <f t="shared" si="69"/>
        <v>25</v>
      </c>
      <c r="L129" s="313">
        <f>L130+L137+L141+L142</f>
        <v>1000</v>
      </c>
      <c r="M129" s="241">
        <f>M130+M137+M141+M142</f>
        <v>0</v>
      </c>
      <c r="N129" s="241">
        <v>0</v>
      </c>
      <c r="O129" s="304">
        <f t="shared" ref="O129" si="76">O130+O137+O141+O142</f>
        <v>0</v>
      </c>
      <c r="P129" s="230">
        <f t="shared" si="72"/>
        <v>1000</v>
      </c>
      <c r="Q129" s="82">
        <f t="shared" si="74"/>
        <v>0</v>
      </c>
      <c r="R129" s="39"/>
      <c r="S129" s="40"/>
      <c r="T129" s="125"/>
      <c r="U129" s="125"/>
      <c r="V129" s="125"/>
      <c r="W129" s="125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</row>
    <row r="130" spans="1:155" ht="18" x14ac:dyDescent="0.2">
      <c r="A130" s="48"/>
      <c r="B130" s="49"/>
      <c r="C130" s="49"/>
      <c r="D130" s="49"/>
      <c r="E130" s="49" t="s">
        <v>37</v>
      </c>
      <c r="F130" s="49"/>
      <c r="G130" s="67" t="s">
        <v>170</v>
      </c>
      <c r="H130" s="240">
        <f>SUM(H131:H136)</f>
        <v>0</v>
      </c>
      <c r="I130" s="241">
        <f>SUM(I131:I136)</f>
        <v>0</v>
      </c>
      <c r="J130" s="241">
        <f>SUM(J131:J136)</f>
        <v>0</v>
      </c>
      <c r="K130" s="229" t="e">
        <f t="shared" si="69"/>
        <v>#DIV/0!</v>
      </c>
      <c r="L130" s="313">
        <f>SUM(L131:L136)</f>
        <v>0</v>
      </c>
      <c r="M130" s="241">
        <f>SUM(M131:M136)</f>
        <v>0</v>
      </c>
      <c r="N130" s="241">
        <f>SUM(N131:N136)</f>
        <v>0</v>
      </c>
      <c r="O130" s="304">
        <f t="shared" ref="O130" si="77">SUM(O131:O136)</f>
        <v>0</v>
      </c>
      <c r="P130" s="230">
        <f t="shared" si="72"/>
        <v>0</v>
      </c>
      <c r="Q130" s="82" t="e">
        <f t="shared" si="74"/>
        <v>#DIV/0!</v>
      </c>
      <c r="R130" s="39"/>
      <c r="S130" s="40"/>
      <c r="T130" s="125"/>
      <c r="U130" s="125"/>
      <c r="V130" s="125"/>
      <c r="W130" s="125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</row>
    <row r="131" spans="1:155" ht="18" x14ac:dyDescent="0.2">
      <c r="A131" s="64"/>
      <c r="B131" s="65"/>
      <c r="C131" s="65"/>
      <c r="D131" s="65"/>
      <c r="E131" s="65"/>
      <c r="F131" s="65" t="s">
        <v>37</v>
      </c>
      <c r="G131" s="68" t="s">
        <v>171</v>
      </c>
      <c r="H131" s="249"/>
      <c r="I131" s="250"/>
      <c r="J131" s="250">
        <f t="shared" ref="J131:J136" si="78">H131-I131</f>
        <v>0</v>
      </c>
      <c r="K131" s="229"/>
      <c r="L131" s="390"/>
      <c r="M131" s="255"/>
      <c r="N131" s="255"/>
      <c r="O131" s="298">
        <f t="shared" ref="O131:O136" si="79">+M131+N131</f>
        <v>0</v>
      </c>
      <c r="P131" s="230">
        <f t="shared" si="72"/>
        <v>0</v>
      </c>
      <c r="Q131" s="82" t="e">
        <f t="shared" si="74"/>
        <v>#DIV/0!</v>
      </c>
      <c r="R131" s="39"/>
      <c r="S131" s="40"/>
      <c r="T131" s="125"/>
      <c r="U131" s="125"/>
      <c r="V131" s="125"/>
      <c r="W131" s="125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</row>
    <row r="132" spans="1:155" ht="18" x14ac:dyDescent="0.2">
      <c r="A132" s="64"/>
      <c r="B132" s="65"/>
      <c r="C132" s="65"/>
      <c r="D132" s="65"/>
      <c r="E132" s="65"/>
      <c r="F132" s="65"/>
      <c r="G132" s="68" t="s">
        <v>172</v>
      </c>
      <c r="H132" s="249"/>
      <c r="I132" s="250"/>
      <c r="J132" s="250">
        <f t="shared" si="78"/>
        <v>0</v>
      </c>
      <c r="K132" s="229"/>
      <c r="L132" s="390"/>
      <c r="M132" s="255"/>
      <c r="N132" s="255"/>
      <c r="O132" s="298">
        <f t="shared" si="79"/>
        <v>0</v>
      </c>
      <c r="P132" s="230">
        <f t="shared" si="72"/>
        <v>0</v>
      </c>
      <c r="Q132" s="82" t="e">
        <f t="shared" si="74"/>
        <v>#DIV/0!</v>
      </c>
      <c r="R132" s="39"/>
      <c r="S132" s="40"/>
      <c r="T132" s="125"/>
      <c r="U132" s="125"/>
      <c r="V132" s="125"/>
      <c r="W132" s="125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</row>
    <row r="133" spans="1:155" ht="18" x14ac:dyDescent="0.2">
      <c r="A133" s="64"/>
      <c r="B133" s="65"/>
      <c r="C133" s="65"/>
      <c r="D133" s="65"/>
      <c r="E133" s="65"/>
      <c r="F133" s="65" t="s">
        <v>55</v>
      </c>
      <c r="G133" s="68" t="s">
        <v>173</v>
      </c>
      <c r="H133" s="249"/>
      <c r="I133" s="250"/>
      <c r="J133" s="250">
        <f t="shared" si="78"/>
        <v>0</v>
      </c>
      <c r="K133" s="229"/>
      <c r="L133" s="390"/>
      <c r="M133" s="255"/>
      <c r="N133" s="255"/>
      <c r="O133" s="298">
        <f t="shared" si="79"/>
        <v>0</v>
      </c>
      <c r="P133" s="230">
        <f t="shared" si="72"/>
        <v>0</v>
      </c>
      <c r="Q133" s="82" t="e">
        <f t="shared" si="74"/>
        <v>#DIV/0!</v>
      </c>
      <c r="R133" s="39"/>
      <c r="S133" s="40"/>
      <c r="T133" s="125"/>
      <c r="U133" s="125"/>
      <c r="V133" s="125"/>
      <c r="W133" s="125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</row>
    <row r="134" spans="1:155" ht="18" x14ac:dyDescent="0.2">
      <c r="A134" s="64"/>
      <c r="B134" s="65"/>
      <c r="C134" s="65"/>
      <c r="D134" s="65"/>
      <c r="E134" s="65"/>
      <c r="F134" s="65" t="s">
        <v>24</v>
      </c>
      <c r="G134" s="68" t="s">
        <v>174</v>
      </c>
      <c r="H134" s="249"/>
      <c r="I134" s="250"/>
      <c r="J134" s="250">
        <f t="shared" si="78"/>
        <v>0</v>
      </c>
      <c r="K134" s="229"/>
      <c r="L134" s="390"/>
      <c r="M134" s="255"/>
      <c r="N134" s="255"/>
      <c r="O134" s="298">
        <f t="shared" si="79"/>
        <v>0</v>
      </c>
      <c r="P134" s="230">
        <f t="shared" si="72"/>
        <v>0</v>
      </c>
      <c r="Q134" s="82" t="e">
        <f t="shared" si="74"/>
        <v>#DIV/0!</v>
      </c>
      <c r="R134" s="39"/>
      <c r="S134" s="40"/>
      <c r="T134" s="125"/>
      <c r="U134" s="125"/>
      <c r="V134" s="125"/>
      <c r="W134" s="125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</row>
    <row r="135" spans="1:155" ht="18" x14ac:dyDescent="0.2">
      <c r="A135" s="64"/>
      <c r="B135" s="65"/>
      <c r="C135" s="65"/>
      <c r="D135" s="65"/>
      <c r="E135" s="65"/>
      <c r="F135" s="65" t="s">
        <v>46</v>
      </c>
      <c r="G135" s="68" t="s">
        <v>175</v>
      </c>
      <c r="H135" s="249"/>
      <c r="I135" s="250"/>
      <c r="J135" s="250">
        <f t="shared" si="78"/>
        <v>0</v>
      </c>
      <c r="K135" s="229" t="e">
        <f t="shared" si="69"/>
        <v>#DIV/0!</v>
      </c>
      <c r="L135" s="390"/>
      <c r="M135" s="255"/>
      <c r="N135" s="255"/>
      <c r="O135" s="298">
        <f t="shared" si="79"/>
        <v>0</v>
      </c>
      <c r="P135" s="230">
        <f t="shared" si="72"/>
        <v>0</v>
      </c>
      <c r="Q135" s="82" t="e">
        <f t="shared" si="74"/>
        <v>#DIV/0!</v>
      </c>
      <c r="R135" s="39"/>
      <c r="S135" s="40"/>
      <c r="T135" s="125"/>
      <c r="U135" s="125"/>
      <c r="V135" s="125"/>
      <c r="W135" s="125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</row>
    <row r="136" spans="1:155" ht="18" x14ac:dyDescent="0.2">
      <c r="A136" s="64"/>
      <c r="B136" s="65"/>
      <c r="C136" s="65"/>
      <c r="D136" s="65"/>
      <c r="E136" s="65"/>
      <c r="F136" s="65" t="s">
        <v>112</v>
      </c>
      <c r="G136" s="68" t="s">
        <v>176</v>
      </c>
      <c r="H136" s="249"/>
      <c r="I136" s="250"/>
      <c r="J136" s="255">
        <f t="shared" si="78"/>
        <v>0</v>
      </c>
      <c r="K136" s="229"/>
      <c r="L136" s="390"/>
      <c r="M136" s="255"/>
      <c r="N136" s="255"/>
      <c r="O136" s="298">
        <f t="shared" si="79"/>
        <v>0</v>
      </c>
      <c r="P136" s="230">
        <f t="shared" si="72"/>
        <v>0</v>
      </c>
      <c r="Q136" s="82" t="e">
        <f t="shared" si="74"/>
        <v>#DIV/0!</v>
      </c>
      <c r="R136" s="39"/>
      <c r="S136" s="40"/>
      <c r="T136" s="125"/>
      <c r="U136" s="125"/>
      <c r="V136" s="125"/>
      <c r="W136" s="125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</row>
    <row r="137" spans="1:155" ht="18" x14ac:dyDescent="0.2">
      <c r="A137" s="48"/>
      <c r="B137" s="49"/>
      <c r="C137" s="49"/>
      <c r="D137" s="49"/>
      <c r="E137" s="49" t="s">
        <v>142</v>
      </c>
      <c r="F137" s="49"/>
      <c r="G137" s="94" t="s">
        <v>177</v>
      </c>
      <c r="H137" s="240">
        <f>H138+H139+H140</f>
        <v>0</v>
      </c>
      <c r="I137" s="241">
        <f>I138+I139+I140</f>
        <v>0</v>
      </c>
      <c r="J137" s="241">
        <f>J138+J139+J140</f>
        <v>0</v>
      </c>
      <c r="K137" s="229"/>
      <c r="L137" s="313">
        <f>L138+L139+L140</f>
        <v>0</v>
      </c>
      <c r="M137" s="241">
        <f>M138+M139+M140</f>
        <v>0</v>
      </c>
      <c r="N137" s="241">
        <f>N138+N139+N140</f>
        <v>0</v>
      </c>
      <c r="O137" s="304">
        <f t="shared" ref="O137" si="80">O138+O139+O140</f>
        <v>0</v>
      </c>
      <c r="P137" s="230">
        <f t="shared" si="72"/>
        <v>0</v>
      </c>
      <c r="Q137" s="82" t="e">
        <f t="shared" si="74"/>
        <v>#DIV/0!</v>
      </c>
      <c r="R137" s="39"/>
      <c r="S137" s="40"/>
      <c r="T137" s="125"/>
      <c r="U137" s="125"/>
      <c r="V137" s="125"/>
      <c r="W137" s="125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</row>
    <row r="138" spans="1:155" ht="18" x14ac:dyDescent="0.2">
      <c r="A138" s="64"/>
      <c r="B138" s="65"/>
      <c r="C138" s="65"/>
      <c r="D138" s="65"/>
      <c r="E138" s="65"/>
      <c r="F138" s="65"/>
      <c r="G138" s="68" t="s">
        <v>178</v>
      </c>
      <c r="H138" s="249"/>
      <c r="I138" s="250"/>
      <c r="J138" s="250">
        <f>H138-I138</f>
        <v>0</v>
      </c>
      <c r="K138" s="229"/>
      <c r="L138" s="390"/>
      <c r="M138" s="255"/>
      <c r="N138" s="255"/>
      <c r="O138" s="298">
        <f>+M138+N138</f>
        <v>0</v>
      </c>
      <c r="P138" s="230">
        <f t="shared" si="72"/>
        <v>0</v>
      </c>
      <c r="Q138" s="82" t="e">
        <f t="shared" si="74"/>
        <v>#DIV/0!</v>
      </c>
      <c r="R138" s="39"/>
      <c r="S138" s="40"/>
      <c r="T138" s="125"/>
      <c r="U138" s="125"/>
      <c r="V138" s="125"/>
      <c r="W138" s="125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</row>
    <row r="139" spans="1:155" ht="18" x14ac:dyDescent="0.2">
      <c r="A139" s="64"/>
      <c r="B139" s="65"/>
      <c r="C139" s="65"/>
      <c r="D139" s="65"/>
      <c r="E139" s="65"/>
      <c r="F139" s="65"/>
      <c r="G139" s="68" t="s">
        <v>179</v>
      </c>
      <c r="H139" s="249"/>
      <c r="I139" s="250"/>
      <c r="J139" s="250">
        <f>H139-I139</f>
        <v>0</v>
      </c>
      <c r="K139" s="229"/>
      <c r="L139" s="390"/>
      <c r="M139" s="255"/>
      <c r="N139" s="255"/>
      <c r="O139" s="298">
        <f>+M139+N139</f>
        <v>0</v>
      </c>
      <c r="P139" s="230">
        <f t="shared" si="72"/>
        <v>0</v>
      </c>
      <c r="Q139" s="82" t="e">
        <f t="shared" si="74"/>
        <v>#DIV/0!</v>
      </c>
      <c r="R139" s="39"/>
      <c r="S139" s="40"/>
      <c r="T139" s="125"/>
      <c r="U139" s="125"/>
      <c r="V139" s="125"/>
      <c r="W139" s="125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</row>
    <row r="140" spans="1:155" ht="18" x14ac:dyDescent="0.2">
      <c r="A140" s="64"/>
      <c r="B140" s="65"/>
      <c r="C140" s="65"/>
      <c r="D140" s="65"/>
      <c r="E140" s="65"/>
      <c r="F140" s="65" t="s">
        <v>112</v>
      </c>
      <c r="G140" s="68" t="s">
        <v>180</v>
      </c>
      <c r="H140" s="249"/>
      <c r="I140" s="250"/>
      <c r="J140" s="250">
        <f>H140-I140</f>
        <v>0</v>
      </c>
      <c r="K140" s="229"/>
      <c r="L140" s="390"/>
      <c r="M140" s="255"/>
      <c r="N140" s="255"/>
      <c r="O140" s="298">
        <f>+M140+N140</f>
        <v>0</v>
      </c>
      <c r="P140" s="230">
        <f t="shared" si="72"/>
        <v>0</v>
      </c>
      <c r="Q140" s="82" t="e">
        <f t="shared" si="74"/>
        <v>#DIV/0!</v>
      </c>
      <c r="R140" s="39"/>
      <c r="S140" s="40"/>
      <c r="T140" s="125"/>
      <c r="U140" s="125"/>
      <c r="V140" s="125"/>
      <c r="W140" s="125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</row>
    <row r="141" spans="1:155" ht="18" x14ac:dyDescent="0.2">
      <c r="A141" s="64"/>
      <c r="B141" s="65"/>
      <c r="C141" s="65"/>
      <c r="D141" s="65"/>
      <c r="E141" s="65">
        <v>13</v>
      </c>
      <c r="F141" s="65"/>
      <c r="G141" s="68" t="s">
        <v>181</v>
      </c>
      <c r="H141" s="249"/>
      <c r="I141" s="250"/>
      <c r="J141" s="250">
        <f>H141-I141</f>
        <v>0</v>
      </c>
      <c r="K141" s="229"/>
      <c r="L141" s="390"/>
      <c r="M141" s="255"/>
      <c r="N141" s="255"/>
      <c r="O141" s="298">
        <f>+M141+N141</f>
        <v>0</v>
      </c>
      <c r="P141" s="230">
        <f t="shared" si="72"/>
        <v>0</v>
      </c>
      <c r="Q141" s="82" t="e">
        <f t="shared" si="74"/>
        <v>#DIV/0!</v>
      </c>
      <c r="R141" s="39"/>
      <c r="S141" s="40"/>
      <c r="T141" s="125"/>
      <c r="U141" s="125"/>
      <c r="V141" s="125"/>
      <c r="W141" s="125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</row>
    <row r="142" spans="1:155" ht="18" x14ac:dyDescent="0.2">
      <c r="A142" s="48"/>
      <c r="B142" s="49"/>
      <c r="C142" s="49"/>
      <c r="D142" s="49"/>
      <c r="E142" s="49" t="s">
        <v>112</v>
      </c>
      <c r="F142" s="49"/>
      <c r="G142" s="94" t="s">
        <v>182</v>
      </c>
      <c r="H142" s="240">
        <f>H143+H144+H145+H146</f>
        <v>4000</v>
      </c>
      <c r="I142" s="241">
        <f>I143+I144+I145+I146</f>
        <v>1000</v>
      </c>
      <c r="J142" s="241">
        <f>J143+J144+J145+J146</f>
        <v>3000</v>
      </c>
      <c r="K142" s="229">
        <f t="shared" si="69"/>
        <v>25</v>
      </c>
      <c r="L142" s="313">
        <f>L143+L144+L145+L146</f>
        <v>1000</v>
      </c>
      <c r="M142" s="241">
        <f>M143+M144+M145+M146</f>
        <v>0</v>
      </c>
      <c r="N142" s="241">
        <f>N143+N144+N145+N146</f>
        <v>0</v>
      </c>
      <c r="O142" s="304">
        <f t="shared" ref="O142" si="81">O143+O144+O145+O146</f>
        <v>0</v>
      </c>
      <c r="P142" s="230">
        <f t="shared" si="72"/>
        <v>1000</v>
      </c>
      <c r="Q142" s="82">
        <f t="shared" si="74"/>
        <v>0</v>
      </c>
      <c r="R142" s="39"/>
      <c r="S142" s="40"/>
      <c r="T142" s="125"/>
      <c r="U142" s="125"/>
      <c r="V142" s="125"/>
      <c r="W142" s="125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</row>
    <row r="143" spans="1:155" ht="18" x14ac:dyDescent="0.2">
      <c r="A143" s="64"/>
      <c r="B143" s="65"/>
      <c r="C143" s="65"/>
      <c r="D143" s="65"/>
      <c r="E143" s="65"/>
      <c r="F143" s="65"/>
      <c r="G143" s="68" t="s">
        <v>183</v>
      </c>
      <c r="H143" s="249"/>
      <c r="I143" s="250"/>
      <c r="J143" s="250">
        <f>H143-I143</f>
        <v>0</v>
      </c>
      <c r="K143" s="229"/>
      <c r="L143" s="390"/>
      <c r="M143" s="255"/>
      <c r="N143" s="255"/>
      <c r="O143" s="298">
        <f>+M143+N143</f>
        <v>0</v>
      </c>
      <c r="P143" s="230">
        <f t="shared" si="72"/>
        <v>0</v>
      </c>
      <c r="Q143" s="82" t="e">
        <f t="shared" si="74"/>
        <v>#DIV/0!</v>
      </c>
      <c r="R143" s="39"/>
      <c r="S143" s="40"/>
      <c r="T143" s="125"/>
      <c r="U143" s="125"/>
      <c r="V143" s="125"/>
      <c r="W143" s="125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</row>
    <row r="144" spans="1:155" ht="18" x14ac:dyDescent="0.2">
      <c r="A144" s="64"/>
      <c r="B144" s="65"/>
      <c r="C144" s="65"/>
      <c r="D144" s="65"/>
      <c r="E144" s="65"/>
      <c r="F144" s="65"/>
      <c r="G144" s="68" t="s">
        <v>184</v>
      </c>
      <c r="H144" s="249"/>
      <c r="I144" s="250"/>
      <c r="J144" s="250">
        <f>H144-I144</f>
        <v>0</v>
      </c>
      <c r="K144" s="229"/>
      <c r="L144" s="390"/>
      <c r="M144" s="255"/>
      <c r="N144" s="255"/>
      <c r="O144" s="298">
        <f>+M144+N144</f>
        <v>0</v>
      </c>
      <c r="P144" s="230">
        <f t="shared" si="72"/>
        <v>0</v>
      </c>
      <c r="Q144" s="82" t="e">
        <f t="shared" si="74"/>
        <v>#DIV/0!</v>
      </c>
      <c r="R144" s="39"/>
      <c r="S144" s="40"/>
      <c r="T144" s="125"/>
      <c r="U144" s="125"/>
      <c r="V144" s="125"/>
      <c r="W144" s="125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</row>
    <row r="145" spans="1:155" ht="18" x14ac:dyDescent="0.2">
      <c r="A145" s="64"/>
      <c r="B145" s="65"/>
      <c r="C145" s="65"/>
      <c r="D145" s="65"/>
      <c r="E145" s="65"/>
      <c r="F145" s="65" t="s">
        <v>39</v>
      </c>
      <c r="G145" s="68" t="s">
        <v>185</v>
      </c>
      <c r="H145" s="249">
        <v>4000</v>
      </c>
      <c r="I145" s="250">
        <v>1000</v>
      </c>
      <c r="J145" s="250">
        <f>H145-I145</f>
        <v>3000</v>
      </c>
      <c r="K145" s="229">
        <f t="shared" si="69"/>
        <v>25</v>
      </c>
      <c r="L145" s="390">
        <v>1000</v>
      </c>
      <c r="M145" s="255">
        <v>0</v>
      </c>
      <c r="N145" s="255">
        <v>0</v>
      </c>
      <c r="O145" s="298">
        <f>+M145+N145</f>
        <v>0</v>
      </c>
      <c r="P145" s="230">
        <f t="shared" si="72"/>
        <v>1000</v>
      </c>
      <c r="Q145" s="82">
        <f t="shared" si="74"/>
        <v>0</v>
      </c>
      <c r="R145" s="39"/>
      <c r="S145" s="40"/>
      <c r="T145" s="125"/>
      <c r="U145" s="125"/>
      <c r="V145" s="125"/>
      <c r="W145" s="125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</row>
    <row r="146" spans="1:155" ht="18" x14ac:dyDescent="0.2">
      <c r="A146" s="64"/>
      <c r="B146" s="65"/>
      <c r="C146" s="65"/>
      <c r="D146" s="65"/>
      <c r="E146" s="65"/>
      <c r="F146" s="65" t="s">
        <v>112</v>
      </c>
      <c r="G146" s="68" t="s">
        <v>186</v>
      </c>
      <c r="H146" s="249"/>
      <c r="I146" s="250"/>
      <c r="J146" s="250">
        <f>H146-I146</f>
        <v>0</v>
      </c>
      <c r="K146" s="229"/>
      <c r="L146" s="390"/>
      <c r="M146" s="255"/>
      <c r="N146" s="255"/>
      <c r="O146" s="298">
        <f>+M146+N146</f>
        <v>0</v>
      </c>
      <c r="P146" s="230">
        <f t="shared" si="72"/>
        <v>0</v>
      </c>
      <c r="Q146" s="82" t="e">
        <f t="shared" si="74"/>
        <v>#DIV/0!</v>
      </c>
      <c r="R146" s="39"/>
      <c r="S146" s="40"/>
      <c r="T146" s="125"/>
      <c r="U146" s="125"/>
      <c r="V146" s="125"/>
      <c r="W146" s="125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</row>
    <row r="147" spans="1:155" ht="18" x14ac:dyDescent="0.2">
      <c r="A147" s="48"/>
      <c r="B147" s="49"/>
      <c r="C147" s="49"/>
      <c r="D147" s="49">
        <v>59</v>
      </c>
      <c r="E147" s="49"/>
      <c r="F147" s="49"/>
      <c r="G147" s="94" t="s">
        <v>187</v>
      </c>
      <c r="H147" s="240">
        <f>+H148+H149</f>
        <v>894000</v>
      </c>
      <c r="I147" s="240">
        <f>+I148+I149</f>
        <v>224000</v>
      </c>
      <c r="J147" s="240">
        <f>+J148+J149</f>
        <v>670000</v>
      </c>
      <c r="K147" s="229">
        <f t="shared" si="69"/>
        <v>25.06</v>
      </c>
      <c r="L147" s="313">
        <f>+L148+L149</f>
        <v>224000</v>
      </c>
      <c r="M147" s="241">
        <f>+M148+M149</f>
        <v>769</v>
      </c>
      <c r="N147" s="241">
        <f>+N148+N149</f>
        <v>0</v>
      </c>
      <c r="O147" s="304">
        <f>+O148+O149</f>
        <v>769</v>
      </c>
      <c r="P147" s="230">
        <f t="shared" si="72"/>
        <v>223231</v>
      </c>
      <c r="Q147" s="82">
        <f t="shared" si="74"/>
        <v>0.09</v>
      </c>
      <c r="R147" s="39"/>
      <c r="S147" s="40"/>
      <c r="T147" s="125"/>
      <c r="U147" s="125"/>
      <c r="V147" s="125"/>
      <c r="W147" s="125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</row>
    <row r="148" spans="1:155" ht="18" x14ac:dyDescent="0.2">
      <c r="A148" s="64"/>
      <c r="B148" s="65"/>
      <c r="C148" s="65"/>
      <c r="D148" s="65"/>
      <c r="E148" s="65">
        <v>25</v>
      </c>
      <c r="F148" s="65"/>
      <c r="G148" s="68" t="s">
        <v>188</v>
      </c>
      <c r="H148" s="249">
        <v>115000</v>
      </c>
      <c r="I148" s="250">
        <v>29000</v>
      </c>
      <c r="J148" s="250">
        <f>H148-I148</f>
        <v>86000</v>
      </c>
      <c r="K148" s="229">
        <f t="shared" si="69"/>
        <v>25.22</v>
      </c>
      <c r="L148" s="390">
        <v>29000</v>
      </c>
      <c r="M148" s="255">
        <v>0</v>
      </c>
      <c r="N148" s="255">
        <v>0</v>
      </c>
      <c r="O148" s="298">
        <f>+M148+N148</f>
        <v>0</v>
      </c>
      <c r="P148" s="230">
        <f t="shared" si="72"/>
        <v>29000</v>
      </c>
      <c r="Q148" s="82">
        <f t="shared" si="74"/>
        <v>0</v>
      </c>
      <c r="R148" s="39"/>
      <c r="S148" s="40"/>
      <c r="T148" s="125"/>
      <c r="U148" s="125"/>
      <c r="V148" s="125"/>
      <c r="W148" s="125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  <c r="EW148" s="11"/>
      <c r="EX148" s="11"/>
      <c r="EY148" s="11"/>
    </row>
    <row r="149" spans="1:155" ht="18" x14ac:dyDescent="0.2">
      <c r="A149" s="64"/>
      <c r="B149" s="65"/>
      <c r="C149" s="65"/>
      <c r="D149" s="65"/>
      <c r="E149" s="65">
        <v>42</v>
      </c>
      <c r="F149" s="65"/>
      <c r="G149" s="68" t="s">
        <v>189</v>
      </c>
      <c r="H149" s="249">
        <f>H150+H151+H152</f>
        <v>779000</v>
      </c>
      <c r="I149" s="249">
        <v>195000</v>
      </c>
      <c r="J149" s="249">
        <f>J150+J151+J152</f>
        <v>584000</v>
      </c>
      <c r="K149" s="229">
        <f t="shared" si="69"/>
        <v>25.03</v>
      </c>
      <c r="L149" s="390">
        <f>L150+L151+L152</f>
        <v>195000</v>
      </c>
      <c r="M149" s="255">
        <f>M150+M151+M152</f>
        <v>769</v>
      </c>
      <c r="N149" s="255">
        <f>N150+N151+N152</f>
        <v>0</v>
      </c>
      <c r="O149" s="309">
        <f>O150+O151+O152</f>
        <v>769</v>
      </c>
      <c r="P149" s="230"/>
      <c r="Q149" s="82"/>
      <c r="R149" s="39"/>
      <c r="S149" s="40"/>
      <c r="T149" s="125"/>
      <c r="U149" s="125"/>
      <c r="V149" s="125"/>
      <c r="W149" s="125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</row>
    <row r="150" spans="1:155" ht="33" x14ac:dyDescent="0.2">
      <c r="A150" s="64"/>
      <c r="B150" s="65"/>
      <c r="C150" s="65"/>
      <c r="D150" s="65"/>
      <c r="E150" s="65"/>
      <c r="F150" s="65"/>
      <c r="G150" s="68" t="s">
        <v>190</v>
      </c>
      <c r="H150" s="249">
        <v>0</v>
      </c>
      <c r="I150" s="250"/>
      <c r="J150" s="250">
        <f>H150-I150</f>
        <v>0</v>
      </c>
      <c r="K150" s="410"/>
      <c r="L150" s="411"/>
      <c r="M150" s="255"/>
      <c r="N150" s="255"/>
      <c r="O150" s="298">
        <f>+M150+N150</f>
        <v>0</v>
      </c>
      <c r="P150" s="230">
        <f>L150-O150</f>
        <v>0</v>
      </c>
      <c r="Q150" s="82" t="e">
        <f>ROUND(O150/H150*100,2)</f>
        <v>#DIV/0!</v>
      </c>
      <c r="R150" s="39"/>
      <c r="S150" s="40"/>
      <c r="T150" s="125"/>
      <c r="U150" s="125"/>
      <c r="V150" s="125"/>
      <c r="W150" s="125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</row>
    <row r="151" spans="1:155" ht="33" x14ac:dyDescent="0.2">
      <c r="A151" s="64"/>
      <c r="B151" s="65"/>
      <c r="C151" s="65"/>
      <c r="D151" s="65"/>
      <c r="E151" s="65"/>
      <c r="F151" s="65"/>
      <c r="G151" s="68" t="s">
        <v>419</v>
      </c>
      <c r="H151" s="249">
        <v>0</v>
      </c>
      <c r="I151" s="250">
        <v>0</v>
      </c>
      <c r="J151" s="250">
        <f>H151-I151</f>
        <v>0</v>
      </c>
      <c r="K151" s="410"/>
      <c r="L151" s="390">
        <v>0</v>
      </c>
      <c r="M151" s="255">
        <v>0</v>
      </c>
      <c r="N151" s="255">
        <v>0</v>
      </c>
      <c r="O151" s="298">
        <f>+M151+N151</f>
        <v>0</v>
      </c>
      <c r="P151" s="230"/>
      <c r="Q151" s="82"/>
      <c r="R151" s="39"/>
      <c r="S151" s="40"/>
      <c r="T151" s="125"/>
      <c r="U151" s="125"/>
      <c r="V151" s="125"/>
      <c r="W151" s="125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</row>
    <row r="152" spans="1:155" ht="33" x14ac:dyDescent="0.2">
      <c r="A152" s="64"/>
      <c r="B152" s="65"/>
      <c r="C152" s="65"/>
      <c r="D152" s="65"/>
      <c r="E152" s="65"/>
      <c r="F152" s="65"/>
      <c r="G152" s="68" t="s">
        <v>420</v>
      </c>
      <c r="H152" s="408">
        <v>779000</v>
      </c>
      <c r="I152" s="409">
        <v>195000</v>
      </c>
      <c r="J152" s="409">
        <f>H152-I152</f>
        <v>584000</v>
      </c>
      <c r="K152" s="410"/>
      <c r="L152" s="411">
        <v>195000</v>
      </c>
      <c r="M152" s="255">
        <v>769</v>
      </c>
      <c r="N152" s="255">
        <v>0</v>
      </c>
      <c r="O152" s="298">
        <f>+M152+N152</f>
        <v>769</v>
      </c>
      <c r="P152" s="230"/>
      <c r="Q152" s="82"/>
      <c r="R152" s="39"/>
      <c r="S152" s="40"/>
      <c r="T152" s="125"/>
      <c r="U152" s="125"/>
      <c r="V152" s="125"/>
      <c r="W152" s="125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</row>
    <row r="153" spans="1:155" ht="18" x14ac:dyDescent="0.2">
      <c r="A153" s="107" t="s">
        <v>191</v>
      </c>
      <c r="B153" s="108"/>
      <c r="C153" s="108"/>
      <c r="D153" s="92">
        <v>85</v>
      </c>
      <c r="E153" s="108"/>
      <c r="F153" s="108"/>
      <c r="G153" s="109" t="s">
        <v>192</v>
      </c>
      <c r="H153" s="256"/>
      <c r="I153" s="257"/>
      <c r="J153" s="257"/>
      <c r="K153" s="358"/>
      <c r="L153" s="397"/>
      <c r="M153" s="257">
        <v>0</v>
      </c>
      <c r="N153" s="257"/>
      <c r="O153" s="308">
        <f>+M153+N153</f>
        <v>0</v>
      </c>
      <c r="P153" s="370">
        <f>L153-O153</f>
        <v>0</v>
      </c>
      <c r="Q153" s="82" t="e">
        <f t="shared" ref="Q153:Q216" si="82">ROUND(O153/H153*100,2)</f>
        <v>#DIV/0!</v>
      </c>
      <c r="R153" s="39"/>
      <c r="S153" s="40"/>
      <c r="T153" s="125"/>
      <c r="U153" s="125"/>
      <c r="V153" s="125"/>
      <c r="W153" s="125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</row>
    <row r="154" spans="1:155" ht="18" x14ac:dyDescent="0.2">
      <c r="A154" s="70" t="s">
        <v>136</v>
      </c>
      <c r="B154" s="71" t="s">
        <v>37</v>
      </c>
      <c r="C154" s="71"/>
      <c r="D154" s="71"/>
      <c r="E154" s="71"/>
      <c r="F154" s="71"/>
      <c r="G154" s="72" t="s">
        <v>193</v>
      </c>
      <c r="H154" s="244">
        <f>H147</f>
        <v>894000</v>
      </c>
      <c r="I154" s="244">
        <f>I147</f>
        <v>224000</v>
      </c>
      <c r="J154" s="245">
        <f>J147</f>
        <v>670000</v>
      </c>
      <c r="K154" s="356">
        <f t="shared" si="69"/>
        <v>25.06</v>
      </c>
      <c r="L154" s="394">
        <f>L147</f>
        <v>224000</v>
      </c>
      <c r="M154" s="245">
        <f>M147</f>
        <v>769</v>
      </c>
      <c r="N154" s="245">
        <f>N147</f>
        <v>0</v>
      </c>
      <c r="O154" s="305">
        <f>O147</f>
        <v>769</v>
      </c>
      <c r="P154" s="367">
        <f>L154-O154</f>
        <v>223231</v>
      </c>
      <c r="Q154" s="82">
        <f t="shared" si="82"/>
        <v>0.09</v>
      </c>
      <c r="R154" s="39"/>
      <c r="S154" s="40"/>
      <c r="T154" s="125"/>
      <c r="U154" s="125"/>
      <c r="V154" s="125"/>
      <c r="W154" s="125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</row>
    <row r="155" spans="1:155" ht="18" x14ac:dyDescent="0.2">
      <c r="A155" s="70"/>
      <c r="B155" s="71" t="s">
        <v>35</v>
      </c>
      <c r="C155" s="71"/>
      <c r="D155" s="71"/>
      <c r="E155" s="71"/>
      <c r="F155" s="71"/>
      <c r="G155" s="72" t="s">
        <v>194</v>
      </c>
      <c r="H155" s="244">
        <f>H156+H157</f>
        <v>4000</v>
      </c>
      <c r="I155" s="244">
        <f>I156+I157</f>
        <v>1000</v>
      </c>
      <c r="J155" s="245">
        <f>J100+J129</f>
        <v>3000</v>
      </c>
      <c r="K155" s="356">
        <f t="shared" si="69"/>
        <v>25</v>
      </c>
      <c r="L155" s="394">
        <f>L156+L157</f>
        <v>1000</v>
      </c>
      <c r="M155" s="245">
        <f>M156+M157</f>
        <v>0</v>
      </c>
      <c r="N155" s="245">
        <f>N156+N157</f>
        <v>0</v>
      </c>
      <c r="O155" s="305">
        <f>O100+O129</f>
        <v>0</v>
      </c>
      <c r="P155" s="367">
        <f>L155-O155</f>
        <v>1000</v>
      </c>
      <c r="Q155" s="82">
        <f t="shared" si="82"/>
        <v>0</v>
      </c>
      <c r="R155" s="39"/>
      <c r="S155" s="40"/>
      <c r="T155" s="125"/>
      <c r="U155" s="125"/>
      <c r="V155" s="125"/>
      <c r="W155" s="125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</row>
    <row r="156" spans="1:155" ht="18" x14ac:dyDescent="0.2">
      <c r="A156" s="70"/>
      <c r="B156" s="71"/>
      <c r="C156" s="71" t="s">
        <v>37</v>
      </c>
      <c r="D156" s="71"/>
      <c r="E156" s="71"/>
      <c r="F156" s="71"/>
      <c r="G156" s="72" t="s">
        <v>195</v>
      </c>
      <c r="H156" s="244">
        <f>H145</f>
        <v>4000</v>
      </c>
      <c r="I156" s="244">
        <f>I145</f>
        <v>1000</v>
      </c>
      <c r="J156" s="245">
        <f>J145</f>
        <v>3000</v>
      </c>
      <c r="K156" s="356">
        <f t="shared" si="69"/>
        <v>25</v>
      </c>
      <c r="L156" s="394">
        <f>L145</f>
        <v>1000</v>
      </c>
      <c r="M156" s="245">
        <f>M145</f>
        <v>0</v>
      </c>
      <c r="N156" s="245">
        <f>N145</f>
        <v>0</v>
      </c>
      <c r="O156" s="305">
        <f>O145</f>
        <v>0</v>
      </c>
      <c r="P156" s="367">
        <f>L156-O156</f>
        <v>1000</v>
      </c>
      <c r="Q156" s="82">
        <f t="shared" si="82"/>
        <v>0</v>
      </c>
      <c r="R156" s="39"/>
      <c r="S156" s="40"/>
      <c r="T156" s="125"/>
      <c r="U156" s="125"/>
      <c r="V156" s="125"/>
      <c r="W156" s="125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</row>
    <row r="157" spans="1:155" ht="18" x14ac:dyDescent="0.2">
      <c r="A157" s="70"/>
      <c r="B157" s="71"/>
      <c r="C157" s="71" t="s">
        <v>35</v>
      </c>
      <c r="D157" s="71"/>
      <c r="E157" s="71"/>
      <c r="F157" s="71"/>
      <c r="G157" s="72" t="s">
        <v>196</v>
      </c>
      <c r="H157" s="244">
        <f>H98-H147-H145</f>
        <v>0</v>
      </c>
      <c r="I157" s="244">
        <f>I98-I147-I145</f>
        <v>0</v>
      </c>
      <c r="J157" s="245">
        <f>J98-J147-J145</f>
        <v>0</v>
      </c>
      <c r="K157" s="356" t="e">
        <f t="shared" si="69"/>
        <v>#DIV/0!</v>
      </c>
      <c r="L157" s="394">
        <f>L98-L147-L145</f>
        <v>0</v>
      </c>
      <c r="M157" s="245">
        <f>M99-M147-M145</f>
        <v>0</v>
      </c>
      <c r="N157" s="245">
        <f>N98-N147-N145</f>
        <v>0</v>
      </c>
      <c r="O157" s="305">
        <f t="shared" ref="O157" si="83">O155-O156</f>
        <v>0</v>
      </c>
      <c r="P157" s="367">
        <f>L157-O157</f>
        <v>0</v>
      </c>
      <c r="Q157" s="82" t="e">
        <f t="shared" si="82"/>
        <v>#DIV/0!</v>
      </c>
      <c r="R157" s="39"/>
      <c r="S157" s="40"/>
      <c r="T157" s="125"/>
      <c r="U157" s="125"/>
      <c r="V157" s="125"/>
      <c r="W157" s="125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</row>
    <row r="158" spans="1:155" ht="18" x14ac:dyDescent="0.2">
      <c r="A158" s="48" t="s">
        <v>197</v>
      </c>
      <c r="B158" s="49" t="s">
        <v>24</v>
      </c>
      <c r="C158" s="49"/>
      <c r="D158" s="49"/>
      <c r="E158" s="49"/>
      <c r="F158" s="49"/>
      <c r="G158" s="67" t="s">
        <v>198</v>
      </c>
      <c r="H158" s="240">
        <f>+H159+H168+H170+H172</f>
        <v>26832000</v>
      </c>
      <c r="I158" s="241">
        <f>+I159+I168+I170+I172</f>
        <v>15611700</v>
      </c>
      <c r="J158" s="241">
        <f>+J159+J168+J170+J172</f>
        <v>6928300</v>
      </c>
      <c r="K158" s="229">
        <f t="shared" si="69"/>
        <v>58.18</v>
      </c>
      <c r="L158" s="313">
        <f>+L159+L168+L170+L172</f>
        <v>15611700</v>
      </c>
      <c r="M158" s="241">
        <f>+M159+M168+M170+M172</f>
        <v>2488109.3499999996</v>
      </c>
      <c r="N158" s="241">
        <f>+N159+N168+N170+N172</f>
        <v>3109365.41</v>
      </c>
      <c r="O158" s="304">
        <f>+O159+O168+O170+O172</f>
        <v>4177545.76</v>
      </c>
      <c r="P158" s="230">
        <f>+P159+P168+P170+P172</f>
        <v>4037396.1300000004</v>
      </c>
      <c r="Q158" s="82">
        <f t="shared" si="82"/>
        <v>15.57</v>
      </c>
      <c r="R158" s="39"/>
      <c r="S158" s="40"/>
      <c r="T158" s="125"/>
      <c r="U158" s="125"/>
      <c r="V158" s="125"/>
      <c r="W158" s="125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</row>
    <row r="159" spans="1:155" ht="18" x14ac:dyDescent="0.2">
      <c r="A159" s="48"/>
      <c r="B159" s="49"/>
      <c r="C159" s="49"/>
      <c r="D159" s="49" t="s">
        <v>37</v>
      </c>
      <c r="E159" s="49"/>
      <c r="F159" s="49"/>
      <c r="G159" s="67" t="s">
        <v>83</v>
      </c>
      <c r="H159" s="240">
        <f>+H160+H161+H162+H163+H164+H165+H167+H166</f>
        <v>26832000</v>
      </c>
      <c r="I159" s="241">
        <f>+I160+I161+I162+I163+I164+I165+I167+I166</f>
        <v>15611700</v>
      </c>
      <c r="J159" s="241">
        <f>+J160+J161+J162+J163+J164+J166+J167</f>
        <v>6928300</v>
      </c>
      <c r="K159" s="229">
        <f t="shared" si="69"/>
        <v>58.18</v>
      </c>
      <c r="L159" s="313">
        <f>+L160+L161+L162+L163+L164+L165+L167+L166</f>
        <v>15611700</v>
      </c>
      <c r="M159" s="241">
        <f>+M160+M161+M162+M163+M164+M167+M166</f>
        <v>2504227.9499999997</v>
      </c>
      <c r="N159" s="241">
        <f>+N160+N161+N162+N163+N164+N165+N167+N166</f>
        <v>3214431.52</v>
      </c>
      <c r="O159" s="304">
        <f>+O160+O161+O162+O163+O164+O166+O167</f>
        <v>4298730.47</v>
      </c>
      <c r="P159" s="230">
        <f>+P160+P161+P162+P163+P164+P166+P167</f>
        <v>4036969.5300000003</v>
      </c>
      <c r="Q159" s="82">
        <f t="shared" si="82"/>
        <v>16.02</v>
      </c>
      <c r="R159" s="39"/>
      <c r="S159" s="40"/>
      <c r="T159" s="125"/>
      <c r="U159" s="125"/>
      <c r="V159" s="125"/>
      <c r="W159" s="125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</row>
    <row r="160" spans="1:155" ht="18" x14ac:dyDescent="0.2">
      <c r="A160" s="48"/>
      <c r="B160" s="49"/>
      <c r="C160" s="49"/>
      <c r="D160" s="49" t="s">
        <v>110</v>
      </c>
      <c r="E160" s="49"/>
      <c r="F160" s="49"/>
      <c r="G160" s="67" t="s">
        <v>199</v>
      </c>
      <c r="H160" s="240">
        <f>+H176+H265+H100</f>
        <v>2482000</v>
      </c>
      <c r="I160" s="241">
        <f>+I176+I265+I100</f>
        <v>720200</v>
      </c>
      <c r="J160" s="241">
        <f>+J176+J265</f>
        <v>1761800</v>
      </c>
      <c r="K160" s="229">
        <f t="shared" si="69"/>
        <v>29.02</v>
      </c>
      <c r="L160" s="313">
        <f>+L176+L265+L100</f>
        <v>720200</v>
      </c>
      <c r="M160" s="241">
        <f>+M176+M265+M100</f>
        <v>212156</v>
      </c>
      <c r="N160" s="241">
        <f>+N176+N265+N100</f>
        <v>213891</v>
      </c>
      <c r="O160" s="304">
        <f>+O176+O265</f>
        <v>426047</v>
      </c>
      <c r="P160" s="230">
        <f>+P176+P265</f>
        <v>294153</v>
      </c>
      <c r="Q160" s="82">
        <f t="shared" si="82"/>
        <v>17.170000000000002</v>
      </c>
      <c r="R160" s="39"/>
      <c r="S160" s="40"/>
      <c r="T160" s="125"/>
      <c r="U160" s="125"/>
      <c r="V160" s="125"/>
      <c r="W160" s="125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</row>
    <row r="161" spans="1:155" ht="18" x14ac:dyDescent="0.2">
      <c r="A161" s="48"/>
      <c r="B161" s="49"/>
      <c r="C161" s="49"/>
      <c r="D161" s="49" t="s">
        <v>111</v>
      </c>
      <c r="E161" s="49"/>
      <c r="F161" s="49"/>
      <c r="G161" s="67" t="s">
        <v>200</v>
      </c>
      <c r="H161" s="240">
        <f>+H204+H301+H129</f>
        <v>382000</v>
      </c>
      <c r="I161" s="241">
        <f>+I204+I301+I129</f>
        <v>131500</v>
      </c>
      <c r="J161" s="241">
        <f>+J204+J301</f>
        <v>247500</v>
      </c>
      <c r="K161" s="229">
        <f t="shared" si="69"/>
        <v>34.42</v>
      </c>
      <c r="L161" s="313">
        <f>+L204+L301+L129</f>
        <v>131500</v>
      </c>
      <c r="M161" s="241">
        <f>+M204+M301</f>
        <v>36972.359999999993</v>
      </c>
      <c r="N161" s="241">
        <f>+N204+N301+N129</f>
        <v>54040.52</v>
      </c>
      <c r="O161" s="304">
        <f>+O204+O301</f>
        <v>91012.879999999976</v>
      </c>
      <c r="P161" s="230">
        <f>+P204+P301</f>
        <v>39487.120000000024</v>
      </c>
      <c r="Q161" s="82">
        <f t="shared" si="82"/>
        <v>23.83</v>
      </c>
      <c r="R161" s="39"/>
      <c r="S161" s="40"/>
      <c r="T161" s="125"/>
      <c r="U161" s="125"/>
      <c r="V161" s="125"/>
      <c r="W161" s="125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</row>
    <row r="162" spans="1:155" ht="18" x14ac:dyDescent="0.2">
      <c r="A162" s="48"/>
      <c r="B162" s="49"/>
      <c r="C162" s="49"/>
      <c r="D162" s="49" t="s">
        <v>112</v>
      </c>
      <c r="E162" s="49"/>
      <c r="F162" s="49"/>
      <c r="G162" s="67" t="s">
        <v>201</v>
      </c>
      <c r="H162" s="240">
        <f>+H336</f>
        <v>0</v>
      </c>
      <c r="I162" s="241">
        <f>+I336</f>
        <v>0</v>
      </c>
      <c r="J162" s="241">
        <f>+J336</f>
        <v>0</v>
      </c>
      <c r="K162" s="229"/>
      <c r="L162" s="313">
        <f>+L336</f>
        <v>0</v>
      </c>
      <c r="M162" s="241">
        <f>+M336</f>
        <v>0</v>
      </c>
      <c r="N162" s="241">
        <f>+N336</f>
        <v>0</v>
      </c>
      <c r="O162" s="304">
        <f t="shared" ref="O162:P162" si="84">+O336</f>
        <v>0</v>
      </c>
      <c r="P162" s="230">
        <f t="shared" si="84"/>
        <v>0</v>
      </c>
      <c r="Q162" s="82" t="e">
        <f t="shared" si="82"/>
        <v>#DIV/0!</v>
      </c>
      <c r="R162" s="39"/>
      <c r="S162" s="40"/>
      <c r="T162" s="125"/>
      <c r="U162" s="125"/>
      <c r="V162" s="125"/>
      <c r="W162" s="125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  <c r="EW162" s="11"/>
      <c r="EX162" s="11"/>
      <c r="EY162" s="11"/>
    </row>
    <row r="163" spans="1:155" ht="18" x14ac:dyDescent="0.2">
      <c r="A163" s="48"/>
      <c r="B163" s="49"/>
      <c r="C163" s="49"/>
      <c r="D163" s="49" t="s">
        <v>113</v>
      </c>
      <c r="E163" s="49"/>
      <c r="F163" s="49"/>
      <c r="G163" s="67" t="s">
        <v>202</v>
      </c>
      <c r="H163" s="240">
        <f>+H234</f>
        <v>187000</v>
      </c>
      <c r="I163" s="241">
        <f>+I234</f>
        <v>47000</v>
      </c>
      <c r="J163" s="241">
        <f>+J234</f>
        <v>140000</v>
      </c>
      <c r="K163" s="229">
        <f t="shared" si="69"/>
        <v>25.13</v>
      </c>
      <c r="L163" s="313">
        <f>+L234</f>
        <v>47000</v>
      </c>
      <c r="M163" s="241">
        <f>+M234</f>
        <v>15750</v>
      </c>
      <c r="N163" s="241">
        <f>+N234</f>
        <v>15034</v>
      </c>
      <c r="O163" s="304">
        <f t="shared" ref="O163:P163" si="85">+O234</f>
        <v>30784</v>
      </c>
      <c r="P163" s="230">
        <f t="shared" si="85"/>
        <v>16216</v>
      </c>
      <c r="Q163" s="82">
        <f t="shared" si="82"/>
        <v>16.46</v>
      </c>
      <c r="R163" s="39"/>
      <c r="S163" s="40"/>
      <c r="T163" s="125"/>
      <c r="U163" s="125"/>
      <c r="V163" s="125"/>
      <c r="W163" s="125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  <c r="EW163" s="11"/>
      <c r="EX163" s="11"/>
      <c r="EY163" s="11"/>
    </row>
    <row r="164" spans="1:155" ht="18" x14ac:dyDescent="0.2">
      <c r="A164" s="48"/>
      <c r="B164" s="49"/>
      <c r="C164" s="49"/>
      <c r="D164" s="49">
        <v>51</v>
      </c>
      <c r="E164" s="49"/>
      <c r="F164" s="49"/>
      <c r="G164" s="67" t="s">
        <v>203</v>
      </c>
      <c r="H164" s="240">
        <f>+H236+H339</f>
        <v>1547000</v>
      </c>
      <c r="I164" s="241">
        <f>+I236+I339</f>
        <v>387000</v>
      </c>
      <c r="J164" s="241">
        <f>+J236+J339</f>
        <v>1160000</v>
      </c>
      <c r="K164" s="229">
        <f t="shared" si="69"/>
        <v>25.02</v>
      </c>
      <c r="L164" s="313">
        <f>+L236+L339</f>
        <v>387000</v>
      </c>
      <c r="M164" s="241">
        <f>+M236+M339</f>
        <v>91616</v>
      </c>
      <c r="N164" s="241">
        <f>+N236+N339</f>
        <v>91608</v>
      </c>
      <c r="O164" s="304">
        <f>+O236+O339</f>
        <v>183224</v>
      </c>
      <c r="P164" s="230">
        <f>+P236+P339</f>
        <v>203776</v>
      </c>
      <c r="Q164" s="82">
        <f t="shared" si="82"/>
        <v>11.84</v>
      </c>
      <c r="R164" s="39"/>
      <c r="S164" s="40"/>
      <c r="T164" s="125"/>
      <c r="U164" s="125"/>
      <c r="V164" s="125"/>
      <c r="W164" s="125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</row>
    <row r="165" spans="1:155" ht="33" x14ac:dyDescent="0.2">
      <c r="A165" s="48"/>
      <c r="B165" s="49"/>
      <c r="C165" s="49"/>
      <c r="D165" s="49">
        <v>56</v>
      </c>
      <c r="E165" s="49"/>
      <c r="F165" s="49"/>
      <c r="G165" s="67" t="s">
        <v>204</v>
      </c>
      <c r="H165" s="240">
        <f>+H241+H344</f>
        <v>10670000</v>
      </c>
      <c r="I165" s="241">
        <f>+I241+I344</f>
        <v>7051000</v>
      </c>
      <c r="J165" s="241"/>
      <c r="K165" s="229"/>
      <c r="L165" s="313">
        <f>+L241+L344</f>
        <v>7051000</v>
      </c>
      <c r="M165" s="241">
        <f>+M241+M344</f>
        <v>2147733.59</v>
      </c>
      <c r="N165" s="241">
        <f t="shared" ref="N165:O165" si="86">+N241+N344</f>
        <v>1419929</v>
      </c>
      <c r="O165" s="241">
        <f t="shared" si="86"/>
        <v>3567662.59</v>
      </c>
      <c r="P165" s="230"/>
      <c r="Q165" s="82">
        <f t="shared" si="82"/>
        <v>33.44</v>
      </c>
      <c r="R165" s="39"/>
      <c r="S165" s="40"/>
      <c r="T165" s="125"/>
      <c r="U165" s="125"/>
      <c r="V165" s="125"/>
      <c r="W165" s="125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</row>
    <row r="166" spans="1:155" ht="18" x14ac:dyDescent="0.2">
      <c r="A166" s="48"/>
      <c r="B166" s="49"/>
      <c r="C166" s="49"/>
      <c r="D166" s="49">
        <v>57</v>
      </c>
      <c r="E166" s="49"/>
      <c r="F166" s="49"/>
      <c r="G166" s="67" t="s">
        <v>205</v>
      </c>
      <c r="H166" s="240">
        <f>H241+H344</f>
        <v>10670000</v>
      </c>
      <c r="I166" s="240">
        <f>I241+I344</f>
        <v>7051000</v>
      </c>
      <c r="J166" s="241">
        <f>+J241+J344</f>
        <v>3619000</v>
      </c>
      <c r="K166" s="229">
        <f t="shared" si="69"/>
        <v>66.08</v>
      </c>
      <c r="L166" s="313">
        <f>L241+L344</f>
        <v>7051000</v>
      </c>
      <c r="M166" s="241">
        <f>M241+M344</f>
        <v>2147733.59</v>
      </c>
      <c r="N166" s="241">
        <f>N241+N344</f>
        <v>1419929</v>
      </c>
      <c r="O166" s="304">
        <f>+O241+O344</f>
        <v>3567662.59</v>
      </c>
      <c r="P166" s="230">
        <f>+P241+P344</f>
        <v>3483337.41</v>
      </c>
      <c r="Q166" s="82">
        <f t="shared" si="82"/>
        <v>33.44</v>
      </c>
      <c r="R166" s="39"/>
      <c r="S166" s="40"/>
      <c r="T166" s="125"/>
      <c r="U166" s="125"/>
      <c r="V166" s="125"/>
      <c r="W166" s="125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</row>
    <row r="167" spans="1:155" ht="18" x14ac:dyDescent="0.2">
      <c r="A167" s="48"/>
      <c r="B167" s="49"/>
      <c r="C167" s="49"/>
      <c r="D167" s="49">
        <v>59</v>
      </c>
      <c r="E167" s="49"/>
      <c r="F167" s="49"/>
      <c r="G167" s="67" t="s">
        <v>103</v>
      </c>
      <c r="H167" s="240">
        <f>+H373+H147</f>
        <v>894000</v>
      </c>
      <c r="I167" s="241">
        <f>+I373+I147</f>
        <v>224000</v>
      </c>
      <c r="J167" s="241">
        <f>+J373</f>
        <v>0</v>
      </c>
      <c r="K167" s="229">
        <f t="shared" si="69"/>
        <v>25.06</v>
      </c>
      <c r="L167" s="313">
        <f>+L373+L147</f>
        <v>224000</v>
      </c>
      <c r="M167" s="241">
        <f>+M373</f>
        <v>0</v>
      </c>
      <c r="N167" s="241">
        <f>+N373+N147</f>
        <v>0</v>
      </c>
      <c r="O167" s="304">
        <f>+O373</f>
        <v>0</v>
      </c>
      <c r="P167" s="230">
        <f>+P373</f>
        <v>0</v>
      </c>
      <c r="Q167" s="82">
        <f t="shared" si="82"/>
        <v>0</v>
      </c>
      <c r="R167" s="39"/>
      <c r="S167" s="40"/>
      <c r="T167" s="125"/>
      <c r="U167" s="125"/>
      <c r="V167" s="125"/>
      <c r="W167" s="125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</row>
    <row r="168" spans="1:155" ht="18" x14ac:dyDescent="0.2">
      <c r="A168" s="48"/>
      <c r="B168" s="49"/>
      <c r="C168" s="49"/>
      <c r="D168" s="49" t="s">
        <v>131</v>
      </c>
      <c r="E168" s="49"/>
      <c r="F168" s="49"/>
      <c r="G168" s="67" t="s">
        <v>105</v>
      </c>
      <c r="H168" s="240">
        <f>+H169</f>
        <v>0</v>
      </c>
      <c r="I168" s="241">
        <f>+I169</f>
        <v>0</v>
      </c>
      <c r="J168" s="241">
        <f>+J169</f>
        <v>0</v>
      </c>
      <c r="K168" s="229" t="e">
        <f t="shared" si="69"/>
        <v>#DIV/0!</v>
      </c>
      <c r="L168" s="313">
        <f>+L169</f>
        <v>0</v>
      </c>
      <c r="M168" s="241">
        <f>+M169</f>
        <v>0</v>
      </c>
      <c r="N168" s="241">
        <f>+N169</f>
        <v>0</v>
      </c>
      <c r="O168" s="304">
        <f t="shared" ref="O168:P168" si="87">+O169</f>
        <v>0</v>
      </c>
      <c r="P168" s="230">
        <f t="shared" si="87"/>
        <v>0</v>
      </c>
      <c r="Q168" s="82" t="e">
        <f t="shared" si="82"/>
        <v>#DIV/0!</v>
      </c>
      <c r="R168" s="39"/>
      <c r="S168" s="40"/>
      <c r="T168" s="125"/>
      <c r="U168" s="125"/>
      <c r="V168" s="125"/>
      <c r="W168" s="125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  <c r="EW168" s="11"/>
      <c r="EX168" s="11"/>
      <c r="EY168" s="11"/>
    </row>
    <row r="169" spans="1:155" ht="18" x14ac:dyDescent="0.2">
      <c r="A169" s="48"/>
      <c r="B169" s="49"/>
      <c r="C169" s="49"/>
      <c r="D169" s="49">
        <v>71</v>
      </c>
      <c r="E169" s="49"/>
      <c r="F169" s="49"/>
      <c r="G169" s="67" t="s">
        <v>206</v>
      </c>
      <c r="H169" s="240">
        <f>+H250+H375</f>
        <v>0</v>
      </c>
      <c r="I169" s="241">
        <f>+I250+I375</f>
        <v>0</v>
      </c>
      <c r="J169" s="241">
        <f>+J250+J375</f>
        <v>0</v>
      </c>
      <c r="K169" s="229" t="e">
        <f t="shared" si="69"/>
        <v>#DIV/0!</v>
      </c>
      <c r="L169" s="313">
        <f>+L250+L375</f>
        <v>0</v>
      </c>
      <c r="M169" s="241">
        <f>+M250+M375</f>
        <v>0</v>
      </c>
      <c r="N169" s="241">
        <f>+N250+N375</f>
        <v>0</v>
      </c>
      <c r="O169" s="304">
        <f>+O250+O375</f>
        <v>0</v>
      </c>
      <c r="P169" s="230">
        <f>+P250+P375</f>
        <v>0</v>
      </c>
      <c r="Q169" s="82" t="e">
        <f t="shared" si="82"/>
        <v>#DIV/0!</v>
      </c>
      <c r="R169" s="39"/>
      <c r="S169" s="40"/>
      <c r="T169" s="125"/>
      <c r="U169" s="125"/>
      <c r="V169" s="125"/>
      <c r="W169" s="125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</row>
    <row r="170" spans="1:155" ht="18" x14ac:dyDescent="0.2">
      <c r="A170" s="48"/>
      <c r="B170" s="49"/>
      <c r="C170" s="49"/>
      <c r="D170" s="49">
        <v>79</v>
      </c>
      <c r="E170" s="49"/>
      <c r="F170" s="49"/>
      <c r="G170" s="67" t="s">
        <v>132</v>
      </c>
      <c r="H170" s="240">
        <f>+H171</f>
        <v>0</v>
      </c>
      <c r="I170" s="241">
        <f>+I171</f>
        <v>0</v>
      </c>
      <c r="J170" s="241">
        <f>+J171</f>
        <v>0</v>
      </c>
      <c r="K170" s="229"/>
      <c r="L170" s="313">
        <f>+L171</f>
        <v>0</v>
      </c>
      <c r="M170" s="241">
        <f>+M171</f>
        <v>0</v>
      </c>
      <c r="N170" s="241">
        <f>+N171</f>
        <v>0</v>
      </c>
      <c r="O170" s="304">
        <f t="shared" ref="O170:P170" si="88">+O171</f>
        <v>0</v>
      </c>
      <c r="P170" s="230">
        <f t="shared" si="88"/>
        <v>0</v>
      </c>
      <c r="Q170" s="82" t="e">
        <f t="shared" si="82"/>
        <v>#DIV/0!</v>
      </c>
      <c r="R170" s="39"/>
      <c r="S170" s="40"/>
      <c r="T170" s="125"/>
      <c r="U170" s="125"/>
      <c r="V170" s="125"/>
      <c r="W170" s="125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</row>
    <row r="171" spans="1:155" ht="18" x14ac:dyDescent="0.2">
      <c r="A171" s="48"/>
      <c r="B171" s="49"/>
      <c r="C171" s="49"/>
      <c r="D171" s="49">
        <v>81</v>
      </c>
      <c r="E171" s="49"/>
      <c r="F171" s="49"/>
      <c r="G171" s="67" t="s">
        <v>207</v>
      </c>
      <c r="H171" s="240">
        <f>+H383</f>
        <v>0</v>
      </c>
      <c r="I171" s="241">
        <f>+I383</f>
        <v>0</v>
      </c>
      <c r="J171" s="241">
        <f>+J383</f>
        <v>0</v>
      </c>
      <c r="K171" s="229"/>
      <c r="L171" s="313">
        <f>+L383</f>
        <v>0</v>
      </c>
      <c r="M171" s="241">
        <f>+M383</f>
        <v>0</v>
      </c>
      <c r="N171" s="241">
        <f>+N383</f>
        <v>0</v>
      </c>
      <c r="O171" s="304">
        <f t="shared" ref="O171:P171" si="89">+O383</f>
        <v>0</v>
      </c>
      <c r="P171" s="230">
        <f t="shared" si="89"/>
        <v>0</v>
      </c>
      <c r="Q171" s="82" t="e">
        <f t="shared" si="82"/>
        <v>#DIV/0!</v>
      </c>
      <c r="R171" s="39"/>
      <c r="S171" s="40"/>
      <c r="T171" s="125"/>
      <c r="U171" s="125"/>
      <c r="V171" s="125"/>
      <c r="W171" s="125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  <c r="EW171" s="11"/>
      <c r="EX171" s="11"/>
      <c r="EY171" s="11"/>
    </row>
    <row r="172" spans="1:155" ht="18" x14ac:dyDescent="0.2">
      <c r="A172" s="48"/>
      <c r="B172" s="49"/>
      <c r="C172" s="49"/>
      <c r="D172" s="49">
        <v>85</v>
      </c>
      <c r="E172" s="49"/>
      <c r="F172" s="49"/>
      <c r="G172" s="67" t="s">
        <v>208</v>
      </c>
      <c r="H172" s="240">
        <f>H258+H387</f>
        <v>0</v>
      </c>
      <c r="I172" s="241">
        <f>I258+I387</f>
        <v>0</v>
      </c>
      <c r="J172" s="241">
        <f>J258+J387</f>
        <v>0</v>
      </c>
      <c r="K172" s="229"/>
      <c r="L172" s="313">
        <f>L258+L387</f>
        <v>0</v>
      </c>
      <c r="M172" s="241">
        <f>M258+M387</f>
        <v>-16118.6</v>
      </c>
      <c r="N172" s="241">
        <f>N258+N387</f>
        <v>-105066.11</v>
      </c>
      <c r="O172" s="304">
        <f>O258+O387</f>
        <v>-121184.71</v>
      </c>
      <c r="P172" s="230">
        <f>P258+P387</f>
        <v>426.6</v>
      </c>
      <c r="Q172" s="82" t="e">
        <f t="shared" si="82"/>
        <v>#DIV/0!</v>
      </c>
      <c r="R172" s="39"/>
      <c r="S172" s="40"/>
      <c r="T172" s="125"/>
      <c r="U172" s="125"/>
      <c r="V172" s="125"/>
      <c r="W172" s="125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</row>
    <row r="173" spans="1:155" ht="18" x14ac:dyDescent="0.2">
      <c r="A173" s="48"/>
      <c r="B173" s="49"/>
      <c r="C173" s="49"/>
      <c r="D173" s="49"/>
      <c r="E173" s="49"/>
      <c r="F173" s="49"/>
      <c r="G173" s="67"/>
      <c r="H173" s="240"/>
      <c r="I173" s="241"/>
      <c r="J173" s="241"/>
      <c r="K173" s="229"/>
      <c r="L173" s="313"/>
      <c r="M173" s="241"/>
      <c r="N173" s="241"/>
      <c r="O173" s="304"/>
      <c r="P173" s="230"/>
      <c r="Q173" s="82" t="e">
        <f t="shared" si="82"/>
        <v>#DIV/0!</v>
      </c>
      <c r="R173" s="39"/>
      <c r="S173" s="40"/>
      <c r="T173" s="125"/>
      <c r="U173" s="125"/>
      <c r="V173" s="125"/>
      <c r="W173" s="125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</row>
    <row r="174" spans="1:155" s="63" customFormat="1" ht="18" x14ac:dyDescent="0.25">
      <c r="A174" s="433" t="s">
        <v>209</v>
      </c>
      <c r="B174" s="434"/>
      <c r="C174" s="434"/>
      <c r="D174" s="434"/>
      <c r="E174" s="434"/>
      <c r="F174" s="434"/>
      <c r="G174" s="72" t="s">
        <v>210</v>
      </c>
      <c r="H174" s="244">
        <f>H175+H250+H258</f>
        <v>231000</v>
      </c>
      <c r="I174" s="245">
        <f>I175+I250+I258</f>
        <v>59000</v>
      </c>
      <c r="J174" s="245">
        <f>J175+J250+J258</f>
        <v>172000</v>
      </c>
      <c r="K174" s="356">
        <f t="shared" si="69"/>
        <v>25.54</v>
      </c>
      <c r="L174" s="394">
        <f>L175+L250+L258</f>
        <v>59000</v>
      </c>
      <c r="M174" s="245">
        <f>M175+M250+M258</f>
        <v>15523.4</v>
      </c>
      <c r="N174" s="245">
        <f>N175+N250+N258</f>
        <v>14834</v>
      </c>
      <c r="O174" s="305">
        <f t="shared" ref="O174" si="90">O175+O250+O258</f>
        <v>30357.4</v>
      </c>
      <c r="P174" s="367">
        <f>L174-O174</f>
        <v>28642.6</v>
      </c>
      <c r="Q174" s="82">
        <f t="shared" si="82"/>
        <v>13.14</v>
      </c>
      <c r="R174" s="58"/>
      <c r="S174" s="110"/>
      <c r="T174" s="220"/>
      <c r="U174" s="220"/>
      <c r="V174" s="220"/>
      <c r="W174" s="220"/>
      <c r="X174" s="111"/>
      <c r="Y174" s="111"/>
      <c r="Z174" s="111"/>
      <c r="AA174" s="111"/>
      <c r="AB174" s="111"/>
      <c r="AC174" s="111"/>
      <c r="AD174" s="111"/>
      <c r="AE174" s="111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  <c r="AS174" s="111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N174" s="62"/>
      <c r="BO174" s="62"/>
      <c r="BP174" s="62"/>
      <c r="BQ174" s="62"/>
      <c r="BR174" s="62"/>
      <c r="BS174" s="62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  <c r="CD174" s="62"/>
      <c r="CE174" s="62"/>
      <c r="CF174" s="62"/>
      <c r="CG174" s="62"/>
      <c r="CH174" s="62"/>
      <c r="CI174" s="62"/>
      <c r="CJ174" s="62"/>
      <c r="CK174" s="62"/>
      <c r="CL174" s="62"/>
      <c r="CM174" s="62"/>
      <c r="CN174" s="62"/>
      <c r="CO174" s="62"/>
      <c r="CP174" s="62"/>
      <c r="CQ174" s="62"/>
      <c r="CR174" s="62"/>
      <c r="CS174" s="62"/>
      <c r="CT174" s="62"/>
      <c r="CU174" s="62"/>
      <c r="CV174" s="62"/>
      <c r="CW174" s="62"/>
      <c r="CX174" s="62"/>
      <c r="CY174" s="62"/>
      <c r="CZ174" s="62"/>
      <c r="DA174" s="62"/>
      <c r="DB174" s="62"/>
      <c r="DC174" s="62"/>
      <c r="DD174" s="62"/>
      <c r="DE174" s="62"/>
      <c r="DF174" s="62"/>
      <c r="DG174" s="62"/>
      <c r="DH174" s="62"/>
      <c r="DI174" s="62"/>
      <c r="DJ174" s="62"/>
      <c r="DK174" s="62"/>
      <c r="DL174" s="62"/>
      <c r="DM174" s="62"/>
      <c r="DN174" s="62"/>
      <c r="DO174" s="62"/>
      <c r="DP174" s="62"/>
      <c r="DQ174" s="62"/>
      <c r="DR174" s="62"/>
      <c r="DS174" s="62"/>
      <c r="DT174" s="62"/>
      <c r="DU174" s="62"/>
      <c r="DV174" s="62"/>
      <c r="DW174" s="62"/>
      <c r="DX174" s="62"/>
      <c r="DY174" s="62"/>
      <c r="DZ174" s="62"/>
      <c r="EA174" s="62"/>
      <c r="EB174" s="62"/>
      <c r="EC174" s="62"/>
      <c r="ED174" s="62"/>
      <c r="EE174" s="62"/>
      <c r="EF174" s="62"/>
      <c r="EG174" s="62"/>
      <c r="EH174" s="62"/>
      <c r="EI174" s="62"/>
      <c r="EJ174" s="62"/>
      <c r="EK174" s="62"/>
      <c r="EL174" s="62"/>
      <c r="EM174" s="62"/>
      <c r="EN174" s="62"/>
      <c r="EO174" s="62"/>
      <c r="EP174" s="62"/>
      <c r="EQ174" s="62"/>
      <c r="ER174" s="62"/>
      <c r="ES174" s="62"/>
      <c r="ET174" s="62"/>
      <c r="EU174" s="62"/>
      <c r="EV174" s="62"/>
      <c r="EW174" s="62"/>
      <c r="EX174" s="62"/>
      <c r="EY174" s="62"/>
    </row>
    <row r="175" spans="1:155" ht="18" x14ac:dyDescent="0.2">
      <c r="A175" s="48"/>
      <c r="B175" s="49"/>
      <c r="C175" s="49"/>
      <c r="D175" s="49" t="s">
        <v>37</v>
      </c>
      <c r="E175" s="49"/>
      <c r="F175" s="49"/>
      <c r="G175" s="94" t="s">
        <v>83</v>
      </c>
      <c r="H175" s="240">
        <f>H176+H204+H234+H236+H241+H246</f>
        <v>231000</v>
      </c>
      <c r="I175" s="241">
        <f>I176+I204+I234+I236+I241+I246</f>
        <v>59000</v>
      </c>
      <c r="J175" s="241">
        <f>J176+J204+J234+J236+J241+J246</f>
        <v>172000</v>
      </c>
      <c r="K175" s="229">
        <f t="shared" si="69"/>
        <v>25.54</v>
      </c>
      <c r="L175" s="313">
        <f>L176+L204+L234+L236+L241+L246</f>
        <v>59000</v>
      </c>
      <c r="M175" s="241">
        <f>M176+M204+M234+M236+M241+M246</f>
        <v>15750</v>
      </c>
      <c r="N175" s="241">
        <f>N176+N204+N234+N236+N241+N246</f>
        <v>15034</v>
      </c>
      <c r="O175" s="304">
        <f>O176+O204+O234+O236+O241+O246</f>
        <v>30784</v>
      </c>
      <c r="P175" s="230">
        <f>L175-O175</f>
        <v>28216</v>
      </c>
      <c r="Q175" s="82">
        <f t="shared" si="82"/>
        <v>13.33</v>
      </c>
      <c r="R175" s="39"/>
      <c r="S175" s="40"/>
      <c r="T175" s="125"/>
      <c r="U175" s="125"/>
      <c r="V175" s="125"/>
      <c r="W175" s="125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  <c r="EW175" s="11"/>
      <c r="EX175" s="11"/>
      <c r="EY175" s="11"/>
    </row>
    <row r="176" spans="1:155" ht="18" x14ac:dyDescent="0.2">
      <c r="A176" s="48"/>
      <c r="B176" s="49"/>
      <c r="C176" s="49"/>
      <c r="D176" s="49" t="s">
        <v>110</v>
      </c>
      <c r="E176" s="49"/>
      <c r="F176" s="49"/>
      <c r="G176" s="94" t="s">
        <v>211</v>
      </c>
      <c r="H176" s="240">
        <f>H177+H197+H195</f>
        <v>0</v>
      </c>
      <c r="I176" s="240">
        <f>I177+I197+I195</f>
        <v>0</v>
      </c>
      <c r="J176" s="240">
        <f>J177+J197+J195</f>
        <v>0</v>
      </c>
      <c r="K176" s="229" t="e">
        <f t="shared" si="69"/>
        <v>#DIV/0!</v>
      </c>
      <c r="L176" s="314">
        <f>L177+L197+L195</f>
        <v>0</v>
      </c>
      <c r="M176" s="241">
        <f>M177+M197+M195</f>
        <v>0</v>
      </c>
      <c r="N176" s="241">
        <f>N177+N197+N195</f>
        <v>0</v>
      </c>
      <c r="O176" s="304">
        <f>O177+O197+O195</f>
        <v>0</v>
      </c>
      <c r="P176" s="230">
        <f>P177+P197</f>
        <v>0</v>
      </c>
      <c r="Q176" s="82" t="e">
        <f t="shared" si="82"/>
        <v>#DIV/0!</v>
      </c>
      <c r="R176" s="39"/>
      <c r="S176" s="40"/>
      <c r="T176" s="125"/>
      <c r="U176" s="125"/>
      <c r="V176" s="125"/>
      <c r="W176" s="125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</row>
    <row r="177" spans="1:155" ht="16.149999999999999" customHeight="1" x14ac:dyDescent="0.2">
      <c r="A177" s="48"/>
      <c r="B177" s="49"/>
      <c r="C177" s="49"/>
      <c r="D177" s="49"/>
      <c r="E177" s="49" t="s">
        <v>37</v>
      </c>
      <c r="F177" s="49"/>
      <c r="G177" s="67" t="s">
        <v>212</v>
      </c>
      <c r="H177" s="240">
        <f>SUM(H178:H194)</f>
        <v>0</v>
      </c>
      <c r="I177" s="241">
        <f>SUM(I178:I194)</f>
        <v>0</v>
      </c>
      <c r="J177" s="241">
        <f>SUM(J178:J194)</f>
        <v>0</v>
      </c>
      <c r="K177" s="229" t="e">
        <f t="shared" si="69"/>
        <v>#DIV/0!</v>
      </c>
      <c r="L177" s="313">
        <f>SUM(L178:L194)</f>
        <v>0</v>
      </c>
      <c r="M177" s="241">
        <f>SUM(M178:M194)</f>
        <v>0</v>
      </c>
      <c r="N177" s="241">
        <f>SUM(N178:N194)</f>
        <v>0</v>
      </c>
      <c r="O177" s="304">
        <f t="shared" ref="O177:P177" si="91">SUM(O178:O194)</f>
        <v>0</v>
      </c>
      <c r="P177" s="230">
        <f t="shared" si="91"/>
        <v>0</v>
      </c>
      <c r="Q177" s="82" t="e">
        <f t="shared" si="82"/>
        <v>#DIV/0!</v>
      </c>
      <c r="R177" s="39"/>
      <c r="S177" s="40"/>
      <c r="T177" s="125"/>
      <c r="U177" s="125"/>
      <c r="V177" s="125"/>
      <c r="W177" s="125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  <c r="EW177" s="11"/>
      <c r="EX177" s="11"/>
      <c r="EY177" s="11"/>
    </row>
    <row r="178" spans="1:155" ht="18" x14ac:dyDescent="0.2">
      <c r="A178" s="64"/>
      <c r="B178" s="65"/>
      <c r="C178" s="65"/>
      <c r="D178" s="65"/>
      <c r="E178" s="65"/>
      <c r="F178" s="65" t="s">
        <v>37</v>
      </c>
      <c r="G178" s="68" t="s">
        <v>213</v>
      </c>
      <c r="H178" s="249"/>
      <c r="I178" s="250"/>
      <c r="J178" s="250">
        <f>H178-I178</f>
        <v>0</v>
      </c>
      <c r="K178" s="229"/>
      <c r="L178" s="390"/>
      <c r="M178" s="255"/>
      <c r="N178" s="255"/>
      <c r="O178" s="298">
        <f t="shared" ref="O178:O196" si="92">+M178+N178</f>
        <v>0</v>
      </c>
      <c r="P178" s="349">
        <f t="shared" ref="P178:P196" si="93">L178-O178</f>
        <v>0</v>
      </c>
      <c r="Q178" s="82" t="e">
        <f t="shared" si="82"/>
        <v>#DIV/0!</v>
      </c>
      <c r="R178" s="39"/>
      <c r="S178" s="40"/>
      <c r="T178" s="125"/>
      <c r="U178" s="125"/>
      <c r="V178" s="125"/>
      <c r="W178" s="125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  <c r="EW178" s="11"/>
      <c r="EX178" s="11"/>
      <c r="EY178" s="11"/>
    </row>
    <row r="179" spans="1:155" ht="18" x14ac:dyDescent="0.2">
      <c r="A179" s="64"/>
      <c r="B179" s="65"/>
      <c r="C179" s="65"/>
      <c r="D179" s="65"/>
      <c r="E179" s="65"/>
      <c r="F179" s="65" t="s">
        <v>142</v>
      </c>
      <c r="G179" s="68" t="s">
        <v>214</v>
      </c>
      <c r="H179" s="249"/>
      <c r="I179" s="250"/>
      <c r="J179" s="250">
        <f t="shared" ref="J179:J196" si="94">H179-I179</f>
        <v>0</v>
      </c>
      <c r="K179" s="229"/>
      <c r="L179" s="390"/>
      <c r="M179" s="255"/>
      <c r="N179" s="255"/>
      <c r="O179" s="298">
        <f t="shared" si="92"/>
        <v>0</v>
      </c>
      <c r="P179" s="349">
        <f t="shared" si="93"/>
        <v>0</v>
      </c>
      <c r="Q179" s="82" t="e">
        <f t="shared" si="82"/>
        <v>#DIV/0!</v>
      </c>
      <c r="R179" s="39"/>
      <c r="S179" s="40"/>
      <c r="T179" s="125"/>
      <c r="U179" s="125"/>
      <c r="V179" s="125"/>
      <c r="W179" s="125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  <c r="EW179" s="11"/>
      <c r="EX179" s="11"/>
      <c r="EY179" s="11"/>
    </row>
    <row r="180" spans="1:155" ht="18" x14ac:dyDescent="0.2">
      <c r="A180" s="64"/>
      <c r="B180" s="65"/>
      <c r="C180" s="65"/>
      <c r="D180" s="65"/>
      <c r="E180" s="65"/>
      <c r="F180" s="65" t="s">
        <v>55</v>
      </c>
      <c r="G180" s="68" t="s">
        <v>215</v>
      </c>
      <c r="H180" s="249"/>
      <c r="I180" s="250"/>
      <c r="J180" s="255">
        <f t="shared" si="94"/>
        <v>0</v>
      </c>
      <c r="K180" s="229"/>
      <c r="L180" s="390"/>
      <c r="M180" s="255"/>
      <c r="N180" s="255"/>
      <c r="O180" s="298">
        <f t="shared" si="92"/>
        <v>0</v>
      </c>
      <c r="P180" s="349">
        <f t="shared" si="93"/>
        <v>0</v>
      </c>
      <c r="Q180" s="82" t="e">
        <f t="shared" si="82"/>
        <v>#DIV/0!</v>
      </c>
      <c r="R180" s="39"/>
      <c r="S180" s="40"/>
      <c r="T180" s="125"/>
      <c r="U180" s="125"/>
      <c r="V180" s="125"/>
      <c r="W180" s="125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  <c r="EW180" s="11"/>
      <c r="EX180" s="11"/>
      <c r="EY180" s="11"/>
    </row>
    <row r="181" spans="1:155" ht="18" x14ac:dyDescent="0.2">
      <c r="A181" s="64"/>
      <c r="B181" s="65"/>
      <c r="C181" s="65"/>
      <c r="D181" s="65"/>
      <c r="E181" s="65"/>
      <c r="F181" s="65" t="s">
        <v>24</v>
      </c>
      <c r="G181" s="68" t="s">
        <v>144</v>
      </c>
      <c r="H181" s="249"/>
      <c r="I181" s="250"/>
      <c r="J181" s="250">
        <f t="shared" si="94"/>
        <v>0</v>
      </c>
      <c r="K181" s="229"/>
      <c r="L181" s="390"/>
      <c r="M181" s="255"/>
      <c r="N181" s="255"/>
      <c r="O181" s="298">
        <f t="shared" si="92"/>
        <v>0</v>
      </c>
      <c r="P181" s="349">
        <f t="shared" si="93"/>
        <v>0</v>
      </c>
      <c r="Q181" s="82" t="e">
        <f t="shared" si="82"/>
        <v>#DIV/0!</v>
      </c>
      <c r="R181" s="39"/>
      <c r="S181" s="40"/>
      <c r="T181" s="125"/>
      <c r="U181" s="125"/>
      <c r="V181" s="125"/>
      <c r="W181" s="125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</row>
    <row r="182" spans="1:155" ht="18" x14ac:dyDescent="0.2">
      <c r="A182" s="64"/>
      <c r="B182" s="65"/>
      <c r="C182" s="65"/>
      <c r="D182" s="65"/>
      <c r="E182" s="65"/>
      <c r="F182" s="65"/>
      <c r="G182" s="68" t="s">
        <v>145</v>
      </c>
      <c r="H182" s="249"/>
      <c r="I182" s="250"/>
      <c r="J182" s="250">
        <f t="shared" si="94"/>
        <v>0</v>
      </c>
      <c r="K182" s="229"/>
      <c r="L182" s="390"/>
      <c r="M182" s="255"/>
      <c r="N182" s="255"/>
      <c r="O182" s="298">
        <f t="shared" si="92"/>
        <v>0</v>
      </c>
      <c r="P182" s="349">
        <f t="shared" si="93"/>
        <v>0</v>
      </c>
      <c r="Q182" s="82" t="e">
        <f t="shared" si="82"/>
        <v>#DIV/0!</v>
      </c>
      <c r="R182" s="39"/>
      <c r="S182" s="40"/>
      <c r="T182" s="125"/>
      <c r="U182" s="125"/>
      <c r="V182" s="125"/>
      <c r="W182" s="125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  <c r="EW182" s="11"/>
      <c r="EX182" s="11"/>
      <c r="EY182" s="11"/>
    </row>
    <row r="183" spans="1:155" ht="18" x14ac:dyDescent="0.2">
      <c r="A183" s="64"/>
      <c r="B183" s="65"/>
      <c r="C183" s="65"/>
      <c r="D183" s="65"/>
      <c r="E183" s="65"/>
      <c r="F183" s="65" t="s">
        <v>39</v>
      </c>
      <c r="G183" s="68" t="s">
        <v>146</v>
      </c>
      <c r="H183" s="249"/>
      <c r="I183" s="250"/>
      <c r="J183" s="250">
        <f t="shared" si="94"/>
        <v>0</v>
      </c>
      <c r="K183" s="229"/>
      <c r="L183" s="390"/>
      <c r="M183" s="255"/>
      <c r="N183" s="255"/>
      <c r="O183" s="298">
        <f t="shared" si="92"/>
        <v>0</v>
      </c>
      <c r="P183" s="349">
        <f t="shared" si="93"/>
        <v>0</v>
      </c>
      <c r="Q183" s="82" t="e">
        <f t="shared" si="82"/>
        <v>#DIV/0!</v>
      </c>
      <c r="R183" s="39"/>
      <c r="S183" s="40"/>
      <c r="T183" s="125"/>
      <c r="U183" s="125"/>
      <c r="V183" s="125"/>
      <c r="W183" s="125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  <c r="EW183" s="11"/>
      <c r="EX183" s="11"/>
      <c r="EY183" s="11"/>
    </row>
    <row r="184" spans="1:155" ht="18" x14ac:dyDescent="0.2">
      <c r="A184" s="64"/>
      <c r="B184" s="65"/>
      <c r="C184" s="65"/>
      <c r="D184" s="65"/>
      <c r="E184" s="65"/>
      <c r="F184" s="65" t="s">
        <v>167</v>
      </c>
      <c r="G184" s="68" t="s">
        <v>147</v>
      </c>
      <c r="H184" s="249"/>
      <c r="I184" s="250"/>
      <c r="J184" s="250">
        <f t="shared" si="94"/>
        <v>0</v>
      </c>
      <c r="K184" s="229"/>
      <c r="L184" s="390"/>
      <c r="M184" s="255"/>
      <c r="N184" s="255"/>
      <c r="O184" s="298">
        <f t="shared" si="92"/>
        <v>0</v>
      </c>
      <c r="P184" s="349">
        <f t="shared" si="93"/>
        <v>0</v>
      </c>
      <c r="Q184" s="82" t="e">
        <f t="shared" si="82"/>
        <v>#DIV/0!</v>
      </c>
      <c r="R184" s="39"/>
      <c r="S184" s="40"/>
      <c r="T184" s="125"/>
      <c r="U184" s="125"/>
      <c r="V184" s="125"/>
      <c r="W184" s="125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  <c r="EW184" s="11"/>
      <c r="EX184" s="11"/>
      <c r="EY184" s="11"/>
    </row>
    <row r="185" spans="1:155" ht="18" x14ac:dyDescent="0.2">
      <c r="A185" s="64"/>
      <c r="B185" s="65"/>
      <c r="C185" s="65"/>
      <c r="D185" s="65"/>
      <c r="E185" s="65"/>
      <c r="F185" s="65" t="s">
        <v>148</v>
      </c>
      <c r="G185" s="68" t="s">
        <v>149</v>
      </c>
      <c r="H185" s="249"/>
      <c r="I185" s="250"/>
      <c r="J185" s="250">
        <f t="shared" si="94"/>
        <v>0</v>
      </c>
      <c r="K185" s="229"/>
      <c r="L185" s="390"/>
      <c r="M185" s="255"/>
      <c r="N185" s="255"/>
      <c r="O185" s="298">
        <f t="shared" si="92"/>
        <v>0</v>
      </c>
      <c r="P185" s="349">
        <f t="shared" si="93"/>
        <v>0</v>
      </c>
      <c r="Q185" s="82" t="e">
        <f t="shared" si="82"/>
        <v>#DIV/0!</v>
      </c>
      <c r="R185" s="39"/>
      <c r="S185" s="40"/>
      <c r="T185" s="125"/>
      <c r="U185" s="125"/>
      <c r="V185" s="125"/>
      <c r="W185" s="125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</row>
    <row r="186" spans="1:155" ht="18" x14ac:dyDescent="0.2">
      <c r="A186" s="64"/>
      <c r="B186" s="65"/>
      <c r="C186" s="65"/>
      <c r="D186" s="65"/>
      <c r="E186" s="65"/>
      <c r="F186" s="65" t="s">
        <v>46</v>
      </c>
      <c r="G186" s="68" t="s">
        <v>150</v>
      </c>
      <c r="H186" s="249"/>
      <c r="I186" s="250"/>
      <c r="J186" s="250">
        <f t="shared" si="94"/>
        <v>0</v>
      </c>
      <c r="K186" s="229"/>
      <c r="L186" s="390"/>
      <c r="M186" s="255"/>
      <c r="N186" s="255"/>
      <c r="O186" s="298">
        <f t="shared" si="92"/>
        <v>0</v>
      </c>
      <c r="P186" s="349">
        <f t="shared" si="93"/>
        <v>0</v>
      </c>
      <c r="Q186" s="82" t="e">
        <f t="shared" si="82"/>
        <v>#DIV/0!</v>
      </c>
      <c r="R186" s="39"/>
      <c r="S186" s="40"/>
      <c r="T186" s="125"/>
      <c r="U186" s="125"/>
      <c r="V186" s="125"/>
      <c r="W186" s="125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  <c r="EW186" s="11"/>
      <c r="EX186" s="11"/>
      <c r="EY186" s="11"/>
    </row>
    <row r="187" spans="1:155" ht="18" x14ac:dyDescent="0.2">
      <c r="A187" s="64"/>
      <c r="B187" s="65"/>
      <c r="C187" s="65"/>
      <c r="D187" s="65"/>
      <c r="E187" s="65"/>
      <c r="F187" s="65"/>
      <c r="G187" s="68" t="s">
        <v>151</v>
      </c>
      <c r="H187" s="249"/>
      <c r="I187" s="250"/>
      <c r="J187" s="250">
        <f t="shared" si="94"/>
        <v>0</v>
      </c>
      <c r="K187" s="229"/>
      <c r="L187" s="390"/>
      <c r="M187" s="255"/>
      <c r="N187" s="255"/>
      <c r="O187" s="298">
        <f t="shared" si="92"/>
        <v>0</v>
      </c>
      <c r="P187" s="349">
        <f t="shared" si="93"/>
        <v>0</v>
      </c>
      <c r="Q187" s="82" t="e">
        <f t="shared" si="82"/>
        <v>#DIV/0!</v>
      </c>
      <c r="R187" s="39"/>
      <c r="S187" s="40"/>
      <c r="T187" s="125"/>
      <c r="U187" s="125"/>
      <c r="V187" s="125"/>
      <c r="W187" s="125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  <c r="EW187" s="11"/>
      <c r="EX187" s="11"/>
      <c r="EY187" s="11"/>
    </row>
    <row r="188" spans="1:155" ht="18" x14ac:dyDescent="0.2">
      <c r="A188" s="64"/>
      <c r="B188" s="65"/>
      <c r="C188" s="65"/>
      <c r="D188" s="65"/>
      <c r="E188" s="65"/>
      <c r="F188" s="65"/>
      <c r="G188" s="68" t="s">
        <v>152</v>
      </c>
      <c r="H188" s="249"/>
      <c r="I188" s="250"/>
      <c r="J188" s="250">
        <f t="shared" si="94"/>
        <v>0</v>
      </c>
      <c r="K188" s="229"/>
      <c r="L188" s="390"/>
      <c r="M188" s="255"/>
      <c r="N188" s="255"/>
      <c r="O188" s="298">
        <f t="shared" si="92"/>
        <v>0</v>
      </c>
      <c r="P188" s="349">
        <f t="shared" si="93"/>
        <v>0</v>
      </c>
      <c r="Q188" s="82" t="e">
        <f t="shared" si="82"/>
        <v>#DIV/0!</v>
      </c>
      <c r="R188" s="39"/>
      <c r="S188" s="40"/>
      <c r="T188" s="125"/>
      <c r="U188" s="125"/>
      <c r="V188" s="125"/>
      <c r="W188" s="125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</row>
    <row r="189" spans="1:155" ht="18" x14ac:dyDescent="0.2">
      <c r="A189" s="64"/>
      <c r="B189" s="65"/>
      <c r="C189" s="65"/>
      <c r="D189" s="65"/>
      <c r="E189" s="65"/>
      <c r="F189" s="65">
        <v>12</v>
      </c>
      <c r="G189" s="68" t="s">
        <v>153</v>
      </c>
      <c r="H189" s="249"/>
      <c r="I189" s="250"/>
      <c r="J189" s="250">
        <f t="shared" si="94"/>
        <v>0</v>
      </c>
      <c r="K189" s="229"/>
      <c r="L189" s="390"/>
      <c r="M189" s="255"/>
      <c r="N189" s="255"/>
      <c r="O189" s="298">
        <f t="shared" si="92"/>
        <v>0</v>
      </c>
      <c r="P189" s="349">
        <f t="shared" si="93"/>
        <v>0</v>
      </c>
      <c r="Q189" s="82" t="e">
        <f t="shared" si="82"/>
        <v>#DIV/0!</v>
      </c>
      <c r="R189" s="39"/>
      <c r="S189" s="40"/>
      <c r="T189" s="125"/>
      <c r="U189" s="125"/>
      <c r="V189" s="125"/>
      <c r="W189" s="125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  <c r="EW189" s="11"/>
      <c r="EX189" s="11"/>
      <c r="EY189" s="11"/>
    </row>
    <row r="190" spans="1:155" ht="18" x14ac:dyDescent="0.2">
      <c r="A190" s="64"/>
      <c r="B190" s="65"/>
      <c r="C190" s="65"/>
      <c r="D190" s="65"/>
      <c r="E190" s="65"/>
      <c r="F190" s="65">
        <v>13</v>
      </c>
      <c r="G190" s="68" t="s">
        <v>154</v>
      </c>
      <c r="H190" s="249"/>
      <c r="I190" s="250"/>
      <c r="J190" s="250">
        <f t="shared" si="94"/>
        <v>0</v>
      </c>
      <c r="K190" s="229"/>
      <c r="L190" s="390"/>
      <c r="M190" s="255"/>
      <c r="N190" s="255"/>
      <c r="O190" s="298">
        <f t="shared" si="92"/>
        <v>0</v>
      </c>
      <c r="P190" s="349">
        <f t="shared" si="93"/>
        <v>0</v>
      </c>
      <c r="Q190" s="82" t="e">
        <f t="shared" si="82"/>
        <v>#DIV/0!</v>
      </c>
      <c r="R190" s="39"/>
      <c r="S190" s="40"/>
      <c r="T190" s="125"/>
      <c r="U190" s="125"/>
      <c r="V190" s="125"/>
      <c r="W190" s="125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  <c r="EW190" s="11"/>
      <c r="EX190" s="11"/>
      <c r="EY190" s="11"/>
    </row>
    <row r="191" spans="1:155" ht="18" x14ac:dyDescent="0.2">
      <c r="A191" s="64"/>
      <c r="B191" s="65"/>
      <c r="C191" s="65"/>
      <c r="D191" s="65"/>
      <c r="E191" s="65"/>
      <c r="F191" s="65"/>
      <c r="G191" s="68" t="s">
        <v>155</v>
      </c>
      <c r="H191" s="249"/>
      <c r="I191" s="250"/>
      <c r="J191" s="250">
        <f t="shared" si="94"/>
        <v>0</v>
      </c>
      <c r="K191" s="229"/>
      <c r="L191" s="390"/>
      <c r="M191" s="255"/>
      <c r="N191" s="255"/>
      <c r="O191" s="298">
        <f t="shared" si="92"/>
        <v>0</v>
      </c>
      <c r="P191" s="349">
        <f t="shared" si="93"/>
        <v>0</v>
      </c>
      <c r="Q191" s="82" t="e">
        <f t="shared" si="82"/>
        <v>#DIV/0!</v>
      </c>
      <c r="R191" s="39"/>
      <c r="S191" s="40"/>
      <c r="T191" s="125"/>
      <c r="U191" s="125"/>
      <c r="V191" s="125"/>
      <c r="W191" s="125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</row>
    <row r="192" spans="1:155" ht="18" x14ac:dyDescent="0.2">
      <c r="A192" s="64"/>
      <c r="B192" s="65"/>
      <c r="C192" s="65"/>
      <c r="D192" s="65"/>
      <c r="E192" s="65"/>
      <c r="F192" s="65"/>
      <c r="G192" s="68" t="s">
        <v>156</v>
      </c>
      <c r="H192" s="249"/>
      <c r="I192" s="250"/>
      <c r="J192" s="250">
        <f t="shared" si="94"/>
        <v>0</v>
      </c>
      <c r="K192" s="229"/>
      <c r="L192" s="390"/>
      <c r="M192" s="255"/>
      <c r="N192" s="255"/>
      <c r="O192" s="298">
        <f t="shared" si="92"/>
        <v>0</v>
      </c>
      <c r="P192" s="349">
        <f t="shared" si="93"/>
        <v>0</v>
      </c>
      <c r="Q192" s="82" t="e">
        <f t="shared" si="82"/>
        <v>#DIV/0!</v>
      </c>
      <c r="R192" s="39"/>
      <c r="S192" s="40"/>
      <c r="T192" s="125"/>
      <c r="U192" s="125"/>
      <c r="V192" s="125"/>
      <c r="W192" s="125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</row>
    <row r="193" spans="1:155" ht="18" x14ac:dyDescent="0.2">
      <c r="A193" s="64"/>
      <c r="B193" s="65"/>
      <c r="C193" s="65"/>
      <c r="D193" s="65"/>
      <c r="E193" s="65"/>
      <c r="F193" s="65">
        <v>17</v>
      </c>
      <c r="G193" s="68" t="s">
        <v>157</v>
      </c>
      <c r="H193" s="249"/>
      <c r="I193" s="250"/>
      <c r="J193" s="250">
        <f t="shared" si="94"/>
        <v>0</v>
      </c>
      <c r="K193" s="229"/>
      <c r="L193" s="390"/>
      <c r="M193" s="255"/>
      <c r="N193" s="255"/>
      <c r="O193" s="298">
        <f t="shared" si="92"/>
        <v>0</v>
      </c>
      <c r="P193" s="349">
        <f t="shared" si="93"/>
        <v>0</v>
      </c>
      <c r="Q193" s="82" t="e">
        <f t="shared" si="82"/>
        <v>#DIV/0!</v>
      </c>
      <c r="R193" s="39"/>
      <c r="S193" s="40"/>
      <c r="T193" s="125"/>
      <c r="U193" s="125"/>
      <c r="V193" s="125"/>
      <c r="W193" s="125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</row>
    <row r="194" spans="1:155" ht="32.450000000000003" customHeight="1" x14ac:dyDescent="0.2">
      <c r="A194" s="64"/>
      <c r="B194" s="65"/>
      <c r="C194" s="65"/>
      <c r="D194" s="65"/>
      <c r="E194" s="65"/>
      <c r="F194" s="65" t="s">
        <v>112</v>
      </c>
      <c r="G194" s="68" t="s">
        <v>158</v>
      </c>
      <c r="H194" s="249"/>
      <c r="I194" s="250"/>
      <c r="J194" s="255">
        <f t="shared" si="94"/>
        <v>0</v>
      </c>
      <c r="K194" s="229"/>
      <c r="L194" s="390"/>
      <c r="M194" s="255"/>
      <c r="N194" s="255"/>
      <c r="O194" s="298">
        <f t="shared" si="92"/>
        <v>0</v>
      </c>
      <c r="P194" s="349">
        <f t="shared" si="93"/>
        <v>0</v>
      </c>
      <c r="Q194" s="82" t="e">
        <f t="shared" si="82"/>
        <v>#DIV/0!</v>
      </c>
      <c r="R194" s="39"/>
      <c r="S194" s="40"/>
      <c r="T194" s="125"/>
      <c r="U194" s="125"/>
      <c r="V194" s="125"/>
      <c r="W194" s="125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  <c r="EW194" s="11"/>
      <c r="EX194" s="11"/>
      <c r="EY194" s="11"/>
    </row>
    <row r="195" spans="1:155" ht="26.45" customHeight="1" x14ac:dyDescent="0.2">
      <c r="A195" s="64"/>
      <c r="B195" s="65"/>
      <c r="C195" s="65"/>
      <c r="D195" s="65"/>
      <c r="E195" s="65" t="s">
        <v>35</v>
      </c>
      <c r="F195" s="65"/>
      <c r="G195" s="67" t="s">
        <v>216</v>
      </c>
      <c r="H195" s="249">
        <f>H196</f>
        <v>0</v>
      </c>
      <c r="I195" s="250">
        <f>I196</f>
        <v>0</v>
      </c>
      <c r="J195" s="250">
        <f>J196</f>
        <v>0</v>
      </c>
      <c r="K195" s="229"/>
      <c r="L195" s="390">
        <f>L196</f>
        <v>0</v>
      </c>
      <c r="M195" s="255"/>
      <c r="N195" s="255"/>
      <c r="O195" s="298">
        <f t="shared" si="92"/>
        <v>0</v>
      </c>
      <c r="P195" s="349">
        <f t="shared" si="93"/>
        <v>0</v>
      </c>
      <c r="Q195" s="82" t="e">
        <f t="shared" si="82"/>
        <v>#DIV/0!</v>
      </c>
      <c r="R195" s="39"/>
      <c r="S195" s="40"/>
      <c r="T195" s="125"/>
      <c r="U195" s="125"/>
      <c r="V195" s="125"/>
      <c r="W195" s="125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</row>
    <row r="196" spans="1:155" ht="18" x14ac:dyDescent="0.2">
      <c r="A196" s="64"/>
      <c r="B196" s="65"/>
      <c r="C196" s="65"/>
      <c r="D196" s="65"/>
      <c r="E196" s="65"/>
      <c r="F196" s="65" t="s">
        <v>39</v>
      </c>
      <c r="G196" s="68" t="s">
        <v>217</v>
      </c>
      <c r="H196" s="249">
        <v>0</v>
      </c>
      <c r="I196" s="250">
        <v>0</v>
      </c>
      <c r="J196" s="250">
        <f t="shared" si="94"/>
        <v>0</v>
      </c>
      <c r="K196" s="229"/>
      <c r="L196" s="390">
        <v>0</v>
      </c>
      <c r="M196" s="255"/>
      <c r="N196" s="255"/>
      <c r="O196" s="298">
        <f t="shared" si="92"/>
        <v>0</v>
      </c>
      <c r="P196" s="349">
        <f t="shared" si="93"/>
        <v>0</v>
      </c>
      <c r="Q196" s="82" t="e">
        <f t="shared" si="82"/>
        <v>#DIV/0!</v>
      </c>
      <c r="R196" s="39"/>
      <c r="S196" s="40"/>
      <c r="T196" s="125"/>
      <c r="U196" s="125"/>
      <c r="V196" s="125"/>
      <c r="W196" s="125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  <c r="EW196" s="11"/>
      <c r="EX196" s="11"/>
      <c r="EY196" s="11"/>
    </row>
    <row r="197" spans="1:155" ht="18" x14ac:dyDescent="0.2">
      <c r="A197" s="48"/>
      <c r="B197" s="49"/>
      <c r="C197" s="49"/>
      <c r="D197" s="49"/>
      <c r="E197" s="49" t="s">
        <v>55</v>
      </c>
      <c r="F197" s="49"/>
      <c r="G197" s="67" t="s">
        <v>218</v>
      </c>
      <c r="H197" s="240">
        <f>H198+H199+H200+H201+H202+H203</f>
        <v>0</v>
      </c>
      <c r="I197" s="241">
        <f>I198+I199+I200+I201+I202+I203</f>
        <v>0</v>
      </c>
      <c r="J197" s="241">
        <f>J198+J199+J200+J201+J202+J203</f>
        <v>0</v>
      </c>
      <c r="K197" s="229" t="e">
        <f>ROUND(I197/H197*100,2)</f>
        <v>#DIV/0!</v>
      </c>
      <c r="L197" s="313">
        <f>L198+L199+L200+L201+L202+L203</f>
        <v>0</v>
      </c>
      <c r="M197" s="241">
        <f>M198+M199+M200+M201+M202+M203</f>
        <v>0</v>
      </c>
      <c r="N197" s="241">
        <f>N198+N199+N200+N201+N202+N203</f>
        <v>0</v>
      </c>
      <c r="O197" s="304">
        <f t="shared" ref="O197:P197" si="95">O198+O199+O200+O201+O202+O203</f>
        <v>0</v>
      </c>
      <c r="P197" s="230">
        <f t="shared" si="95"/>
        <v>0</v>
      </c>
      <c r="Q197" s="82" t="e">
        <f t="shared" si="82"/>
        <v>#DIV/0!</v>
      </c>
      <c r="R197" s="39"/>
      <c r="S197" s="40"/>
      <c r="T197" s="125"/>
      <c r="U197" s="125"/>
      <c r="V197" s="125"/>
      <c r="W197" s="125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  <c r="EW197" s="11"/>
      <c r="EX197" s="11"/>
      <c r="EY197" s="11"/>
    </row>
    <row r="198" spans="1:155" ht="18" x14ac:dyDescent="0.2">
      <c r="A198" s="64"/>
      <c r="B198" s="65"/>
      <c r="C198" s="65"/>
      <c r="D198" s="65"/>
      <c r="E198" s="65"/>
      <c r="F198" s="65" t="s">
        <v>37</v>
      </c>
      <c r="G198" s="68" t="s">
        <v>219</v>
      </c>
      <c r="H198" s="249"/>
      <c r="I198" s="250"/>
      <c r="J198" s="250">
        <f t="shared" ref="J198:J203" si="96">H198-I198</f>
        <v>0</v>
      </c>
      <c r="K198" s="229"/>
      <c r="L198" s="390"/>
      <c r="M198" s="255"/>
      <c r="N198" s="255"/>
      <c r="O198" s="298">
        <f t="shared" ref="O198:O203" si="97">+M198+N198</f>
        <v>0</v>
      </c>
      <c r="P198" s="349">
        <f t="shared" ref="P198:P229" si="98">L198-O198</f>
        <v>0</v>
      </c>
      <c r="Q198" s="82" t="e">
        <f t="shared" si="82"/>
        <v>#DIV/0!</v>
      </c>
      <c r="R198" s="39"/>
      <c r="S198" s="40"/>
      <c r="T198" s="125"/>
      <c r="U198" s="125"/>
      <c r="V198" s="125"/>
      <c r="W198" s="125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</row>
    <row r="199" spans="1:155" ht="18" x14ac:dyDescent="0.2">
      <c r="A199" s="64"/>
      <c r="B199" s="65"/>
      <c r="C199" s="65"/>
      <c r="D199" s="65"/>
      <c r="E199" s="65"/>
      <c r="F199" s="65" t="s">
        <v>35</v>
      </c>
      <c r="G199" s="68" t="s">
        <v>220</v>
      </c>
      <c r="H199" s="249"/>
      <c r="I199" s="250"/>
      <c r="J199" s="250">
        <f t="shared" si="96"/>
        <v>0</v>
      </c>
      <c r="K199" s="229"/>
      <c r="L199" s="390"/>
      <c r="M199" s="255"/>
      <c r="N199" s="255"/>
      <c r="O199" s="298">
        <f t="shared" si="97"/>
        <v>0</v>
      </c>
      <c r="P199" s="349">
        <f t="shared" si="98"/>
        <v>0</v>
      </c>
      <c r="Q199" s="82" t="e">
        <f t="shared" si="82"/>
        <v>#DIV/0!</v>
      </c>
      <c r="R199" s="39"/>
      <c r="S199" s="40"/>
      <c r="T199" s="125"/>
      <c r="U199" s="125"/>
      <c r="V199" s="125"/>
      <c r="W199" s="125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  <c r="EW199" s="11"/>
      <c r="EX199" s="11"/>
      <c r="EY199" s="11"/>
    </row>
    <row r="200" spans="1:155" ht="18" x14ac:dyDescent="0.2">
      <c r="A200" s="64"/>
      <c r="B200" s="65"/>
      <c r="C200" s="65"/>
      <c r="D200" s="65"/>
      <c r="E200" s="65"/>
      <c r="F200" s="65" t="s">
        <v>55</v>
      </c>
      <c r="G200" s="68" t="s">
        <v>221</v>
      </c>
      <c r="H200" s="249"/>
      <c r="I200" s="250"/>
      <c r="J200" s="250">
        <f t="shared" si="96"/>
        <v>0</v>
      </c>
      <c r="K200" s="229"/>
      <c r="L200" s="390"/>
      <c r="M200" s="255"/>
      <c r="N200" s="255"/>
      <c r="O200" s="298">
        <f t="shared" si="97"/>
        <v>0</v>
      </c>
      <c r="P200" s="349">
        <f t="shared" si="98"/>
        <v>0</v>
      </c>
      <c r="Q200" s="82" t="e">
        <f t="shared" si="82"/>
        <v>#DIV/0!</v>
      </c>
      <c r="R200" s="39"/>
      <c r="S200" s="40"/>
      <c r="T200" s="125"/>
      <c r="U200" s="125"/>
      <c r="V200" s="125"/>
      <c r="W200" s="125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</row>
    <row r="201" spans="1:155" ht="18" x14ac:dyDescent="0.2">
      <c r="A201" s="64"/>
      <c r="B201" s="65"/>
      <c r="C201" s="65"/>
      <c r="D201" s="65"/>
      <c r="E201" s="65"/>
      <c r="F201" s="65" t="s">
        <v>24</v>
      </c>
      <c r="G201" s="68" t="s">
        <v>222</v>
      </c>
      <c r="H201" s="249"/>
      <c r="I201" s="250"/>
      <c r="J201" s="250">
        <f t="shared" si="96"/>
        <v>0</v>
      </c>
      <c r="K201" s="229"/>
      <c r="L201" s="390"/>
      <c r="M201" s="255"/>
      <c r="N201" s="255"/>
      <c r="O201" s="298">
        <f t="shared" si="97"/>
        <v>0</v>
      </c>
      <c r="P201" s="349">
        <f t="shared" si="98"/>
        <v>0</v>
      </c>
      <c r="Q201" s="82" t="e">
        <f t="shared" si="82"/>
        <v>#DIV/0!</v>
      </c>
      <c r="R201" s="39"/>
      <c r="S201" s="40"/>
      <c r="T201" s="125"/>
      <c r="U201" s="125"/>
      <c r="V201" s="125"/>
      <c r="W201" s="125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</row>
    <row r="202" spans="1:155" ht="18" x14ac:dyDescent="0.2">
      <c r="A202" s="64"/>
      <c r="B202" s="65"/>
      <c r="C202" s="65"/>
      <c r="D202" s="65"/>
      <c r="E202" s="65"/>
      <c r="F202" s="65" t="s">
        <v>39</v>
      </c>
      <c r="G202" s="68" t="s">
        <v>223</v>
      </c>
      <c r="H202" s="249"/>
      <c r="I202" s="250"/>
      <c r="J202" s="250">
        <f t="shared" si="96"/>
        <v>0</v>
      </c>
      <c r="K202" s="229"/>
      <c r="L202" s="390"/>
      <c r="M202" s="255"/>
      <c r="N202" s="255"/>
      <c r="O202" s="298">
        <f t="shared" si="97"/>
        <v>0</v>
      </c>
      <c r="P202" s="349">
        <f t="shared" si="98"/>
        <v>0</v>
      </c>
      <c r="Q202" s="82" t="e">
        <f t="shared" si="82"/>
        <v>#DIV/0!</v>
      </c>
      <c r="R202" s="39"/>
      <c r="S202" s="40"/>
      <c r="T202" s="125"/>
      <c r="U202" s="125"/>
      <c r="V202" s="125"/>
      <c r="W202" s="125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  <c r="EW202" s="11"/>
      <c r="EX202" s="11"/>
      <c r="EY202" s="11"/>
    </row>
    <row r="203" spans="1:155" ht="18" x14ac:dyDescent="0.2">
      <c r="A203" s="64"/>
      <c r="B203" s="65"/>
      <c r="C203" s="65"/>
      <c r="D203" s="65"/>
      <c r="E203" s="65"/>
      <c r="F203" s="65" t="s">
        <v>167</v>
      </c>
      <c r="G203" s="68" t="s">
        <v>224</v>
      </c>
      <c r="H203" s="249"/>
      <c r="I203" s="250"/>
      <c r="J203" s="250">
        <f t="shared" si="96"/>
        <v>0</v>
      </c>
      <c r="K203" s="229"/>
      <c r="L203" s="390"/>
      <c r="M203" s="255"/>
      <c r="N203" s="255"/>
      <c r="O203" s="298">
        <f t="shared" si="97"/>
        <v>0</v>
      </c>
      <c r="P203" s="349">
        <f t="shared" si="98"/>
        <v>0</v>
      </c>
      <c r="Q203" s="82" t="e">
        <f t="shared" si="82"/>
        <v>#DIV/0!</v>
      </c>
      <c r="R203" s="39"/>
      <c r="S203" s="40"/>
      <c r="T203" s="125"/>
      <c r="U203" s="125"/>
      <c r="V203" s="125"/>
      <c r="W203" s="125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</row>
    <row r="204" spans="1:155" ht="18" x14ac:dyDescent="0.2">
      <c r="A204" s="48"/>
      <c r="B204" s="49"/>
      <c r="C204" s="49"/>
      <c r="D204" s="49" t="s">
        <v>111</v>
      </c>
      <c r="E204" s="49"/>
      <c r="F204" s="49"/>
      <c r="G204" s="94" t="s">
        <v>87</v>
      </c>
      <c r="H204" s="240">
        <f>H205+H216+H217+H221+H224+H225+H226+H227+H229</f>
        <v>18000</v>
      </c>
      <c r="I204" s="241">
        <f>I205+I216+I217+I221+I224+I225+I226+I227+I229</f>
        <v>5000</v>
      </c>
      <c r="J204" s="241">
        <f>J205+J216+J217+J221+J224+J225+J226+J227+J229</f>
        <v>13000</v>
      </c>
      <c r="K204" s="229">
        <f>ROUND(I204/H204*100,2)</f>
        <v>27.78</v>
      </c>
      <c r="L204" s="313">
        <f>L205+L216+L217+L221+L224+L225+L226+L227+L229</f>
        <v>5000</v>
      </c>
      <c r="M204" s="241">
        <f>M205+M216+M217+M221+M224+M225+M226+M227+M229</f>
        <v>0</v>
      </c>
      <c r="N204" s="241">
        <f>N205+N216+N217+N221+N224+N225+N226+N227+N229</f>
        <v>0</v>
      </c>
      <c r="O204" s="304">
        <f t="shared" ref="O204" si="99">O205+O216+O217+O221+O224+O225+O226+O227+O229</f>
        <v>0</v>
      </c>
      <c r="P204" s="230">
        <f t="shared" si="98"/>
        <v>5000</v>
      </c>
      <c r="Q204" s="82">
        <f t="shared" si="82"/>
        <v>0</v>
      </c>
      <c r="R204" s="39"/>
      <c r="S204" s="40"/>
      <c r="T204" s="125"/>
      <c r="U204" s="125"/>
      <c r="V204" s="125"/>
      <c r="W204" s="125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  <c r="EW204" s="11"/>
      <c r="EX204" s="11"/>
      <c r="EY204" s="11"/>
    </row>
    <row r="205" spans="1:155" ht="18" x14ac:dyDescent="0.2">
      <c r="A205" s="48"/>
      <c r="B205" s="49"/>
      <c r="C205" s="49"/>
      <c r="D205" s="49"/>
      <c r="E205" s="49" t="s">
        <v>37</v>
      </c>
      <c r="F205" s="49"/>
      <c r="G205" s="67" t="s">
        <v>225</v>
      </c>
      <c r="H205" s="240">
        <f>SUM(H206:H215)</f>
        <v>18000</v>
      </c>
      <c r="I205" s="241">
        <f>SUM(I206:I215)</f>
        <v>5000</v>
      </c>
      <c r="J205" s="241">
        <f>SUM(J206:J215)</f>
        <v>13000</v>
      </c>
      <c r="K205" s="229">
        <f>ROUND(I205/H205*100,2)</f>
        <v>27.78</v>
      </c>
      <c r="L205" s="313">
        <f>SUM(L206:L215)</f>
        <v>5000</v>
      </c>
      <c r="M205" s="241">
        <f>SUM(M206:M215)</f>
        <v>0</v>
      </c>
      <c r="N205" s="241">
        <f>SUM(N206:N215)</f>
        <v>0</v>
      </c>
      <c r="O205" s="304">
        <f t="shared" ref="O205" si="100">SUM(O206:O215)</f>
        <v>0</v>
      </c>
      <c r="P205" s="230">
        <f t="shared" si="98"/>
        <v>5000</v>
      </c>
      <c r="Q205" s="82">
        <f t="shared" si="82"/>
        <v>0</v>
      </c>
      <c r="R205" s="39"/>
      <c r="S205" s="40"/>
      <c r="T205" s="125"/>
      <c r="U205" s="125"/>
      <c r="V205" s="125"/>
      <c r="W205" s="125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  <c r="EW205" s="11"/>
      <c r="EX205" s="11"/>
      <c r="EY205" s="11"/>
    </row>
    <row r="206" spans="1:155" ht="18" x14ac:dyDescent="0.2">
      <c r="A206" s="64"/>
      <c r="B206" s="65"/>
      <c r="C206" s="65"/>
      <c r="D206" s="65"/>
      <c r="E206" s="65"/>
      <c r="F206" s="65" t="s">
        <v>37</v>
      </c>
      <c r="G206" s="68" t="s">
        <v>171</v>
      </c>
      <c r="H206" s="249"/>
      <c r="I206" s="250"/>
      <c r="J206" s="250">
        <f t="shared" ref="J206:J216" si="101">H206-I206</f>
        <v>0</v>
      </c>
      <c r="K206" s="229"/>
      <c r="L206" s="390"/>
      <c r="M206" s="255"/>
      <c r="N206" s="255"/>
      <c r="O206" s="298">
        <f t="shared" ref="O206:O216" si="102">+M206+N206</f>
        <v>0</v>
      </c>
      <c r="P206" s="230">
        <f t="shared" si="98"/>
        <v>0</v>
      </c>
      <c r="Q206" s="82" t="e">
        <f t="shared" si="82"/>
        <v>#DIV/0!</v>
      </c>
      <c r="R206" s="39"/>
      <c r="S206" s="40"/>
      <c r="T206" s="125"/>
      <c r="U206" s="125"/>
      <c r="V206" s="125"/>
      <c r="W206" s="125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  <c r="EW206" s="11"/>
      <c r="EX206" s="11"/>
      <c r="EY206" s="11"/>
    </row>
    <row r="207" spans="1:155" ht="18" x14ac:dyDescent="0.2">
      <c r="A207" s="64"/>
      <c r="B207" s="65"/>
      <c r="C207" s="65"/>
      <c r="D207" s="65"/>
      <c r="E207" s="65"/>
      <c r="F207" s="65" t="s">
        <v>35</v>
      </c>
      <c r="G207" s="68" t="s">
        <v>172</v>
      </c>
      <c r="H207" s="249"/>
      <c r="I207" s="250"/>
      <c r="J207" s="250">
        <f t="shared" si="101"/>
        <v>0</v>
      </c>
      <c r="K207" s="229"/>
      <c r="L207" s="390"/>
      <c r="M207" s="255"/>
      <c r="N207" s="255"/>
      <c r="O207" s="298">
        <f t="shared" si="102"/>
        <v>0</v>
      </c>
      <c r="P207" s="230">
        <f t="shared" si="98"/>
        <v>0</v>
      </c>
      <c r="Q207" s="82" t="e">
        <f t="shared" si="82"/>
        <v>#DIV/0!</v>
      </c>
      <c r="R207" s="39"/>
      <c r="S207" s="40"/>
      <c r="T207" s="125"/>
      <c r="U207" s="125"/>
      <c r="V207" s="125"/>
      <c r="W207" s="125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  <c r="EW207" s="11"/>
      <c r="EX207" s="11"/>
      <c r="EY207" s="11"/>
    </row>
    <row r="208" spans="1:155" ht="18" x14ac:dyDescent="0.2">
      <c r="A208" s="64"/>
      <c r="B208" s="65"/>
      <c r="C208" s="65"/>
      <c r="D208" s="65"/>
      <c r="E208" s="65"/>
      <c r="F208" s="65" t="s">
        <v>55</v>
      </c>
      <c r="G208" s="68" t="s">
        <v>226</v>
      </c>
      <c r="H208" s="249"/>
      <c r="I208" s="250"/>
      <c r="J208" s="250">
        <f t="shared" si="101"/>
        <v>0</v>
      </c>
      <c r="K208" s="229"/>
      <c r="L208" s="390"/>
      <c r="M208" s="255"/>
      <c r="N208" s="255"/>
      <c r="O208" s="298">
        <f t="shared" si="102"/>
        <v>0</v>
      </c>
      <c r="P208" s="348">
        <f t="shared" si="98"/>
        <v>0</v>
      </c>
      <c r="Q208" s="82" t="e">
        <f t="shared" si="82"/>
        <v>#DIV/0!</v>
      </c>
      <c r="R208" s="39"/>
      <c r="S208" s="40"/>
      <c r="T208" s="125"/>
      <c r="U208" s="125"/>
      <c r="V208" s="125"/>
      <c r="W208" s="125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  <c r="EW208" s="11"/>
      <c r="EX208" s="11"/>
      <c r="EY208" s="11"/>
    </row>
    <row r="209" spans="1:155" s="121" customFormat="1" ht="18" x14ac:dyDescent="0.2">
      <c r="A209" s="112"/>
      <c r="B209" s="113"/>
      <c r="C209" s="113"/>
      <c r="D209" s="113"/>
      <c r="E209" s="113"/>
      <c r="F209" s="113" t="s">
        <v>24</v>
      </c>
      <c r="G209" s="114" t="s">
        <v>227</v>
      </c>
      <c r="H209" s="258"/>
      <c r="I209" s="255"/>
      <c r="J209" s="255">
        <f t="shared" si="101"/>
        <v>0</v>
      </c>
      <c r="K209" s="357"/>
      <c r="L209" s="390"/>
      <c r="M209" s="255"/>
      <c r="N209" s="255"/>
      <c r="O209" s="298">
        <f t="shared" si="102"/>
        <v>0</v>
      </c>
      <c r="P209" s="371">
        <f t="shared" si="98"/>
        <v>0</v>
      </c>
      <c r="Q209" s="115" t="e">
        <f t="shared" si="82"/>
        <v>#DIV/0!</v>
      </c>
      <c r="R209" s="116"/>
      <c r="S209" s="117"/>
      <c r="T209" s="125"/>
      <c r="U209" s="125"/>
      <c r="V209" s="125"/>
      <c r="W209" s="125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8"/>
      <c r="AL209" s="118"/>
      <c r="AM209" s="118"/>
      <c r="AN209" s="118"/>
      <c r="AO209" s="118"/>
      <c r="AP209" s="118"/>
      <c r="AQ209" s="118"/>
      <c r="AR209" s="118"/>
      <c r="AS209" s="118"/>
      <c r="AT209" s="119"/>
      <c r="AU209" s="119"/>
      <c r="AV209" s="119"/>
      <c r="AW209" s="119"/>
      <c r="AX209" s="119"/>
      <c r="AY209" s="119"/>
      <c r="AZ209" s="119"/>
      <c r="BA209" s="119"/>
      <c r="BB209" s="119"/>
      <c r="BC209" s="119"/>
      <c r="BD209" s="119"/>
      <c r="BE209" s="119"/>
      <c r="BF209" s="119"/>
      <c r="BG209" s="119"/>
      <c r="BH209" s="119"/>
      <c r="BI209" s="119"/>
      <c r="BJ209" s="119"/>
      <c r="BK209" s="119"/>
      <c r="BL209" s="119"/>
      <c r="BM209" s="119"/>
      <c r="BN209" s="119"/>
      <c r="BO209" s="119"/>
      <c r="BP209" s="119"/>
      <c r="BQ209" s="119"/>
      <c r="BR209" s="119"/>
      <c r="BS209" s="119"/>
      <c r="BT209" s="119"/>
      <c r="BU209" s="119"/>
      <c r="BV209" s="119"/>
      <c r="BW209" s="119"/>
      <c r="BX209" s="119"/>
      <c r="BY209" s="119"/>
      <c r="BZ209" s="119"/>
      <c r="CA209" s="119"/>
      <c r="CB209" s="119"/>
      <c r="CC209" s="119"/>
      <c r="CD209" s="119"/>
      <c r="CE209" s="119"/>
      <c r="CF209" s="119"/>
      <c r="CG209" s="119"/>
      <c r="CH209" s="119"/>
      <c r="CI209" s="119"/>
      <c r="CJ209" s="119"/>
      <c r="CK209" s="119"/>
      <c r="CL209" s="119"/>
      <c r="CM209" s="119"/>
      <c r="CN209" s="119"/>
      <c r="CO209" s="119"/>
      <c r="CP209" s="119"/>
      <c r="CQ209" s="119"/>
      <c r="CR209" s="119"/>
      <c r="CS209" s="119"/>
      <c r="CT209" s="119"/>
      <c r="CU209" s="119"/>
      <c r="CV209" s="119"/>
      <c r="CW209" s="119"/>
      <c r="CX209" s="119"/>
      <c r="CY209" s="119"/>
      <c r="CZ209" s="119"/>
      <c r="DA209" s="119"/>
      <c r="DB209" s="119"/>
      <c r="DC209" s="119"/>
      <c r="DD209" s="120"/>
      <c r="DE209" s="120"/>
      <c r="DF209" s="120"/>
      <c r="DG209" s="120"/>
      <c r="DH209" s="120"/>
      <c r="DI209" s="120"/>
      <c r="DJ209" s="120"/>
      <c r="DK209" s="120"/>
      <c r="DL209" s="120"/>
      <c r="DM209" s="120"/>
      <c r="DN209" s="120"/>
      <c r="DO209" s="120"/>
      <c r="DP209" s="120"/>
      <c r="DQ209" s="120"/>
      <c r="DR209" s="120"/>
      <c r="DS209" s="120"/>
      <c r="DT209" s="120"/>
      <c r="DU209" s="120"/>
      <c r="DV209" s="120"/>
      <c r="DW209" s="120"/>
      <c r="DX209" s="120"/>
      <c r="DY209" s="120"/>
      <c r="DZ209" s="120"/>
      <c r="EA209" s="120"/>
      <c r="EB209" s="120"/>
      <c r="EC209" s="120"/>
      <c r="ED209" s="120"/>
      <c r="EE209" s="120"/>
      <c r="EF209" s="120"/>
      <c r="EG209" s="120"/>
      <c r="EH209" s="120"/>
      <c r="EI209" s="120"/>
      <c r="EJ209" s="120"/>
      <c r="EK209" s="120"/>
      <c r="EL209" s="120"/>
      <c r="EM209" s="120"/>
      <c r="EN209" s="120"/>
      <c r="EO209" s="120"/>
      <c r="EP209" s="120"/>
      <c r="EQ209" s="120"/>
      <c r="ER209" s="120"/>
      <c r="ES209" s="120"/>
      <c r="ET209" s="120"/>
      <c r="EU209" s="120"/>
      <c r="EV209" s="120"/>
      <c r="EW209" s="120"/>
      <c r="EX209" s="120"/>
      <c r="EY209" s="120"/>
    </row>
    <row r="210" spans="1:155" ht="18" x14ac:dyDescent="0.2">
      <c r="A210" s="64"/>
      <c r="B210" s="65"/>
      <c r="C210" s="65"/>
      <c r="D210" s="65"/>
      <c r="E210" s="65"/>
      <c r="F210" s="65" t="s">
        <v>142</v>
      </c>
      <c r="G210" s="114" t="s">
        <v>228</v>
      </c>
      <c r="H210" s="258"/>
      <c r="I210" s="255"/>
      <c r="J210" s="255">
        <f t="shared" si="101"/>
        <v>0</v>
      </c>
      <c r="K210" s="357"/>
      <c r="L210" s="390"/>
      <c r="M210" s="255"/>
      <c r="N210" s="255"/>
      <c r="O210" s="298">
        <f t="shared" si="102"/>
        <v>0</v>
      </c>
      <c r="P210" s="348">
        <f t="shared" si="98"/>
        <v>0</v>
      </c>
      <c r="Q210" s="82" t="e">
        <f t="shared" si="82"/>
        <v>#DIV/0!</v>
      </c>
      <c r="R210" s="39"/>
      <c r="S210" s="40"/>
      <c r="T210" s="125"/>
      <c r="U210" s="125"/>
      <c r="V210" s="125"/>
      <c r="W210" s="125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  <c r="EW210" s="11"/>
      <c r="EX210" s="11"/>
      <c r="EY210" s="11"/>
    </row>
    <row r="211" spans="1:155" ht="18" x14ac:dyDescent="0.2">
      <c r="A211" s="64"/>
      <c r="B211" s="65"/>
      <c r="C211" s="65"/>
      <c r="D211" s="65"/>
      <c r="E211" s="65"/>
      <c r="F211" s="65" t="s">
        <v>39</v>
      </c>
      <c r="G211" s="68" t="s">
        <v>229</v>
      </c>
      <c r="H211" s="249"/>
      <c r="I211" s="250"/>
      <c r="J211" s="250">
        <f t="shared" si="101"/>
        <v>0</v>
      </c>
      <c r="K211" s="229"/>
      <c r="L211" s="390"/>
      <c r="M211" s="255"/>
      <c r="N211" s="255"/>
      <c r="O211" s="298">
        <f t="shared" si="102"/>
        <v>0</v>
      </c>
      <c r="P211" s="348">
        <f t="shared" si="98"/>
        <v>0</v>
      </c>
      <c r="Q211" s="82" t="e">
        <f t="shared" si="82"/>
        <v>#DIV/0!</v>
      </c>
      <c r="R211" s="39"/>
      <c r="S211" s="40"/>
      <c r="T211" s="125"/>
      <c r="U211" s="125"/>
      <c r="V211" s="125"/>
      <c r="W211" s="125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  <c r="EW211" s="11"/>
      <c r="EX211" s="11"/>
      <c r="EY211" s="11"/>
    </row>
    <row r="212" spans="1:155" ht="18" x14ac:dyDescent="0.2">
      <c r="A212" s="64"/>
      <c r="B212" s="65"/>
      <c r="C212" s="65"/>
      <c r="D212" s="65"/>
      <c r="E212" s="65"/>
      <c r="F212" s="65"/>
      <c r="G212" s="68" t="s">
        <v>230</v>
      </c>
      <c r="H212" s="249"/>
      <c r="I212" s="255"/>
      <c r="J212" s="255">
        <f t="shared" si="101"/>
        <v>0</v>
      </c>
      <c r="K212" s="229"/>
      <c r="L212" s="390"/>
      <c r="M212" s="255"/>
      <c r="N212" s="255"/>
      <c r="O212" s="298">
        <f t="shared" si="102"/>
        <v>0</v>
      </c>
      <c r="P212" s="371">
        <f t="shared" si="98"/>
        <v>0</v>
      </c>
      <c r="Q212" s="115" t="e">
        <f t="shared" si="82"/>
        <v>#DIV/0!</v>
      </c>
      <c r="R212" s="116"/>
      <c r="S212" s="40"/>
      <c r="T212" s="125"/>
      <c r="U212" s="125"/>
      <c r="V212" s="125"/>
      <c r="W212" s="125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  <c r="EW212" s="11"/>
      <c r="EX212" s="11"/>
      <c r="EY212" s="11"/>
    </row>
    <row r="213" spans="1:155" ht="18" x14ac:dyDescent="0.2">
      <c r="A213" s="64"/>
      <c r="B213" s="65"/>
      <c r="C213" s="65"/>
      <c r="D213" s="65"/>
      <c r="E213" s="65"/>
      <c r="F213" s="65" t="s">
        <v>148</v>
      </c>
      <c r="G213" s="68" t="s">
        <v>231</v>
      </c>
      <c r="H213" s="249"/>
      <c r="I213" s="255"/>
      <c r="J213" s="255">
        <f t="shared" si="101"/>
        <v>0</v>
      </c>
      <c r="K213" s="229"/>
      <c r="L213" s="390"/>
      <c r="M213" s="255"/>
      <c r="N213" s="255"/>
      <c r="O213" s="298">
        <f t="shared" si="102"/>
        <v>0</v>
      </c>
      <c r="P213" s="372">
        <f t="shared" si="98"/>
        <v>0</v>
      </c>
      <c r="Q213" s="82" t="e">
        <f t="shared" si="82"/>
        <v>#DIV/0!</v>
      </c>
      <c r="R213" s="39"/>
      <c r="S213" s="40"/>
      <c r="T213" s="125"/>
      <c r="U213" s="125"/>
      <c r="V213" s="125"/>
      <c r="W213" s="125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  <c r="EW213" s="11"/>
      <c r="EX213" s="11"/>
      <c r="EY213" s="11"/>
    </row>
    <row r="214" spans="1:155" ht="18" x14ac:dyDescent="0.2">
      <c r="A214" s="64"/>
      <c r="B214" s="65"/>
      <c r="C214" s="65"/>
      <c r="D214" s="65"/>
      <c r="E214" s="65"/>
      <c r="F214" s="65" t="s">
        <v>46</v>
      </c>
      <c r="G214" s="68" t="s">
        <v>232</v>
      </c>
      <c r="H214" s="249">
        <v>18000</v>
      </c>
      <c r="I214" s="250">
        <v>5000</v>
      </c>
      <c r="J214" s="250">
        <f t="shared" si="101"/>
        <v>13000</v>
      </c>
      <c r="K214" s="229">
        <f>ROUND(I214/H214*100,2)</f>
        <v>27.78</v>
      </c>
      <c r="L214" s="390">
        <v>5000</v>
      </c>
      <c r="M214" s="255">
        <v>0</v>
      </c>
      <c r="N214" s="255">
        <v>0</v>
      </c>
      <c r="O214" s="298">
        <f t="shared" si="102"/>
        <v>0</v>
      </c>
      <c r="P214" s="348">
        <f t="shared" si="98"/>
        <v>5000</v>
      </c>
      <c r="Q214" s="82">
        <f t="shared" si="82"/>
        <v>0</v>
      </c>
      <c r="R214" s="39"/>
      <c r="S214" s="40"/>
      <c r="T214" s="125"/>
      <c r="U214" s="125"/>
      <c r="V214" s="125"/>
      <c r="W214" s="125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  <c r="EW214" s="11"/>
      <c r="EX214" s="11"/>
      <c r="EY214" s="11"/>
    </row>
    <row r="215" spans="1:155" ht="18" x14ac:dyDescent="0.2">
      <c r="A215" s="64"/>
      <c r="B215" s="65"/>
      <c r="C215" s="65"/>
      <c r="D215" s="65"/>
      <c r="E215" s="65"/>
      <c r="F215" s="65" t="s">
        <v>112</v>
      </c>
      <c r="G215" s="68" t="s">
        <v>233</v>
      </c>
      <c r="H215" s="249"/>
      <c r="I215" s="250"/>
      <c r="J215" s="250">
        <f t="shared" si="101"/>
        <v>0</v>
      </c>
      <c r="K215" s="229" t="e">
        <f>ROUND(I215/H215*100,2)</f>
        <v>#DIV/0!</v>
      </c>
      <c r="L215" s="390"/>
      <c r="M215" s="255"/>
      <c r="N215" s="255"/>
      <c r="O215" s="298">
        <f t="shared" si="102"/>
        <v>0</v>
      </c>
      <c r="P215" s="348">
        <f t="shared" si="98"/>
        <v>0</v>
      </c>
      <c r="Q215" s="82" t="e">
        <f t="shared" si="82"/>
        <v>#DIV/0!</v>
      </c>
      <c r="R215" s="39"/>
      <c r="S215" s="40"/>
      <c r="T215" s="125"/>
      <c r="U215" s="125"/>
      <c r="V215" s="125"/>
      <c r="W215" s="125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  <c r="EW215" s="11"/>
      <c r="EX215" s="11"/>
      <c r="EY215" s="11"/>
    </row>
    <row r="216" spans="1:155" ht="18" x14ac:dyDescent="0.2">
      <c r="A216" s="64"/>
      <c r="B216" s="65"/>
      <c r="C216" s="65"/>
      <c r="D216" s="65"/>
      <c r="E216" s="65" t="s">
        <v>35</v>
      </c>
      <c r="F216" s="65"/>
      <c r="G216" s="68" t="s">
        <v>234</v>
      </c>
      <c r="H216" s="249"/>
      <c r="I216" s="250"/>
      <c r="J216" s="255">
        <f t="shared" si="101"/>
        <v>0</v>
      </c>
      <c r="K216" s="229"/>
      <c r="L216" s="390"/>
      <c r="M216" s="255"/>
      <c r="N216" s="255"/>
      <c r="O216" s="298">
        <f t="shared" si="102"/>
        <v>0</v>
      </c>
      <c r="P216" s="348">
        <f t="shared" si="98"/>
        <v>0</v>
      </c>
      <c r="Q216" s="82" t="e">
        <f t="shared" si="82"/>
        <v>#DIV/0!</v>
      </c>
      <c r="R216" s="39"/>
      <c r="S216" s="40"/>
      <c r="T216" s="125"/>
      <c r="U216" s="125"/>
      <c r="V216" s="125"/>
      <c r="W216" s="125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  <c r="EW216" s="11"/>
      <c r="EX216" s="11"/>
      <c r="EY216" s="11"/>
    </row>
    <row r="217" spans="1:155" ht="18" x14ac:dyDescent="0.2">
      <c r="A217" s="48"/>
      <c r="B217" s="49"/>
      <c r="C217" s="49"/>
      <c r="D217" s="49"/>
      <c r="E217" s="49" t="s">
        <v>142</v>
      </c>
      <c r="F217" s="49"/>
      <c r="G217" s="94" t="s">
        <v>235</v>
      </c>
      <c r="H217" s="240">
        <f>SUM(H218:H220)</f>
        <v>0</v>
      </c>
      <c r="I217" s="241">
        <f>SUM(I218:I220)</f>
        <v>0</v>
      </c>
      <c r="J217" s="241">
        <f>SUM(J218:J220)</f>
        <v>0</v>
      </c>
      <c r="K217" s="229"/>
      <c r="L217" s="313">
        <f>SUM(L218:L220)</f>
        <v>0</v>
      </c>
      <c r="M217" s="241">
        <f>SUM(M218:M220)</f>
        <v>0</v>
      </c>
      <c r="N217" s="241">
        <f>SUM(N218:N220)</f>
        <v>0</v>
      </c>
      <c r="O217" s="304">
        <f t="shared" ref="O217" si="103">SUM(O218:O220)</f>
        <v>0</v>
      </c>
      <c r="P217" s="230">
        <f t="shared" si="98"/>
        <v>0</v>
      </c>
      <c r="Q217" s="82" t="e">
        <f t="shared" ref="Q217:Q280" si="104">ROUND(O217/H217*100,2)</f>
        <v>#DIV/0!</v>
      </c>
      <c r="R217" s="39"/>
      <c r="S217" s="40"/>
      <c r="T217" s="125"/>
      <c r="U217" s="125"/>
      <c r="V217" s="125"/>
      <c r="W217" s="125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  <c r="EW217" s="11"/>
      <c r="EX217" s="11"/>
      <c r="EY217" s="11"/>
    </row>
    <row r="218" spans="1:155" ht="18" x14ac:dyDescent="0.2">
      <c r="A218" s="64"/>
      <c r="B218" s="65"/>
      <c r="C218" s="65"/>
      <c r="D218" s="65"/>
      <c r="E218" s="65"/>
      <c r="F218" s="65"/>
      <c r="G218" s="68" t="s">
        <v>178</v>
      </c>
      <c r="H218" s="249"/>
      <c r="I218" s="250"/>
      <c r="J218" s="250">
        <f>H218-I218</f>
        <v>0</v>
      </c>
      <c r="K218" s="229"/>
      <c r="L218" s="390"/>
      <c r="M218" s="255"/>
      <c r="N218" s="255"/>
      <c r="O218" s="298">
        <f>+M218+N218</f>
        <v>0</v>
      </c>
      <c r="P218" s="230">
        <f t="shared" si="98"/>
        <v>0</v>
      </c>
      <c r="Q218" s="82" t="e">
        <f t="shared" si="104"/>
        <v>#DIV/0!</v>
      </c>
      <c r="R218" s="39"/>
      <c r="S218" s="40"/>
      <c r="T218" s="125"/>
      <c r="U218" s="125"/>
      <c r="V218" s="125"/>
      <c r="W218" s="125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  <c r="EW218" s="11"/>
      <c r="EX218" s="11"/>
      <c r="EY218" s="11"/>
    </row>
    <row r="219" spans="1:155" ht="18" x14ac:dyDescent="0.2">
      <c r="A219" s="64"/>
      <c r="B219" s="65"/>
      <c r="C219" s="65"/>
      <c r="D219" s="65"/>
      <c r="E219" s="65"/>
      <c r="F219" s="65"/>
      <c r="G219" s="68" t="s">
        <v>179</v>
      </c>
      <c r="H219" s="249"/>
      <c r="I219" s="250"/>
      <c r="J219" s="250">
        <f>H219-I219</f>
        <v>0</v>
      </c>
      <c r="K219" s="229"/>
      <c r="L219" s="390"/>
      <c r="M219" s="255"/>
      <c r="N219" s="255"/>
      <c r="O219" s="298">
        <f>+M219+N219</f>
        <v>0</v>
      </c>
      <c r="P219" s="230">
        <f t="shared" si="98"/>
        <v>0</v>
      </c>
      <c r="Q219" s="82" t="e">
        <f t="shared" si="104"/>
        <v>#DIV/0!</v>
      </c>
      <c r="R219" s="39"/>
      <c r="S219" s="40"/>
      <c r="T219" s="125"/>
      <c r="U219" s="125"/>
      <c r="V219" s="125"/>
      <c r="W219" s="125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  <c r="EW219" s="11"/>
      <c r="EX219" s="11"/>
      <c r="EY219" s="11"/>
    </row>
    <row r="220" spans="1:155" ht="18" x14ac:dyDescent="0.2">
      <c r="A220" s="64"/>
      <c r="B220" s="65"/>
      <c r="C220" s="65"/>
      <c r="D220" s="65"/>
      <c r="E220" s="65"/>
      <c r="F220" s="65" t="s">
        <v>112</v>
      </c>
      <c r="G220" s="68" t="s">
        <v>236</v>
      </c>
      <c r="H220" s="249"/>
      <c r="I220" s="250"/>
      <c r="J220" s="250">
        <f>H220-I220</f>
        <v>0</v>
      </c>
      <c r="K220" s="229"/>
      <c r="L220" s="390"/>
      <c r="M220" s="255"/>
      <c r="N220" s="255"/>
      <c r="O220" s="298">
        <f>+M220+N220</f>
        <v>0</v>
      </c>
      <c r="P220" s="348">
        <f t="shared" si="98"/>
        <v>0</v>
      </c>
      <c r="Q220" s="82" t="e">
        <f t="shared" si="104"/>
        <v>#DIV/0!</v>
      </c>
      <c r="R220" s="39"/>
      <c r="S220" s="40"/>
      <c r="T220" s="125"/>
      <c r="U220" s="125"/>
      <c r="V220" s="125"/>
      <c r="W220" s="125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  <c r="EW220" s="11"/>
      <c r="EX220" s="11"/>
      <c r="EY220" s="11"/>
    </row>
    <row r="221" spans="1:155" ht="18" x14ac:dyDescent="0.2">
      <c r="A221" s="48"/>
      <c r="B221" s="49"/>
      <c r="C221" s="49"/>
      <c r="D221" s="49"/>
      <c r="E221" s="49" t="s">
        <v>39</v>
      </c>
      <c r="F221" s="49"/>
      <c r="G221" s="94" t="s">
        <v>237</v>
      </c>
      <c r="H221" s="240">
        <f>H222+H223</f>
        <v>0</v>
      </c>
      <c r="I221" s="241">
        <f>I222+I223</f>
        <v>0</v>
      </c>
      <c r="J221" s="241">
        <f>J222+J223</f>
        <v>0</v>
      </c>
      <c r="K221" s="229"/>
      <c r="L221" s="313">
        <f>L222+L223</f>
        <v>0</v>
      </c>
      <c r="M221" s="241">
        <f>M222+M223</f>
        <v>0</v>
      </c>
      <c r="N221" s="241">
        <f>N222+N223</f>
        <v>0</v>
      </c>
      <c r="O221" s="304">
        <f t="shared" ref="O221" si="105">O222+O223</f>
        <v>0</v>
      </c>
      <c r="P221" s="230">
        <f t="shared" si="98"/>
        <v>0</v>
      </c>
      <c r="Q221" s="82" t="e">
        <f t="shared" si="104"/>
        <v>#DIV/0!</v>
      </c>
      <c r="R221" s="39"/>
      <c r="S221" s="40"/>
      <c r="T221" s="125"/>
      <c r="U221" s="125"/>
      <c r="V221" s="125"/>
      <c r="W221" s="125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  <c r="EW221" s="11"/>
      <c r="EX221" s="11"/>
      <c r="EY221" s="11"/>
    </row>
    <row r="222" spans="1:155" ht="18" x14ac:dyDescent="0.2">
      <c r="A222" s="64"/>
      <c r="B222" s="65"/>
      <c r="C222" s="65"/>
      <c r="D222" s="65"/>
      <c r="E222" s="65"/>
      <c r="F222" s="65" t="s">
        <v>37</v>
      </c>
      <c r="G222" s="68" t="s">
        <v>238</v>
      </c>
      <c r="H222" s="249"/>
      <c r="I222" s="250"/>
      <c r="J222" s="250">
        <f t="shared" ref="J222:J228" si="106">H222-I222</f>
        <v>0</v>
      </c>
      <c r="K222" s="229"/>
      <c r="L222" s="390"/>
      <c r="M222" s="255"/>
      <c r="N222" s="255"/>
      <c r="O222" s="298">
        <f t="shared" ref="O222:O228" si="107">+M222+N222</f>
        <v>0</v>
      </c>
      <c r="P222" s="230">
        <f t="shared" si="98"/>
        <v>0</v>
      </c>
      <c r="Q222" s="82" t="e">
        <f t="shared" si="104"/>
        <v>#DIV/0!</v>
      </c>
      <c r="R222" s="39"/>
      <c r="S222" s="40"/>
      <c r="T222" s="125"/>
      <c r="U222" s="125"/>
      <c r="V222" s="125"/>
      <c r="W222" s="125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  <c r="EW222" s="11"/>
      <c r="EX222" s="11"/>
      <c r="EY222" s="11"/>
    </row>
    <row r="223" spans="1:155" ht="18" x14ac:dyDescent="0.2">
      <c r="A223" s="64"/>
      <c r="B223" s="65"/>
      <c r="C223" s="65"/>
      <c r="D223" s="65"/>
      <c r="E223" s="65"/>
      <c r="F223" s="65"/>
      <c r="G223" s="68" t="s">
        <v>239</v>
      </c>
      <c r="H223" s="249"/>
      <c r="I223" s="250"/>
      <c r="J223" s="250">
        <f t="shared" si="106"/>
        <v>0</v>
      </c>
      <c r="K223" s="229"/>
      <c r="L223" s="390"/>
      <c r="M223" s="255"/>
      <c r="N223" s="255"/>
      <c r="O223" s="298">
        <f t="shared" si="107"/>
        <v>0</v>
      </c>
      <c r="P223" s="230">
        <f t="shared" si="98"/>
        <v>0</v>
      </c>
      <c r="Q223" s="82" t="e">
        <f t="shared" si="104"/>
        <v>#DIV/0!</v>
      </c>
      <c r="R223" s="39"/>
      <c r="S223" s="40"/>
      <c r="T223" s="125"/>
      <c r="U223" s="125"/>
      <c r="V223" s="125"/>
      <c r="W223" s="125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  <c r="EW223" s="11"/>
      <c r="EX223" s="11"/>
      <c r="EY223" s="11"/>
    </row>
    <row r="224" spans="1:155" ht="18" x14ac:dyDescent="0.2">
      <c r="A224" s="64"/>
      <c r="B224" s="65"/>
      <c r="C224" s="65"/>
      <c r="D224" s="65"/>
      <c r="E224" s="65">
        <v>11</v>
      </c>
      <c r="F224" s="65"/>
      <c r="G224" s="68" t="s">
        <v>240</v>
      </c>
      <c r="H224" s="249"/>
      <c r="I224" s="250"/>
      <c r="J224" s="250">
        <f t="shared" si="106"/>
        <v>0</v>
      </c>
      <c r="K224" s="229"/>
      <c r="L224" s="390"/>
      <c r="M224" s="255"/>
      <c r="N224" s="255"/>
      <c r="O224" s="298">
        <f t="shared" si="107"/>
        <v>0</v>
      </c>
      <c r="P224" s="230">
        <f t="shared" si="98"/>
        <v>0</v>
      </c>
      <c r="Q224" s="82" t="e">
        <f t="shared" si="104"/>
        <v>#DIV/0!</v>
      </c>
      <c r="R224" s="39"/>
      <c r="S224" s="40"/>
      <c r="T224" s="125"/>
      <c r="U224" s="125"/>
      <c r="V224" s="125"/>
      <c r="W224" s="125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  <c r="EW224" s="11"/>
      <c r="EX224" s="11"/>
      <c r="EY224" s="11"/>
    </row>
    <row r="225" spans="1:155" ht="18" x14ac:dyDescent="0.2">
      <c r="A225" s="64"/>
      <c r="B225" s="65"/>
      <c r="C225" s="65"/>
      <c r="D225" s="65"/>
      <c r="E225" s="65">
        <v>13</v>
      </c>
      <c r="F225" s="65"/>
      <c r="G225" s="68" t="s">
        <v>181</v>
      </c>
      <c r="H225" s="249"/>
      <c r="I225" s="250"/>
      <c r="J225" s="250">
        <f t="shared" si="106"/>
        <v>0</v>
      </c>
      <c r="K225" s="229"/>
      <c r="L225" s="390"/>
      <c r="M225" s="255"/>
      <c r="N225" s="255"/>
      <c r="O225" s="298">
        <f t="shared" si="107"/>
        <v>0</v>
      </c>
      <c r="P225" s="230">
        <f t="shared" si="98"/>
        <v>0</v>
      </c>
      <c r="Q225" s="82" t="e">
        <f t="shared" si="104"/>
        <v>#DIV/0!</v>
      </c>
      <c r="R225" s="39"/>
      <c r="S225" s="40"/>
      <c r="T225" s="125"/>
      <c r="U225" s="125"/>
      <c r="V225" s="125"/>
      <c r="W225" s="125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  <c r="EW225" s="11"/>
      <c r="EX225" s="11"/>
      <c r="EY225" s="11"/>
    </row>
    <row r="226" spans="1:155" ht="18" x14ac:dyDescent="0.2">
      <c r="A226" s="64"/>
      <c r="B226" s="65"/>
      <c r="C226" s="65"/>
      <c r="D226" s="65"/>
      <c r="E226" s="65">
        <v>14</v>
      </c>
      <c r="F226" s="65"/>
      <c r="G226" s="68" t="s">
        <v>241</v>
      </c>
      <c r="H226" s="249"/>
      <c r="I226" s="250"/>
      <c r="J226" s="250">
        <f t="shared" si="106"/>
        <v>0</v>
      </c>
      <c r="K226" s="229"/>
      <c r="L226" s="390"/>
      <c r="M226" s="255"/>
      <c r="N226" s="255"/>
      <c r="O226" s="298">
        <f t="shared" si="107"/>
        <v>0</v>
      </c>
      <c r="P226" s="230">
        <f t="shared" si="98"/>
        <v>0</v>
      </c>
      <c r="Q226" s="82" t="e">
        <f t="shared" si="104"/>
        <v>#DIV/0!</v>
      </c>
      <c r="R226" s="39"/>
      <c r="S226" s="40"/>
      <c r="T226" s="125"/>
      <c r="U226" s="125"/>
      <c r="V226" s="125"/>
      <c r="W226" s="125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  <c r="EW226" s="11"/>
      <c r="EX226" s="11"/>
      <c r="EY226" s="11"/>
    </row>
    <row r="227" spans="1:155" ht="18" x14ac:dyDescent="0.2">
      <c r="A227" s="64"/>
      <c r="B227" s="65"/>
      <c r="C227" s="65"/>
      <c r="D227" s="65"/>
      <c r="E227" s="65"/>
      <c r="F227" s="65"/>
      <c r="G227" s="68" t="s">
        <v>242</v>
      </c>
      <c r="H227" s="249"/>
      <c r="I227" s="250"/>
      <c r="J227" s="250">
        <f t="shared" si="106"/>
        <v>0</v>
      </c>
      <c r="K227" s="229"/>
      <c r="L227" s="390"/>
      <c r="M227" s="255"/>
      <c r="N227" s="255"/>
      <c r="O227" s="298">
        <f t="shared" si="107"/>
        <v>0</v>
      </c>
      <c r="P227" s="230">
        <f t="shared" si="98"/>
        <v>0</v>
      </c>
      <c r="Q227" s="82" t="e">
        <f t="shared" si="104"/>
        <v>#DIV/0!</v>
      </c>
      <c r="R227" s="39"/>
      <c r="S227" s="40"/>
      <c r="T227" s="125"/>
      <c r="U227" s="125"/>
      <c r="V227" s="125"/>
      <c r="W227" s="125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  <c r="EW227" s="11"/>
      <c r="EX227" s="11"/>
      <c r="EY227" s="11"/>
    </row>
    <row r="228" spans="1:155" ht="18" x14ac:dyDescent="0.2">
      <c r="A228" s="64"/>
      <c r="B228" s="65"/>
      <c r="C228" s="65"/>
      <c r="D228" s="65"/>
      <c r="E228" s="65"/>
      <c r="F228" s="65"/>
      <c r="G228" s="68" t="s">
        <v>243</v>
      </c>
      <c r="H228" s="249"/>
      <c r="I228" s="250"/>
      <c r="J228" s="250">
        <f t="shared" si="106"/>
        <v>0</v>
      </c>
      <c r="K228" s="229"/>
      <c r="L228" s="390"/>
      <c r="M228" s="255"/>
      <c r="N228" s="255"/>
      <c r="O228" s="298">
        <f t="shared" si="107"/>
        <v>0</v>
      </c>
      <c r="P228" s="230">
        <f t="shared" si="98"/>
        <v>0</v>
      </c>
      <c r="Q228" s="82" t="e">
        <f t="shared" si="104"/>
        <v>#DIV/0!</v>
      </c>
      <c r="R228" s="39"/>
      <c r="S228" s="40"/>
      <c r="T228" s="125"/>
      <c r="U228" s="125"/>
      <c r="V228" s="125"/>
      <c r="W228" s="125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  <c r="EW228" s="11"/>
      <c r="EX228" s="11"/>
      <c r="EY228" s="11"/>
    </row>
    <row r="229" spans="1:155" ht="18" x14ac:dyDescent="0.2">
      <c r="A229" s="48"/>
      <c r="B229" s="49"/>
      <c r="C229" s="49"/>
      <c r="D229" s="49"/>
      <c r="E229" s="49" t="s">
        <v>112</v>
      </c>
      <c r="F229" s="49"/>
      <c r="G229" s="94" t="s">
        <v>244</v>
      </c>
      <c r="H229" s="240">
        <f>H230+H231+H232+H233</f>
        <v>0</v>
      </c>
      <c r="I229" s="241">
        <f>I230+I231+I232+I233</f>
        <v>0</v>
      </c>
      <c r="J229" s="241">
        <f>J230+J231+J232+J233</f>
        <v>0</v>
      </c>
      <c r="K229" s="229" t="e">
        <f>ROUND(I229/H229*100,2)</f>
        <v>#DIV/0!</v>
      </c>
      <c r="L229" s="313">
        <f>L230+L231+L232+L233</f>
        <v>0</v>
      </c>
      <c r="M229" s="241">
        <f>M230+M231+M232+M233</f>
        <v>0</v>
      </c>
      <c r="N229" s="241">
        <f>N230+N231+N232+N233</f>
        <v>0</v>
      </c>
      <c r="O229" s="304">
        <f t="shared" ref="O229" si="108">O230+O231+O232+O233</f>
        <v>0</v>
      </c>
      <c r="P229" s="230">
        <f t="shared" si="98"/>
        <v>0</v>
      </c>
      <c r="Q229" s="82" t="e">
        <f t="shared" si="104"/>
        <v>#DIV/0!</v>
      </c>
      <c r="R229" s="39"/>
      <c r="S229" s="40"/>
      <c r="T229" s="125"/>
      <c r="U229" s="125"/>
      <c r="V229" s="125"/>
      <c r="W229" s="125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  <c r="EW229" s="11"/>
      <c r="EX229" s="11"/>
      <c r="EY229" s="11"/>
    </row>
    <row r="230" spans="1:155" ht="18" x14ac:dyDescent="0.2">
      <c r="A230" s="64"/>
      <c r="B230" s="65"/>
      <c r="C230" s="65"/>
      <c r="D230" s="65"/>
      <c r="E230" s="65"/>
      <c r="F230" s="65"/>
      <c r="G230" s="68" t="s">
        <v>183</v>
      </c>
      <c r="H230" s="249"/>
      <c r="I230" s="250"/>
      <c r="J230" s="250">
        <f>H230-I230</f>
        <v>0</v>
      </c>
      <c r="K230" s="229"/>
      <c r="L230" s="390"/>
      <c r="M230" s="255"/>
      <c r="N230" s="255"/>
      <c r="O230" s="298">
        <f>+M230+N230</f>
        <v>0</v>
      </c>
      <c r="P230" s="230">
        <f t="shared" ref="P230:P247" si="109">L230-O230</f>
        <v>0</v>
      </c>
      <c r="Q230" s="82" t="e">
        <f t="shared" si="104"/>
        <v>#DIV/0!</v>
      </c>
      <c r="R230" s="39"/>
      <c r="S230" s="40"/>
      <c r="T230" s="125"/>
      <c r="U230" s="125"/>
      <c r="V230" s="125"/>
      <c r="W230" s="125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  <c r="EW230" s="11"/>
      <c r="EX230" s="11"/>
      <c r="EY230" s="11"/>
    </row>
    <row r="231" spans="1:155" ht="18" x14ac:dyDescent="0.2">
      <c r="A231" s="64"/>
      <c r="B231" s="65"/>
      <c r="C231" s="65"/>
      <c r="D231" s="65"/>
      <c r="E231" s="65"/>
      <c r="F231" s="65" t="s">
        <v>24</v>
      </c>
      <c r="G231" s="68" t="s">
        <v>245</v>
      </c>
      <c r="H231" s="249"/>
      <c r="I231" s="250"/>
      <c r="J231" s="250">
        <f>H231-I231</f>
        <v>0</v>
      </c>
      <c r="K231" s="229" t="e">
        <f>ROUND(I231/H231*100,2)</f>
        <v>#DIV/0!</v>
      </c>
      <c r="L231" s="390"/>
      <c r="M231" s="255"/>
      <c r="N231" s="255"/>
      <c r="O231" s="298">
        <f>+M231+N231</f>
        <v>0</v>
      </c>
      <c r="P231" s="348">
        <f t="shared" si="109"/>
        <v>0</v>
      </c>
      <c r="Q231" s="82" t="e">
        <f t="shared" si="104"/>
        <v>#DIV/0!</v>
      </c>
      <c r="R231" s="39"/>
      <c r="S231" s="40"/>
      <c r="T231" s="125"/>
      <c r="U231" s="125"/>
      <c r="V231" s="125"/>
      <c r="W231" s="125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  <c r="EW231" s="11"/>
      <c r="EX231" s="11"/>
      <c r="EY231" s="11"/>
    </row>
    <row r="232" spans="1:155" ht="18" x14ac:dyDescent="0.2">
      <c r="A232" s="64"/>
      <c r="B232" s="65"/>
      <c r="C232" s="65"/>
      <c r="D232" s="65"/>
      <c r="E232" s="65"/>
      <c r="F232" s="65"/>
      <c r="G232" s="68" t="s">
        <v>185</v>
      </c>
      <c r="H232" s="249"/>
      <c r="I232" s="250"/>
      <c r="J232" s="250">
        <f>H232-I232</f>
        <v>0</v>
      </c>
      <c r="K232" s="229"/>
      <c r="L232" s="390"/>
      <c r="M232" s="255"/>
      <c r="N232" s="255"/>
      <c r="O232" s="298">
        <f>+M232+N232</f>
        <v>0</v>
      </c>
      <c r="P232" s="348">
        <f t="shared" si="109"/>
        <v>0</v>
      </c>
      <c r="Q232" s="82" t="e">
        <f t="shared" si="104"/>
        <v>#DIV/0!</v>
      </c>
      <c r="R232" s="39"/>
      <c r="S232" s="40"/>
      <c r="T232" s="125"/>
      <c r="U232" s="125"/>
      <c r="V232" s="125"/>
      <c r="W232" s="125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</row>
    <row r="233" spans="1:155" s="121" customFormat="1" ht="18" x14ac:dyDescent="0.2">
      <c r="A233" s="112"/>
      <c r="B233" s="113"/>
      <c r="C233" s="113"/>
      <c r="D233" s="113"/>
      <c r="E233" s="113"/>
      <c r="F233" s="113" t="s">
        <v>112</v>
      </c>
      <c r="G233" s="114" t="s">
        <v>246</v>
      </c>
      <c r="H233" s="258"/>
      <c r="I233" s="255"/>
      <c r="J233" s="255">
        <f>H233-I233</f>
        <v>0</v>
      </c>
      <c r="K233" s="357"/>
      <c r="L233" s="390"/>
      <c r="M233" s="255"/>
      <c r="N233" s="255"/>
      <c r="O233" s="298">
        <f>+M233+N233</f>
        <v>0</v>
      </c>
      <c r="P233" s="371">
        <f t="shared" si="109"/>
        <v>0</v>
      </c>
      <c r="Q233" s="82" t="e">
        <f t="shared" si="104"/>
        <v>#DIV/0!</v>
      </c>
      <c r="R233" s="116"/>
      <c r="S233" s="117"/>
      <c r="T233" s="125"/>
      <c r="U233" s="125"/>
      <c r="V233" s="125"/>
      <c r="W233" s="125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8"/>
      <c r="AT233" s="119"/>
      <c r="AU233" s="119"/>
      <c r="AV233" s="119"/>
      <c r="AW233" s="119"/>
      <c r="AX233" s="119"/>
      <c r="AY233" s="119"/>
      <c r="AZ233" s="119"/>
      <c r="BA233" s="119"/>
      <c r="BB233" s="119"/>
      <c r="BC233" s="119"/>
      <c r="BD233" s="119"/>
      <c r="BE233" s="119"/>
      <c r="BF233" s="119"/>
      <c r="BG233" s="119"/>
      <c r="BH233" s="119"/>
      <c r="BI233" s="119"/>
      <c r="BJ233" s="119"/>
      <c r="BK233" s="119"/>
      <c r="BL233" s="119"/>
      <c r="BM233" s="119"/>
      <c r="BN233" s="119"/>
      <c r="BO233" s="119"/>
      <c r="BP233" s="119"/>
      <c r="BQ233" s="119"/>
      <c r="BR233" s="119"/>
      <c r="BS233" s="119"/>
      <c r="BT233" s="119"/>
      <c r="BU233" s="119"/>
      <c r="BV233" s="119"/>
      <c r="BW233" s="119"/>
      <c r="BX233" s="119"/>
      <c r="BY233" s="119"/>
      <c r="BZ233" s="119"/>
      <c r="CA233" s="119"/>
      <c r="CB233" s="119"/>
      <c r="CC233" s="119"/>
      <c r="CD233" s="119"/>
      <c r="CE233" s="119"/>
      <c r="CF233" s="119"/>
      <c r="CG233" s="119"/>
      <c r="CH233" s="119"/>
      <c r="CI233" s="119"/>
      <c r="CJ233" s="119"/>
      <c r="CK233" s="119"/>
      <c r="CL233" s="119"/>
      <c r="CM233" s="119"/>
      <c r="CN233" s="119"/>
      <c r="CO233" s="119"/>
      <c r="CP233" s="119"/>
      <c r="CQ233" s="119"/>
      <c r="CR233" s="119"/>
      <c r="CS233" s="119"/>
      <c r="CT233" s="119"/>
      <c r="CU233" s="119"/>
      <c r="CV233" s="119"/>
      <c r="CW233" s="119"/>
      <c r="CX233" s="119"/>
      <c r="CY233" s="119"/>
      <c r="CZ233" s="119"/>
      <c r="DA233" s="119"/>
      <c r="DB233" s="119"/>
      <c r="DC233" s="119"/>
      <c r="DD233" s="120"/>
      <c r="DE233" s="120"/>
      <c r="DF233" s="120"/>
      <c r="DG233" s="120"/>
      <c r="DH233" s="120"/>
      <c r="DI233" s="120"/>
      <c r="DJ233" s="120"/>
      <c r="DK233" s="120"/>
      <c r="DL233" s="120"/>
      <c r="DM233" s="120"/>
      <c r="DN233" s="120"/>
      <c r="DO233" s="120"/>
      <c r="DP233" s="120"/>
      <c r="DQ233" s="120"/>
      <c r="DR233" s="120"/>
      <c r="DS233" s="120"/>
      <c r="DT233" s="120"/>
      <c r="DU233" s="120"/>
      <c r="DV233" s="120"/>
      <c r="DW233" s="120"/>
      <c r="DX233" s="120"/>
      <c r="DY233" s="120"/>
      <c r="DZ233" s="120"/>
      <c r="EA233" s="120"/>
      <c r="EB233" s="120"/>
      <c r="EC233" s="120"/>
      <c r="ED233" s="120"/>
      <c r="EE233" s="120"/>
      <c r="EF233" s="120"/>
      <c r="EG233" s="120"/>
      <c r="EH233" s="120"/>
      <c r="EI233" s="120"/>
      <c r="EJ233" s="120"/>
      <c r="EK233" s="120"/>
      <c r="EL233" s="120"/>
      <c r="EM233" s="120"/>
      <c r="EN233" s="120"/>
      <c r="EO233" s="120"/>
      <c r="EP233" s="120"/>
      <c r="EQ233" s="120"/>
      <c r="ER233" s="120"/>
      <c r="ES233" s="120"/>
      <c r="ET233" s="120"/>
      <c r="EU233" s="120"/>
      <c r="EV233" s="120"/>
      <c r="EW233" s="120"/>
      <c r="EX233" s="120"/>
      <c r="EY233" s="120"/>
    </row>
    <row r="234" spans="1:155" ht="18" x14ac:dyDescent="0.2">
      <c r="A234" s="48"/>
      <c r="B234" s="49"/>
      <c r="C234" s="49"/>
      <c r="D234" s="49" t="s">
        <v>113</v>
      </c>
      <c r="E234" s="49"/>
      <c r="F234" s="49"/>
      <c r="G234" s="94" t="s">
        <v>247</v>
      </c>
      <c r="H234" s="240">
        <f>H235</f>
        <v>187000</v>
      </c>
      <c r="I234" s="241">
        <f>I235</f>
        <v>47000</v>
      </c>
      <c r="J234" s="241">
        <f>J235</f>
        <v>140000</v>
      </c>
      <c r="K234" s="229">
        <f>ROUND(I234/H234*100,2)</f>
        <v>25.13</v>
      </c>
      <c r="L234" s="313">
        <f>L235</f>
        <v>47000</v>
      </c>
      <c r="M234" s="241">
        <f t="shared" ref="M234:O234" si="110">M235</f>
        <v>15750</v>
      </c>
      <c r="N234" s="241">
        <f t="shared" si="110"/>
        <v>15034</v>
      </c>
      <c r="O234" s="304">
        <f t="shared" si="110"/>
        <v>30784</v>
      </c>
      <c r="P234" s="230">
        <f t="shared" si="109"/>
        <v>16216</v>
      </c>
      <c r="Q234" s="82">
        <f t="shared" si="104"/>
        <v>16.46</v>
      </c>
      <c r="R234" s="39"/>
      <c r="S234" s="40"/>
      <c r="T234" s="125"/>
      <c r="U234" s="125"/>
      <c r="V234" s="125"/>
      <c r="W234" s="125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</row>
    <row r="235" spans="1:155" ht="18" x14ac:dyDescent="0.2">
      <c r="A235" s="64"/>
      <c r="B235" s="65"/>
      <c r="C235" s="65"/>
      <c r="D235" s="65"/>
      <c r="E235" s="65" t="s">
        <v>46</v>
      </c>
      <c r="F235" s="65"/>
      <c r="G235" s="68" t="s">
        <v>248</v>
      </c>
      <c r="H235" s="249">
        <v>187000</v>
      </c>
      <c r="I235" s="250">
        <v>47000</v>
      </c>
      <c r="J235" s="250">
        <f>H235-I235</f>
        <v>140000</v>
      </c>
      <c r="K235" s="229">
        <f>ROUND(I235/H235*100,2)</f>
        <v>25.13</v>
      </c>
      <c r="L235" s="390">
        <v>47000</v>
      </c>
      <c r="M235" s="255">
        <v>15750</v>
      </c>
      <c r="N235" s="255">
        <v>15034</v>
      </c>
      <c r="O235" s="298">
        <f>+M235+N235</f>
        <v>30784</v>
      </c>
      <c r="P235" s="230">
        <f t="shared" si="109"/>
        <v>16216</v>
      </c>
      <c r="Q235" s="82">
        <f t="shared" si="104"/>
        <v>16.46</v>
      </c>
      <c r="R235" s="39"/>
      <c r="S235" s="40"/>
      <c r="T235" s="125"/>
      <c r="U235" s="125"/>
      <c r="V235" s="125"/>
      <c r="W235" s="125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</row>
    <row r="236" spans="1:155" ht="18" x14ac:dyDescent="0.2">
      <c r="A236" s="48"/>
      <c r="B236" s="49"/>
      <c r="C236" s="49"/>
      <c r="D236" s="49">
        <v>51</v>
      </c>
      <c r="E236" s="49"/>
      <c r="F236" s="49"/>
      <c r="G236" s="94" t="s">
        <v>249</v>
      </c>
      <c r="H236" s="240">
        <f t="shared" ref="H236:J237" si="111">H237</f>
        <v>0</v>
      </c>
      <c r="I236" s="241">
        <f t="shared" si="111"/>
        <v>0</v>
      </c>
      <c r="J236" s="241">
        <f t="shared" si="111"/>
        <v>0</v>
      </c>
      <c r="K236" s="229"/>
      <c r="L236" s="313">
        <f t="shared" ref="L236:L237" si="112">L237</f>
        <v>0</v>
      </c>
      <c r="M236" s="241">
        <f t="shared" ref="M236:O237" si="113">M237</f>
        <v>0</v>
      </c>
      <c r="N236" s="241">
        <f t="shared" si="113"/>
        <v>0</v>
      </c>
      <c r="O236" s="304">
        <f t="shared" si="113"/>
        <v>0</v>
      </c>
      <c r="P236" s="230">
        <f t="shared" si="109"/>
        <v>0</v>
      </c>
      <c r="Q236" s="82" t="e">
        <f t="shared" si="104"/>
        <v>#DIV/0!</v>
      </c>
      <c r="R236" s="39"/>
      <c r="S236" s="40"/>
      <c r="T236" s="125"/>
      <c r="U236" s="125"/>
      <c r="V236" s="125"/>
      <c r="W236" s="125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  <c r="EW236" s="11"/>
      <c r="EX236" s="11"/>
      <c r="EY236" s="11"/>
    </row>
    <row r="237" spans="1:155" ht="18" x14ac:dyDescent="0.2">
      <c r="A237" s="48"/>
      <c r="B237" s="49"/>
      <c r="C237" s="49"/>
      <c r="D237" s="49"/>
      <c r="E237" s="49" t="s">
        <v>37</v>
      </c>
      <c r="F237" s="49"/>
      <c r="G237" s="67" t="s">
        <v>250</v>
      </c>
      <c r="H237" s="240">
        <f t="shared" si="111"/>
        <v>0</v>
      </c>
      <c r="I237" s="241">
        <f t="shared" si="111"/>
        <v>0</v>
      </c>
      <c r="J237" s="241">
        <f t="shared" si="111"/>
        <v>0</v>
      </c>
      <c r="K237" s="229"/>
      <c r="L237" s="313">
        <f t="shared" si="112"/>
        <v>0</v>
      </c>
      <c r="M237" s="241">
        <f t="shared" si="113"/>
        <v>0</v>
      </c>
      <c r="N237" s="241">
        <f t="shared" si="113"/>
        <v>0</v>
      </c>
      <c r="O237" s="304">
        <f t="shared" si="113"/>
        <v>0</v>
      </c>
      <c r="P237" s="230">
        <f t="shared" si="109"/>
        <v>0</v>
      </c>
      <c r="Q237" s="82" t="e">
        <f t="shared" si="104"/>
        <v>#DIV/0!</v>
      </c>
      <c r="R237" s="39"/>
      <c r="S237" s="40"/>
      <c r="T237" s="125"/>
      <c r="U237" s="125"/>
      <c r="V237" s="125"/>
      <c r="W237" s="125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  <c r="EW237" s="11"/>
      <c r="EX237" s="11"/>
      <c r="EY237" s="11"/>
    </row>
    <row r="238" spans="1:155" ht="18" x14ac:dyDescent="0.2">
      <c r="A238" s="64"/>
      <c r="B238" s="65"/>
      <c r="C238" s="65"/>
      <c r="D238" s="65"/>
      <c r="E238" s="65"/>
      <c r="F238" s="65" t="s">
        <v>37</v>
      </c>
      <c r="G238" s="68" t="s">
        <v>251</v>
      </c>
      <c r="H238" s="249"/>
      <c r="I238" s="250"/>
      <c r="J238" s="250">
        <f>H238-I238</f>
        <v>0</v>
      </c>
      <c r="K238" s="229"/>
      <c r="L238" s="390"/>
      <c r="M238" s="255"/>
      <c r="N238" s="255"/>
      <c r="O238" s="298">
        <f>+M238+N238</f>
        <v>0</v>
      </c>
      <c r="P238" s="230">
        <f t="shared" si="109"/>
        <v>0</v>
      </c>
      <c r="Q238" s="82" t="e">
        <f t="shared" si="104"/>
        <v>#DIV/0!</v>
      </c>
      <c r="R238" s="39"/>
      <c r="S238" s="40"/>
      <c r="T238" s="125"/>
      <c r="U238" s="125"/>
      <c r="V238" s="125"/>
      <c r="W238" s="125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  <c r="EW238" s="11"/>
      <c r="EX238" s="11"/>
      <c r="EY238" s="11"/>
    </row>
    <row r="239" spans="1:155" ht="33" x14ac:dyDescent="0.2">
      <c r="A239" s="64"/>
      <c r="B239" s="65"/>
      <c r="C239" s="65"/>
      <c r="D239" s="49">
        <v>56</v>
      </c>
      <c r="E239" s="65"/>
      <c r="F239" s="65"/>
      <c r="G239" s="67" t="s">
        <v>252</v>
      </c>
      <c r="H239" s="249">
        <f>+H240</f>
        <v>0</v>
      </c>
      <c r="I239" s="250">
        <f>+I240</f>
        <v>0</v>
      </c>
      <c r="J239" s="250">
        <f>+J240</f>
        <v>0</v>
      </c>
      <c r="K239" s="229"/>
      <c r="L239" s="390">
        <f>+L240</f>
        <v>0</v>
      </c>
      <c r="M239" s="255">
        <f t="shared" ref="M239:O239" si="114">+M240</f>
        <v>0</v>
      </c>
      <c r="N239" s="255">
        <f t="shared" si="114"/>
        <v>0</v>
      </c>
      <c r="O239" s="309">
        <f t="shared" si="114"/>
        <v>0</v>
      </c>
      <c r="P239" s="230">
        <f t="shared" si="109"/>
        <v>0</v>
      </c>
      <c r="Q239" s="82" t="e">
        <f t="shared" si="104"/>
        <v>#DIV/0!</v>
      </c>
      <c r="R239" s="39"/>
      <c r="S239" s="40"/>
      <c r="T239" s="125"/>
      <c r="U239" s="125"/>
      <c r="V239" s="125"/>
      <c r="W239" s="125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  <c r="EW239" s="11"/>
      <c r="EX239" s="11"/>
      <c r="EY239" s="11"/>
    </row>
    <row r="240" spans="1:155" ht="18" x14ac:dyDescent="0.2">
      <c r="A240" s="64"/>
      <c r="B240" s="65"/>
      <c r="C240" s="65"/>
      <c r="D240" s="65"/>
      <c r="E240" s="69" t="s">
        <v>74</v>
      </c>
      <c r="F240" s="65"/>
      <c r="G240" s="68" t="s">
        <v>253</v>
      </c>
      <c r="H240" s="249"/>
      <c r="I240" s="250"/>
      <c r="J240" s="250">
        <f>H240-I240</f>
        <v>0</v>
      </c>
      <c r="K240" s="229"/>
      <c r="L240" s="390"/>
      <c r="M240" s="255"/>
      <c r="N240" s="255"/>
      <c r="O240" s="298">
        <f>+M240+N240</f>
        <v>0</v>
      </c>
      <c r="P240" s="230">
        <f t="shared" si="109"/>
        <v>0</v>
      </c>
      <c r="Q240" s="82" t="e">
        <f t="shared" si="104"/>
        <v>#DIV/0!</v>
      </c>
      <c r="R240" s="39"/>
      <c r="S240" s="40"/>
      <c r="T240" s="125"/>
      <c r="U240" s="125"/>
      <c r="V240" s="125"/>
      <c r="W240" s="125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  <c r="EW240" s="11"/>
      <c r="EX240" s="11"/>
      <c r="EY240" s="11"/>
    </row>
    <row r="241" spans="1:155" ht="18" x14ac:dyDescent="0.2">
      <c r="A241" s="48"/>
      <c r="B241" s="49"/>
      <c r="C241" s="49"/>
      <c r="D241" s="49">
        <v>57</v>
      </c>
      <c r="E241" s="49"/>
      <c r="F241" s="49"/>
      <c r="G241" s="94" t="s">
        <v>99</v>
      </c>
      <c r="H241" s="240">
        <f>H243</f>
        <v>26000</v>
      </c>
      <c r="I241" s="241">
        <f>I243</f>
        <v>7000</v>
      </c>
      <c r="J241" s="241">
        <f>J243</f>
        <v>19000</v>
      </c>
      <c r="K241" s="229">
        <f>ROUND(I241/H241*100,2)</f>
        <v>26.92</v>
      </c>
      <c r="L241" s="313">
        <f>L243</f>
        <v>7000</v>
      </c>
      <c r="M241" s="241">
        <f>M243</f>
        <v>0</v>
      </c>
      <c r="N241" s="241">
        <f>N243</f>
        <v>0</v>
      </c>
      <c r="O241" s="304">
        <f t="shared" ref="O241" si="115">O243</f>
        <v>0</v>
      </c>
      <c r="P241" s="373">
        <f t="shared" si="109"/>
        <v>7000</v>
      </c>
      <c r="Q241" s="115">
        <f t="shared" si="104"/>
        <v>0</v>
      </c>
      <c r="R241" s="39"/>
      <c r="S241" s="40"/>
      <c r="T241" s="125"/>
      <c r="U241" s="125"/>
      <c r="V241" s="125"/>
      <c r="W241" s="125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  <c r="EW241" s="11"/>
      <c r="EX241" s="11"/>
      <c r="EY241" s="11"/>
    </row>
    <row r="242" spans="1:155" ht="18" x14ac:dyDescent="0.2">
      <c r="A242" s="48"/>
      <c r="B242" s="49"/>
      <c r="C242" s="49"/>
      <c r="D242" s="49"/>
      <c r="E242" s="49"/>
      <c r="F242" s="49"/>
      <c r="G242" s="67" t="s">
        <v>254</v>
      </c>
      <c r="H242" s="259"/>
      <c r="I242" s="260"/>
      <c r="J242" s="260"/>
      <c r="K242" s="229"/>
      <c r="L242" s="388"/>
      <c r="M242" s="260"/>
      <c r="N242" s="260"/>
      <c r="O242" s="298">
        <f>+M242+N242</f>
        <v>0</v>
      </c>
      <c r="P242" s="230">
        <f t="shared" si="109"/>
        <v>0</v>
      </c>
      <c r="Q242" s="82" t="e">
        <f t="shared" si="104"/>
        <v>#DIV/0!</v>
      </c>
      <c r="R242" s="39"/>
      <c r="S242" s="40"/>
      <c r="T242" s="125"/>
      <c r="U242" s="125"/>
      <c r="V242" s="125"/>
      <c r="W242" s="125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  <c r="EW242" s="11"/>
      <c r="EX242" s="11"/>
      <c r="EY242" s="11"/>
    </row>
    <row r="243" spans="1:155" ht="18" x14ac:dyDescent="0.2">
      <c r="A243" s="48"/>
      <c r="B243" s="49"/>
      <c r="C243" s="49"/>
      <c r="D243" s="49"/>
      <c r="E243" s="49" t="s">
        <v>35</v>
      </c>
      <c r="F243" s="49"/>
      <c r="G243" s="67" t="s">
        <v>122</v>
      </c>
      <c r="H243" s="240">
        <f>H245+H244</f>
        <v>26000</v>
      </c>
      <c r="I243" s="241">
        <f>I245+I244</f>
        <v>7000</v>
      </c>
      <c r="J243" s="241">
        <f>J245+J244</f>
        <v>19000</v>
      </c>
      <c r="K243" s="229">
        <f>ROUND(I243/H243*100,2)</f>
        <v>26.92</v>
      </c>
      <c r="L243" s="313">
        <f>L245+L244</f>
        <v>7000</v>
      </c>
      <c r="M243" s="241">
        <f>M245+M244</f>
        <v>0</v>
      </c>
      <c r="N243" s="241">
        <f>N245+N244</f>
        <v>0</v>
      </c>
      <c r="O243" s="304">
        <f t="shared" ref="O243" si="116">O245+O244</f>
        <v>0</v>
      </c>
      <c r="P243" s="230">
        <f t="shared" si="109"/>
        <v>7000</v>
      </c>
      <c r="Q243" s="82">
        <f t="shared" si="104"/>
        <v>0</v>
      </c>
      <c r="R243" s="39"/>
      <c r="S243" s="40"/>
      <c r="T243" s="125"/>
      <c r="U243" s="125"/>
      <c r="V243" s="125"/>
      <c r="W243" s="125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  <c r="EW243" s="11"/>
      <c r="EX243" s="11"/>
      <c r="EY243" s="11"/>
    </row>
    <row r="244" spans="1:155" ht="18" x14ac:dyDescent="0.2">
      <c r="A244" s="64"/>
      <c r="B244" s="65"/>
      <c r="C244" s="65"/>
      <c r="D244" s="65"/>
      <c r="E244" s="65"/>
      <c r="F244" s="65"/>
      <c r="G244" s="68" t="s">
        <v>255</v>
      </c>
      <c r="H244" s="249"/>
      <c r="I244" s="250"/>
      <c r="J244" s="250">
        <f>H244-I244</f>
        <v>0</v>
      </c>
      <c r="K244" s="229"/>
      <c r="L244" s="390"/>
      <c r="M244" s="255"/>
      <c r="N244" s="255"/>
      <c r="O244" s="298">
        <f>+M244+N244</f>
        <v>0</v>
      </c>
      <c r="P244" s="230">
        <f t="shared" si="109"/>
        <v>0</v>
      </c>
      <c r="Q244" s="82" t="e">
        <f t="shared" si="104"/>
        <v>#DIV/0!</v>
      </c>
      <c r="R244" s="39"/>
      <c r="S244" s="40"/>
      <c r="T244" s="125"/>
      <c r="U244" s="125"/>
      <c r="V244" s="125"/>
      <c r="W244" s="125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  <c r="EW244" s="11"/>
      <c r="EX244" s="11"/>
      <c r="EY244" s="11"/>
    </row>
    <row r="245" spans="1:155" ht="18" x14ac:dyDescent="0.2">
      <c r="A245" s="64"/>
      <c r="B245" s="65"/>
      <c r="C245" s="65"/>
      <c r="D245" s="65"/>
      <c r="E245" s="65"/>
      <c r="F245" s="65" t="s">
        <v>35</v>
      </c>
      <c r="G245" s="68" t="s">
        <v>124</v>
      </c>
      <c r="H245" s="249">
        <v>26000</v>
      </c>
      <c r="I245" s="250">
        <v>7000</v>
      </c>
      <c r="J245" s="250">
        <f>H245-I245</f>
        <v>19000</v>
      </c>
      <c r="K245" s="229">
        <f>ROUND(I245/H245*100,2)</f>
        <v>26.92</v>
      </c>
      <c r="L245" s="390">
        <v>7000</v>
      </c>
      <c r="M245" s="255">
        <v>0</v>
      </c>
      <c r="N245" s="255">
        <v>0</v>
      </c>
      <c r="O245" s="298">
        <f>+M245+N245</f>
        <v>0</v>
      </c>
      <c r="P245" s="348">
        <f t="shared" si="109"/>
        <v>7000</v>
      </c>
      <c r="Q245" s="82">
        <f t="shared" si="104"/>
        <v>0</v>
      </c>
      <c r="R245" s="39"/>
      <c r="S245" s="40"/>
      <c r="T245" s="125"/>
      <c r="U245" s="125"/>
      <c r="V245" s="125"/>
      <c r="W245" s="125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  <c r="EW245" s="11"/>
      <c r="EX245" s="11"/>
      <c r="EY245" s="11"/>
    </row>
    <row r="246" spans="1:155" ht="33" x14ac:dyDescent="0.2">
      <c r="A246" s="64"/>
      <c r="B246" s="65"/>
      <c r="C246" s="65"/>
      <c r="D246" s="49">
        <v>58</v>
      </c>
      <c r="E246" s="65"/>
      <c r="F246" s="65"/>
      <c r="G246" s="67" t="s">
        <v>256</v>
      </c>
      <c r="H246" s="253">
        <f>+H247</f>
        <v>0</v>
      </c>
      <c r="I246" s="254">
        <f>+I247</f>
        <v>0</v>
      </c>
      <c r="J246" s="254">
        <f>+J247</f>
        <v>0</v>
      </c>
      <c r="K246" s="229"/>
      <c r="L246" s="313">
        <f>+L247</f>
        <v>0</v>
      </c>
      <c r="M246" s="241">
        <v>0</v>
      </c>
      <c r="N246" s="241">
        <v>0</v>
      </c>
      <c r="O246" s="310">
        <f t="shared" ref="O246" si="117">+O247</f>
        <v>0</v>
      </c>
      <c r="P246" s="230">
        <f t="shared" si="109"/>
        <v>0</v>
      </c>
      <c r="Q246" s="82" t="e">
        <f t="shared" si="104"/>
        <v>#DIV/0!</v>
      </c>
      <c r="R246" s="39"/>
      <c r="S246" s="40"/>
      <c r="T246" s="125"/>
      <c r="U246" s="125"/>
      <c r="V246" s="125"/>
      <c r="W246" s="125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  <c r="EW246" s="11"/>
      <c r="EX246" s="11"/>
      <c r="EY246" s="11"/>
    </row>
    <row r="247" spans="1:155" ht="18" x14ac:dyDescent="0.2">
      <c r="A247" s="64"/>
      <c r="B247" s="65"/>
      <c r="C247" s="65"/>
      <c r="D247" s="65"/>
      <c r="E247" s="69" t="s">
        <v>74</v>
      </c>
      <c r="F247" s="65"/>
      <c r="G247" s="68" t="s">
        <v>253</v>
      </c>
      <c r="H247" s="249">
        <f>H248+H249</f>
        <v>0</v>
      </c>
      <c r="I247" s="250">
        <f>I248+I249</f>
        <v>0</v>
      </c>
      <c r="J247" s="250">
        <f>H247-I247</f>
        <v>0</v>
      </c>
      <c r="K247" s="229" t="e">
        <f t="shared" ref="K247:K252" si="118">ROUND(I247/H247*100,2)</f>
        <v>#DIV/0!</v>
      </c>
      <c r="L247" s="390">
        <f>L248+L249</f>
        <v>0</v>
      </c>
      <c r="M247" s="255">
        <f>M248+M249</f>
        <v>0</v>
      </c>
      <c r="N247" s="255">
        <f>N248+N249</f>
        <v>0</v>
      </c>
      <c r="O247" s="298">
        <f>+M247+N247</f>
        <v>0</v>
      </c>
      <c r="P247" s="230">
        <f t="shared" si="109"/>
        <v>0</v>
      </c>
      <c r="Q247" s="82" t="e">
        <f t="shared" si="104"/>
        <v>#DIV/0!</v>
      </c>
      <c r="R247" s="39"/>
      <c r="S247" s="40"/>
      <c r="T247" s="125"/>
      <c r="U247" s="125"/>
      <c r="V247" s="125"/>
      <c r="W247" s="125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  <c r="EW247" s="11"/>
      <c r="EX247" s="11"/>
      <c r="EY247" s="11"/>
    </row>
    <row r="248" spans="1:155" ht="18" x14ac:dyDescent="0.2">
      <c r="A248" s="64"/>
      <c r="B248" s="65"/>
      <c r="C248" s="65"/>
      <c r="D248" s="65"/>
      <c r="E248" s="69"/>
      <c r="F248" s="69" t="s">
        <v>72</v>
      </c>
      <c r="G248" s="68" t="s">
        <v>257</v>
      </c>
      <c r="H248" s="249"/>
      <c r="I248" s="250"/>
      <c r="J248" s="250">
        <f>H248-I248</f>
        <v>0</v>
      </c>
      <c r="K248" s="229" t="e">
        <f t="shared" si="118"/>
        <v>#DIV/0!</v>
      </c>
      <c r="L248" s="390"/>
      <c r="M248" s="255"/>
      <c r="N248" s="255"/>
      <c r="O248" s="298">
        <f t="shared" ref="O248:O249" si="119">+M248+N248</f>
        <v>0</v>
      </c>
      <c r="P248" s="230"/>
      <c r="Q248" s="82" t="e">
        <f t="shared" si="104"/>
        <v>#DIV/0!</v>
      </c>
      <c r="R248" s="39"/>
      <c r="S248" s="40"/>
      <c r="T248" s="125"/>
      <c r="U248" s="125"/>
      <c r="V248" s="125"/>
      <c r="W248" s="125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  <c r="EW248" s="11"/>
      <c r="EX248" s="11"/>
      <c r="EY248" s="11"/>
    </row>
    <row r="249" spans="1:155" ht="18" x14ac:dyDescent="0.2">
      <c r="A249" s="64"/>
      <c r="B249" s="65"/>
      <c r="C249" s="65"/>
      <c r="D249" s="65"/>
      <c r="E249" s="69"/>
      <c r="F249" s="69" t="s">
        <v>74</v>
      </c>
      <c r="G249" s="68" t="s">
        <v>258</v>
      </c>
      <c r="H249" s="249"/>
      <c r="I249" s="250"/>
      <c r="J249" s="250">
        <f>H249-I249</f>
        <v>0</v>
      </c>
      <c r="K249" s="229" t="e">
        <f t="shared" si="118"/>
        <v>#DIV/0!</v>
      </c>
      <c r="L249" s="390"/>
      <c r="M249" s="255"/>
      <c r="N249" s="255"/>
      <c r="O249" s="298">
        <f t="shared" si="119"/>
        <v>0</v>
      </c>
      <c r="P249" s="230"/>
      <c r="Q249" s="82" t="e">
        <f t="shared" si="104"/>
        <v>#DIV/0!</v>
      </c>
      <c r="R249" s="39"/>
      <c r="S249" s="40"/>
      <c r="T249" s="125"/>
      <c r="U249" s="125"/>
      <c r="V249" s="125"/>
      <c r="W249" s="125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  <c r="EW249" s="11"/>
      <c r="EX249" s="11"/>
      <c r="EY249" s="11"/>
    </row>
    <row r="250" spans="1:155" ht="18" x14ac:dyDescent="0.2">
      <c r="A250" s="48"/>
      <c r="B250" s="49"/>
      <c r="C250" s="49"/>
      <c r="D250" s="49" t="s">
        <v>131</v>
      </c>
      <c r="E250" s="49"/>
      <c r="F250" s="49"/>
      <c r="G250" s="94" t="s">
        <v>105</v>
      </c>
      <c r="H250" s="240">
        <f>H251</f>
        <v>0</v>
      </c>
      <c r="I250" s="241">
        <f>I251</f>
        <v>0</v>
      </c>
      <c r="J250" s="241">
        <f t="shared" ref="J250:J251" si="120">J251</f>
        <v>0</v>
      </c>
      <c r="K250" s="229" t="e">
        <f t="shared" si="118"/>
        <v>#DIV/0!</v>
      </c>
      <c r="L250" s="313">
        <f>L251</f>
        <v>0</v>
      </c>
      <c r="M250" s="241">
        <f>M251</f>
        <v>0</v>
      </c>
      <c r="N250" s="241">
        <f>N251</f>
        <v>0</v>
      </c>
      <c r="O250" s="304">
        <f>M250+N250</f>
        <v>0</v>
      </c>
      <c r="P250" s="230">
        <f>P251</f>
        <v>0</v>
      </c>
      <c r="Q250" s="82" t="e">
        <f t="shared" si="104"/>
        <v>#DIV/0!</v>
      </c>
      <c r="R250" s="39"/>
      <c r="S250" s="40"/>
      <c r="T250" s="125"/>
      <c r="U250" s="125"/>
      <c r="V250" s="125"/>
      <c r="W250" s="125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  <c r="EW250" s="11"/>
      <c r="EX250" s="11"/>
      <c r="EY250" s="11"/>
    </row>
    <row r="251" spans="1:155" ht="18" x14ac:dyDescent="0.2">
      <c r="A251" s="48"/>
      <c r="B251" s="49"/>
      <c r="C251" s="49"/>
      <c r="D251" s="49">
        <v>71</v>
      </c>
      <c r="E251" s="49"/>
      <c r="F251" s="49"/>
      <c r="G251" s="94" t="s">
        <v>259</v>
      </c>
      <c r="H251" s="240">
        <f>H252+H257</f>
        <v>0</v>
      </c>
      <c r="I251" s="241">
        <f>I252+I257</f>
        <v>0</v>
      </c>
      <c r="J251" s="241">
        <f t="shared" si="120"/>
        <v>0</v>
      </c>
      <c r="K251" s="229" t="e">
        <f t="shared" si="118"/>
        <v>#DIV/0!</v>
      </c>
      <c r="L251" s="313">
        <f>L252+L257</f>
        <v>0</v>
      </c>
      <c r="M251" s="241">
        <f>M252+M257</f>
        <v>0</v>
      </c>
      <c r="N251" s="241">
        <f>N252+N257</f>
        <v>0</v>
      </c>
      <c r="O251" s="304">
        <f>O252+O257</f>
        <v>0</v>
      </c>
      <c r="P251" s="230">
        <f t="shared" ref="P251:P258" si="121">L251-O251</f>
        <v>0</v>
      </c>
      <c r="Q251" s="82" t="e">
        <f t="shared" si="104"/>
        <v>#DIV/0!</v>
      </c>
      <c r="R251" s="39"/>
      <c r="S251" s="40"/>
      <c r="T251" s="125"/>
      <c r="U251" s="125"/>
      <c r="V251" s="125"/>
      <c r="W251" s="125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  <c r="EW251" s="11"/>
      <c r="EX251" s="11"/>
      <c r="EY251" s="11"/>
    </row>
    <row r="252" spans="1:155" ht="18" x14ac:dyDescent="0.2">
      <c r="A252" s="48"/>
      <c r="B252" s="49"/>
      <c r="C252" s="49"/>
      <c r="D252" s="49"/>
      <c r="E252" s="49" t="s">
        <v>37</v>
      </c>
      <c r="F252" s="49"/>
      <c r="G252" s="67" t="s">
        <v>260</v>
      </c>
      <c r="H252" s="240">
        <f>H253+H254+H255+H256</f>
        <v>0</v>
      </c>
      <c r="I252" s="241">
        <f>I253+I254+I255+I256</f>
        <v>0</v>
      </c>
      <c r="J252" s="241">
        <f>J253+J254+J255+J256</f>
        <v>0</v>
      </c>
      <c r="K252" s="229" t="e">
        <f t="shared" si="118"/>
        <v>#DIV/0!</v>
      </c>
      <c r="L252" s="313">
        <f>L253+L254+L255+L256</f>
        <v>0</v>
      </c>
      <c r="M252" s="241">
        <f>M253+M254+M255+M256</f>
        <v>0</v>
      </c>
      <c r="N252" s="241">
        <f>N253+N254+N255+N256</f>
        <v>0</v>
      </c>
      <c r="O252" s="304">
        <f t="shared" ref="O252" si="122">O253+O254+O255+O256</f>
        <v>0</v>
      </c>
      <c r="P252" s="230">
        <f t="shared" si="121"/>
        <v>0</v>
      </c>
      <c r="Q252" s="82" t="e">
        <f t="shared" si="104"/>
        <v>#DIV/0!</v>
      </c>
      <c r="R252" s="39"/>
      <c r="S252" s="40"/>
      <c r="T252" s="125"/>
      <c r="U252" s="125"/>
      <c r="V252" s="125"/>
      <c r="W252" s="125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  <c r="EW252" s="11"/>
      <c r="EX252" s="11"/>
      <c r="EY252" s="11"/>
    </row>
    <row r="253" spans="1:155" ht="18" x14ac:dyDescent="0.2">
      <c r="A253" s="64"/>
      <c r="B253" s="65"/>
      <c r="C253" s="65"/>
      <c r="D253" s="65"/>
      <c r="E253" s="65"/>
      <c r="F253" s="65"/>
      <c r="G253" s="68" t="s">
        <v>261</v>
      </c>
      <c r="H253" s="249"/>
      <c r="I253" s="250"/>
      <c r="J253" s="250">
        <f>H253-I253</f>
        <v>0</v>
      </c>
      <c r="K253" s="229"/>
      <c r="L253" s="390"/>
      <c r="M253" s="255"/>
      <c r="N253" s="255"/>
      <c r="O253" s="298">
        <f t="shared" ref="O253:O258" si="123">+M253+N253</f>
        <v>0</v>
      </c>
      <c r="P253" s="230">
        <f t="shared" si="121"/>
        <v>0</v>
      </c>
      <c r="Q253" s="82" t="e">
        <f t="shared" si="104"/>
        <v>#DIV/0!</v>
      </c>
      <c r="R253" s="39"/>
      <c r="S253" s="40"/>
      <c r="T253" s="125"/>
      <c r="U253" s="125"/>
      <c r="V253" s="125"/>
      <c r="W253" s="125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  <c r="EW253" s="11"/>
      <c r="EX253" s="11"/>
      <c r="EY253" s="11"/>
    </row>
    <row r="254" spans="1:155" ht="18" x14ac:dyDescent="0.2">
      <c r="A254" s="64"/>
      <c r="B254" s="65"/>
      <c r="C254" s="65"/>
      <c r="D254" s="65"/>
      <c r="E254" s="65"/>
      <c r="F254" s="65" t="s">
        <v>35</v>
      </c>
      <c r="G254" s="68" t="s">
        <v>262</v>
      </c>
      <c r="H254" s="249"/>
      <c r="I254" s="250"/>
      <c r="J254" s="250">
        <f>H254-I254</f>
        <v>0</v>
      </c>
      <c r="K254" s="229" t="e">
        <f>ROUND(I254/H254*100,2)</f>
        <v>#DIV/0!</v>
      </c>
      <c r="L254" s="390"/>
      <c r="M254" s="255"/>
      <c r="N254" s="255"/>
      <c r="O254" s="298">
        <f t="shared" si="123"/>
        <v>0</v>
      </c>
      <c r="P254" s="230">
        <f t="shared" si="121"/>
        <v>0</v>
      </c>
      <c r="Q254" s="82" t="e">
        <f t="shared" si="104"/>
        <v>#DIV/0!</v>
      </c>
      <c r="R254" s="39"/>
      <c r="S254" s="40"/>
      <c r="T254" s="125"/>
      <c r="U254" s="125"/>
      <c r="V254" s="125"/>
      <c r="W254" s="125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  <c r="EW254" s="11"/>
      <c r="EX254" s="11"/>
      <c r="EY254" s="11"/>
    </row>
    <row r="255" spans="1:155" ht="18" x14ac:dyDescent="0.2">
      <c r="A255" s="64"/>
      <c r="B255" s="65"/>
      <c r="C255" s="65"/>
      <c r="D255" s="65"/>
      <c r="E255" s="65"/>
      <c r="F255" s="65" t="s">
        <v>55</v>
      </c>
      <c r="G255" s="68" t="s">
        <v>263</v>
      </c>
      <c r="H255" s="249"/>
      <c r="I255" s="250"/>
      <c r="J255" s="250">
        <f>H255-I255</f>
        <v>0</v>
      </c>
      <c r="K255" s="229"/>
      <c r="L255" s="390"/>
      <c r="M255" s="255"/>
      <c r="N255" s="255"/>
      <c r="O255" s="298">
        <f t="shared" si="123"/>
        <v>0</v>
      </c>
      <c r="P255" s="348">
        <f t="shared" si="121"/>
        <v>0</v>
      </c>
      <c r="Q255" s="82" t="e">
        <f t="shared" si="104"/>
        <v>#DIV/0!</v>
      </c>
      <c r="R255" s="39"/>
      <c r="S255" s="40"/>
      <c r="T255" s="125"/>
      <c r="U255" s="125"/>
      <c r="V255" s="125"/>
      <c r="W255" s="125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  <c r="EW255" s="11"/>
      <c r="EX255" s="11"/>
      <c r="EY255" s="11"/>
    </row>
    <row r="256" spans="1:155" s="128" customFormat="1" ht="18" x14ac:dyDescent="0.2">
      <c r="A256" s="122"/>
      <c r="B256" s="123"/>
      <c r="C256" s="123"/>
      <c r="D256" s="123"/>
      <c r="E256" s="123"/>
      <c r="F256" s="123" t="s">
        <v>112</v>
      </c>
      <c r="G256" s="124" t="s">
        <v>264</v>
      </c>
      <c r="H256" s="261"/>
      <c r="I256" s="262"/>
      <c r="J256" s="250">
        <f>H256-I256</f>
        <v>0</v>
      </c>
      <c r="K256" s="229"/>
      <c r="L256" s="390"/>
      <c r="M256" s="255"/>
      <c r="N256" s="255"/>
      <c r="O256" s="311">
        <f t="shared" si="123"/>
        <v>0</v>
      </c>
      <c r="P256" s="349">
        <f t="shared" si="121"/>
        <v>0</v>
      </c>
      <c r="Q256" s="82" t="e">
        <f t="shared" si="104"/>
        <v>#DIV/0!</v>
      </c>
      <c r="R256" s="39"/>
      <c r="S256" s="40"/>
      <c r="T256" s="125"/>
      <c r="U256" s="125"/>
      <c r="V256" s="125"/>
      <c r="W256" s="125"/>
      <c r="X256" s="125"/>
      <c r="Y256" s="125"/>
      <c r="Z256" s="125"/>
      <c r="AA256" s="125"/>
      <c r="AB256" s="125"/>
      <c r="AC256" s="125"/>
      <c r="AD256" s="125"/>
      <c r="AE256" s="125"/>
      <c r="AF256" s="125"/>
      <c r="AG256" s="125"/>
      <c r="AH256" s="125"/>
      <c r="AI256" s="125"/>
      <c r="AJ256" s="125"/>
      <c r="AK256" s="125"/>
      <c r="AL256" s="125"/>
      <c r="AM256" s="125"/>
      <c r="AN256" s="125"/>
      <c r="AO256" s="125"/>
      <c r="AP256" s="125"/>
      <c r="AQ256" s="125"/>
      <c r="AR256" s="125"/>
      <c r="AS256" s="125"/>
      <c r="AT256" s="126"/>
      <c r="AU256" s="126"/>
      <c r="AV256" s="126"/>
      <c r="AW256" s="126"/>
      <c r="AX256" s="126"/>
      <c r="AY256" s="126"/>
      <c r="AZ256" s="126"/>
      <c r="BA256" s="126"/>
      <c r="BB256" s="126"/>
      <c r="BC256" s="126"/>
      <c r="BD256" s="126"/>
      <c r="BE256" s="126"/>
      <c r="BF256" s="126"/>
      <c r="BG256" s="126"/>
      <c r="BH256" s="126"/>
      <c r="BI256" s="126"/>
      <c r="BJ256" s="126"/>
      <c r="BK256" s="126"/>
      <c r="BL256" s="126"/>
      <c r="BM256" s="126"/>
      <c r="BN256" s="126"/>
      <c r="BO256" s="126"/>
      <c r="BP256" s="126"/>
      <c r="BQ256" s="126"/>
      <c r="BR256" s="126"/>
      <c r="BS256" s="126"/>
      <c r="BT256" s="126"/>
      <c r="BU256" s="126"/>
      <c r="BV256" s="126"/>
      <c r="BW256" s="126"/>
      <c r="BX256" s="126"/>
      <c r="BY256" s="126"/>
      <c r="BZ256" s="126"/>
      <c r="CA256" s="126"/>
      <c r="CB256" s="126"/>
      <c r="CC256" s="126"/>
      <c r="CD256" s="126"/>
      <c r="CE256" s="126"/>
      <c r="CF256" s="126"/>
      <c r="CG256" s="126"/>
      <c r="CH256" s="126"/>
      <c r="CI256" s="126"/>
      <c r="CJ256" s="126"/>
      <c r="CK256" s="126"/>
      <c r="CL256" s="126"/>
      <c r="CM256" s="126"/>
      <c r="CN256" s="126"/>
      <c r="CO256" s="126"/>
      <c r="CP256" s="126"/>
      <c r="CQ256" s="126"/>
      <c r="CR256" s="126"/>
      <c r="CS256" s="126"/>
      <c r="CT256" s="126"/>
      <c r="CU256" s="126"/>
      <c r="CV256" s="126"/>
      <c r="CW256" s="126"/>
      <c r="CX256" s="126"/>
      <c r="CY256" s="126"/>
      <c r="CZ256" s="126"/>
      <c r="DA256" s="126"/>
      <c r="DB256" s="126"/>
      <c r="DC256" s="126"/>
      <c r="DD256" s="127"/>
      <c r="DE256" s="127"/>
      <c r="DF256" s="127"/>
      <c r="DG256" s="127"/>
      <c r="DH256" s="127"/>
      <c r="DI256" s="127"/>
      <c r="DJ256" s="127"/>
      <c r="DK256" s="127"/>
      <c r="DL256" s="127"/>
      <c r="DM256" s="127"/>
      <c r="DN256" s="127"/>
      <c r="DO256" s="127"/>
      <c r="DP256" s="127"/>
      <c r="DQ256" s="127"/>
      <c r="DR256" s="127"/>
      <c r="DS256" s="127"/>
      <c r="DT256" s="127"/>
      <c r="DU256" s="127"/>
      <c r="DV256" s="127"/>
      <c r="DW256" s="127"/>
      <c r="DX256" s="127"/>
      <c r="DY256" s="127"/>
      <c r="DZ256" s="127"/>
      <c r="EA256" s="127"/>
      <c r="EB256" s="127"/>
      <c r="EC256" s="127"/>
      <c r="ED256" s="127"/>
      <c r="EE256" s="127"/>
      <c r="EF256" s="127"/>
      <c r="EG256" s="127"/>
      <c r="EH256" s="127"/>
      <c r="EI256" s="127"/>
      <c r="EJ256" s="127"/>
      <c r="EK256" s="127"/>
      <c r="EL256" s="127"/>
      <c r="EM256" s="127"/>
      <c r="EN256" s="127"/>
      <c r="EO256" s="127"/>
      <c r="EP256" s="127"/>
      <c r="EQ256" s="127"/>
      <c r="ER256" s="127"/>
      <c r="ES256" s="127"/>
      <c r="ET256" s="127"/>
      <c r="EU256" s="127"/>
      <c r="EV256" s="127"/>
      <c r="EW256" s="127"/>
      <c r="EX256" s="127"/>
      <c r="EY256" s="127"/>
    </row>
    <row r="257" spans="1:155" s="128" customFormat="1" ht="18" x14ac:dyDescent="0.2">
      <c r="A257" s="122"/>
      <c r="B257" s="123"/>
      <c r="C257" s="123"/>
      <c r="D257" s="123"/>
      <c r="E257" s="123" t="s">
        <v>55</v>
      </c>
      <c r="F257" s="123"/>
      <c r="G257" s="124" t="s">
        <v>265</v>
      </c>
      <c r="H257" s="261"/>
      <c r="I257" s="262"/>
      <c r="J257" s="250">
        <f>H257-I257</f>
        <v>0</v>
      </c>
      <c r="K257" s="229"/>
      <c r="L257" s="390"/>
      <c r="M257" s="255"/>
      <c r="N257" s="255"/>
      <c r="O257" s="311">
        <f t="shared" si="123"/>
        <v>0</v>
      </c>
      <c r="P257" s="349">
        <f t="shared" si="121"/>
        <v>0</v>
      </c>
      <c r="Q257" s="82" t="e">
        <f t="shared" si="104"/>
        <v>#DIV/0!</v>
      </c>
      <c r="R257" s="39"/>
      <c r="S257" s="40"/>
      <c r="T257" s="125"/>
      <c r="U257" s="125"/>
      <c r="V257" s="125"/>
      <c r="W257" s="125"/>
      <c r="X257" s="125"/>
      <c r="Y257" s="125"/>
      <c r="Z257" s="125"/>
      <c r="AA257" s="125"/>
      <c r="AB257" s="125"/>
      <c r="AC257" s="125"/>
      <c r="AD257" s="125"/>
      <c r="AE257" s="125"/>
      <c r="AF257" s="125"/>
      <c r="AG257" s="125"/>
      <c r="AH257" s="125"/>
      <c r="AI257" s="125"/>
      <c r="AJ257" s="125"/>
      <c r="AK257" s="125"/>
      <c r="AL257" s="125"/>
      <c r="AM257" s="125"/>
      <c r="AN257" s="125"/>
      <c r="AO257" s="125"/>
      <c r="AP257" s="125"/>
      <c r="AQ257" s="125"/>
      <c r="AR257" s="125"/>
      <c r="AS257" s="125"/>
      <c r="AT257" s="126"/>
      <c r="AU257" s="126"/>
      <c r="AV257" s="126"/>
      <c r="AW257" s="126"/>
      <c r="AX257" s="126"/>
      <c r="AY257" s="126"/>
      <c r="AZ257" s="126"/>
      <c r="BA257" s="126"/>
      <c r="BB257" s="126"/>
      <c r="BC257" s="126"/>
      <c r="BD257" s="126"/>
      <c r="BE257" s="126"/>
      <c r="BF257" s="126"/>
      <c r="BG257" s="126"/>
      <c r="BH257" s="126"/>
      <c r="BI257" s="126"/>
      <c r="BJ257" s="126"/>
      <c r="BK257" s="126"/>
      <c r="BL257" s="126"/>
      <c r="BM257" s="126"/>
      <c r="BN257" s="126"/>
      <c r="BO257" s="126"/>
      <c r="BP257" s="126"/>
      <c r="BQ257" s="126"/>
      <c r="BR257" s="126"/>
      <c r="BS257" s="126"/>
      <c r="BT257" s="126"/>
      <c r="BU257" s="126"/>
      <c r="BV257" s="126"/>
      <c r="BW257" s="126"/>
      <c r="BX257" s="126"/>
      <c r="BY257" s="126"/>
      <c r="BZ257" s="126"/>
      <c r="CA257" s="126"/>
      <c r="CB257" s="126"/>
      <c r="CC257" s="126"/>
      <c r="CD257" s="126"/>
      <c r="CE257" s="126"/>
      <c r="CF257" s="126"/>
      <c r="CG257" s="126"/>
      <c r="CH257" s="126"/>
      <c r="CI257" s="126"/>
      <c r="CJ257" s="126"/>
      <c r="CK257" s="126"/>
      <c r="CL257" s="126"/>
      <c r="CM257" s="126"/>
      <c r="CN257" s="126"/>
      <c r="CO257" s="126"/>
      <c r="CP257" s="126"/>
      <c r="CQ257" s="126"/>
      <c r="CR257" s="126"/>
      <c r="CS257" s="126"/>
      <c r="CT257" s="126"/>
      <c r="CU257" s="126"/>
      <c r="CV257" s="126"/>
      <c r="CW257" s="126"/>
      <c r="CX257" s="126"/>
      <c r="CY257" s="126"/>
      <c r="CZ257" s="126"/>
      <c r="DA257" s="126"/>
      <c r="DB257" s="126"/>
      <c r="DC257" s="126"/>
      <c r="DD257" s="127"/>
      <c r="DE257" s="127"/>
      <c r="DF257" s="127"/>
      <c r="DG257" s="127"/>
      <c r="DH257" s="127"/>
      <c r="DI257" s="127"/>
      <c r="DJ257" s="127"/>
      <c r="DK257" s="127"/>
      <c r="DL257" s="127"/>
      <c r="DM257" s="127"/>
      <c r="DN257" s="127"/>
      <c r="DO257" s="127"/>
      <c r="DP257" s="127"/>
      <c r="DQ257" s="127"/>
      <c r="DR257" s="127"/>
      <c r="DS257" s="127"/>
      <c r="DT257" s="127"/>
      <c r="DU257" s="127"/>
      <c r="DV257" s="127"/>
      <c r="DW257" s="127"/>
      <c r="DX257" s="127"/>
      <c r="DY257" s="127"/>
      <c r="DZ257" s="127"/>
      <c r="EA257" s="127"/>
      <c r="EB257" s="127"/>
      <c r="EC257" s="127"/>
      <c r="ED257" s="127"/>
      <c r="EE257" s="127"/>
      <c r="EF257" s="127"/>
      <c r="EG257" s="127"/>
      <c r="EH257" s="127"/>
      <c r="EI257" s="127"/>
      <c r="EJ257" s="127"/>
      <c r="EK257" s="127"/>
      <c r="EL257" s="127"/>
      <c r="EM257" s="127"/>
      <c r="EN257" s="127"/>
      <c r="EO257" s="127"/>
      <c r="EP257" s="127"/>
      <c r="EQ257" s="127"/>
      <c r="ER257" s="127"/>
      <c r="ES257" s="127"/>
      <c r="ET257" s="127"/>
      <c r="EU257" s="127"/>
      <c r="EV257" s="127"/>
      <c r="EW257" s="127"/>
      <c r="EX257" s="127"/>
      <c r="EY257" s="127"/>
    </row>
    <row r="258" spans="1:155" ht="18" x14ac:dyDescent="0.2">
      <c r="A258" s="107"/>
      <c r="B258" s="108"/>
      <c r="C258" s="108"/>
      <c r="D258" s="108">
        <v>85</v>
      </c>
      <c r="E258" s="108"/>
      <c r="F258" s="108"/>
      <c r="G258" s="109" t="s">
        <v>108</v>
      </c>
      <c r="H258" s="256">
        <f>+[1]ALBA!H255+[1]ARAD!H255+[1]ARGES!H255+[1]BACAU!H255+[1]BIHOR!H255+[1]BISTRITA!H255+[1]BOTOSANI!H255+[1]BRASOV!H255+[1]BRAILA!H255+[1]BUZAU!H255+[1]CARAS!H255+[1]CALARASI!H255+[1]CLUJ!H255+[1]CONSTANTA!H255+[1]COVASNA!H255+[1]DAMBOVITA!H255+[1]DOLJ!H255+[1]GALATI!H255+[1]GIURGIU!H255+[1]GORJ!H255+[1]HARGHITA!H255+[1]HUNEDOARA!H255+[1]IALOMITA!H255+[1]IASI!H255+[1]MARAMURES!H255+[1]MEHEDINTI!H255+[1]MURES!H255+[1]NEAMT!H255+[1]OLT!H255+[1]PRAHOVA!H255+'[1]SATU MARE'!H255+[1]SALAJ!H255+[1]SIBIU!H255+[1]SUCEAVA!H255+[1]TELEORMAN!H255+[1]TIMIS!H255+[1]TULCEA!H255+[1]VASLUI!H255+[1]VALCEA!H255+[1]VRANCEA!H255+[1]BUCURESTI!H255+[1]ILFOV!H255+[1]ANOFM!H255+[1]RASNOV!H255</f>
        <v>0</v>
      </c>
      <c r="I258" s="257"/>
      <c r="J258" s="257"/>
      <c r="K258" s="358"/>
      <c r="L258" s="397"/>
      <c r="M258" s="257">
        <v>-226.6</v>
      </c>
      <c r="N258" s="257">
        <v>-200</v>
      </c>
      <c r="O258" s="308">
        <f t="shared" si="123"/>
        <v>-426.6</v>
      </c>
      <c r="P258" s="370">
        <f t="shared" si="121"/>
        <v>426.6</v>
      </c>
      <c r="Q258" s="82" t="e">
        <f t="shared" si="104"/>
        <v>#DIV/0!</v>
      </c>
      <c r="R258" s="39"/>
      <c r="S258" s="40"/>
      <c r="T258" s="125"/>
      <c r="U258" s="125"/>
      <c r="V258" s="125"/>
      <c r="W258" s="125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  <c r="EW258" s="11"/>
      <c r="EX258" s="11"/>
      <c r="EY258" s="11"/>
    </row>
    <row r="259" spans="1:155" ht="18" x14ac:dyDescent="0.2">
      <c r="A259" s="64"/>
      <c r="B259" s="65"/>
      <c r="C259" s="65"/>
      <c r="D259" s="65"/>
      <c r="E259" s="65"/>
      <c r="F259" s="65"/>
      <c r="G259" s="68" t="s">
        <v>266</v>
      </c>
      <c r="H259" s="249"/>
      <c r="I259" s="250"/>
      <c r="J259" s="250"/>
      <c r="K259" s="229"/>
      <c r="L259" s="390"/>
      <c r="M259" s="255"/>
      <c r="N259" s="255"/>
      <c r="O259" s="309"/>
      <c r="P259" s="348"/>
      <c r="Q259" s="82" t="e">
        <f t="shared" si="104"/>
        <v>#DIV/0!</v>
      </c>
      <c r="R259" s="39"/>
      <c r="S259" s="40"/>
      <c r="T259" s="125"/>
      <c r="U259" s="125"/>
      <c r="V259" s="125"/>
      <c r="W259" s="125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  <c r="EW259" s="11"/>
      <c r="EX259" s="11"/>
      <c r="EY259" s="11"/>
    </row>
    <row r="260" spans="1:155" ht="18" x14ac:dyDescent="0.2">
      <c r="A260" s="70" t="s">
        <v>209</v>
      </c>
      <c r="B260" s="71" t="s">
        <v>167</v>
      </c>
      <c r="C260" s="71"/>
      <c r="D260" s="71"/>
      <c r="E260" s="71"/>
      <c r="F260" s="71"/>
      <c r="G260" s="129" t="s">
        <v>267</v>
      </c>
      <c r="H260" s="244">
        <f>H261</f>
        <v>0</v>
      </c>
      <c r="I260" s="245">
        <f>I261</f>
        <v>0</v>
      </c>
      <c r="J260" s="245">
        <f>H260-I260</f>
        <v>0</v>
      </c>
      <c r="K260" s="356" t="e">
        <f t="shared" ref="K260:K323" si="124">ROUND(I260/H260*100,2)</f>
        <v>#DIV/0!</v>
      </c>
      <c r="L260" s="394">
        <f>L261</f>
        <v>0</v>
      </c>
      <c r="M260" s="245">
        <f t="shared" ref="M260:P260" si="125">M261</f>
        <v>0</v>
      </c>
      <c r="N260" s="245">
        <f t="shared" si="125"/>
        <v>0</v>
      </c>
      <c r="O260" s="305">
        <f t="shared" si="125"/>
        <v>0</v>
      </c>
      <c r="P260" s="367">
        <f t="shared" si="125"/>
        <v>0</v>
      </c>
      <c r="Q260" s="82" t="e">
        <f t="shared" si="104"/>
        <v>#DIV/0!</v>
      </c>
      <c r="R260" s="39"/>
      <c r="S260" s="40"/>
      <c r="T260" s="125"/>
      <c r="U260" s="125"/>
      <c r="V260" s="125"/>
      <c r="W260" s="125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  <c r="EW260" s="11"/>
      <c r="EX260" s="11"/>
      <c r="EY260" s="11"/>
    </row>
    <row r="261" spans="1:155" ht="18" x14ac:dyDescent="0.2">
      <c r="A261" s="70"/>
      <c r="B261" s="71"/>
      <c r="C261" s="71" t="s">
        <v>37</v>
      </c>
      <c r="D261" s="71"/>
      <c r="E261" s="71"/>
      <c r="F261" s="71"/>
      <c r="G261" s="129" t="s">
        <v>268</v>
      </c>
      <c r="H261" s="244">
        <f>H236</f>
        <v>0</v>
      </c>
      <c r="I261" s="245">
        <f>I236</f>
        <v>0</v>
      </c>
      <c r="J261" s="245">
        <f>H261-I261</f>
        <v>0</v>
      </c>
      <c r="K261" s="356" t="e">
        <f t="shared" si="124"/>
        <v>#DIV/0!</v>
      </c>
      <c r="L261" s="394">
        <f>L236</f>
        <v>0</v>
      </c>
      <c r="M261" s="245">
        <f>M236</f>
        <v>0</v>
      </c>
      <c r="N261" s="245">
        <f>N236</f>
        <v>0</v>
      </c>
      <c r="O261" s="305">
        <f t="shared" ref="O261:P261" si="126">O236</f>
        <v>0</v>
      </c>
      <c r="P261" s="367">
        <f t="shared" si="126"/>
        <v>0</v>
      </c>
      <c r="Q261" s="82" t="e">
        <f t="shared" si="104"/>
        <v>#DIV/0!</v>
      </c>
      <c r="R261" s="39"/>
      <c r="S261" s="40"/>
      <c r="T261" s="125"/>
      <c r="U261" s="125"/>
      <c r="V261" s="125"/>
      <c r="W261" s="125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  <c r="EW261" s="11"/>
      <c r="EX261" s="11"/>
      <c r="EY261" s="11"/>
    </row>
    <row r="262" spans="1:155" ht="18" x14ac:dyDescent="0.2">
      <c r="A262" s="70"/>
      <c r="B262" s="71" t="s">
        <v>65</v>
      </c>
      <c r="C262" s="71"/>
      <c r="D262" s="71"/>
      <c r="E262" s="71"/>
      <c r="F262" s="71"/>
      <c r="G262" s="129" t="s">
        <v>269</v>
      </c>
      <c r="H262" s="244">
        <f>H174-H261</f>
        <v>231000</v>
      </c>
      <c r="I262" s="245">
        <f>I174-I261</f>
        <v>59000</v>
      </c>
      <c r="J262" s="245">
        <f>H262-I262</f>
        <v>172000</v>
      </c>
      <c r="K262" s="356">
        <f t="shared" si="124"/>
        <v>25.54</v>
      </c>
      <c r="L262" s="394">
        <f>L174-L261</f>
        <v>59000</v>
      </c>
      <c r="M262" s="245">
        <f>M174-M261</f>
        <v>15523.4</v>
      </c>
      <c r="N262" s="245">
        <f>N174-N261</f>
        <v>14834</v>
      </c>
      <c r="O262" s="305">
        <f t="shared" ref="O262" si="127">O174-O261</f>
        <v>30357.4</v>
      </c>
      <c r="P262" s="367">
        <f>L262-O262</f>
        <v>28642.6</v>
      </c>
      <c r="Q262" s="82">
        <f t="shared" si="104"/>
        <v>13.14</v>
      </c>
      <c r="R262" s="39"/>
      <c r="S262" s="40"/>
      <c r="T262" s="125"/>
      <c r="U262" s="125"/>
      <c r="V262" s="125"/>
      <c r="W262" s="125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  <c r="EW262" s="11"/>
      <c r="EX262" s="11"/>
      <c r="EY262" s="11"/>
    </row>
    <row r="263" spans="1:155" s="63" customFormat="1" ht="18" x14ac:dyDescent="0.25">
      <c r="A263" s="433" t="s">
        <v>270</v>
      </c>
      <c r="B263" s="434"/>
      <c r="C263" s="434"/>
      <c r="D263" s="434"/>
      <c r="E263" s="434"/>
      <c r="F263" s="434"/>
      <c r="G263" s="72" t="s">
        <v>271</v>
      </c>
      <c r="H263" s="244">
        <f>H264+H375+H383+H387</f>
        <v>15033000</v>
      </c>
      <c r="I263" s="245">
        <f>I264+I375+I383+I387</f>
        <v>8276700</v>
      </c>
      <c r="J263" s="245">
        <f>J264+J375+J383+J387</f>
        <v>6756300</v>
      </c>
      <c r="K263" s="356">
        <f t="shared" si="124"/>
        <v>55.06</v>
      </c>
      <c r="L263" s="394">
        <f>L264+L375+L383+L387</f>
        <v>8276700</v>
      </c>
      <c r="M263" s="245">
        <f>M264+M375+M383+M387</f>
        <v>2472585.9499999997</v>
      </c>
      <c r="N263" s="245">
        <f>N264+N375+N383+N387</f>
        <v>1674602.41</v>
      </c>
      <c r="O263" s="305">
        <f>O264+O375+O383+O387</f>
        <v>4147188.36</v>
      </c>
      <c r="P263" s="367">
        <f>L263-O263</f>
        <v>4129511.64</v>
      </c>
      <c r="Q263" s="82">
        <f t="shared" si="104"/>
        <v>27.59</v>
      </c>
      <c r="R263" s="58"/>
      <c r="S263" s="110"/>
      <c r="T263" s="220"/>
      <c r="U263" s="220"/>
      <c r="V263" s="220"/>
      <c r="W263" s="220"/>
      <c r="X263" s="111"/>
      <c r="Y263" s="111"/>
      <c r="Z263" s="111"/>
      <c r="AA263" s="111"/>
      <c r="AB263" s="111"/>
      <c r="AC263" s="111"/>
      <c r="AD263" s="111"/>
      <c r="AE263" s="111"/>
      <c r="AF263" s="111"/>
      <c r="AG263" s="111"/>
      <c r="AH263" s="111"/>
      <c r="AI263" s="111"/>
      <c r="AJ263" s="111"/>
      <c r="AK263" s="111"/>
      <c r="AL263" s="111"/>
      <c r="AM263" s="111"/>
      <c r="AN263" s="111"/>
      <c r="AO263" s="111"/>
      <c r="AP263" s="111"/>
      <c r="AQ263" s="111"/>
      <c r="AR263" s="111"/>
      <c r="AS263" s="111"/>
      <c r="AT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2"/>
      <c r="BF263" s="62"/>
      <c r="BG263" s="62"/>
      <c r="BH263" s="62"/>
      <c r="BI263" s="62"/>
      <c r="BJ263" s="62"/>
      <c r="BK263" s="62"/>
      <c r="BL263" s="62"/>
      <c r="BM263" s="62"/>
      <c r="BN263" s="62"/>
      <c r="BO263" s="62"/>
      <c r="BP263" s="62"/>
      <c r="BQ263" s="62"/>
      <c r="BR263" s="62"/>
      <c r="BS263" s="62"/>
      <c r="BT263" s="62"/>
      <c r="BU263" s="62"/>
      <c r="BV263" s="62"/>
      <c r="BW263" s="62"/>
      <c r="BX263" s="62"/>
      <c r="BY263" s="62"/>
      <c r="BZ263" s="62"/>
      <c r="CA263" s="62"/>
      <c r="CB263" s="62"/>
      <c r="CC263" s="62"/>
      <c r="CD263" s="62"/>
      <c r="CE263" s="62"/>
      <c r="CF263" s="62"/>
      <c r="CG263" s="62"/>
      <c r="CH263" s="62"/>
      <c r="CI263" s="62"/>
      <c r="CJ263" s="62"/>
      <c r="CK263" s="62"/>
      <c r="CL263" s="62"/>
      <c r="CM263" s="62"/>
      <c r="CN263" s="62"/>
      <c r="CO263" s="62"/>
      <c r="CP263" s="62"/>
      <c r="CQ263" s="62"/>
      <c r="CR263" s="62"/>
      <c r="CS263" s="62"/>
      <c r="CT263" s="62"/>
      <c r="CU263" s="62"/>
      <c r="CV263" s="62"/>
      <c r="CW263" s="62"/>
      <c r="CX263" s="62"/>
      <c r="CY263" s="62"/>
      <c r="CZ263" s="62"/>
      <c r="DA263" s="62"/>
      <c r="DB263" s="62"/>
      <c r="DC263" s="62"/>
      <c r="DD263" s="62"/>
      <c r="DE263" s="62"/>
      <c r="DF263" s="62"/>
      <c r="DG263" s="62"/>
      <c r="DH263" s="62"/>
      <c r="DI263" s="62"/>
      <c r="DJ263" s="62"/>
      <c r="DK263" s="62"/>
      <c r="DL263" s="62"/>
      <c r="DM263" s="62"/>
      <c r="DN263" s="62"/>
      <c r="DO263" s="62"/>
      <c r="DP263" s="62"/>
      <c r="DQ263" s="62"/>
      <c r="DR263" s="62"/>
      <c r="DS263" s="62"/>
      <c r="DT263" s="62"/>
      <c r="DU263" s="62"/>
      <c r="DV263" s="62"/>
      <c r="DW263" s="62"/>
      <c r="DX263" s="62"/>
      <c r="DY263" s="62"/>
      <c r="DZ263" s="62"/>
      <c r="EA263" s="62"/>
      <c r="EB263" s="62"/>
      <c r="EC263" s="62"/>
      <c r="ED263" s="62"/>
      <c r="EE263" s="62"/>
      <c r="EF263" s="62"/>
      <c r="EG263" s="62"/>
      <c r="EH263" s="62"/>
      <c r="EI263" s="62"/>
      <c r="EJ263" s="62"/>
      <c r="EK263" s="62"/>
      <c r="EL263" s="62"/>
      <c r="EM263" s="62"/>
      <c r="EN263" s="62"/>
      <c r="EO263" s="62"/>
      <c r="EP263" s="62"/>
      <c r="EQ263" s="62"/>
      <c r="ER263" s="62"/>
      <c r="ES263" s="62"/>
      <c r="ET263" s="62"/>
      <c r="EU263" s="62"/>
      <c r="EV263" s="62"/>
      <c r="EW263" s="62"/>
      <c r="EX263" s="62"/>
      <c r="EY263" s="62"/>
    </row>
    <row r="264" spans="1:155" s="63" customFormat="1" ht="18" x14ac:dyDescent="0.25">
      <c r="A264" s="48"/>
      <c r="B264" s="49"/>
      <c r="C264" s="49"/>
      <c r="D264" s="49" t="s">
        <v>37</v>
      </c>
      <c r="E264" s="49"/>
      <c r="F264" s="49"/>
      <c r="G264" s="94" t="s">
        <v>83</v>
      </c>
      <c r="H264" s="240">
        <f>H265+H301+H336+H339+H344+H373</f>
        <v>15033000</v>
      </c>
      <c r="I264" s="241">
        <f>I265+I301+I336+I339+I344+I373</f>
        <v>8276700</v>
      </c>
      <c r="J264" s="241">
        <f>J265+J301+J336+J339+J344+J373</f>
        <v>6756300</v>
      </c>
      <c r="K264" s="229">
        <f t="shared" si="124"/>
        <v>55.06</v>
      </c>
      <c r="L264" s="313">
        <f>L265+L301+L336+L339+L344+L373</f>
        <v>8276700</v>
      </c>
      <c r="M264" s="241">
        <f>M265+M301+M336+M339+M344+M373</f>
        <v>2488477.9499999997</v>
      </c>
      <c r="N264" s="241">
        <f>N265+N301+N336+N339+N344+N373</f>
        <v>1779468.52</v>
      </c>
      <c r="O264" s="304">
        <f>O265+O301+O336+O339+O344+O373</f>
        <v>4267946.47</v>
      </c>
      <c r="P264" s="351">
        <f>L264-O264</f>
        <v>4008753.5300000003</v>
      </c>
      <c r="Q264" s="82">
        <f t="shared" si="104"/>
        <v>28.39</v>
      </c>
      <c r="R264" s="58"/>
      <c r="S264" s="59"/>
      <c r="T264" s="218"/>
      <c r="U264" s="218"/>
      <c r="V264" s="218"/>
      <c r="W264" s="218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1"/>
      <c r="AU264" s="61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  <c r="BL264" s="61"/>
      <c r="BM264" s="61"/>
      <c r="BN264" s="61"/>
      <c r="BO264" s="61"/>
      <c r="BP264" s="61"/>
      <c r="BQ264" s="61"/>
      <c r="BR264" s="61"/>
      <c r="BS264" s="61"/>
      <c r="BT264" s="61"/>
      <c r="BU264" s="61"/>
      <c r="BV264" s="61"/>
      <c r="BW264" s="61"/>
      <c r="BX264" s="61"/>
      <c r="BY264" s="61"/>
      <c r="BZ264" s="61"/>
      <c r="CA264" s="61"/>
      <c r="CB264" s="61"/>
      <c r="CC264" s="61"/>
      <c r="CD264" s="61"/>
      <c r="CE264" s="61"/>
      <c r="CF264" s="61"/>
      <c r="CG264" s="61"/>
      <c r="CH264" s="61"/>
      <c r="CI264" s="61"/>
      <c r="CJ264" s="61"/>
      <c r="CK264" s="61"/>
      <c r="CL264" s="61"/>
      <c r="CM264" s="61"/>
      <c r="CN264" s="61"/>
      <c r="CO264" s="61"/>
      <c r="CP264" s="61"/>
      <c r="CQ264" s="61"/>
      <c r="CR264" s="61"/>
      <c r="CS264" s="61"/>
      <c r="CT264" s="61"/>
      <c r="CU264" s="61"/>
      <c r="CV264" s="61"/>
      <c r="CW264" s="61"/>
      <c r="CX264" s="61"/>
      <c r="CY264" s="61"/>
      <c r="CZ264" s="61"/>
      <c r="DA264" s="61"/>
      <c r="DB264" s="61"/>
      <c r="DC264" s="61"/>
      <c r="DD264" s="62"/>
      <c r="DE264" s="62"/>
      <c r="DF264" s="62"/>
      <c r="DG264" s="62"/>
      <c r="DH264" s="62"/>
      <c r="DI264" s="62"/>
      <c r="DJ264" s="62"/>
      <c r="DK264" s="62"/>
      <c r="DL264" s="62"/>
      <c r="DM264" s="62"/>
      <c r="DN264" s="62"/>
      <c r="DO264" s="62"/>
      <c r="DP264" s="62"/>
      <c r="DQ264" s="62"/>
      <c r="DR264" s="62"/>
      <c r="DS264" s="62"/>
      <c r="DT264" s="62"/>
      <c r="DU264" s="62"/>
      <c r="DV264" s="62"/>
      <c r="DW264" s="62"/>
      <c r="DX264" s="62"/>
      <c r="DY264" s="62"/>
      <c r="DZ264" s="62"/>
      <c r="EA264" s="62"/>
      <c r="EB264" s="62"/>
      <c r="EC264" s="62"/>
      <c r="ED264" s="62"/>
      <c r="EE264" s="62"/>
      <c r="EF264" s="62"/>
      <c r="EG264" s="62"/>
      <c r="EH264" s="62"/>
      <c r="EI264" s="62"/>
      <c r="EJ264" s="62"/>
      <c r="EK264" s="62"/>
      <c r="EL264" s="62"/>
      <c r="EM264" s="62"/>
      <c r="EN264" s="62"/>
      <c r="EO264" s="62"/>
      <c r="EP264" s="62"/>
      <c r="EQ264" s="62"/>
      <c r="ER264" s="62"/>
      <c r="ES264" s="62"/>
      <c r="ET264" s="62"/>
      <c r="EU264" s="62"/>
      <c r="EV264" s="62"/>
      <c r="EW264" s="62"/>
      <c r="EX264" s="62"/>
      <c r="EY264" s="62"/>
    </row>
    <row r="265" spans="1:155" s="63" customFormat="1" ht="18" x14ac:dyDescent="0.25">
      <c r="A265" s="48"/>
      <c r="B265" s="49"/>
      <c r="C265" s="49"/>
      <c r="D265" s="49" t="s">
        <v>110</v>
      </c>
      <c r="E265" s="49"/>
      <c r="F265" s="49"/>
      <c r="G265" s="94" t="s">
        <v>85</v>
      </c>
      <c r="H265" s="240">
        <f>H266+H285+H294+H292</f>
        <v>2482000</v>
      </c>
      <c r="I265" s="241">
        <f>I266+I285+I294+I292</f>
        <v>720200</v>
      </c>
      <c r="J265" s="241">
        <f>J266+J285+J294+J292</f>
        <v>1761800</v>
      </c>
      <c r="K265" s="229">
        <f t="shared" si="124"/>
        <v>29.02</v>
      </c>
      <c r="L265" s="313">
        <f>L266+L285+L294+L292</f>
        <v>720200</v>
      </c>
      <c r="M265" s="241">
        <f>M266+M285+M294+M292</f>
        <v>212156</v>
      </c>
      <c r="N265" s="241">
        <f>N266+N285+N294+N292</f>
        <v>213891</v>
      </c>
      <c r="O265" s="304">
        <f>O266+O285+O294+O292</f>
        <v>426047</v>
      </c>
      <c r="P265" s="374">
        <f>P266+P285+P294+P292</f>
        <v>294153</v>
      </c>
      <c r="Q265" s="82">
        <f t="shared" si="104"/>
        <v>17.170000000000002</v>
      </c>
      <c r="R265" s="58"/>
      <c r="S265" s="59"/>
      <c r="T265" s="218"/>
      <c r="U265" s="218"/>
      <c r="V265" s="218"/>
      <c r="W265" s="218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1"/>
      <c r="AU265" s="61"/>
      <c r="AV265" s="61"/>
      <c r="AW265" s="61"/>
      <c r="AX265" s="61"/>
      <c r="AY265" s="61"/>
      <c r="AZ265" s="61"/>
      <c r="BA265" s="61"/>
      <c r="BB265" s="61"/>
      <c r="BC265" s="61"/>
      <c r="BD265" s="61"/>
      <c r="BE265" s="61"/>
      <c r="BF265" s="61"/>
      <c r="BG265" s="61"/>
      <c r="BH265" s="61"/>
      <c r="BI265" s="61"/>
      <c r="BJ265" s="61"/>
      <c r="BK265" s="61"/>
      <c r="BL265" s="61"/>
      <c r="BM265" s="61"/>
      <c r="BN265" s="61"/>
      <c r="BO265" s="61"/>
      <c r="BP265" s="61"/>
      <c r="BQ265" s="61"/>
      <c r="BR265" s="61"/>
      <c r="BS265" s="61"/>
      <c r="BT265" s="61"/>
      <c r="BU265" s="61"/>
      <c r="BV265" s="61"/>
      <c r="BW265" s="61"/>
      <c r="BX265" s="61"/>
      <c r="BY265" s="61"/>
      <c r="BZ265" s="61"/>
      <c r="CA265" s="61"/>
      <c r="CB265" s="61"/>
      <c r="CC265" s="61"/>
      <c r="CD265" s="61"/>
      <c r="CE265" s="61"/>
      <c r="CF265" s="61"/>
      <c r="CG265" s="61"/>
      <c r="CH265" s="61"/>
      <c r="CI265" s="61"/>
      <c r="CJ265" s="61"/>
      <c r="CK265" s="61"/>
      <c r="CL265" s="61"/>
      <c r="CM265" s="61"/>
      <c r="CN265" s="61"/>
      <c r="CO265" s="61"/>
      <c r="CP265" s="61"/>
      <c r="CQ265" s="61"/>
      <c r="CR265" s="61"/>
      <c r="CS265" s="61"/>
      <c r="CT265" s="61"/>
      <c r="CU265" s="61"/>
      <c r="CV265" s="61"/>
      <c r="CW265" s="61"/>
      <c r="CX265" s="61"/>
      <c r="CY265" s="61"/>
      <c r="CZ265" s="61"/>
      <c r="DA265" s="61"/>
      <c r="DB265" s="61"/>
      <c r="DC265" s="61"/>
      <c r="DD265" s="62"/>
      <c r="DE265" s="62"/>
      <c r="DF265" s="62"/>
      <c r="DG265" s="62"/>
      <c r="DH265" s="62"/>
      <c r="DI265" s="62"/>
      <c r="DJ265" s="62"/>
      <c r="DK265" s="62"/>
      <c r="DL265" s="62"/>
      <c r="DM265" s="62"/>
      <c r="DN265" s="62"/>
      <c r="DO265" s="62"/>
      <c r="DP265" s="62"/>
      <c r="DQ265" s="62"/>
      <c r="DR265" s="62"/>
      <c r="DS265" s="62"/>
      <c r="DT265" s="62"/>
      <c r="DU265" s="62"/>
      <c r="DV265" s="62"/>
      <c r="DW265" s="62"/>
      <c r="DX265" s="62"/>
      <c r="DY265" s="62"/>
      <c r="DZ265" s="62"/>
      <c r="EA265" s="62"/>
      <c r="EB265" s="62"/>
      <c r="EC265" s="62"/>
      <c r="ED265" s="62"/>
      <c r="EE265" s="62"/>
      <c r="EF265" s="62"/>
      <c r="EG265" s="62"/>
      <c r="EH265" s="62"/>
      <c r="EI265" s="62"/>
      <c r="EJ265" s="62"/>
      <c r="EK265" s="62"/>
      <c r="EL265" s="62"/>
      <c r="EM265" s="62"/>
      <c r="EN265" s="62"/>
      <c r="EO265" s="62"/>
      <c r="EP265" s="62"/>
      <c r="EQ265" s="62"/>
      <c r="ER265" s="62"/>
      <c r="ES265" s="62"/>
      <c r="ET265" s="62"/>
      <c r="EU265" s="62"/>
      <c r="EV265" s="62"/>
      <c r="EW265" s="62"/>
      <c r="EX265" s="62"/>
      <c r="EY265" s="62"/>
    </row>
    <row r="266" spans="1:155" s="63" customFormat="1" ht="18" x14ac:dyDescent="0.25">
      <c r="A266" s="48"/>
      <c r="B266" s="49"/>
      <c r="C266" s="49"/>
      <c r="D266" s="49"/>
      <c r="E266" s="49" t="s">
        <v>37</v>
      </c>
      <c r="F266" s="49"/>
      <c r="G266" s="67" t="s">
        <v>138</v>
      </c>
      <c r="H266" s="240">
        <f>SUM(H267:H284)</f>
        <v>2386500</v>
      </c>
      <c r="I266" s="241">
        <f>SUM(I267:I284)</f>
        <v>708200</v>
      </c>
      <c r="J266" s="241">
        <f>SUM(J267:J284)</f>
        <v>1678300</v>
      </c>
      <c r="K266" s="229">
        <f t="shared" si="124"/>
        <v>29.68</v>
      </c>
      <c r="L266" s="313">
        <f>SUM(L267:L284)</f>
        <v>708200</v>
      </c>
      <c r="M266" s="241">
        <f>SUM(M267:M284)</f>
        <v>207752</v>
      </c>
      <c r="N266" s="241">
        <f>SUM(N267:N284)</f>
        <v>209400</v>
      </c>
      <c r="O266" s="304">
        <f>SUM(O267:O284)</f>
        <v>417152</v>
      </c>
      <c r="P266" s="351">
        <f>L266-O266</f>
        <v>291048</v>
      </c>
      <c r="Q266" s="82">
        <f t="shared" si="104"/>
        <v>17.48</v>
      </c>
      <c r="R266" s="58"/>
      <c r="S266" s="59"/>
      <c r="T266" s="218"/>
      <c r="U266" s="218"/>
      <c r="V266" s="218"/>
      <c r="W266" s="218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1"/>
      <c r="AU266" s="61"/>
      <c r="AV266" s="61"/>
      <c r="AW266" s="61"/>
      <c r="AX266" s="61"/>
      <c r="AY266" s="61"/>
      <c r="AZ266" s="61"/>
      <c r="BA266" s="61"/>
      <c r="BB266" s="61"/>
      <c r="BC266" s="61"/>
      <c r="BD266" s="61"/>
      <c r="BE266" s="61"/>
      <c r="BF266" s="61"/>
      <c r="BG266" s="61"/>
      <c r="BH266" s="61"/>
      <c r="BI266" s="61"/>
      <c r="BJ266" s="61"/>
      <c r="BK266" s="61"/>
      <c r="BL266" s="61"/>
      <c r="BM266" s="61"/>
      <c r="BN266" s="61"/>
      <c r="BO266" s="61"/>
      <c r="BP266" s="61"/>
      <c r="BQ266" s="61"/>
      <c r="BR266" s="61"/>
      <c r="BS266" s="61"/>
      <c r="BT266" s="61"/>
      <c r="BU266" s="61"/>
      <c r="BV266" s="61"/>
      <c r="BW266" s="61"/>
      <c r="BX266" s="61"/>
      <c r="BY266" s="61"/>
      <c r="BZ266" s="61"/>
      <c r="CA266" s="61"/>
      <c r="CB266" s="61"/>
      <c r="CC266" s="61"/>
      <c r="CD266" s="61"/>
      <c r="CE266" s="61"/>
      <c r="CF266" s="61"/>
      <c r="CG266" s="61"/>
      <c r="CH266" s="61"/>
      <c r="CI266" s="61"/>
      <c r="CJ266" s="61"/>
      <c r="CK266" s="61"/>
      <c r="CL266" s="61"/>
      <c r="CM266" s="61"/>
      <c r="CN266" s="61"/>
      <c r="CO266" s="61"/>
      <c r="CP266" s="61"/>
      <c r="CQ266" s="61"/>
      <c r="CR266" s="61"/>
      <c r="CS266" s="61"/>
      <c r="CT266" s="61"/>
      <c r="CU266" s="61"/>
      <c r="CV266" s="61"/>
      <c r="CW266" s="61"/>
      <c r="CX266" s="61"/>
      <c r="CY266" s="61"/>
      <c r="CZ266" s="61"/>
      <c r="DA266" s="61"/>
      <c r="DB266" s="61"/>
      <c r="DC266" s="61"/>
      <c r="DD266" s="62"/>
      <c r="DE266" s="62"/>
      <c r="DF266" s="62"/>
      <c r="DG266" s="62"/>
      <c r="DH266" s="62"/>
      <c r="DI266" s="62"/>
      <c r="DJ266" s="62"/>
      <c r="DK266" s="62"/>
      <c r="DL266" s="62"/>
      <c r="DM266" s="62"/>
      <c r="DN266" s="62"/>
      <c r="DO266" s="62"/>
      <c r="DP266" s="62"/>
      <c r="DQ266" s="62"/>
      <c r="DR266" s="62"/>
      <c r="DS266" s="62"/>
      <c r="DT266" s="62"/>
      <c r="DU266" s="62"/>
      <c r="DV266" s="62"/>
      <c r="DW266" s="62"/>
      <c r="DX266" s="62"/>
      <c r="DY266" s="62"/>
      <c r="DZ266" s="62"/>
      <c r="EA266" s="62"/>
      <c r="EB266" s="62"/>
      <c r="EC266" s="62"/>
      <c r="ED266" s="62"/>
      <c r="EE266" s="62"/>
      <c r="EF266" s="62"/>
      <c r="EG266" s="62"/>
      <c r="EH266" s="62"/>
      <c r="EI266" s="62"/>
      <c r="EJ266" s="62"/>
      <c r="EK266" s="62"/>
      <c r="EL266" s="62"/>
      <c r="EM266" s="62"/>
      <c r="EN266" s="62"/>
      <c r="EO266" s="62"/>
      <c r="EP266" s="62"/>
      <c r="EQ266" s="62"/>
      <c r="ER266" s="62"/>
      <c r="ES266" s="62"/>
      <c r="ET266" s="62"/>
      <c r="EU266" s="62"/>
      <c r="EV266" s="62"/>
      <c r="EW266" s="62"/>
      <c r="EX266" s="62"/>
      <c r="EY266" s="62"/>
    </row>
    <row r="267" spans="1:155" ht="18" x14ac:dyDescent="0.2">
      <c r="A267" s="64"/>
      <c r="B267" s="65"/>
      <c r="C267" s="65"/>
      <c r="D267" s="65"/>
      <c r="E267" s="65"/>
      <c r="F267" s="65" t="s">
        <v>37</v>
      </c>
      <c r="G267" s="68" t="s">
        <v>139</v>
      </c>
      <c r="H267" s="249">
        <v>1963000</v>
      </c>
      <c r="I267" s="250">
        <v>603000</v>
      </c>
      <c r="J267" s="250">
        <f>H267-I267</f>
        <v>1360000</v>
      </c>
      <c r="K267" s="229">
        <f t="shared" si="124"/>
        <v>30.72</v>
      </c>
      <c r="L267" s="390">
        <v>603000</v>
      </c>
      <c r="M267" s="255">
        <v>163366</v>
      </c>
      <c r="N267" s="255">
        <v>167574</v>
      </c>
      <c r="O267" s="298">
        <f t="shared" ref="O267:O284" si="128">+M267+N267</f>
        <v>330940</v>
      </c>
      <c r="P267" s="349">
        <f>L267-O267</f>
        <v>272060</v>
      </c>
      <c r="Q267" s="82">
        <f t="shared" si="104"/>
        <v>16.86</v>
      </c>
      <c r="R267" s="39"/>
      <c r="S267" s="40"/>
      <c r="T267" s="125"/>
      <c r="U267" s="125"/>
      <c r="V267" s="125"/>
      <c r="W267" s="125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  <c r="CW267" s="10"/>
      <c r="CX267" s="10"/>
      <c r="CY267" s="10"/>
      <c r="CZ267" s="10"/>
      <c r="DA267" s="10"/>
      <c r="DB267" s="10"/>
      <c r="DC267" s="10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  <c r="EW267" s="11"/>
      <c r="EX267" s="11"/>
      <c r="EY267" s="11"/>
    </row>
    <row r="268" spans="1:155" ht="18" x14ac:dyDescent="0.2">
      <c r="A268" s="64"/>
      <c r="B268" s="65"/>
      <c r="C268" s="65"/>
      <c r="D268" s="65"/>
      <c r="E268" s="65"/>
      <c r="F268" s="65"/>
      <c r="G268" s="99" t="s">
        <v>140</v>
      </c>
      <c r="H268" s="251"/>
      <c r="I268" s="252"/>
      <c r="J268" s="252">
        <f>H268-I268</f>
        <v>0</v>
      </c>
      <c r="K268" s="229" t="e">
        <f t="shared" si="124"/>
        <v>#DIV/0!</v>
      </c>
      <c r="L268" s="396"/>
      <c r="M268" s="307"/>
      <c r="N268" s="307"/>
      <c r="O268" s="298">
        <f>M268+N268</f>
        <v>0</v>
      </c>
      <c r="P268" s="349"/>
      <c r="Q268" s="82" t="e">
        <f t="shared" si="104"/>
        <v>#DIV/0!</v>
      </c>
      <c r="R268" s="39"/>
      <c r="S268" s="40"/>
      <c r="T268" s="125"/>
      <c r="U268" s="125"/>
      <c r="V268" s="125"/>
      <c r="W268" s="125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  <c r="CW268" s="10"/>
      <c r="CX268" s="10"/>
      <c r="CY268" s="10"/>
      <c r="CZ268" s="10"/>
      <c r="DA268" s="10"/>
      <c r="DB268" s="10"/>
      <c r="DC268" s="10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  <c r="EW268" s="11"/>
      <c r="EX268" s="11"/>
      <c r="EY268" s="11"/>
    </row>
    <row r="269" spans="1:155" ht="18" x14ac:dyDescent="0.2">
      <c r="A269" s="64"/>
      <c r="B269" s="65"/>
      <c r="C269" s="65"/>
      <c r="D269" s="65"/>
      <c r="E269" s="65"/>
      <c r="F269" s="65" t="s">
        <v>142</v>
      </c>
      <c r="G269" s="68" t="s">
        <v>272</v>
      </c>
      <c r="H269" s="249">
        <v>199000</v>
      </c>
      <c r="I269" s="250">
        <v>50000</v>
      </c>
      <c r="J269" s="250">
        <f t="shared" ref="J269:J284" si="129">H269-I269</f>
        <v>149000</v>
      </c>
      <c r="K269" s="229">
        <f t="shared" si="124"/>
        <v>25.13</v>
      </c>
      <c r="L269" s="390">
        <v>50000</v>
      </c>
      <c r="M269" s="255">
        <v>22525</v>
      </c>
      <c r="N269" s="255">
        <v>21642</v>
      </c>
      <c r="O269" s="298">
        <f t="shared" si="128"/>
        <v>44167</v>
      </c>
      <c r="P269" s="349">
        <f t="shared" ref="P269:P300" si="130">L269-O269</f>
        <v>5833</v>
      </c>
      <c r="Q269" s="82">
        <f t="shared" si="104"/>
        <v>22.19</v>
      </c>
      <c r="R269" s="39"/>
      <c r="S269" s="40"/>
      <c r="T269" s="125"/>
      <c r="U269" s="125"/>
      <c r="V269" s="125"/>
      <c r="W269" s="125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10"/>
      <c r="CX269" s="10"/>
      <c r="CY269" s="10"/>
      <c r="CZ269" s="10"/>
      <c r="DA269" s="10"/>
      <c r="DB269" s="10"/>
      <c r="DC269" s="10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  <c r="EW269" s="11"/>
      <c r="EX269" s="11"/>
      <c r="EY269" s="11"/>
    </row>
    <row r="270" spans="1:155" ht="18" x14ac:dyDescent="0.2">
      <c r="A270" s="64"/>
      <c r="B270" s="65"/>
      <c r="C270" s="65"/>
      <c r="D270" s="65"/>
      <c r="E270" s="65"/>
      <c r="F270" s="65" t="s">
        <v>55</v>
      </c>
      <c r="G270" s="68" t="s">
        <v>215</v>
      </c>
      <c r="H270" s="249"/>
      <c r="I270" s="250"/>
      <c r="J270" s="250">
        <f t="shared" si="129"/>
        <v>0</v>
      </c>
      <c r="K270" s="229" t="e">
        <f t="shared" si="124"/>
        <v>#DIV/0!</v>
      </c>
      <c r="L270" s="390"/>
      <c r="M270" s="255"/>
      <c r="N270" s="255"/>
      <c r="O270" s="298">
        <f t="shared" si="128"/>
        <v>0</v>
      </c>
      <c r="P270" s="349">
        <f t="shared" si="130"/>
        <v>0</v>
      </c>
      <c r="Q270" s="82" t="e">
        <f t="shared" si="104"/>
        <v>#DIV/0!</v>
      </c>
      <c r="R270" s="39"/>
      <c r="S270" s="40"/>
      <c r="T270" s="125"/>
      <c r="U270" s="125"/>
      <c r="V270" s="125"/>
      <c r="W270" s="125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0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  <c r="EW270" s="11"/>
      <c r="EX270" s="11"/>
      <c r="EY270" s="11"/>
    </row>
    <row r="271" spans="1:155" ht="18" x14ac:dyDescent="0.2">
      <c r="A271" s="64"/>
      <c r="B271" s="65"/>
      <c r="C271" s="65"/>
      <c r="D271" s="65"/>
      <c r="E271" s="65"/>
      <c r="F271" s="65" t="s">
        <v>24</v>
      </c>
      <c r="G271" s="68" t="s">
        <v>144</v>
      </c>
      <c r="H271" s="249"/>
      <c r="I271" s="250"/>
      <c r="J271" s="250">
        <f t="shared" si="129"/>
        <v>0</v>
      </c>
      <c r="K271" s="229" t="e">
        <f t="shared" si="124"/>
        <v>#DIV/0!</v>
      </c>
      <c r="L271" s="390"/>
      <c r="M271" s="255"/>
      <c r="N271" s="255"/>
      <c r="O271" s="298">
        <f t="shared" si="128"/>
        <v>0</v>
      </c>
      <c r="P271" s="349">
        <f t="shared" si="130"/>
        <v>0</v>
      </c>
      <c r="Q271" s="82" t="e">
        <f t="shared" si="104"/>
        <v>#DIV/0!</v>
      </c>
      <c r="R271" s="39"/>
      <c r="S271" s="40"/>
      <c r="T271" s="125"/>
      <c r="U271" s="125"/>
      <c r="V271" s="125"/>
      <c r="W271" s="125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  <c r="CW271" s="10"/>
      <c r="CX271" s="10"/>
      <c r="CY271" s="10"/>
      <c r="CZ271" s="10"/>
      <c r="DA271" s="10"/>
      <c r="DB271" s="10"/>
      <c r="DC271" s="10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  <c r="EW271" s="11"/>
      <c r="EX271" s="11"/>
      <c r="EY271" s="11"/>
    </row>
    <row r="272" spans="1:155" ht="18" x14ac:dyDescent="0.2">
      <c r="A272" s="64"/>
      <c r="B272" s="65"/>
      <c r="C272" s="65"/>
      <c r="D272" s="65"/>
      <c r="E272" s="65"/>
      <c r="F272" s="65"/>
      <c r="G272" s="68"/>
      <c r="H272" s="249"/>
      <c r="I272" s="250"/>
      <c r="J272" s="250">
        <f t="shared" si="129"/>
        <v>0</v>
      </c>
      <c r="K272" s="229" t="e">
        <f t="shared" si="124"/>
        <v>#DIV/0!</v>
      </c>
      <c r="L272" s="390"/>
      <c r="M272" s="255"/>
      <c r="N272" s="255"/>
      <c r="O272" s="298">
        <f t="shared" si="128"/>
        <v>0</v>
      </c>
      <c r="P272" s="349">
        <f t="shared" si="130"/>
        <v>0</v>
      </c>
      <c r="Q272" s="82" t="e">
        <f t="shared" si="104"/>
        <v>#DIV/0!</v>
      </c>
      <c r="R272" s="39"/>
      <c r="S272" s="40"/>
      <c r="T272" s="125"/>
      <c r="U272" s="125"/>
      <c r="V272" s="125"/>
      <c r="W272" s="125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  <c r="CW272" s="10"/>
      <c r="CX272" s="10"/>
      <c r="CY272" s="10"/>
      <c r="CZ272" s="10"/>
      <c r="DA272" s="10"/>
      <c r="DB272" s="10"/>
      <c r="DC272" s="10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  <c r="EW272" s="11"/>
      <c r="EX272" s="11"/>
      <c r="EY272" s="11"/>
    </row>
    <row r="273" spans="1:155" ht="18" x14ac:dyDescent="0.2">
      <c r="A273" s="64"/>
      <c r="B273" s="65"/>
      <c r="C273" s="65"/>
      <c r="D273" s="65"/>
      <c r="E273" s="65"/>
      <c r="F273" s="65" t="s">
        <v>39</v>
      </c>
      <c r="G273" s="68" t="s">
        <v>146</v>
      </c>
      <c r="H273" s="249"/>
      <c r="I273" s="250"/>
      <c r="J273" s="250">
        <f t="shared" si="129"/>
        <v>0</v>
      </c>
      <c r="K273" s="229" t="e">
        <f t="shared" si="124"/>
        <v>#DIV/0!</v>
      </c>
      <c r="L273" s="390"/>
      <c r="M273" s="255"/>
      <c r="N273" s="255"/>
      <c r="O273" s="298">
        <f t="shared" si="128"/>
        <v>0</v>
      </c>
      <c r="P273" s="349">
        <f t="shared" si="130"/>
        <v>0</v>
      </c>
      <c r="Q273" s="82" t="e">
        <f t="shared" si="104"/>
        <v>#DIV/0!</v>
      </c>
      <c r="R273" s="39"/>
      <c r="S273" s="40"/>
      <c r="T273" s="125"/>
      <c r="U273" s="125"/>
      <c r="V273" s="125"/>
      <c r="W273" s="125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10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  <c r="EW273" s="11"/>
      <c r="EX273" s="11"/>
      <c r="EY273" s="11"/>
    </row>
    <row r="274" spans="1:155" ht="18" x14ac:dyDescent="0.2">
      <c r="A274" s="64"/>
      <c r="B274" s="65"/>
      <c r="C274" s="65"/>
      <c r="D274" s="65"/>
      <c r="E274" s="65"/>
      <c r="F274" s="65" t="s">
        <v>167</v>
      </c>
      <c r="G274" s="68" t="s">
        <v>147</v>
      </c>
      <c r="H274" s="249"/>
      <c r="I274" s="250"/>
      <c r="J274" s="250">
        <f t="shared" si="129"/>
        <v>0</v>
      </c>
      <c r="K274" s="229" t="e">
        <f t="shared" si="124"/>
        <v>#DIV/0!</v>
      </c>
      <c r="L274" s="390"/>
      <c r="M274" s="255"/>
      <c r="N274" s="255"/>
      <c r="O274" s="298">
        <f t="shared" si="128"/>
        <v>0</v>
      </c>
      <c r="P274" s="349">
        <f t="shared" si="130"/>
        <v>0</v>
      </c>
      <c r="Q274" s="82" t="e">
        <f t="shared" si="104"/>
        <v>#DIV/0!</v>
      </c>
      <c r="R274" s="39"/>
      <c r="S274" s="40"/>
      <c r="T274" s="125"/>
      <c r="U274" s="125"/>
      <c r="V274" s="125"/>
      <c r="W274" s="125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  <c r="CW274" s="10"/>
      <c r="CX274" s="10"/>
      <c r="CY274" s="10"/>
      <c r="CZ274" s="10"/>
      <c r="DA274" s="10"/>
      <c r="DB274" s="10"/>
      <c r="DC274" s="10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  <c r="EW274" s="11"/>
      <c r="EX274" s="11"/>
      <c r="EY274" s="11"/>
    </row>
    <row r="275" spans="1:155" ht="18" x14ac:dyDescent="0.2">
      <c r="A275" s="64"/>
      <c r="B275" s="65"/>
      <c r="C275" s="65"/>
      <c r="D275" s="65"/>
      <c r="E275" s="65"/>
      <c r="F275" s="65" t="s">
        <v>148</v>
      </c>
      <c r="G275" s="68" t="s">
        <v>149</v>
      </c>
      <c r="H275" s="249"/>
      <c r="I275" s="250"/>
      <c r="J275" s="250">
        <f t="shared" si="129"/>
        <v>0</v>
      </c>
      <c r="K275" s="229" t="e">
        <f t="shared" si="124"/>
        <v>#DIV/0!</v>
      </c>
      <c r="L275" s="390"/>
      <c r="M275" s="255"/>
      <c r="N275" s="255"/>
      <c r="O275" s="298">
        <f t="shared" si="128"/>
        <v>0</v>
      </c>
      <c r="P275" s="349">
        <f t="shared" si="130"/>
        <v>0</v>
      </c>
      <c r="Q275" s="82" t="e">
        <f t="shared" si="104"/>
        <v>#DIV/0!</v>
      </c>
      <c r="R275" s="39"/>
      <c r="S275" s="40"/>
      <c r="T275" s="125"/>
      <c r="U275" s="125"/>
      <c r="V275" s="125"/>
      <c r="W275" s="125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  <c r="CW275" s="10"/>
      <c r="CX275" s="10"/>
      <c r="CY275" s="10"/>
      <c r="CZ275" s="10"/>
      <c r="DA275" s="10"/>
      <c r="DB275" s="10"/>
      <c r="DC275" s="10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  <c r="EW275" s="11"/>
      <c r="EX275" s="11"/>
      <c r="EY275" s="11"/>
    </row>
    <row r="276" spans="1:155" ht="18" x14ac:dyDescent="0.2">
      <c r="A276" s="64"/>
      <c r="B276" s="65"/>
      <c r="C276" s="65"/>
      <c r="D276" s="65"/>
      <c r="E276" s="65"/>
      <c r="F276" s="65" t="s">
        <v>46</v>
      </c>
      <c r="G276" s="68" t="s">
        <v>150</v>
      </c>
      <c r="H276" s="249"/>
      <c r="I276" s="250"/>
      <c r="J276" s="250">
        <f t="shared" si="129"/>
        <v>0</v>
      </c>
      <c r="K276" s="229" t="e">
        <f t="shared" si="124"/>
        <v>#DIV/0!</v>
      </c>
      <c r="L276" s="390"/>
      <c r="M276" s="255"/>
      <c r="N276" s="255"/>
      <c r="O276" s="298">
        <f t="shared" si="128"/>
        <v>0</v>
      </c>
      <c r="P276" s="349">
        <f t="shared" si="130"/>
        <v>0</v>
      </c>
      <c r="Q276" s="82" t="e">
        <f t="shared" si="104"/>
        <v>#DIV/0!</v>
      </c>
      <c r="R276" s="39"/>
      <c r="S276" s="40"/>
      <c r="T276" s="125"/>
      <c r="U276" s="125"/>
      <c r="V276" s="125"/>
      <c r="W276" s="125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10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  <c r="EW276" s="11"/>
      <c r="EX276" s="11"/>
      <c r="EY276" s="11"/>
    </row>
    <row r="277" spans="1:155" ht="27.6" customHeight="1" x14ac:dyDescent="0.2">
      <c r="A277" s="64"/>
      <c r="B277" s="65"/>
      <c r="C277" s="65"/>
      <c r="D277" s="65"/>
      <c r="E277" s="65"/>
      <c r="F277" s="65"/>
      <c r="G277" s="68" t="s">
        <v>151</v>
      </c>
      <c r="H277" s="249"/>
      <c r="I277" s="250"/>
      <c r="J277" s="250">
        <f t="shared" si="129"/>
        <v>0</v>
      </c>
      <c r="K277" s="229" t="e">
        <f t="shared" si="124"/>
        <v>#DIV/0!</v>
      </c>
      <c r="L277" s="390"/>
      <c r="M277" s="255"/>
      <c r="N277" s="255"/>
      <c r="O277" s="298">
        <f t="shared" si="128"/>
        <v>0</v>
      </c>
      <c r="P277" s="349">
        <f t="shared" si="130"/>
        <v>0</v>
      </c>
      <c r="Q277" s="82" t="e">
        <f t="shared" si="104"/>
        <v>#DIV/0!</v>
      </c>
      <c r="R277" s="39"/>
      <c r="S277" s="40"/>
      <c r="T277" s="125"/>
      <c r="U277" s="125"/>
      <c r="V277" s="125"/>
      <c r="W277" s="125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  <c r="CW277" s="10"/>
      <c r="CX277" s="10"/>
      <c r="CY277" s="10"/>
      <c r="CZ277" s="10"/>
      <c r="DA277" s="10"/>
      <c r="DB277" s="10"/>
      <c r="DC277" s="10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  <c r="EW277" s="11"/>
      <c r="EX277" s="11"/>
      <c r="EY277" s="11"/>
    </row>
    <row r="278" spans="1:155" ht="18" x14ac:dyDescent="0.2">
      <c r="A278" s="64"/>
      <c r="B278" s="65"/>
      <c r="C278" s="65"/>
      <c r="D278" s="65"/>
      <c r="E278" s="65"/>
      <c r="F278" s="65"/>
      <c r="G278" s="68" t="s">
        <v>152</v>
      </c>
      <c r="H278" s="249"/>
      <c r="I278" s="250"/>
      <c r="J278" s="250">
        <f t="shared" si="129"/>
        <v>0</v>
      </c>
      <c r="K278" s="229" t="e">
        <f t="shared" si="124"/>
        <v>#DIV/0!</v>
      </c>
      <c r="L278" s="390"/>
      <c r="M278" s="255"/>
      <c r="N278" s="255"/>
      <c r="O278" s="298">
        <f t="shared" si="128"/>
        <v>0</v>
      </c>
      <c r="P278" s="349">
        <f t="shared" si="130"/>
        <v>0</v>
      </c>
      <c r="Q278" s="82" t="e">
        <f t="shared" si="104"/>
        <v>#DIV/0!</v>
      </c>
      <c r="R278" s="39"/>
      <c r="S278" s="40"/>
      <c r="T278" s="125"/>
      <c r="U278" s="125"/>
      <c r="V278" s="125"/>
      <c r="W278" s="125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  <c r="CW278" s="10"/>
      <c r="CX278" s="10"/>
      <c r="CY278" s="10"/>
      <c r="CZ278" s="10"/>
      <c r="DA278" s="10"/>
      <c r="DB278" s="10"/>
      <c r="DC278" s="10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  <c r="EW278" s="11"/>
      <c r="EX278" s="11"/>
      <c r="EY278" s="11"/>
    </row>
    <row r="279" spans="1:155" ht="18" x14ac:dyDescent="0.2">
      <c r="A279" s="64"/>
      <c r="B279" s="65"/>
      <c r="C279" s="65"/>
      <c r="D279" s="65"/>
      <c r="E279" s="65"/>
      <c r="F279" s="65">
        <v>12</v>
      </c>
      <c r="G279" s="68" t="s">
        <v>273</v>
      </c>
      <c r="H279" s="249">
        <v>110000</v>
      </c>
      <c r="I279" s="250">
        <v>27000</v>
      </c>
      <c r="J279" s="250">
        <f t="shared" si="129"/>
        <v>83000</v>
      </c>
      <c r="K279" s="229">
        <f t="shared" si="124"/>
        <v>24.55</v>
      </c>
      <c r="L279" s="390">
        <v>27000</v>
      </c>
      <c r="M279" s="255">
        <v>11974</v>
      </c>
      <c r="N279" s="255">
        <v>10416</v>
      </c>
      <c r="O279" s="298">
        <f t="shared" si="128"/>
        <v>22390</v>
      </c>
      <c r="P279" s="375">
        <f t="shared" si="130"/>
        <v>4610</v>
      </c>
      <c r="Q279" s="115">
        <f t="shared" si="104"/>
        <v>20.350000000000001</v>
      </c>
      <c r="R279" s="116"/>
      <c r="S279" s="117"/>
      <c r="T279" s="125"/>
      <c r="U279" s="125"/>
      <c r="V279" s="125"/>
      <c r="W279" s="125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  <c r="CX279" s="10"/>
      <c r="CY279" s="10"/>
      <c r="CZ279" s="10"/>
      <c r="DA279" s="10"/>
      <c r="DB279" s="10"/>
      <c r="DC279" s="10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  <c r="EW279" s="11"/>
      <c r="EX279" s="11"/>
      <c r="EY279" s="11"/>
    </row>
    <row r="280" spans="1:155" ht="18" x14ac:dyDescent="0.2">
      <c r="A280" s="64"/>
      <c r="B280" s="65"/>
      <c r="C280" s="65"/>
      <c r="D280" s="65"/>
      <c r="E280" s="65"/>
      <c r="F280" s="65">
        <v>13</v>
      </c>
      <c r="G280" s="68" t="s">
        <v>274</v>
      </c>
      <c r="H280" s="249">
        <v>500</v>
      </c>
      <c r="I280" s="250">
        <v>200</v>
      </c>
      <c r="J280" s="250">
        <f t="shared" si="129"/>
        <v>300</v>
      </c>
      <c r="K280" s="229">
        <f t="shared" si="124"/>
        <v>40</v>
      </c>
      <c r="L280" s="390">
        <v>200</v>
      </c>
      <c r="M280" s="255">
        <v>0</v>
      </c>
      <c r="N280" s="255">
        <v>0</v>
      </c>
      <c r="O280" s="298">
        <f t="shared" si="128"/>
        <v>0</v>
      </c>
      <c r="P280" s="349">
        <f t="shared" si="130"/>
        <v>200</v>
      </c>
      <c r="Q280" s="82">
        <f t="shared" si="104"/>
        <v>0</v>
      </c>
      <c r="R280" s="39"/>
      <c r="S280" s="40"/>
      <c r="T280" s="125"/>
      <c r="U280" s="125"/>
      <c r="V280" s="125"/>
      <c r="W280" s="125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  <c r="CW280" s="10"/>
      <c r="CX280" s="10"/>
      <c r="CY280" s="10"/>
      <c r="CZ280" s="10"/>
      <c r="DA280" s="10"/>
      <c r="DB280" s="10"/>
      <c r="DC280" s="10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  <c r="EW280" s="11"/>
      <c r="EX280" s="11"/>
      <c r="EY280" s="11"/>
    </row>
    <row r="281" spans="1:155" ht="18" x14ac:dyDescent="0.2">
      <c r="A281" s="64"/>
      <c r="B281" s="65"/>
      <c r="C281" s="65"/>
      <c r="D281" s="65"/>
      <c r="E281" s="65"/>
      <c r="F281" s="65"/>
      <c r="G281" s="68" t="s">
        <v>155</v>
      </c>
      <c r="H281" s="249"/>
      <c r="I281" s="255"/>
      <c r="J281" s="250">
        <f t="shared" si="129"/>
        <v>0</v>
      </c>
      <c r="K281" s="229" t="e">
        <f t="shared" si="124"/>
        <v>#DIV/0!</v>
      </c>
      <c r="L281" s="390"/>
      <c r="M281" s="255"/>
      <c r="N281" s="255"/>
      <c r="O281" s="298">
        <f t="shared" si="128"/>
        <v>0</v>
      </c>
      <c r="P281" s="349">
        <f t="shared" si="130"/>
        <v>0</v>
      </c>
      <c r="Q281" s="82" t="e">
        <f t="shared" ref="Q281:Q344" si="131">ROUND(O281/H281*100,2)</f>
        <v>#DIV/0!</v>
      </c>
      <c r="R281" s="39"/>
      <c r="S281" s="40"/>
      <c r="T281" s="125"/>
      <c r="U281" s="125"/>
      <c r="V281" s="125"/>
      <c r="W281" s="125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  <c r="CW281" s="10"/>
      <c r="CX281" s="10"/>
      <c r="CY281" s="10"/>
      <c r="CZ281" s="10"/>
      <c r="DA281" s="10"/>
      <c r="DB281" s="10"/>
      <c r="DC281" s="10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  <c r="EW281" s="11"/>
      <c r="EX281" s="11"/>
      <c r="EY281" s="11"/>
    </row>
    <row r="282" spans="1:155" ht="18" x14ac:dyDescent="0.2">
      <c r="A282" s="64"/>
      <c r="B282" s="65"/>
      <c r="C282" s="65"/>
      <c r="D282" s="65"/>
      <c r="E282" s="65"/>
      <c r="F282" s="65"/>
      <c r="G282" s="68" t="s">
        <v>156</v>
      </c>
      <c r="H282" s="249"/>
      <c r="I282" s="250"/>
      <c r="J282" s="250">
        <f t="shared" si="129"/>
        <v>0</v>
      </c>
      <c r="K282" s="229" t="e">
        <f t="shared" si="124"/>
        <v>#DIV/0!</v>
      </c>
      <c r="L282" s="390"/>
      <c r="M282" s="255"/>
      <c r="N282" s="255"/>
      <c r="O282" s="298">
        <f t="shared" si="128"/>
        <v>0</v>
      </c>
      <c r="P282" s="349">
        <f t="shared" si="130"/>
        <v>0</v>
      </c>
      <c r="Q282" s="82" t="e">
        <f t="shared" si="131"/>
        <v>#DIV/0!</v>
      </c>
      <c r="R282" s="39"/>
      <c r="S282" s="40"/>
      <c r="T282" s="125"/>
      <c r="U282" s="125"/>
      <c r="V282" s="125"/>
      <c r="W282" s="125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  <c r="CW282" s="10"/>
      <c r="CX282" s="10"/>
      <c r="CY282" s="10"/>
      <c r="CZ282" s="10"/>
      <c r="DA282" s="10"/>
      <c r="DB282" s="10"/>
      <c r="DC282" s="10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  <c r="EW282" s="11"/>
      <c r="EX282" s="11"/>
      <c r="EY282" s="11"/>
    </row>
    <row r="283" spans="1:155" ht="18" x14ac:dyDescent="0.2">
      <c r="A283" s="64"/>
      <c r="B283" s="65"/>
      <c r="C283" s="65"/>
      <c r="D283" s="65"/>
      <c r="E283" s="65"/>
      <c r="F283" s="65">
        <v>17</v>
      </c>
      <c r="G283" s="68" t="s">
        <v>275</v>
      </c>
      <c r="H283" s="249">
        <v>114000</v>
      </c>
      <c r="I283" s="250">
        <v>28000</v>
      </c>
      <c r="J283" s="250">
        <f t="shared" si="129"/>
        <v>86000</v>
      </c>
      <c r="K283" s="229">
        <f t="shared" si="124"/>
        <v>24.56</v>
      </c>
      <c r="L283" s="390">
        <v>28000</v>
      </c>
      <c r="M283" s="255">
        <v>9887</v>
      </c>
      <c r="N283" s="255">
        <v>9768</v>
      </c>
      <c r="O283" s="298">
        <f t="shared" si="128"/>
        <v>19655</v>
      </c>
      <c r="P283" s="349">
        <f t="shared" si="130"/>
        <v>8345</v>
      </c>
      <c r="Q283" s="82">
        <f t="shared" si="131"/>
        <v>17.239999999999998</v>
      </c>
      <c r="R283" s="39"/>
      <c r="S283" s="40"/>
      <c r="T283" s="125"/>
      <c r="U283" s="125"/>
      <c r="V283" s="125"/>
      <c r="W283" s="125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  <c r="CW283" s="10"/>
      <c r="CX283" s="10"/>
      <c r="CY283" s="10"/>
      <c r="CZ283" s="10"/>
      <c r="DA283" s="10"/>
      <c r="DB283" s="10"/>
      <c r="DC283" s="10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  <c r="EW283" s="11"/>
      <c r="EX283" s="11"/>
      <c r="EY283" s="11"/>
    </row>
    <row r="284" spans="1:155" ht="18" x14ac:dyDescent="0.2">
      <c r="A284" s="64"/>
      <c r="B284" s="65"/>
      <c r="C284" s="65"/>
      <c r="D284" s="65"/>
      <c r="E284" s="65"/>
      <c r="F284" s="65" t="s">
        <v>112</v>
      </c>
      <c r="G284" s="68" t="s">
        <v>158</v>
      </c>
      <c r="H284" s="249"/>
      <c r="I284" s="250"/>
      <c r="J284" s="250">
        <f t="shared" si="129"/>
        <v>0</v>
      </c>
      <c r="K284" s="229" t="e">
        <f t="shared" si="124"/>
        <v>#DIV/0!</v>
      </c>
      <c r="L284" s="390"/>
      <c r="M284" s="255"/>
      <c r="N284" s="255"/>
      <c r="O284" s="298">
        <f t="shared" si="128"/>
        <v>0</v>
      </c>
      <c r="P284" s="349">
        <f t="shared" si="130"/>
        <v>0</v>
      </c>
      <c r="Q284" s="82" t="e">
        <f t="shared" si="131"/>
        <v>#DIV/0!</v>
      </c>
      <c r="R284" s="39"/>
      <c r="S284" s="40"/>
      <c r="T284" s="125"/>
      <c r="U284" s="125"/>
      <c r="V284" s="125"/>
      <c r="W284" s="125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  <c r="CW284" s="10"/>
      <c r="CX284" s="10"/>
      <c r="CY284" s="10"/>
      <c r="CZ284" s="10"/>
      <c r="DA284" s="10"/>
      <c r="DB284" s="10"/>
      <c r="DC284" s="10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  <c r="EW284" s="11"/>
      <c r="EX284" s="11"/>
      <c r="EY284" s="11"/>
    </row>
    <row r="285" spans="1:155" ht="18" x14ac:dyDescent="0.2">
      <c r="A285" s="48"/>
      <c r="B285" s="49"/>
      <c r="C285" s="49"/>
      <c r="D285" s="49"/>
      <c r="E285" s="49" t="s">
        <v>35</v>
      </c>
      <c r="F285" s="49"/>
      <c r="G285" s="67" t="s">
        <v>216</v>
      </c>
      <c r="H285" s="240">
        <f>H289+H290+H286</f>
        <v>47000</v>
      </c>
      <c r="I285" s="241">
        <f>I289+I290+I286</f>
        <v>0</v>
      </c>
      <c r="J285" s="241">
        <f>J289+J290+J286</f>
        <v>47000</v>
      </c>
      <c r="K285" s="229">
        <f t="shared" si="124"/>
        <v>0</v>
      </c>
      <c r="L285" s="313">
        <f>L289+L290+L286</f>
        <v>0</v>
      </c>
      <c r="M285" s="241">
        <f>M289+M290+M286</f>
        <v>0</v>
      </c>
      <c r="N285" s="241">
        <f>N289+N290+N286</f>
        <v>0</v>
      </c>
      <c r="O285" s="304">
        <f t="shared" ref="O285" si="132">O289+O290+O286</f>
        <v>0</v>
      </c>
      <c r="P285" s="349">
        <f t="shared" si="130"/>
        <v>0</v>
      </c>
      <c r="Q285" s="82">
        <f t="shared" si="131"/>
        <v>0</v>
      </c>
      <c r="R285" s="39"/>
      <c r="S285" s="40"/>
      <c r="T285" s="125"/>
      <c r="U285" s="125"/>
      <c r="V285" s="125"/>
      <c r="W285" s="125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  <c r="CW285" s="10"/>
      <c r="CX285" s="10"/>
      <c r="CY285" s="10"/>
      <c r="CZ285" s="10"/>
      <c r="DA285" s="10"/>
      <c r="DB285" s="10"/>
      <c r="DC285" s="10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  <c r="EW285" s="11"/>
      <c r="EX285" s="11"/>
      <c r="EY285" s="11"/>
    </row>
    <row r="286" spans="1:155" ht="18" x14ac:dyDescent="0.2">
      <c r="A286" s="64"/>
      <c r="B286" s="65"/>
      <c r="C286" s="65"/>
      <c r="D286" s="65"/>
      <c r="E286" s="65"/>
      <c r="F286" s="65"/>
      <c r="G286" s="68" t="s">
        <v>276</v>
      </c>
      <c r="H286" s="249"/>
      <c r="I286" s="250"/>
      <c r="J286" s="250">
        <f t="shared" ref="J286:J291" si="133">H286-I286</f>
        <v>0</v>
      </c>
      <c r="K286" s="229" t="e">
        <f t="shared" si="124"/>
        <v>#DIV/0!</v>
      </c>
      <c r="L286" s="390"/>
      <c r="M286" s="255"/>
      <c r="N286" s="255"/>
      <c r="O286" s="298">
        <f t="shared" ref="O286:O293" si="134">+M286+N286</f>
        <v>0</v>
      </c>
      <c r="P286" s="349">
        <f t="shared" si="130"/>
        <v>0</v>
      </c>
      <c r="Q286" s="82" t="e">
        <f t="shared" si="131"/>
        <v>#DIV/0!</v>
      </c>
      <c r="R286" s="39"/>
      <c r="S286" s="40"/>
      <c r="T286" s="125"/>
      <c r="U286" s="125"/>
      <c r="V286" s="125"/>
      <c r="W286" s="125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  <c r="CX286" s="10"/>
      <c r="CY286" s="10"/>
      <c r="CZ286" s="10"/>
      <c r="DA286" s="10"/>
      <c r="DB286" s="10"/>
      <c r="DC286" s="10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  <c r="EW286" s="11"/>
      <c r="EX286" s="11"/>
      <c r="EY286" s="11"/>
    </row>
    <row r="287" spans="1:155" ht="18" x14ac:dyDescent="0.2">
      <c r="A287" s="64"/>
      <c r="B287" s="65"/>
      <c r="C287" s="65"/>
      <c r="D287" s="65"/>
      <c r="E287" s="65"/>
      <c r="F287" s="65"/>
      <c r="G287" s="68" t="s">
        <v>277</v>
      </c>
      <c r="H287" s="249"/>
      <c r="I287" s="250"/>
      <c r="J287" s="250">
        <f t="shared" si="133"/>
        <v>0</v>
      </c>
      <c r="K287" s="229" t="e">
        <f t="shared" si="124"/>
        <v>#DIV/0!</v>
      </c>
      <c r="L287" s="390"/>
      <c r="M287" s="255"/>
      <c r="N287" s="255"/>
      <c r="O287" s="298">
        <f t="shared" si="134"/>
        <v>0</v>
      </c>
      <c r="P287" s="349">
        <f t="shared" si="130"/>
        <v>0</v>
      </c>
      <c r="Q287" s="82" t="e">
        <f t="shared" si="131"/>
        <v>#DIV/0!</v>
      </c>
      <c r="R287" s="39"/>
      <c r="S287" s="40"/>
      <c r="T287" s="125"/>
      <c r="U287" s="125"/>
      <c r="V287" s="125"/>
      <c r="W287" s="125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  <c r="CX287" s="10"/>
      <c r="CY287" s="10"/>
      <c r="CZ287" s="10"/>
      <c r="DA287" s="10"/>
      <c r="DB287" s="10"/>
      <c r="DC287" s="10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  <c r="EW287" s="11"/>
      <c r="EX287" s="11"/>
      <c r="EY287" s="11"/>
    </row>
    <row r="288" spans="1:155" ht="18" x14ac:dyDescent="0.2">
      <c r="A288" s="64"/>
      <c r="B288" s="65"/>
      <c r="C288" s="65"/>
      <c r="D288" s="65"/>
      <c r="E288" s="65"/>
      <c r="F288" s="65"/>
      <c r="G288" s="68" t="s">
        <v>278</v>
      </c>
      <c r="H288" s="249"/>
      <c r="I288" s="250"/>
      <c r="J288" s="250">
        <f t="shared" si="133"/>
        <v>0</v>
      </c>
      <c r="K288" s="229" t="e">
        <f t="shared" si="124"/>
        <v>#DIV/0!</v>
      </c>
      <c r="L288" s="390"/>
      <c r="M288" s="255"/>
      <c r="N288" s="255"/>
      <c r="O288" s="298">
        <f t="shared" si="134"/>
        <v>0</v>
      </c>
      <c r="P288" s="349">
        <f t="shared" si="130"/>
        <v>0</v>
      </c>
      <c r="Q288" s="82" t="e">
        <f t="shared" si="131"/>
        <v>#DIV/0!</v>
      </c>
      <c r="R288" s="39"/>
      <c r="S288" s="40"/>
      <c r="T288" s="125"/>
      <c r="U288" s="125"/>
      <c r="V288" s="125"/>
      <c r="W288" s="125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  <c r="CW288" s="10"/>
      <c r="CX288" s="10"/>
      <c r="CY288" s="10"/>
      <c r="CZ288" s="10"/>
      <c r="DA288" s="10"/>
      <c r="DB288" s="10"/>
      <c r="DC288" s="10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  <c r="EW288" s="11"/>
      <c r="EX288" s="11"/>
      <c r="EY288" s="11"/>
    </row>
    <row r="289" spans="1:155" ht="18" x14ac:dyDescent="0.2">
      <c r="A289" s="64"/>
      <c r="B289" s="65"/>
      <c r="C289" s="65"/>
      <c r="D289" s="65"/>
      <c r="E289" s="65"/>
      <c r="F289" s="65" t="s">
        <v>24</v>
      </c>
      <c r="G289" s="68" t="s">
        <v>279</v>
      </c>
      <c r="H289" s="249"/>
      <c r="I289" s="250"/>
      <c r="J289" s="250">
        <f t="shared" si="133"/>
        <v>0</v>
      </c>
      <c r="K289" s="229" t="e">
        <f t="shared" si="124"/>
        <v>#DIV/0!</v>
      </c>
      <c r="L289" s="390"/>
      <c r="M289" s="255"/>
      <c r="N289" s="255"/>
      <c r="O289" s="298">
        <f t="shared" si="134"/>
        <v>0</v>
      </c>
      <c r="P289" s="349">
        <f t="shared" si="130"/>
        <v>0</v>
      </c>
      <c r="Q289" s="82" t="e">
        <f t="shared" si="131"/>
        <v>#DIV/0!</v>
      </c>
      <c r="R289" s="39"/>
      <c r="S289" s="40"/>
      <c r="T289" s="125"/>
      <c r="U289" s="125"/>
      <c r="V289" s="125"/>
      <c r="W289" s="125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  <c r="CW289" s="10"/>
      <c r="CX289" s="10"/>
      <c r="CY289" s="10"/>
      <c r="CZ289" s="10"/>
      <c r="DA289" s="10"/>
      <c r="DB289" s="10"/>
      <c r="DC289" s="10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  <c r="EW289" s="11"/>
      <c r="EX289" s="11"/>
      <c r="EY289" s="11"/>
    </row>
    <row r="290" spans="1:155" ht="18" x14ac:dyDescent="0.2">
      <c r="A290" s="64"/>
      <c r="B290" s="65"/>
      <c r="C290" s="65"/>
      <c r="D290" s="65"/>
      <c r="E290" s="65"/>
      <c r="F290" s="65" t="s">
        <v>39</v>
      </c>
      <c r="G290" s="68" t="s">
        <v>217</v>
      </c>
      <c r="H290" s="249">
        <v>47000</v>
      </c>
      <c r="I290" s="250">
        <v>0</v>
      </c>
      <c r="J290" s="250">
        <f t="shared" si="133"/>
        <v>47000</v>
      </c>
      <c r="K290" s="229">
        <f t="shared" si="124"/>
        <v>0</v>
      </c>
      <c r="L290" s="390">
        <v>0</v>
      </c>
      <c r="M290" s="255"/>
      <c r="N290" s="255">
        <v>0</v>
      </c>
      <c r="O290" s="298">
        <f t="shared" si="134"/>
        <v>0</v>
      </c>
      <c r="P290" s="349">
        <f t="shared" si="130"/>
        <v>0</v>
      </c>
      <c r="Q290" s="82">
        <f t="shared" si="131"/>
        <v>0</v>
      </c>
      <c r="R290" s="39"/>
      <c r="S290" s="40"/>
      <c r="T290" s="125"/>
      <c r="U290" s="125"/>
      <c r="V290" s="125"/>
      <c r="W290" s="125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  <c r="CW290" s="10"/>
      <c r="CX290" s="10"/>
      <c r="CY290" s="10"/>
      <c r="CZ290" s="10"/>
      <c r="DA290" s="10"/>
      <c r="DB290" s="10"/>
      <c r="DC290" s="10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  <c r="EW290" s="11"/>
      <c r="EX290" s="11"/>
      <c r="EY290" s="11"/>
    </row>
    <row r="291" spans="1:155" ht="18" x14ac:dyDescent="0.2">
      <c r="A291" s="64"/>
      <c r="B291" s="65"/>
      <c r="C291" s="65"/>
      <c r="D291" s="65"/>
      <c r="E291" s="65"/>
      <c r="F291" s="65"/>
      <c r="G291" s="68" t="s">
        <v>280</v>
      </c>
      <c r="H291" s="249"/>
      <c r="I291" s="250"/>
      <c r="J291" s="250">
        <f t="shared" si="133"/>
        <v>0</v>
      </c>
      <c r="K291" s="229" t="e">
        <f t="shared" si="124"/>
        <v>#DIV/0!</v>
      </c>
      <c r="L291" s="390"/>
      <c r="M291" s="255"/>
      <c r="N291" s="255"/>
      <c r="O291" s="298">
        <f t="shared" si="134"/>
        <v>0</v>
      </c>
      <c r="P291" s="349">
        <f t="shared" si="130"/>
        <v>0</v>
      </c>
      <c r="Q291" s="82" t="e">
        <f t="shared" si="131"/>
        <v>#DIV/0!</v>
      </c>
      <c r="R291" s="39"/>
      <c r="S291" s="40"/>
      <c r="T291" s="125"/>
      <c r="U291" s="125"/>
      <c r="V291" s="125"/>
      <c r="W291" s="125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10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  <c r="EW291" s="11"/>
      <c r="EX291" s="11"/>
      <c r="EY291" s="11"/>
    </row>
    <row r="292" spans="1:155" s="63" customFormat="1" ht="18" x14ac:dyDescent="0.25">
      <c r="A292" s="48"/>
      <c r="B292" s="49"/>
      <c r="C292" s="49"/>
      <c r="D292" s="49"/>
      <c r="E292" s="87" t="s">
        <v>74</v>
      </c>
      <c r="F292" s="49"/>
      <c r="G292" s="67" t="s">
        <v>159</v>
      </c>
      <c r="H292" s="253">
        <f>H293</f>
        <v>0</v>
      </c>
      <c r="I292" s="254">
        <f>I293</f>
        <v>0</v>
      </c>
      <c r="J292" s="254">
        <f>J293</f>
        <v>0</v>
      </c>
      <c r="K292" s="229" t="e">
        <f t="shared" si="124"/>
        <v>#DIV/0!</v>
      </c>
      <c r="L292" s="313">
        <f>L293</f>
        <v>0</v>
      </c>
      <c r="M292" s="241">
        <f t="shared" ref="M292:O292" si="135">M293</f>
        <v>0</v>
      </c>
      <c r="N292" s="241">
        <f t="shared" si="135"/>
        <v>0</v>
      </c>
      <c r="O292" s="296">
        <f t="shared" si="135"/>
        <v>0</v>
      </c>
      <c r="P292" s="351">
        <f t="shared" si="130"/>
        <v>0</v>
      </c>
      <c r="Q292" s="82" t="e">
        <f t="shared" si="131"/>
        <v>#DIV/0!</v>
      </c>
      <c r="R292" s="58"/>
      <c r="S292" s="59"/>
      <c r="T292" s="218"/>
      <c r="U292" s="218"/>
      <c r="V292" s="218"/>
      <c r="W292" s="218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1"/>
      <c r="AU292" s="61"/>
      <c r="AV292" s="61"/>
      <c r="AW292" s="61"/>
      <c r="AX292" s="61"/>
      <c r="AY292" s="61"/>
      <c r="AZ292" s="61"/>
      <c r="BA292" s="61"/>
      <c r="BB292" s="61"/>
      <c r="BC292" s="61"/>
      <c r="BD292" s="61"/>
      <c r="BE292" s="61"/>
      <c r="BF292" s="61"/>
      <c r="BG292" s="61"/>
      <c r="BH292" s="61"/>
      <c r="BI292" s="61"/>
      <c r="BJ292" s="61"/>
      <c r="BK292" s="61"/>
      <c r="BL292" s="61"/>
      <c r="BM292" s="61"/>
      <c r="BN292" s="61"/>
      <c r="BO292" s="61"/>
      <c r="BP292" s="61"/>
      <c r="BQ292" s="61"/>
      <c r="BR292" s="61"/>
      <c r="BS292" s="61"/>
      <c r="BT292" s="61"/>
      <c r="BU292" s="61"/>
      <c r="BV292" s="61"/>
      <c r="BW292" s="61"/>
      <c r="BX292" s="61"/>
      <c r="BY292" s="61"/>
      <c r="BZ292" s="61"/>
      <c r="CA292" s="61"/>
      <c r="CB292" s="61"/>
      <c r="CC292" s="61"/>
      <c r="CD292" s="61"/>
      <c r="CE292" s="61"/>
      <c r="CF292" s="61"/>
      <c r="CG292" s="61"/>
      <c r="CH292" s="61"/>
      <c r="CI292" s="61"/>
      <c r="CJ292" s="61"/>
      <c r="CK292" s="61"/>
      <c r="CL292" s="61"/>
      <c r="CM292" s="61"/>
      <c r="CN292" s="61"/>
      <c r="CO292" s="61"/>
      <c r="CP292" s="61"/>
      <c r="CQ292" s="61"/>
      <c r="CR292" s="61"/>
      <c r="CS292" s="61"/>
      <c r="CT292" s="61"/>
      <c r="CU292" s="61"/>
      <c r="CV292" s="61"/>
      <c r="CW292" s="61"/>
      <c r="CX292" s="61"/>
      <c r="CY292" s="61"/>
      <c r="CZ292" s="61"/>
      <c r="DA292" s="61"/>
      <c r="DB292" s="61"/>
      <c r="DC292" s="61"/>
      <c r="DD292" s="62"/>
      <c r="DE292" s="62"/>
      <c r="DF292" s="62"/>
      <c r="DG292" s="62"/>
      <c r="DH292" s="62"/>
      <c r="DI292" s="62"/>
      <c r="DJ292" s="62"/>
      <c r="DK292" s="62"/>
      <c r="DL292" s="62"/>
      <c r="DM292" s="62"/>
      <c r="DN292" s="62"/>
      <c r="DO292" s="62"/>
      <c r="DP292" s="62"/>
      <c r="DQ292" s="62"/>
      <c r="DR292" s="62"/>
      <c r="DS292" s="62"/>
      <c r="DT292" s="62"/>
      <c r="DU292" s="62"/>
      <c r="DV292" s="62"/>
      <c r="DW292" s="62"/>
      <c r="DX292" s="62"/>
      <c r="DY292" s="62"/>
      <c r="DZ292" s="62"/>
      <c r="EA292" s="62"/>
      <c r="EB292" s="62"/>
      <c r="EC292" s="62"/>
      <c r="ED292" s="62"/>
      <c r="EE292" s="62"/>
      <c r="EF292" s="62"/>
      <c r="EG292" s="62"/>
      <c r="EH292" s="62"/>
      <c r="EI292" s="62"/>
      <c r="EJ292" s="62"/>
      <c r="EK292" s="62"/>
      <c r="EL292" s="62"/>
      <c r="EM292" s="62"/>
      <c r="EN292" s="62"/>
      <c r="EO292" s="62"/>
      <c r="EP292" s="62"/>
      <c r="EQ292" s="62"/>
      <c r="ER292" s="62"/>
      <c r="ES292" s="62"/>
      <c r="ET292" s="62"/>
      <c r="EU292" s="62"/>
      <c r="EV292" s="62"/>
      <c r="EW292" s="62"/>
      <c r="EX292" s="62"/>
      <c r="EY292" s="62"/>
    </row>
    <row r="293" spans="1:155" ht="18" x14ac:dyDescent="0.2">
      <c r="A293" s="64"/>
      <c r="B293" s="65"/>
      <c r="C293" s="65"/>
      <c r="D293" s="65"/>
      <c r="E293" s="65"/>
      <c r="F293" s="106" t="s">
        <v>127</v>
      </c>
      <c r="G293" s="68" t="s">
        <v>160</v>
      </c>
      <c r="H293" s="249"/>
      <c r="I293" s="255"/>
      <c r="J293" s="250">
        <f>H293-I293</f>
        <v>0</v>
      </c>
      <c r="K293" s="229" t="e">
        <f t="shared" si="124"/>
        <v>#DIV/0!</v>
      </c>
      <c r="L293" s="390"/>
      <c r="M293" s="255"/>
      <c r="N293" s="255"/>
      <c r="O293" s="298">
        <f t="shared" si="134"/>
        <v>0</v>
      </c>
      <c r="P293" s="349">
        <f t="shared" si="130"/>
        <v>0</v>
      </c>
      <c r="Q293" s="82" t="e">
        <f t="shared" si="131"/>
        <v>#DIV/0!</v>
      </c>
      <c r="R293" s="39"/>
      <c r="S293" s="40"/>
      <c r="T293" s="125"/>
      <c r="U293" s="125"/>
      <c r="V293" s="125"/>
      <c r="W293" s="125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  <c r="CW293" s="10"/>
      <c r="CX293" s="10"/>
      <c r="CY293" s="10"/>
      <c r="CZ293" s="10"/>
      <c r="DA293" s="10"/>
      <c r="DB293" s="10"/>
      <c r="DC293" s="10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  <c r="EW293" s="11"/>
      <c r="EX293" s="11"/>
      <c r="EY293" s="11"/>
    </row>
    <row r="294" spans="1:155" s="63" customFormat="1" ht="18" x14ac:dyDescent="0.25">
      <c r="A294" s="48"/>
      <c r="B294" s="49"/>
      <c r="C294" s="49"/>
      <c r="D294" s="49"/>
      <c r="E294" s="49" t="s">
        <v>55</v>
      </c>
      <c r="F294" s="49"/>
      <c r="G294" s="67" t="s">
        <v>161</v>
      </c>
      <c r="H294" s="240">
        <f>SUM(H295+H296+H297+H298+H299+H300)</f>
        <v>48500</v>
      </c>
      <c r="I294" s="241">
        <f>SUM(I295+I296+I297+I298+I299+I300)</f>
        <v>12000</v>
      </c>
      <c r="J294" s="241">
        <f>SUM(J295+J296+J297+J298+J299+J300)</f>
        <v>36500</v>
      </c>
      <c r="K294" s="229">
        <f t="shared" si="124"/>
        <v>24.74</v>
      </c>
      <c r="L294" s="313">
        <f>SUM(L295+L296+L297+L298+L299+L300)</f>
        <v>12000</v>
      </c>
      <c r="M294" s="241">
        <f>SUM(M295+M296+M297+M298+M299+M300)</f>
        <v>4404</v>
      </c>
      <c r="N294" s="241">
        <f>SUM(N295+N296+N297+N298+N299+N300)</f>
        <v>4491</v>
      </c>
      <c r="O294" s="304">
        <f>SUM(O295+O296+O297+O298+O299+O300)</f>
        <v>8895</v>
      </c>
      <c r="P294" s="351">
        <f t="shared" si="130"/>
        <v>3105</v>
      </c>
      <c r="Q294" s="82">
        <f t="shared" si="131"/>
        <v>18.34</v>
      </c>
      <c r="R294" s="58"/>
      <c r="S294" s="59"/>
      <c r="T294" s="218"/>
      <c r="U294" s="218"/>
      <c r="V294" s="218"/>
      <c r="W294" s="218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1"/>
      <c r="AU294" s="61"/>
      <c r="AV294" s="61"/>
      <c r="AW294" s="61"/>
      <c r="AX294" s="61"/>
      <c r="AY294" s="61"/>
      <c r="AZ294" s="61"/>
      <c r="BA294" s="61"/>
      <c r="BB294" s="61"/>
      <c r="BC294" s="61"/>
      <c r="BD294" s="61"/>
      <c r="BE294" s="61"/>
      <c r="BF294" s="61"/>
      <c r="BG294" s="61"/>
      <c r="BH294" s="61"/>
      <c r="BI294" s="61"/>
      <c r="BJ294" s="61"/>
      <c r="BK294" s="61"/>
      <c r="BL294" s="61"/>
      <c r="BM294" s="61"/>
      <c r="BN294" s="61"/>
      <c r="BO294" s="61"/>
      <c r="BP294" s="61"/>
      <c r="BQ294" s="61"/>
      <c r="BR294" s="61"/>
      <c r="BS294" s="61"/>
      <c r="BT294" s="61"/>
      <c r="BU294" s="61"/>
      <c r="BV294" s="61"/>
      <c r="BW294" s="61"/>
      <c r="BX294" s="61"/>
      <c r="BY294" s="61"/>
      <c r="BZ294" s="61"/>
      <c r="CA294" s="61"/>
      <c r="CB294" s="61"/>
      <c r="CC294" s="61"/>
      <c r="CD294" s="61"/>
      <c r="CE294" s="61"/>
      <c r="CF294" s="61"/>
      <c r="CG294" s="61"/>
      <c r="CH294" s="61"/>
      <c r="CI294" s="61"/>
      <c r="CJ294" s="61"/>
      <c r="CK294" s="61"/>
      <c r="CL294" s="61"/>
      <c r="CM294" s="61"/>
      <c r="CN294" s="61"/>
      <c r="CO294" s="61"/>
      <c r="CP294" s="61"/>
      <c r="CQ294" s="61"/>
      <c r="CR294" s="61"/>
      <c r="CS294" s="61"/>
      <c r="CT294" s="61"/>
      <c r="CU294" s="61"/>
      <c r="CV294" s="61"/>
      <c r="CW294" s="61"/>
      <c r="CX294" s="61"/>
      <c r="CY294" s="61"/>
      <c r="CZ294" s="61"/>
      <c r="DA294" s="61"/>
      <c r="DB294" s="61"/>
      <c r="DC294" s="61"/>
      <c r="DD294" s="62"/>
      <c r="DE294" s="62"/>
      <c r="DF294" s="62"/>
      <c r="DG294" s="62"/>
      <c r="DH294" s="62"/>
      <c r="DI294" s="62"/>
      <c r="DJ294" s="62"/>
      <c r="DK294" s="62"/>
      <c r="DL294" s="62"/>
      <c r="DM294" s="62"/>
      <c r="DN294" s="62"/>
      <c r="DO294" s="62"/>
      <c r="DP294" s="62"/>
      <c r="DQ294" s="62"/>
      <c r="DR294" s="62"/>
      <c r="DS294" s="62"/>
      <c r="DT294" s="62"/>
      <c r="DU294" s="62"/>
      <c r="DV294" s="62"/>
      <c r="DW294" s="62"/>
      <c r="DX294" s="62"/>
      <c r="DY294" s="62"/>
      <c r="DZ294" s="62"/>
      <c r="EA294" s="62"/>
      <c r="EB294" s="62"/>
      <c r="EC294" s="62"/>
      <c r="ED294" s="62"/>
      <c r="EE294" s="62"/>
      <c r="EF294" s="62"/>
      <c r="EG294" s="62"/>
      <c r="EH294" s="62"/>
      <c r="EI294" s="62"/>
      <c r="EJ294" s="62"/>
      <c r="EK294" s="62"/>
      <c r="EL294" s="62"/>
      <c r="EM294" s="62"/>
      <c r="EN294" s="62"/>
      <c r="EO294" s="62"/>
      <c r="EP294" s="62"/>
      <c r="EQ294" s="62"/>
      <c r="ER294" s="62"/>
      <c r="ES294" s="62"/>
      <c r="ET294" s="62"/>
      <c r="EU294" s="62"/>
      <c r="EV294" s="62"/>
      <c r="EW294" s="62"/>
      <c r="EX294" s="62"/>
      <c r="EY294" s="62"/>
    </row>
    <row r="295" spans="1:155" ht="18" x14ac:dyDescent="0.2">
      <c r="A295" s="64"/>
      <c r="B295" s="65"/>
      <c r="C295" s="65"/>
      <c r="D295" s="65"/>
      <c r="E295" s="65"/>
      <c r="F295" s="65" t="s">
        <v>37</v>
      </c>
      <c r="G295" s="68" t="s">
        <v>162</v>
      </c>
      <c r="H295" s="249"/>
      <c r="I295" s="250"/>
      <c r="J295" s="250">
        <f t="shared" ref="J295:J300" si="136">H295-I295</f>
        <v>0</v>
      </c>
      <c r="K295" s="229" t="e">
        <f t="shared" si="124"/>
        <v>#DIV/0!</v>
      </c>
      <c r="L295" s="390"/>
      <c r="M295" s="255"/>
      <c r="N295" s="255"/>
      <c r="O295" s="298">
        <f t="shared" ref="O295:O300" si="137">+M295+N295</f>
        <v>0</v>
      </c>
      <c r="P295" s="349">
        <f t="shared" si="130"/>
        <v>0</v>
      </c>
      <c r="Q295" s="82" t="e">
        <f t="shared" si="131"/>
        <v>#DIV/0!</v>
      </c>
      <c r="R295" s="39"/>
      <c r="S295" s="40"/>
      <c r="T295" s="125"/>
      <c r="U295" s="125"/>
      <c r="V295" s="125"/>
      <c r="W295" s="125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10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  <c r="EW295" s="11"/>
      <c r="EX295" s="11"/>
      <c r="EY295" s="11"/>
    </row>
    <row r="296" spans="1:155" ht="18" x14ac:dyDescent="0.2">
      <c r="A296" s="64"/>
      <c r="B296" s="65"/>
      <c r="C296" s="65"/>
      <c r="D296" s="65"/>
      <c r="E296" s="65"/>
      <c r="F296" s="65" t="s">
        <v>35</v>
      </c>
      <c r="G296" s="68" t="s">
        <v>163</v>
      </c>
      <c r="H296" s="249"/>
      <c r="I296" s="250"/>
      <c r="J296" s="250">
        <f t="shared" si="136"/>
        <v>0</v>
      </c>
      <c r="K296" s="229" t="e">
        <f t="shared" si="124"/>
        <v>#DIV/0!</v>
      </c>
      <c r="L296" s="390"/>
      <c r="M296" s="255"/>
      <c r="N296" s="255"/>
      <c r="O296" s="298">
        <f t="shared" si="137"/>
        <v>0</v>
      </c>
      <c r="P296" s="349">
        <f t="shared" si="130"/>
        <v>0</v>
      </c>
      <c r="Q296" s="82" t="e">
        <f t="shared" si="131"/>
        <v>#DIV/0!</v>
      </c>
      <c r="R296" s="39"/>
      <c r="S296" s="40"/>
      <c r="T296" s="125"/>
      <c r="U296" s="125"/>
      <c r="V296" s="125"/>
      <c r="W296" s="125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10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  <c r="EW296" s="11"/>
      <c r="EX296" s="11"/>
      <c r="EY296" s="11"/>
    </row>
    <row r="297" spans="1:155" ht="18" x14ac:dyDescent="0.2">
      <c r="A297" s="64"/>
      <c r="B297" s="65"/>
      <c r="C297" s="65"/>
      <c r="D297" s="65"/>
      <c r="E297" s="65"/>
      <c r="F297" s="65" t="s">
        <v>55</v>
      </c>
      <c r="G297" s="68" t="s">
        <v>164</v>
      </c>
      <c r="H297" s="249"/>
      <c r="I297" s="250"/>
      <c r="J297" s="250">
        <f t="shared" si="136"/>
        <v>0</v>
      </c>
      <c r="K297" s="229" t="e">
        <f t="shared" si="124"/>
        <v>#DIV/0!</v>
      </c>
      <c r="L297" s="390"/>
      <c r="M297" s="255"/>
      <c r="N297" s="255"/>
      <c r="O297" s="298">
        <f t="shared" si="137"/>
        <v>0</v>
      </c>
      <c r="P297" s="349">
        <f t="shared" si="130"/>
        <v>0</v>
      </c>
      <c r="Q297" s="82" t="e">
        <f t="shared" si="131"/>
        <v>#DIV/0!</v>
      </c>
      <c r="R297" s="39"/>
      <c r="S297" s="40"/>
      <c r="T297" s="125"/>
      <c r="U297" s="125"/>
      <c r="V297" s="125"/>
      <c r="W297" s="125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10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  <c r="EW297" s="11"/>
      <c r="EX297" s="11"/>
      <c r="EY297" s="11"/>
    </row>
    <row r="298" spans="1:155" ht="18" x14ac:dyDescent="0.2">
      <c r="A298" s="64"/>
      <c r="B298" s="65"/>
      <c r="C298" s="65"/>
      <c r="D298" s="65"/>
      <c r="E298" s="65"/>
      <c r="F298" s="65" t="s">
        <v>24</v>
      </c>
      <c r="G298" s="68" t="s">
        <v>165</v>
      </c>
      <c r="H298" s="249"/>
      <c r="I298" s="250"/>
      <c r="J298" s="250">
        <f t="shared" si="136"/>
        <v>0</v>
      </c>
      <c r="K298" s="229" t="e">
        <f t="shared" si="124"/>
        <v>#DIV/0!</v>
      </c>
      <c r="L298" s="390"/>
      <c r="M298" s="255"/>
      <c r="N298" s="255"/>
      <c r="O298" s="298">
        <f t="shared" si="137"/>
        <v>0</v>
      </c>
      <c r="P298" s="349">
        <f t="shared" si="130"/>
        <v>0</v>
      </c>
      <c r="Q298" s="82" t="e">
        <f t="shared" si="131"/>
        <v>#DIV/0!</v>
      </c>
      <c r="R298" s="39"/>
      <c r="S298" s="40"/>
      <c r="T298" s="125"/>
      <c r="U298" s="125"/>
      <c r="V298" s="125"/>
      <c r="W298" s="125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  <c r="EW298" s="11"/>
      <c r="EX298" s="11"/>
      <c r="EY298" s="11"/>
    </row>
    <row r="299" spans="1:155" ht="18" x14ac:dyDescent="0.2">
      <c r="A299" s="64"/>
      <c r="B299" s="65"/>
      <c r="C299" s="65"/>
      <c r="D299" s="65"/>
      <c r="E299" s="65"/>
      <c r="F299" s="65" t="s">
        <v>39</v>
      </c>
      <c r="G299" s="68" t="s">
        <v>166</v>
      </c>
      <c r="H299" s="249"/>
      <c r="I299" s="250"/>
      <c r="J299" s="250">
        <f t="shared" si="136"/>
        <v>0</v>
      </c>
      <c r="K299" s="229" t="e">
        <f t="shared" si="124"/>
        <v>#DIV/0!</v>
      </c>
      <c r="L299" s="390"/>
      <c r="M299" s="255"/>
      <c r="N299" s="255"/>
      <c r="O299" s="298">
        <f t="shared" si="137"/>
        <v>0</v>
      </c>
      <c r="P299" s="349">
        <f t="shared" si="130"/>
        <v>0</v>
      </c>
      <c r="Q299" s="82" t="e">
        <f t="shared" si="131"/>
        <v>#DIV/0!</v>
      </c>
      <c r="R299" s="39"/>
      <c r="S299" s="40"/>
      <c r="T299" s="125"/>
      <c r="U299" s="125"/>
      <c r="V299" s="125"/>
      <c r="W299" s="125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10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  <c r="EW299" s="11"/>
      <c r="EX299" s="11"/>
      <c r="EY299" s="11"/>
    </row>
    <row r="300" spans="1:155" s="121" customFormat="1" ht="18" x14ac:dyDescent="0.2">
      <c r="A300" s="112"/>
      <c r="B300" s="113"/>
      <c r="C300" s="113"/>
      <c r="D300" s="113"/>
      <c r="E300" s="113"/>
      <c r="F300" s="113" t="s">
        <v>167</v>
      </c>
      <c r="G300" s="114" t="s">
        <v>168</v>
      </c>
      <c r="H300" s="258">
        <v>48500</v>
      </c>
      <c r="I300" s="255">
        <v>12000</v>
      </c>
      <c r="J300" s="255">
        <f t="shared" si="136"/>
        <v>36500</v>
      </c>
      <c r="K300" s="357">
        <f t="shared" si="124"/>
        <v>24.74</v>
      </c>
      <c r="L300" s="390">
        <v>12000</v>
      </c>
      <c r="M300" s="255">
        <v>4404</v>
      </c>
      <c r="N300" s="255">
        <v>4491</v>
      </c>
      <c r="O300" s="298">
        <f t="shared" si="137"/>
        <v>8895</v>
      </c>
      <c r="P300" s="376">
        <f t="shared" si="130"/>
        <v>3105</v>
      </c>
      <c r="Q300" s="115">
        <f t="shared" si="131"/>
        <v>18.34</v>
      </c>
      <c r="R300" s="116"/>
      <c r="S300" s="117"/>
      <c r="T300" s="125"/>
      <c r="U300" s="125"/>
      <c r="V300" s="125"/>
      <c r="W300" s="125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  <c r="AM300" s="118"/>
      <c r="AN300" s="118"/>
      <c r="AO300" s="118"/>
      <c r="AP300" s="118"/>
      <c r="AQ300" s="118"/>
      <c r="AR300" s="118"/>
      <c r="AS300" s="118"/>
      <c r="AT300" s="119"/>
      <c r="AU300" s="119"/>
      <c r="AV300" s="119"/>
      <c r="AW300" s="119"/>
      <c r="AX300" s="119"/>
      <c r="AY300" s="119"/>
      <c r="AZ300" s="119"/>
      <c r="BA300" s="119"/>
      <c r="BB300" s="119"/>
      <c r="BC300" s="119"/>
      <c r="BD300" s="119"/>
      <c r="BE300" s="119"/>
      <c r="BF300" s="119"/>
      <c r="BG300" s="119"/>
      <c r="BH300" s="119"/>
      <c r="BI300" s="119"/>
      <c r="BJ300" s="119"/>
      <c r="BK300" s="119"/>
      <c r="BL300" s="119"/>
      <c r="BM300" s="119"/>
      <c r="BN300" s="119"/>
      <c r="BO300" s="119"/>
      <c r="BP300" s="119"/>
      <c r="BQ300" s="119"/>
      <c r="BR300" s="119"/>
      <c r="BS300" s="119"/>
      <c r="BT300" s="119"/>
      <c r="BU300" s="119"/>
      <c r="BV300" s="119"/>
      <c r="BW300" s="119"/>
      <c r="BX300" s="119"/>
      <c r="BY300" s="119"/>
      <c r="BZ300" s="119"/>
      <c r="CA300" s="119"/>
      <c r="CB300" s="119"/>
      <c r="CC300" s="119"/>
      <c r="CD300" s="119"/>
      <c r="CE300" s="119"/>
      <c r="CF300" s="119"/>
      <c r="CG300" s="119"/>
      <c r="CH300" s="119"/>
      <c r="CI300" s="119"/>
      <c r="CJ300" s="119"/>
      <c r="CK300" s="119"/>
      <c r="CL300" s="119"/>
      <c r="CM300" s="119"/>
      <c r="CN300" s="119"/>
      <c r="CO300" s="119"/>
      <c r="CP300" s="119"/>
      <c r="CQ300" s="119"/>
      <c r="CR300" s="119"/>
      <c r="CS300" s="119"/>
      <c r="CT300" s="119"/>
      <c r="CU300" s="119"/>
      <c r="CV300" s="119"/>
      <c r="CW300" s="119"/>
      <c r="CX300" s="119"/>
      <c r="CY300" s="119"/>
      <c r="CZ300" s="119"/>
      <c r="DA300" s="119"/>
      <c r="DB300" s="119"/>
      <c r="DC300" s="119"/>
      <c r="DD300" s="120"/>
      <c r="DE300" s="120"/>
      <c r="DF300" s="120"/>
      <c r="DG300" s="120"/>
      <c r="DH300" s="120"/>
      <c r="DI300" s="120"/>
      <c r="DJ300" s="120"/>
      <c r="DK300" s="120"/>
      <c r="DL300" s="120"/>
      <c r="DM300" s="120"/>
      <c r="DN300" s="120"/>
      <c r="DO300" s="120"/>
      <c r="DP300" s="120"/>
      <c r="DQ300" s="120"/>
      <c r="DR300" s="120"/>
      <c r="DS300" s="120"/>
      <c r="DT300" s="120"/>
      <c r="DU300" s="120"/>
      <c r="DV300" s="120"/>
      <c r="DW300" s="120"/>
      <c r="DX300" s="120"/>
      <c r="DY300" s="120"/>
      <c r="DZ300" s="120"/>
      <c r="EA300" s="120"/>
      <c r="EB300" s="120"/>
      <c r="EC300" s="120"/>
      <c r="ED300" s="120"/>
      <c r="EE300" s="120"/>
      <c r="EF300" s="120"/>
      <c r="EG300" s="120"/>
      <c r="EH300" s="120"/>
      <c r="EI300" s="120"/>
      <c r="EJ300" s="120"/>
      <c r="EK300" s="120"/>
      <c r="EL300" s="120"/>
      <c r="EM300" s="120"/>
      <c r="EN300" s="120"/>
      <c r="EO300" s="120"/>
      <c r="EP300" s="120"/>
      <c r="EQ300" s="120"/>
      <c r="ER300" s="120"/>
      <c r="ES300" s="120"/>
      <c r="ET300" s="120"/>
      <c r="EU300" s="120"/>
      <c r="EV300" s="120"/>
      <c r="EW300" s="120"/>
      <c r="EX300" s="120"/>
      <c r="EY300" s="120"/>
    </row>
    <row r="301" spans="1:155" s="63" customFormat="1" ht="18" x14ac:dyDescent="0.25">
      <c r="A301" s="48"/>
      <c r="B301" s="49"/>
      <c r="C301" s="49"/>
      <c r="D301" s="49" t="s">
        <v>111</v>
      </c>
      <c r="E301" s="49"/>
      <c r="F301" s="49"/>
      <c r="G301" s="94" t="s">
        <v>87</v>
      </c>
      <c r="H301" s="240">
        <f>H302+H313+H314+H318+H321+H322+H323+H324+H325+H326+H328+H329</f>
        <v>360000</v>
      </c>
      <c r="I301" s="241">
        <f>I302+I313+I314+I318+I321+I322+I323+I324+I325+I326+I328+I329</f>
        <v>125500</v>
      </c>
      <c r="J301" s="241">
        <f>J302+J313+J314+J318+J321+J322+J323+J324+J325+J326+J328+J329</f>
        <v>234500</v>
      </c>
      <c r="K301" s="229">
        <f t="shared" si="124"/>
        <v>34.86</v>
      </c>
      <c r="L301" s="313">
        <f>L302+L313+L314+L318+L321+L322+L323+L324+L325+L326+L328+L329</f>
        <v>125500</v>
      </c>
      <c r="M301" s="241">
        <f>M302+M313+M314+M318+M321+M322+M323+M324+M325+M326+M328+M329</f>
        <v>36972.359999999993</v>
      </c>
      <c r="N301" s="241">
        <f>N302+N313+N314+N318+N321+N322+N323+N324+N325+N326+N328+N329</f>
        <v>54040.52</v>
      </c>
      <c r="O301" s="304">
        <f t="shared" ref="O301" si="138">O302+O313+O314+O318+O321+O322+O323+O324+O325+O326+O328+O329</f>
        <v>91012.879999999976</v>
      </c>
      <c r="P301" s="351">
        <f t="shared" ref="P301:P332" si="139">L301-O301</f>
        <v>34487.120000000024</v>
      </c>
      <c r="Q301" s="82">
        <f t="shared" si="131"/>
        <v>25.28</v>
      </c>
      <c r="R301" s="58"/>
      <c r="S301" s="59"/>
      <c r="T301" s="218"/>
      <c r="U301" s="218"/>
      <c r="V301" s="218"/>
      <c r="W301" s="218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1"/>
      <c r="AU301" s="61"/>
      <c r="AV301" s="61"/>
      <c r="AW301" s="61"/>
      <c r="AX301" s="61"/>
      <c r="AY301" s="61"/>
      <c r="AZ301" s="61"/>
      <c r="BA301" s="61"/>
      <c r="BB301" s="61"/>
      <c r="BC301" s="61"/>
      <c r="BD301" s="61"/>
      <c r="BE301" s="61"/>
      <c r="BF301" s="61"/>
      <c r="BG301" s="61"/>
      <c r="BH301" s="61"/>
      <c r="BI301" s="61"/>
      <c r="BJ301" s="61"/>
      <c r="BK301" s="61"/>
      <c r="BL301" s="61"/>
      <c r="BM301" s="61"/>
      <c r="BN301" s="61"/>
      <c r="BO301" s="61"/>
      <c r="BP301" s="61"/>
      <c r="BQ301" s="61"/>
      <c r="BR301" s="61"/>
      <c r="BS301" s="61"/>
      <c r="BT301" s="61"/>
      <c r="BU301" s="61"/>
      <c r="BV301" s="61"/>
      <c r="BW301" s="61"/>
      <c r="BX301" s="61"/>
      <c r="BY301" s="61"/>
      <c r="BZ301" s="61"/>
      <c r="CA301" s="61"/>
      <c r="CB301" s="61"/>
      <c r="CC301" s="61"/>
      <c r="CD301" s="61"/>
      <c r="CE301" s="61"/>
      <c r="CF301" s="61"/>
      <c r="CG301" s="61"/>
      <c r="CH301" s="61"/>
      <c r="CI301" s="61"/>
      <c r="CJ301" s="61"/>
      <c r="CK301" s="61"/>
      <c r="CL301" s="61"/>
      <c r="CM301" s="61"/>
      <c r="CN301" s="61"/>
      <c r="CO301" s="61"/>
      <c r="CP301" s="61"/>
      <c r="CQ301" s="61"/>
      <c r="CR301" s="61"/>
      <c r="CS301" s="61"/>
      <c r="CT301" s="61"/>
      <c r="CU301" s="61"/>
      <c r="CV301" s="61"/>
      <c r="CW301" s="61"/>
      <c r="CX301" s="61"/>
      <c r="CY301" s="61"/>
      <c r="CZ301" s="61"/>
      <c r="DA301" s="61"/>
      <c r="DB301" s="61"/>
      <c r="DC301" s="61"/>
      <c r="DD301" s="62"/>
      <c r="DE301" s="62"/>
      <c r="DF301" s="62"/>
      <c r="DG301" s="62"/>
      <c r="DH301" s="62"/>
      <c r="DI301" s="62"/>
      <c r="DJ301" s="62"/>
      <c r="DK301" s="62"/>
      <c r="DL301" s="62"/>
      <c r="DM301" s="62"/>
      <c r="DN301" s="62"/>
      <c r="DO301" s="62"/>
      <c r="DP301" s="62"/>
      <c r="DQ301" s="62"/>
      <c r="DR301" s="62"/>
      <c r="DS301" s="62"/>
      <c r="DT301" s="62"/>
      <c r="DU301" s="62"/>
      <c r="DV301" s="62"/>
      <c r="DW301" s="62"/>
      <c r="DX301" s="62"/>
      <c r="DY301" s="62"/>
      <c r="DZ301" s="62"/>
      <c r="EA301" s="62"/>
      <c r="EB301" s="62"/>
      <c r="EC301" s="62"/>
      <c r="ED301" s="62"/>
      <c r="EE301" s="62"/>
      <c r="EF301" s="62"/>
      <c r="EG301" s="62"/>
      <c r="EH301" s="62"/>
      <c r="EI301" s="62"/>
      <c r="EJ301" s="62"/>
      <c r="EK301" s="62"/>
      <c r="EL301" s="62"/>
      <c r="EM301" s="62"/>
      <c r="EN301" s="62"/>
      <c r="EO301" s="62"/>
      <c r="EP301" s="62"/>
      <c r="EQ301" s="62"/>
      <c r="ER301" s="62"/>
      <c r="ES301" s="62"/>
      <c r="ET301" s="62"/>
      <c r="EU301" s="62"/>
      <c r="EV301" s="62"/>
      <c r="EW301" s="62"/>
      <c r="EX301" s="62"/>
      <c r="EY301" s="62"/>
    </row>
    <row r="302" spans="1:155" s="63" customFormat="1" ht="18" x14ac:dyDescent="0.25">
      <c r="A302" s="48"/>
      <c r="B302" s="49"/>
      <c r="C302" s="49"/>
      <c r="D302" s="49"/>
      <c r="E302" s="49" t="s">
        <v>37</v>
      </c>
      <c r="F302" s="49"/>
      <c r="G302" s="67" t="s">
        <v>225</v>
      </c>
      <c r="H302" s="240">
        <f>SUM(H303:H312)</f>
        <v>280000</v>
      </c>
      <c r="I302" s="241">
        <f>SUM(I303:I312)</f>
        <v>103000</v>
      </c>
      <c r="J302" s="241">
        <f>SUM(J303:J312)</f>
        <v>177000</v>
      </c>
      <c r="K302" s="229">
        <f t="shared" si="124"/>
        <v>36.79</v>
      </c>
      <c r="L302" s="313">
        <f>SUM(L303:L312)</f>
        <v>103000</v>
      </c>
      <c r="M302" s="241">
        <f>SUM(M303:M312)</f>
        <v>33510.509999999995</v>
      </c>
      <c r="N302" s="241">
        <f>SUM(N303:N312)</f>
        <v>50581.39</v>
      </c>
      <c r="O302" s="304">
        <f t="shared" ref="O302" si="140">SUM(O303:O312)</f>
        <v>84091.89999999998</v>
      </c>
      <c r="P302" s="351">
        <f t="shared" si="139"/>
        <v>18908.10000000002</v>
      </c>
      <c r="Q302" s="82">
        <f t="shared" si="131"/>
        <v>30.03</v>
      </c>
      <c r="R302" s="58"/>
      <c r="S302" s="59"/>
      <c r="T302" s="218"/>
      <c r="U302" s="218"/>
      <c r="V302" s="218"/>
      <c r="W302" s="218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1"/>
      <c r="AU302" s="61"/>
      <c r="AV302" s="61"/>
      <c r="AW302" s="61"/>
      <c r="AX302" s="61"/>
      <c r="AY302" s="61"/>
      <c r="AZ302" s="61"/>
      <c r="BA302" s="61"/>
      <c r="BB302" s="61"/>
      <c r="BC302" s="61"/>
      <c r="BD302" s="61"/>
      <c r="BE302" s="61"/>
      <c r="BF302" s="61"/>
      <c r="BG302" s="61"/>
      <c r="BH302" s="61"/>
      <c r="BI302" s="61"/>
      <c r="BJ302" s="61"/>
      <c r="BK302" s="61"/>
      <c r="BL302" s="61"/>
      <c r="BM302" s="61"/>
      <c r="BN302" s="61"/>
      <c r="BO302" s="61"/>
      <c r="BP302" s="61"/>
      <c r="BQ302" s="61"/>
      <c r="BR302" s="61"/>
      <c r="BS302" s="61"/>
      <c r="BT302" s="61"/>
      <c r="BU302" s="61"/>
      <c r="BV302" s="61"/>
      <c r="BW302" s="61"/>
      <c r="BX302" s="61"/>
      <c r="BY302" s="61"/>
      <c r="BZ302" s="61"/>
      <c r="CA302" s="61"/>
      <c r="CB302" s="61"/>
      <c r="CC302" s="61"/>
      <c r="CD302" s="61"/>
      <c r="CE302" s="61"/>
      <c r="CF302" s="61"/>
      <c r="CG302" s="61"/>
      <c r="CH302" s="61"/>
      <c r="CI302" s="61"/>
      <c r="CJ302" s="61"/>
      <c r="CK302" s="61"/>
      <c r="CL302" s="61"/>
      <c r="CM302" s="61"/>
      <c r="CN302" s="61"/>
      <c r="CO302" s="61"/>
      <c r="CP302" s="61"/>
      <c r="CQ302" s="61"/>
      <c r="CR302" s="61"/>
      <c r="CS302" s="61"/>
      <c r="CT302" s="61"/>
      <c r="CU302" s="61"/>
      <c r="CV302" s="61"/>
      <c r="CW302" s="61"/>
      <c r="CX302" s="61"/>
      <c r="CY302" s="61"/>
      <c r="CZ302" s="61"/>
      <c r="DA302" s="61"/>
      <c r="DB302" s="61"/>
      <c r="DC302" s="61"/>
      <c r="DD302" s="62"/>
      <c r="DE302" s="62"/>
      <c r="DF302" s="62"/>
      <c r="DG302" s="62"/>
      <c r="DH302" s="62"/>
      <c r="DI302" s="62"/>
      <c r="DJ302" s="62"/>
      <c r="DK302" s="62"/>
      <c r="DL302" s="62"/>
      <c r="DM302" s="62"/>
      <c r="DN302" s="62"/>
      <c r="DO302" s="62"/>
      <c r="DP302" s="62"/>
      <c r="DQ302" s="62"/>
      <c r="DR302" s="62"/>
      <c r="DS302" s="62"/>
      <c r="DT302" s="62"/>
      <c r="DU302" s="62"/>
      <c r="DV302" s="62"/>
      <c r="DW302" s="62"/>
      <c r="DX302" s="62"/>
      <c r="DY302" s="62"/>
      <c r="DZ302" s="62"/>
      <c r="EA302" s="62"/>
      <c r="EB302" s="62"/>
      <c r="EC302" s="62"/>
      <c r="ED302" s="62"/>
      <c r="EE302" s="62"/>
      <c r="EF302" s="62"/>
      <c r="EG302" s="62"/>
      <c r="EH302" s="62"/>
      <c r="EI302" s="62"/>
      <c r="EJ302" s="62"/>
      <c r="EK302" s="62"/>
      <c r="EL302" s="62"/>
      <c r="EM302" s="62"/>
      <c r="EN302" s="62"/>
      <c r="EO302" s="62"/>
      <c r="EP302" s="62"/>
      <c r="EQ302" s="62"/>
      <c r="ER302" s="62"/>
      <c r="ES302" s="62"/>
      <c r="ET302" s="62"/>
      <c r="EU302" s="62"/>
      <c r="EV302" s="62"/>
      <c r="EW302" s="62"/>
      <c r="EX302" s="62"/>
      <c r="EY302" s="62"/>
    </row>
    <row r="303" spans="1:155" s="121" customFormat="1" ht="18" x14ac:dyDescent="0.2">
      <c r="A303" s="112"/>
      <c r="B303" s="113"/>
      <c r="C303" s="113"/>
      <c r="D303" s="113"/>
      <c r="E303" s="113"/>
      <c r="F303" s="113" t="s">
        <v>37</v>
      </c>
      <c r="G303" s="114" t="s">
        <v>281</v>
      </c>
      <c r="H303" s="258">
        <v>20000</v>
      </c>
      <c r="I303" s="255">
        <v>5000</v>
      </c>
      <c r="J303" s="255">
        <f t="shared" ref="J303:J312" si="141">H303-I303</f>
        <v>15000</v>
      </c>
      <c r="K303" s="357">
        <f t="shared" si="124"/>
        <v>25</v>
      </c>
      <c r="L303" s="390">
        <v>5000</v>
      </c>
      <c r="M303" s="255">
        <v>0</v>
      </c>
      <c r="N303" s="255">
        <v>4814</v>
      </c>
      <c r="O303" s="298">
        <f t="shared" ref="O303:O313" si="142">+M303+N303</f>
        <v>4814</v>
      </c>
      <c r="P303" s="376">
        <f t="shared" si="139"/>
        <v>186</v>
      </c>
      <c r="Q303" s="115">
        <f t="shared" si="131"/>
        <v>24.07</v>
      </c>
      <c r="R303" s="116"/>
      <c r="S303" s="117"/>
      <c r="T303" s="125"/>
      <c r="U303" s="125"/>
      <c r="V303" s="125"/>
      <c r="W303" s="125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  <c r="AM303" s="118"/>
      <c r="AN303" s="118"/>
      <c r="AO303" s="118"/>
      <c r="AP303" s="118"/>
      <c r="AQ303" s="118"/>
      <c r="AR303" s="118"/>
      <c r="AS303" s="118"/>
      <c r="AT303" s="119"/>
      <c r="AU303" s="119"/>
      <c r="AV303" s="119"/>
      <c r="AW303" s="119"/>
      <c r="AX303" s="119"/>
      <c r="AY303" s="119"/>
      <c r="AZ303" s="119"/>
      <c r="BA303" s="119"/>
      <c r="BB303" s="119"/>
      <c r="BC303" s="119"/>
      <c r="BD303" s="119"/>
      <c r="BE303" s="119"/>
      <c r="BF303" s="119"/>
      <c r="BG303" s="119"/>
      <c r="BH303" s="119"/>
      <c r="BI303" s="119"/>
      <c r="BJ303" s="119"/>
      <c r="BK303" s="119"/>
      <c r="BL303" s="119"/>
      <c r="BM303" s="119"/>
      <c r="BN303" s="119"/>
      <c r="BO303" s="119"/>
      <c r="BP303" s="119"/>
      <c r="BQ303" s="119"/>
      <c r="BR303" s="119"/>
      <c r="BS303" s="119"/>
      <c r="BT303" s="119"/>
      <c r="BU303" s="119"/>
      <c r="BV303" s="119"/>
      <c r="BW303" s="119"/>
      <c r="BX303" s="119"/>
      <c r="BY303" s="119"/>
      <c r="BZ303" s="119"/>
      <c r="CA303" s="119"/>
      <c r="CB303" s="119"/>
      <c r="CC303" s="119"/>
      <c r="CD303" s="119"/>
      <c r="CE303" s="119"/>
      <c r="CF303" s="119"/>
      <c r="CG303" s="119"/>
      <c r="CH303" s="119"/>
      <c r="CI303" s="119"/>
      <c r="CJ303" s="119"/>
      <c r="CK303" s="119"/>
      <c r="CL303" s="119"/>
      <c r="CM303" s="119"/>
      <c r="CN303" s="119"/>
      <c r="CO303" s="119"/>
      <c r="CP303" s="119"/>
      <c r="CQ303" s="119"/>
      <c r="CR303" s="119"/>
      <c r="CS303" s="119"/>
      <c r="CT303" s="119"/>
      <c r="CU303" s="119"/>
      <c r="CV303" s="119"/>
      <c r="CW303" s="119"/>
      <c r="CX303" s="119"/>
      <c r="CY303" s="119"/>
      <c r="CZ303" s="119"/>
      <c r="DA303" s="119"/>
      <c r="DB303" s="119"/>
      <c r="DC303" s="119"/>
      <c r="DD303" s="120"/>
      <c r="DE303" s="120"/>
      <c r="DF303" s="120"/>
      <c r="DG303" s="120"/>
      <c r="DH303" s="120"/>
      <c r="DI303" s="120"/>
      <c r="DJ303" s="120"/>
      <c r="DK303" s="120"/>
      <c r="DL303" s="120"/>
      <c r="DM303" s="120"/>
      <c r="DN303" s="120"/>
      <c r="DO303" s="120"/>
      <c r="DP303" s="120"/>
      <c r="DQ303" s="120"/>
      <c r="DR303" s="120"/>
      <c r="DS303" s="120"/>
      <c r="DT303" s="120"/>
      <c r="DU303" s="120"/>
      <c r="DV303" s="120"/>
      <c r="DW303" s="120"/>
      <c r="DX303" s="120"/>
      <c r="DY303" s="120"/>
      <c r="DZ303" s="120"/>
      <c r="EA303" s="120"/>
      <c r="EB303" s="120"/>
      <c r="EC303" s="120"/>
      <c r="ED303" s="120"/>
      <c r="EE303" s="120"/>
      <c r="EF303" s="120"/>
      <c r="EG303" s="120"/>
      <c r="EH303" s="120"/>
      <c r="EI303" s="120"/>
      <c r="EJ303" s="120"/>
      <c r="EK303" s="120"/>
      <c r="EL303" s="120"/>
      <c r="EM303" s="120"/>
      <c r="EN303" s="120"/>
      <c r="EO303" s="120"/>
      <c r="EP303" s="120"/>
      <c r="EQ303" s="120"/>
      <c r="ER303" s="120"/>
      <c r="ES303" s="120"/>
      <c r="ET303" s="120"/>
      <c r="EU303" s="120"/>
      <c r="EV303" s="120"/>
      <c r="EW303" s="120"/>
      <c r="EX303" s="120"/>
      <c r="EY303" s="120"/>
    </row>
    <row r="304" spans="1:155" ht="18" x14ac:dyDescent="0.2">
      <c r="A304" s="64"/>
      <c r="B304" s="65"/>
      <c r="C304" s="65"/>
      <c r="D304" s="65"/>
      <c r="E304" s="65"/>
      <c r="F304" s="65" t="s">
        <v>35</v>
      </c>
      <c r="G304" s="68" t="s">
        <v>282</v>
      </c>
      <c r="H304" s="249">
        <v>2000</v>
      </c>
      <c r="I304" s="250">
        <v>0</v>
      </c>
      <c r="J304" s="250">
        <f t="shared" si="141"/>
        <v>2000</v>
      </c>
      <c r="K304" s="229">
        <f t="shared" si="124"/>
        <v>0</v>
      </c>
      <c r="L304" s="390">
        <v>0</v>
      </c>
      <c r="M304" s="255">
        <v>0</v>
      </c>
      <c r="N304" s="255">
        <v>0</v>
      </c>
      <c r="O304" s="298">
        <f t="shared" si="142"/>
        <v>0</v>
      </c>
      <c r="P304" s="376">
        <f t="shared" si="139"/>
        <v>0</v>
      </c>
      <c r="Q304" s="115">
        <f t="shared" si="131"/>
        <v>0</v>
      </c>
      <c r="R304" s="130"/>
      <c r="S304" s="40"/>
      <c r="T304" s="125"/>
      <c r="U304" s="125"/>
      <c r="V304" s="125"/>
      <c r="W304" s="125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  <c r="CX304" s="10"/>
      <c r="CY304" s="10"/>
      <c r="CZ304" s="10"/>
      <c r="DA304" s="10"/>
      <c r="DB304" s="10"/>
      <c r="DC304" s="10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  <c r="EW304" s="11"/>
      <c r="EX304" s="11"/>
      <c r="EY304" s="11"/>
    </row>
    <row r="305" spans="1:155" ht="18" x14ac:dyDescent="0.2">
      <c r="A305" s="64"/>
      <c r="B305" s="65"/>
      <c r="C305" s="65"/>
      <c r="D305" s="65"/>
      <c r="E305" s="65"/>
      <c r="F305" s="65" t="s">
        <v>55</v>
      </c>
      <c r="G305" s="68" t="s">
        <v>283</v>
      </c>
      <c r="H305" s="249">
        <v>126000</v>
      </c>
      <c r="I305" s="250">
        <v>66000</v>
      </c>
      <c r="J305" s="250">
        <f t="shared" si="141"/>
        <v>60000</v>
      </c>
      <c r="K305" s="229">
        <f t="shared" si="124"/>
        <v>52.38</v>
      </c>
      <c r="L305" s="390">
        <v>66000</v>
      </c>
      <c r="M305" s="255">
        <v>25377.71</v>
      </c>
      <c r="N305" s="255">
        <v>36838</v>
      </c>
      <c r="O305" s="298">
        <f t="shared" si="142"/>
        <v>62215.71</v>
      </c>
      <c r="P305" s="376">
        <f t="shared" si="139"/>
        <v>3784.2900000000009</v>
      </c>
      <c r="Q305" s="115">
        <f t="shared" si="131"/>
        <v>49.38</v>
      </c>
      <c r="R305" s="130"/>
      <c r="S305" s="40"/>
      <c r="T305" s="125"/>
      <c r="U305" s="125"/>
      <c r="V305" s="125"/>
      <c r="W305" s="125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10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  <c r="EW305" s="11"/>
      <c r="EX305" s="11"/>
      <c r="EY305" s="11"/>
    </row>
    <row r="306" spans="1:155" ht="18" x14ac:dyDescent="0.2">
      <c r="A306" s="64"/>
      <c r="B306" s="65"/>
      <c r="C306" s="65"/>
      <c r="D306" s="65"/>
      <c r="E306" s="65"/>
      <c r="F306" s="65" t="s">
        <v>24</v>
      </c>
      <c r="G306" s="68" t="s">
        <v>227</v>
      </c>
      <c r="H306" s="249">
        <v>8000</v>
      </c>
      <c r="I306" s="250">
        <v>2000</v>
      </c>
      <c r="J306" s="250">
        <f t="shared" si="141"/>
        <v>6000</v>
      </c>
      <c r="K306" s="229">
        <f t="shared" si="124"/>
        <v>25</v>
      </c>
      <c r="L306" s="390">
        <v>2000</v>
      </c>
      <c r="M306" s="255">
        <v>390.74</v>
      </c>
      <c r="N306" s="255">
        <v>635.19000000000005</v>
      </c>
      <c r="O306" s="298">
        <f t="shared" si="142"/>
        <v>1025.93</v>
      </c>
      <c r="P306" s="376">
        <f t="shared" si="139"/>
        <v>974.06999999999994</v>
      </c>
      <c r="Q306" s="115">
        <f t="shared" si="131"/>
        <v>12.82</v>
      </c>
      <c r="R306" s="130"/>
      <c r="S306" s="40"/>
      <c r="T306" s="125"/>
      <c r="U306" s="125"/>
      <c r="V306" s="125"/>
      <c r="W306" s="125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  <c r="CW306" s="10"/>
      <c r="CX306" s="10"/>
      <c r="CY306" s="10"/>
      <c r="CZ306" s="10"/>
      <c r="DA306" s="10"/>
      <c r="DB306" s="10"/>
      <c r="DC306" s="10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  <c r="EW306" s="11"/>
      <c r="EX306" s="11"/>
      <c r="EY306" s="11"/>
    </row>
    <row r="307" spans="1:155" ht="18" x14ac:dyDescent="0.2">
      <c r="A307" s="64"/>
      <c r="B307" s="65"/>
      <c r="C307" s="65"/>
      <c r="D307" s="65"/>
      <c r="E307" s="65"/>
      <c r="F307" s="65" t="s">
        <v>142</v>
      </c>
      <c r="G307" s="68" t="s">
        <v>284</v>
      </c>
      <c r="H307" s="249">
        <v>4000</v>
      </c>
      <c r="I307" s="250">
        <v>1000</v>
      </c>
      <c r="J307" s="250">
        <f t="shared" si="141"/>
        <v>3000</v>
      </c>
      <c r="K307" s="229">
        <f t="shared" si="124"/>
        <v>25</v>
      </c>
      <c r="L307" s="390">
        <v>1000</v>
      </c>
      <c r="M307" s="255">
        <v>0</v>
      </c>
      <c r="N307" s="255">
        <v>0</v>
      </c>
      <c r="O307" s="298">
        <f t="shared" si="142"/>
        <v>0</v>
      </c>
      <c r="P307" s="376">
        <f t="shared" si="139"/>
        <v>1000</v>
      </c>
      <c r="Q307" s="115">
        <f t="shared" si="131"/>
        <v>0</v>
      </c>
      <c r="R307" s="130"/>
      <c r="S307" s="40"/>
      <c r="T307" s="125"/>
      <c r="U307" s="125"/>
      <c r="V307" s="125"/>
      <c r="W307" s="125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  <c r="CW307" s="10"/>
      <c r="CX307" s="10"/>
      <c r="CY307" s="10"/>
      <c r="CZ307" s="10"/>
      <c r="DA307" s="10"/>
      <c r="DB307" s="10"/>
      <c r="DC307" s="10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  <c r="EW307" s="11"/>
      <c r="EX307" s="11"/>
      <c r="EY307" s="11"/>
    </row>
    <row r="308" spans="1:155" s="121" customFormat="1" ht="18" x14ac:dyDescent="0.2">
      <c r="A308" s="112"/>
      <c r="B308" s="113"/>
      <c r="C308" s="113"/>
      <c r="D308" s="113"/>
      <c r="E308" s="113"/>
      <c r="F308" s="113" t="s">
        <v>39</v>
      </c>
      <c r="G308" s="114" t="s">
        <v>285</v>
      </c>
      <c r="H308" s="258">
        <v>0</v>
      </c>
      <c r="I308" s="255">
        <v>0</v>
      </c>
      <c r="J308" s="255">
        <f t="shared" si="141"/>
        <v>0</v>
      </c>
      <c r="K308" s="357" t="e">
        <f t="shared" si="124"/>
        <v>#DIV/0!</v>
      </c>
      <c r="L308" s="390">
        <v>0</v>
      </c>
      <c r="M308" s="255">
        <v>0</v>
      </c>
      <c r="N308" s="255">
        <v>0</v>
      </c>
      <c r="O308" s="298">
        <f t="shared" si="142"/>
        <v>0</v>
      </c>
      <c r="P308" s="376">
        <f t="shared" si="139"/>
        <v>0</v>
      </c>
      <c r="Q308" s="115" t="e">
        <f t="shared" si="131"/>
        <v>#DIV/0!</v>
      </c>
      <c r="R308" s="130"/>
      <c r="S308" s="117"/>
      <c r="T308" s="125"/>
      <c r="U308" s="125"/>
      <c r="V308" s="125"/>
      <c r="W308" s="125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18"/>
      <c r="AP308" s="118"/>
      <c r="AQ308" s="118"/>
      <c r="AR308" s="118"/>
      <c r="AS308" s="118"/>
      <c r="AT308" s="119"/>
      <c r="AU308" s="119"/>
      <c r="AV308" s="119"/>
      <c r="AW308" s="119"/>
      <c r="AX308" s="119"/>
      <c r="AY308" s="119"/>
      <c r="AZ308" s="119"/>
      <c r="BA308" s="119"/>
      <c r="BB308" s="119"/>
      <c r="BC308" s="119"/>
      <c r="BD308" s="119"/>
      <c r="BE308" s="119"/>
      <c r="BF308" s="119"/>
      <c r="BG308" s="119"/>
      <c r="BH308" s="119"/>
      <c r="BI308" s="119"/>
      <c r="BJ308" s="119"/>
      <c r="BK308" s="119"/>
      <c r="BL308" s="119"/>
      <c r="BM308" s="119"/>
      <c r="BN308" s="119"/>
      <c r="BO308" s="119"/>
      <c r="BP308" s="119"/>
      <c r="BQ308" s="119"/>
      <c r="BR308" s="119"/>
      <c r="BS308" s="119"/>
      <c r="BT308" s="119"/>
      <c r="BU308" s="119"/>
      <c r="BV308" s="119"/>
      <c r="BW308" s="119"/>
      <c r="BX308" s="119"/>
      <c r="BY308" s="119"/>
      <c r="BZ308" s="119"/>
      <c r="CA308" s="119"/>
      <c r="CB308" s="119"/>
      <c r="CC308" s="119"/>
      <c r="CD308" s="119"/>
      <c r="CE308" s="119"/>
      <c r="CF308" s="119"/>
      <c r="CG308" s="119"/>
      <c r="CH308" s="119"/>
      <c r="CI308" s="119"/>
      <c r="CJ308" s="119"/>
      <c r="CK308" s="119"/>
      <c r="CL308" s="119"/>
      <c r="CM308" s="119"/>
      <c r="CN308" s="119"/>
      <c r="CO308" s="119"/>
      <c r="CP308" s="119"/>
      <c r="CQ308" s="119"/>
      <c r="CR308" s="119"/>
      <c r="CS308" s="119"/>
      <c r="CT308" s="119"/>
      <c r="CU308" s="119"/>
      <c r="CV308" s="119"/>
      <c r="CW308" s="119"/>
      <c r="CX308" s="119"/>
      <c r="CY308" s="119"/>
      <c r="CZ308" s="119"/>
      <c r="DA308" s="119"/>
      <c r="DB308" s="119"/>
      <c r="DC308" s="119"/>
      <c r="DD308" s="120"/>
      <c r="DE308" s="120"/>
      <c r="DF308" s="120"/>
      <c r="DG308" s="120"/>
      <c r="DH308" s="120"/>
      <c r="DI308" s="120"/>
      <c r="DJ308" s="120"/>
      <c r="DK308" s="120"/>
      <c r="DL308" s="120"/>
      <c r="DM308" s="120"/>
      <c r="DN308" s="120"/>
      <c r="DO308" s="120"/>
      <c r="DP308" s="120"/>
      <c r="DQ308" s="120"/>
      <c r="DR308" s="120"/>
      <c r="DS308" s="120"/>
      <c r="DT308" s="120"/>
      <c r="DU308" s="120"/>
      <c r="DV308" s="120"/>
      <c r="DW308" s="120"/>
      <c r="DX308" s="120"/>
      <c r="DY308" s="120"/>
      <c r="DZ308" s="120"/>
      <c r="EA308" s="120"/>
      <c r="EB308" s="120"/>
      <c r="EC308" s="120"/>
      <c r="ED308" s="120"/>
      <c r="EE308" s="120"/>
      <c r="EF308" s="120"/>
      <c r="EG308" s="120"/>
      <c r="EH308" s="120"/>
      <c r="EI308" s="120"/>
      <c r="EJ308" s="120"/>
      <c r="EK308" s="120"/>
      <c r="EL308" s="120"/>
      <c r="EM308" s="120"/>
      <c r="EN308" s="120"/>
      <c r="EO308" s="120"/>
      <c r="EP308" s="120"/>
      <c r="EQ308" s="120"/>
      <c r="ER308" s="120"/>
      <c r="ES308" s="120"/>
      <c r="ET308" s="120"/>
      <c r="EU308" s="120"/>
      <c r="EV308" s="120"/>
      <c r="EW308" s="120"/>
      <c r="EX308" s="120"/>
      <c r="EY308" s="120"/>
    </row>
    <row r="309" spans="1:155" ht="18" x14ac:dyDescent="0.2">
      <c r="A309" s="64"/>
      <c r="B309" s="65"/>
      <c r="C309" s="65"/>
      <c r="D309" s="65"/>
      <c r="E309" s="65"/>
      <c r="F309" s="65"/>
      <c r="G309" s="68" t="s">
        <v>230</v>
      </c>
      <c r="H309" s="249"/>
      <c r="I309" s="250"/>
      <c r="J309" s="250">
        <f t="shared" si="141"/>
        <v>0</v>
      </c>
      <c r="K309" s="229" t="e">
        <f t="shared" si="124"/>
        <v>#DIV/0!</v>
      </c>
      <c r="L309" s="390"/>
      <c r="M309" s="255">
        <v>0</v>
      </c>
      <c r="N309" s="255">
        <v>0</v>
      </c>
      <c r="O309" s="298">
        <f t="shared" si="142"/>
        <v>0</v>
      </c>
      <c r="P309" s="349">
        <f t="shared" si="139"/>
        <v>0</v>
      </c>
      <c r="Q309" s="115" t="e">
        <f t="shared" si="131"/>
        <v>#DIV/0!</v>
      </c>
      <c r="R309" s="39"/>
      <c r="S309" s="40"/>
      <c r="T309" s="125"/>
      <c r="U309" s="125"/>
      <c r="V309" s="125"/>
      <c r="W309" s="125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  <c r="CW309" s="10"/>
      <c r="CX309" s="10"/>
      <c r="CY309" s="10"/>
      <c r="CZ309" s="10"/>
      <c r="DA309" s="10"/>
      <c r="DB309" s="10"/>
      <c r="DC309" s="10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  <c r="EW309" s="11"/>
      <c r="EX309" s="11"/>
      <c r="EY309" s="11"/>
    </row>
    <row r="310" spans="1:155" s="121" customFormat="1" ht="18" x14ac:dyDescent="0.2">
      <c r="A310" s="112"/>
      <c r="B310" s="113"/>
      <c r="C310" s="113"/>
      <c r="D310" s="113"/>
      <c r="E310" s="113"/>
      <c r="F310" s="113" t="s">
        <v>148</v>
      </c>
      <c r="G310" s="114" t="s">
        <v>286</v>
      </c>
      <c r="H310" s="258">
        <v>19000</v>
      </c>
      <c r="I310" s="255">
        <v>4000</v>
      </c>
      <c r="J310" s="255">
        <f t="shared" si="141"/>
        <v>15000</v>
      </c>
      <c r="K310" s="357">
        <f t="shared" si="124"/>
        <v>21.05</v>
      </c>
      <c r="L310" s="390">
        <v>4000</v>
      </c>
      <c r="M310" s="255">
        <v>1247.83</v>
      </c>
      <c r="N310" s="255">
        <v>1411.7</v>
      </c>
      <c r="O310" s="298">
        <f t="shared" si="142"/>
        <v>2659.5299999999997</v>
      </c>
      <c r="P310" s="376">
        <f t="shared" si="139"/>
        <v>1340.4700000000003</v>
      </c>
      <c r="Q310" s="115">
        <f t="shared" si="131"/>
        <v>14</v>
      </c>
      <c r="R310" s="116"/>
      <c r="S310" s="117"/>
      <c r="T310" s="125"/>
      <c r="U310" s="125"/>
      <c r="V310" s="125"/>
      <c r="W310" s="125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  <c r="AM310" s="118"/>
      <c r="AN310" s="118"/>
      <c r="AO310" s="118"/>
      <c r="AP310" s="118"/>
      <c r="AQ310" s="118"/>
      <c r="AR310" s="118"/>
      <c r="AS310" s="118"/>
      <c r="AT310" s="119"/>
      <c r="AU310" s="119"/>
      <c r="AV310" s="119"/>
      <c r="AW310" s="119"/>
      <c r="AX310" s="119"/>
      <c r="AY310" s="119"/>
      <c r="AZ310" s="119"/>
      <c r="BA310" s="119"/>
      <c r="BB310" s="119"/>
      <c r="BC310" s="119"/>
      <c r="BD310" s="119"/>
      <c r="BE310" s="119"/>
      <c r="BF310" s="119"/>
      <c r="BG310" s="119"/>
      <c r="BH310" s="119"/>
      <c r="BI310" s="119"/>
      <c r="BJ310" s="119"/>
      <c r="BK310" s="119"/>
      <c r="BL310" s="119"/>
      <c r="BM310" s="119"/>
      <c r="BN310" s="119"/>
      <c r="BO310" s="119"/>
      <c r="BP310" s="119"/>
      <c r="BQ310" s="119"/>
      <c r="BR310" s="119"/>
      <c r="BS310" s="119"/>
      <c r="BT310" s="119"/>
      <c r="BU310" s="119"/>
      <c r="BV310" s="119"/>
      <c r="BW310" s="119"/>
      <c r="BX310" s="119"/>
      <c r="BY310" s="119"/>
      <c r="BZ310" s="119"/>
      <c r="CA310" s="119"/>
      <c r="CB310" s="119"/>
      <c r="CC310" s="119"/>
      <c r="CD310" s="119"/>
      <c r="CE310" s="119"/>
      <c r="CF310" s="119"/>
      <c r="CG310" s="119"/>
      <c r="CH310" s="119"/>
      <c r="CI310" s="119"/>
      <c r="CJ310" s="119"/>
      <c r="CK310" s="119"/>
      <c r="CL310" s="119"/>
      <c r="CM310" s="119"/>
      <c r="CN310" s="119"/>
      <c r="CO310" s="119"/>
      <c r="CP310" s="119"/>
      <c r="CQ310" s="119"/>
      <c r="CR310" s="119"/>
      <c r="CS310" s="119"/>
      <c r="CT310" s="119"/>
      <c r="CU310" s="119"/>
      <c r="CV310" s="119"/>
      <c r="CW310" s="119"/>
      <c r="CX310" s="119"/>
      <c r="CY310" s="119"/>
      <c r="CZ310" s="119"/>
      <c r="DA310" s="119"/>
      <c r="DB310" s="119"/>
      <c r="DC310" s="119"/>
      <c r="DD310" s="120"/>
      <c r="DE310" s="120"/>
      <c r="DF310" s="120"/>
      <c r="DG310" s="120"/>
      <c r="DH310" s="120"/>
      <c r="DI310" s="120"/>
      <c r="DJ310" s="120"/>
      <c r="DK310" s="120"/>
      <c r="DL310" s="120"/>
      <c r="DM310" s="120"/>
      <c r="DN310" s="120"/>
      <c r="DO310" s="120"/>
      <c r="DP310" s="120"/>
      <c r="DQ310" s="120"/>
      <c r="DR310" s="120"/>
      <c r="DS310" s="120"/>
      <c r="DT310" s="120"/>
      <c r="DU310" s="120"/>
      <c r="DV310" s="120"/>
      <c r="DW310" s="120"/>
      <c r="DX310" s="120"/>
      <c r="DY310" s="120"/>
      <c r="DZ310" s="120"/>
      <c r="EA310" s="120"/>
      <c r="EB310" s="120"/>
      <c r="EC310" s="120"/>
      <c r="ED310" s="120"/>
      <c r="EE310" s="120"/>
      <c r="EF310" s="120"/>
      <c r="EG310" s="120"/>
      <c r="EH310" s="120"/>
      <c r="EI310" s="120"/>
      <c r="EJ310" s="120"/>
      <c r="EK310" s="120"/>
      <c r="EL310" s="120"/>
      <c r="EM310" s="120"/>
      <c r="EN310" s="120"/>
      <c r="EO310" s="120"/>
      <c r="EP310" s="120"/>
      <c r="EQ310" s="120"/>
      <c r="ER310" s="120"/>
      <c r="ES310" s="120"/>
      <c r="ET310" s="120"/>
      <c r="EU310" s="120"/>
      <c r="EV310" s="120"/>
      <c r="EW310" s="120"/>
      <c r="EX310" s="120"/>
      <c r="EY310" s="120"/>
    </row>
    <row r="311" spans="1:155" s="121" customFormat="1" ht="18" x14ac:dyDescent="0.2">
      <c r="A311" s="112"/>
      <c r="B311" s="113"/>
      <c r="C311" s="113"/>
      <c r="D311" s="113"/>
      <c r="E311" s="113"/>
      <c r="F311" s="113" t="s">
        <v>46</v>
      </c>
      <c r="G311" s="114" t="s">
        <v>232</v>
      </c>
      <c r="H311" s="258">
        <v>85000</v>
      </c>
      <c r="I311" s="255">
        <v>21000</v>
      </c>
      <c r="J311" s="255">
        <f t="shared" si="141"/>
        <v>64000</v>
      </c>
      <c r="K311" s="357">
        <f t="shared" si="124"/>
        <v>24.71</v>
      </c>
      <c r="L311" s="390">
        <v>21000</v>
      </c>
      <c r="M311" s="255">
        <v>6494.23</v>
      </c>
      <c r="N311" s="255">
        <v>6494.5</v>
      </c>
      <c r="O311" s="298">
        <f t="shared" si="142"/>
        <v>12988.73</v>
      </c>
      <c r="P311" s="376">
        <f t="shared" si="139"/>
        <v>8011.27</v>
      </c>
      <c r="Q311" s="115">
        <f t="shared" si="131"/>
        <v>15.28</v>
      </c>
      <c r="R311" s="116"/>
      <c r="S311" s="117"/>
      <c r="T311" s="125"/>
      <c r="U311" s="125"/>
      <c r="V311" s="125"/>
      <c r="W311" s="125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/>
      <c r="AM311" s="118"/>
      <c r="AN311" s="118"/>
      <c r="AO311" s="118"/>
      <c r="AP311" s="118"/>
      <c r="AQ311" s="118"/>
      <c r="AR311" s="118"/>
      <c r="AS311" s="118"/>
      <c r="AT311" s="119"/>
      <c r="AU311" s="119"/>
      <c r="AV311" s="119"/>
      <c r="AW311" s="119"/>
      <c r="AX311" s="119"/>
      <c r="AY311" s="119"/>
      <c r="AZ311" s="119"/>
      <c r="BA311" s="119"/>
      <c r="BB311" s="119"/>
      <c r="BC311" s="119"/>
      <c r="BD311" s="119"/>
      <c r="BE311" s="119"/>
      <c r="BF311" s="119"/>
      <c r="BG311" s="119"/>
      <c r="BH311" s="119"/>
      <c r="BI311" s="119"/>
      <c r="BJ311" s="119"/>
      <c r="BK311" s="119"/>
      <c r="BL311" s="119"/>
      <c r="BM311" s="119"/>
      <c r="BN311" s="119"/>
      <c r="BO311" s="119"/>
      <c r="BP311" s="119"/>
      <c r="BQ311" s="119"/>
      <c r="BR311" s="119"/>
      <c r="BS311" s="119"/>
      <c r="BT311" s="119"/>
      <c r="BU311" s="119"/>
      <c r="BV311" s="119"/>
      <c r="BW311" s="119"/>
      <c r="BX311" s="119"/>
      <c r="BY311" s="119"/>
      <c r="BZ311" s="119"/>
      <c r="CA311" s="119"/>
      <c r="CB311" s="119"/>
      <c r="CC311" s="119"/>
      <c r="CD311" s="119"/>
      <c r="CE311" s="119"/>
      <c r="CF311" s="119"/>
      <c r="CG311" s="119"/>
      <c r="CH311" s="119"/>
      <c r="CI311" s="119"/>
      <c r="CJ311" s="119"/>
      <c r="CK311" s="119"/>
      <c r="CL311" s="119"/>
      <c r="CM311" s="119"/>
      <c r="CN311" s="119"/>
      <c r="CO311" s="119"/>
      <c r="CP311" s="119"/>
      <c r="CQ311" s="119"/>
      <c r="CR311" s="119"/>
      <c r="CS311" s="119"/>
      <c r="CT311" s="119"/>
      <c r="CU311" s="119"/>
      <c r="CV311" s="119"/>
      <c r="CW311" s="119"/>
      <c r="CX311" s="119"/>
      <c r="CY311" s="119"/>
      <c r="CZ311" s="119"/>
      <c r="DA311" s="119"/>
      <c r="DB311" s="119"/>
      <c r="DC311" s="119"/>
      <c r="DD311" s="120"/>
      <c r="DE311" s="120"/>
      <c r="DF311" s="120"/>
      <c r="DG311" s="120"/>
      <c r="DH311" s="120"/>
      <c r="DI311" s="120"/>
      <c r="DJ311" s="120"/>
      <c r="DK311" s="120"/>
      <c r="DL311" s="120"/>
      <c r="DM311" s="120"/>
      <c r="DN311" s="120"/>
      <c r="DO311" s="120"/>
      <c r="DP311" s="120"/>
      <c r="DQ311" s="120"/>
      <c r="DR311" s="120"/>
      <c r="DS311" s="120"/>
      <c r="DT311" s="120"/>
      <c r="DU311" s="120"/>
      <c r="DV311" s="120"/>
      <c r="DW311" s="120"/>
      <c r="DX311" s="120"/>
      <c r="DY311" s="120"/>
      <c r="DZ311" s="120"/>
      <c r="EA311" s="120"/>
      <c r="EB311" s="120"/>
      <c r="EC311" s="120"/>
      <c r="ED311" s="120"/>
      <c r="EE311" s="120"/>
      <c r="EF311" s="120"/>
      <c r="EG311" s="120"/>
      <c r="EH311" s="120"/>
      <c r="EI311" s="120"/>
      <c r="EJ311" s="120"/>
      <c r="EK311" s="120"/>
      <c r="EL311" s="120"/>
      <c r="EM311" s="120"/>
      <c r="EN311" s="120"/>
      <c r="EO311" s="120"/>
      <c r="EP311" s="120"/>
      <c r="EQ311" s="120"/>
      <c r="ER311" s="120"/>
      <c r="ES311" s="120"/>
      <c r="ET311" s="120"/>
      <c r="EU311" s="120"/>
      <c r="EV311" s="120"/>
      <c r="EW311" s="120"/>
      <c r="EX311" s="120"/>
      <c r="EY311" s="120"/>
    </row>
    <row r="312" spans="1:155" s="121" customFormat="1" ht="18" x14ac:dyDescent="0.2">
      <c r="A312" s="112"/>
      <c r="B312" s="113"/>
      <c r="C312" s="113"/>
      <c r="D312" s="113"/>
      <c r="E312" s="113"/>
      <c r="F312" s="113" t="s">
        <v>112</v>
      </c>
      <c r="G312" s="114" t="s">
        <v>233</v>
      </c>
      <c r="H312" s="258">
        <v>16000</v>
      </c>
      <c r="I312" s="255">
        <v>4000</v>
      </c>
      <c r="J312" s="255">
        <f t="shared" si="141"/>
        <v>12000</v>
      </c>
      <c r="K312" s="357">
        <f t="shared" si="124"/>
        <v>25</v>
      </c>
      <c r="L312" s="390">
        <v>4000</v>
      </c>
      <c r="M312" s="255">
        <v>0</v>
      </c>
      <c r="N312" s="255">
        <v>388</v>
      </c>
      <c r="O312" s="298">
        <f t="shared" si="142"/>
        <v>388</v>
      </c>
      <c r="P312" s="376">
        <f t="shared" si="139"/>
        <v>3612</v>
      </c>
      <c r="Q312" s="115">
        <f t="shared" si="131"/>
        <v>2.4300000000000002</v>
      </c>
      <c r="R312" s="116"/>
      <c r="S312" s="117"/>
      <c r="T312" s="125"/>
      <c r="U312" s="125"/>
      <c r="V312" s="125"/>
      <c r="W312" s="125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  <c r="AM312" s="118"/>
      <c r="AN312" s="118"/>
      <c r="AO312" s="118"/>
      <c r="AP312" s="118"/>
      <c r="AQ312" s="118"/>
      <c r="AR312" s="118"/>
      <c r="AS312" s="118"/>
      <c r="AT312" s="119"/>
      <c r="AU312" s="119"/>
      <c r="AV312" s="119"/>
      <c r="AW312" s="119"/>
      <c r="AX312" s="119"/>
      <c r="AY312" s="119"/>
      <c r="AZ312" s="119"/>
      <c r="BA312" s="119"/>
      <c r="BB312" s="119"/>
      <c r="BC312" s="119"/>
      <c r="BD312" s="119"/>
      <c r="BE312" s="119"/>
      <c r="BF312" s="119"/>
      <c r="BG312" s="119"/>
      <c r="BH312" s="119"/>
      <c r="BI312" s="119"/>
      <c r="BJ312" s="119"/>
      <c r="BK312" s="119"/>
      <c r="BL312" s="119"/>
      <c r="BM312" s="119"/>
      <c r="BN312" s="119"/>
      <c r="BO312" s="119"/>
      <c r="BP312" s="119"/>
      <c r="BQ312" s="119"/>
      <c r="BR312" s="119"/>
      <c r="BS312" s="119"/>
      <c r="BT312" s="119"/>
      <c r="BU312" s="119"/>
      <c r="BV312" s="119"/>
      <c r="BW312" s="119"/>
      <c r="BX312" s="119"/>
      <c r="BY312" s="119"/>
      <c r="BZ312" s="119"/>
      <c r="CA312" s="119"/>
      <c r="CB312" s="119"/>
      <c r="CC312" s="119"/>
      <c r="CD312" s="119"/>
      <c r="CE312" s="119"/>
      <c r="CF312" s="119"/>
      <c r="CG312" s="119"/>
      <c r="CH312" s="119"/>
      <c r="CI312" s="119"/>
      <c r="CJ312" s="119"/>
      <c r="CK312" s="119"/>
      <c r="CL312" s="119"/>
      <c r="CM312" s="119"/>
      <c r="CN312" s="119"/>
      <c r="CO312" s="119"/>
      <c r="CP312" s="119"/>
      <c r="CQ312" s="119"/>
      <c r="CR312" s="119"/>
      <c r="CS312" s="119"/>
      <c r="CT312" s="119"/>
      <c r="CU312" s="119"/>
      <c r="CV312" s="119"/>
      <c r="CW312" s="119"/>
      <c r="CX312" s="119"/>
      <c r="CY312" s="119"/>
      <c r="CZ312" s="119"/>
      <c r="DA312" s="119"/>
      <c r="DB312" s="119"/>
      <c r="DC312" s="119"/>
      <c r="DD312" s="120"/>
      <c r="DE312" s="120"/>
      <c r="DF312" s="120"/>
      <c r="DG312" s="120"/>
      <c r="DH312" s="120"/>
      <c r="DI312" s="120"/>
      <c r="DJ312" s="120"/>
      <c r="DK312" s="120"/>
      <c r="DL312" s="120"/>
      <c r="DM312" s="120"/>
      <c r="DN312" s="120"/>
      <c r="DO312" s="120"/>
      <c r="DP312" s="120"/>
      <c r="DQ312" s="120"/>
      <c r="DR312" s="120"/>
      <c r="DS312" s="120"/>
      <c r="DT312" s="120"/>
      <c r="DU312" s="120"/>
      <c r="DV312" s="120"/>
      <c r="DW312" s="120"/>
      <c r="DX312" s="120"/>
      <c r="DY312" s="120"/>
      <c r="DZ312" s="120"/>
      <c r="EA312" s="120"/>
      <c r="EB312" s="120"/>
      <c r="EC312" s="120"/>
      <c r="ED312" s="120"/>
      <c r="EE312" s="120"/>
      <c r="EF312" s="120"/>
      <c r="EG312" s="120"/>
      <c r="EH312" s="120"/>
      <c r="EI312" s="120"/>
      <c r="EJ312" s="120"/>
      <c r="EK312" s="120"/>
      <c r="EL312" s="120"/>
      <c r="EM312" s="120"/>
      <c r="EN312" s="120"/>
      <c r="EO312" s="120"/>
      <c r="EP312" s="120"/>
      <c r="EQ312" s="120"/>
      <c r="ER312" s="120"/>
      <c r="ES312" s="120"/>
      <c r="ET312" s="120"/>
      <c r="EU312" s="120"/>
      <c r="EV312" s="120"/>
      <c r="EW312" s="120"/>
      <c r="EX312" s="120"/>
      <c r="EY312" s="120"/>
    </row>
    <row r="313" spans="1:155" ht="18" x14ac:dyDescent="0.2">
      <c r="A313" s="64"/>
      <c r="B313" s="65"/>
      <c r="C313" s="65"/>
      <c r="D313" s="65"/>
      <c r="E313" s="65" t="s">
        <v>35</v>
      </c>
      <c r="F313" s="65"/>
      <c r="G313" s="68" t="s">
        <v>234</v>
      </c>
      <c r="H313" s="249"/>
      <c r="I313" s="250"/>
      <c r="J313" s="250">
        <f>H313-I313</f>
        <v>0</v>
      </c>
      <c r="K313" s="229" t="e">
        <f t="shared" si="124"/>
        <v>#DIV/0!</v>
      </c>
      <c r="L313" s="390"/>
      <c r="M313" s="255"/>
      <c r="N313" s="255"/>
      <c r="O313" s="298">
        <f t="shared" si="142"/>
        <v>0</v>
      </c>
      <c r="P313" s="349">
        <f t="shared" si="139"/>
        <v>0</v>
      </c>
      <c r="Q313" s="82" t="e">
        <f t="shared" si="131"/>
        <v>#DIV/0!</v>
      </c>
      <c r="R313" s="39"/>
      <c r="S313" s="40"/>
      <c r="T313" s="125"/>
      <c r="U313" s="125"/>
      <c r="V313" s="125"/>
      <c r="W313" s="125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10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  <c r="EW313" s="11"/>
      <c r="EX313" s="11"/>
      <c r="EY313" s="11"/>
    </row>
    <row r="314" spans="1:155" s="63" customFormat="1" ht="18" x14ac:dyDescent="0.25">
      <c r="A314" s="48"/>
      <c r="B314" s="49"/>
      <c r="C314" s="49"/>
      <c r="D314" s="49"/>
      <c r="E314" s="49" t="s">
        <v>142</v>
      </c>
      <c r="F314" s="49"/>
      <c r="G314" s="67" t="s">
        <v>235</v>
      </c>
      <c r="H314" s="240">
        <f>H315+H316+H317</f>
        <v>0</v>
      </c>
      <c r="I314" s="241">
        <f>I315+I316+I317</f>
        <v>0</v>
      </c>
      <c r="J314" s="241">
        <f>J315+J316+J317</f>
        <v>0</v>
      </c>
      <c r="K314" s="229" t="e">
        <f t="shared" si="124"/>
        <v>#DIV/0!</v>
      </c>
      <c r="L314" s="313">
        <f>L315+L316+L317</f>
        <v>0</v>
      </c>
      <c r="M314" s="241">
        <f>M315+M316+M317</f>
        <v>0</v>
      </c>
      <c r="N314" s="241">
        <f>N315+N316+N317</f>
        <v>0</v>
      </c>
      <c r="O314" s="304">
        <f>O315+O316+O317</f>
        <v>0</v>
      </c>
      <c r="P314" s="351">
        <f t="shared" si="139"/>
        <v>0</v>
      </c>
      <c r="Q314" s="82" t="e">
        <f t="shared" si="131"/>
        <v>#DIV/0!</v>
      </c>
      <c r="R314" s="58"/>
      <c r="S314" s="59"/>
      <c r="T314" s="218"/>
      <c r="U314" s="218"/>
      <c r="V314" s="218"/>
      <c r="W314" s="218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1"/>
      <c r="AU314" s="61"/>
      <c r="AV314" s="61"/>
      <c r="AW314" s="61"/>
      <c r="AX314" s="61"/>
      <c r="AY314" s="61"/>
      <c r="AZ314" s="61"/>
      <c r="BA314" s="61"/>
      <c r="BB314" s="61"/>
      <c r="BC314" s="61"/>
      <c r="BD314" s="61"/>
      <c r="BE314" s="61"/>
      <c r="BF314" s="61"/>
      <c r="BG314" s="61"/>
      <c r="BH314" s="61"/>
      <c r="BI314" s="61"/>
      <c r="BJ314" s="61"/>
      <c r="BK314" s="61"/>
      <c r="BL314" s="61"/>
      <c r="BM314" s="61"/>
      <c r="BN314" s="61"/>
      <c r="BO314" s="61"/>
      <c r="BP314" s="61"/>
      <c r="BQ314" s="61"/>
      <c r="BR314" s="61"/>
      <c r="BS314" s="61"/>
      <c r="BT314" s="61"/>
      <c r="BU314" s="61"/>
      <c r="BV314" s="61"/>
      <c r="BW314" s="61"/>
      <c r="BX314" s="61"/>
      <c r="BY314" s="61"/>
      <c r="BZ314" s="61"/>
      <c r="CA314" s="61"/>
      <c r="CB314" s="61"/>
      <c r="CC314" s="61"/>
      <c r="CD314" s="61"/>
      <c r="CE314" s="61"/>
      <c r="CF314" s="61"/>
      <c r="CG314" s="61"/>
      <c r="CH314" s="61"/>
      <c r="CI314" s="61"/>
      <c r="CJ314" s="61"/>
      <c r="CK314" s="61"/>
      <c r="CL314" s="61"/>
      <c r="CM314" s="61"/>
      <c r="CN314" s="61"/>
      <c r="CO314" s="61"/>
      <c r="CP314" s="61"/>
      <c r="CQ314" s="61"/>
      <c r="CR314" s="61"/>
      <c r="CS314" s="61"/>
      <c r="CT314" s="61"/>
      <c r="CU314" s="61"/>
      <c r="CV314" s="61"/>
      <c r="CW314" s="61"/>
      <c r="CX314" s="61"/>
      <c r="CY314" s="61"/>
      <c r="CZ314" s="61"/>
      <c r="DA314" s="61"/>
      <c r="DB314" s="61"/>
      <c r="DC314" s="61"/>
      <c r="DD314" s="62"/>
      <c r="DE314" s="62"/>
      <c r="DF314" s="62"/>
      <c r="DG314" s="62"/>
      <c r="DH314" s="62"/>
      <c r="DI314" s="62"/>
      <c r="DJ314" s="62"/>
      <c r="DK314" s="62"/>
      <c r="DL314" s="62"/>
      <c r="DM314" s="62"/>
      <c r="DN314" s="62"/>
      <c r="DO314" s="62"/>
      <c r="DP314" s="62"/>
      <c r="DQ314" s="62"/>
      <c r="DR314" s="62"/>
      <c r="DS314" s="62"/>
      <c r="DT314" s="62"/>
      <c r="DU314" s="62"/>
      <c r="DV314" s="62"/>
      <c r="DW314" s="62"/>
      <c r="DX314" s="62"/>
      <c r="DY314" s="62"/>
      <c r="DZ314" s="62"/>
      <c r="EA314" s="62"/>
      <c r="EB314" s="62"/>
      <c r="EC314" s="62"/>
      <c r="ED314" s="62"/>
      <c r="EE314" s="62"/>
      <c r="EF314" s="62"/>
      <c r="EG314" s="62"/>
      <c r="EH314" s="62"/>
      <c r="EI314" s="62"/>
      <c r="EJ314" s="62"/>
      <c r="EK314" s="62"/>
      <c r="EL314" s="62"/>
      <c r="EM314" s="62"/>
      <c r="EN314" s="62"/>
      <c r="EO314" s="62"/>
      <c r="EP314" s="62"/>
      <c r="EQ314" s="62"/>
      <c r="ER314" s="62"/>
      <c r="ES314" s="62"/>
      <c r="ET314" s="62"/>
      <c r="EU314" s="62"/>
      <c r="EV314" s="62"/>
      <c r="EW314" s="62"/>
      <c r="EX314" s="62"/>
      <c r="EY314" s="62"/>
    </row>
    <row r="315" spans="1:155" ht="18" x14ac:dyDescent="0.2">
      <c r="A315" s="64"/>
      <c r="B315" s="65"/>
      <c r="C315" s="65"/>
      <c r="D315" s="65"/>
      <c r="E315" s="65"/>
      <c r="F315" s="65"/>
      <c r="G315" s="68" t="s">
        <v>178</v>
      </c>
      <c r="H315" s="249"/>
      <c r="I315" s="250"/>
      <c r="J315" s="250">
        <f>H315-I315</f>
        <v>0</v>
      </c>
      <c r="K315" s="229" t="e">
        <f t="shared" si="124"/>
        <v>#DIV/0!</v>
      </c>
      <c r="L315" s="390"/>
      <c r="M315" s="255"/>
      <c r="N315" s="255"/>
      <c r="O315" s="298">
        <f>+M315+N315</f>
        <v>0</v>
      </c>
      <c r="P315" s="349">
        <f t="shared" si="139"/>
        <v>0</v>
      </c>
      <c r="Q315" s="82" t="e">
        <f t="shared" si="131"/>
        <v>#DIV/0!</v>
      </c>
      <c r="R315" s="39"/>
      <c r="S315" s="40"/>
      <c r="T315" s="125"/>
      <c r="U315" s="125"/>
      <c r="V315" s="125"/>
      <c r="W315" s="125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10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  <c r="EW315" s="11"/>
      <c r="EX315" s="11"/>
      <c r="EY315" s="11"/>
    </row>
    <row r="316" spans="1:155" ht="18" x14ac:dyDescent="0.2">
      <c r="A316" s="64"/>
      <c r="B316" s="65"/>
      <c r="C316" s="65"/>
      <c r="D316" s="65"/>
      <c r="E316" s="65"/>
      <c r="F316" s="65"/>
      <c r="G316" s="68" t="s">
        <v>179</v>
      </c>
      <c r="H316" s="249"/>
      <c r="I316" s="250"/>
      <c r="J316" s="250">
        <f>H316-I316</f>
        <v>0</v>
      </c>
      <c r="K316" s="229" t="e">
        <f t="shared" si="124"/>
        <v>#DIV/0!</v>
      </c>
      <c r="L316" s="390"/>
      <c r="M316" s="255"/>
      <c r="N316" s="255"/>
      <c r="O316" s="298">
        <f>+M316+N316</f>
        <v>0</v>
      </c>
      <c r="P316" s="349">
        <f t="shared" si="139"/>
        <v>0</v>
      </c>
      <c r="Q316" s="82" t="e">
        <f t="shared" si="131"/>
        <v>#DIV/0!</v>
      </c>
      <c r="R316" s="39"/>
      <c r="S316" s="40"/>
      <c r="T316" s="125"/>
      <c r="U316" s="125"/>
      <c r="V316" s="125"/>
      <c r="W316" s="125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10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  <c r="EW316" s="11"/>
      <c r="EX316" s="11"/>
      <c r="EY316" s="11"/>
    </row>
    <row r="317" spans="1:155" ht="18" x14ac:dyDescent="0.2">
      <c r="A317" s="64"/>
      <c r="B317" s="65"/>
      <c r="C317" s="65"/>
      <c r="D317" s="65"/>
      <c r="E317" s="65"/>
      <c r="F317" s="65" t="s">
        <v>112</v>
      </c>
      <c r="G317" s="68" t="s">
        <v>287</v>
      </c>
      <c r="H317" s="249"/>
      <c r="I317" s="250"/>
      <c r="J317" s="250">
        <f>H317-I317</f>
        <v>0</v>
      </c>
      <c r="K317" s="229" t="e">
        <f t="shared" si="124"/>
        <v>#DIV/0!</v>
      </c>
      <c r="L317" s="390"/>
      <c r="M317" s="255"/>
      <c r="N317" s="255"/>
      <c r="O317" s="298">
        <f>+M317+N317</f>
        <v>0</v>
      </c>
      <c r="P317" s="349">
        <f t="shared" si="139"/>
        <v>0</v>
      </c>
      <c r="Q317" s="82" t="e">
        <f t="shared" si="131"/>
        <v>#DIV/0!</v>
      </c>
      <c r="R317" s="39"/>
      <c r="S317" s="40"/>
      <c r="T317" s="125"/>
      <c r="U317" s="125"/>
      <c r="V317" s="125"/>
      <c r="W317" s="125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10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  <c r="EW317" s="11"/>
      <c r="EX317" s="11"/>
      <c r="EY317" s="11"/>
    </row>
    <row r="318" spans="1:155" s="63" customFormat="1" ht="18" x14ac:dyDescent="0.25">
      <c r="A318" s="48"/>
      <c r="B318" s="49"/>
      <c r="C318" s="49"/>
      <c r="D318" s="49"/>
      <c r="E318" s="49" t="s">
        <v>39</v>
      </c>
      <c r="F318" s="49"/>
      <c r="G318" s="67" t="s">
        <v>288</v>
      </c>
      <c r="H318" s="240">
        <f>H319+H320</f>
        <v>5000</v>
      </c>
      <c r="I318" s="240">
        <f>I319+I320</f>
        <v>1000</v>
      </c>
      <c r="J318" s="241">
        <f>J319+J320</f>
        <v>4000</v>
      </c>
      <c r="K318" s="229">
        <f t="shared" si="124"/>
        <v>20</v>
      </c>
      <c r="L318" s="313">
        <f>L319+L320</f>
        <v>1000</v>
      </c>
      <c r="M318" s="241">
        <f>M319+M320</f>
        <v>134.88999999999999</v>
      </c>
      <c r="N318" s="241">
        <f>N319+N320</f>
        <v>363.25</v>
      </c>
      <c r="O318" s="304">
        <f>O319+O320</f>
        <v>498.14</v>
      </c>
      <c r="P318" s="351">
        <f t="shared" si="139"/>
        <v>501.86</v>
      </c>
      <c r="Q318" s="82">
        <f t="shared" si="131"/>
        <v>9.9600000000000009</v>
      </c>
      <c r="R318" s="58"/>
      <c r="S318" s="59"/>
      <c r="T318" s="218"/>
      <c r="U318" s="218"/>
      <c r="V318" s="218"/>
      <c r="W318" s="218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1"/>
      <c r="AU318" s="61"/>
      <c r="AV318" s="61"/>
      <c r="AW318" s="61"/>
      <c r="AX318" s="61"/>
      <c r="AY318" s="61"/>
      <c r="AZ318" s="61"/>
      <c r="BA318" s="61"/>
      <c r="BB318" s="61"/>
      <c r="BC318" s="61"/>
      <c r="BD318" s="61"/>
      <c r="BE318" s="61"/>
      <c r="BF318" s="61"/>
      <c r="BG318" s="61"/>
      <c r="BH318" s="61"/>
      <c r="BI318" s="61"/>
      <c r="BJ318" s="61"/>
      <c r="BK318" s="61"/>
      <c r="BL318" s="61"/>
      <c r="BM318" s="61"/>
      <c r="BN318" s="61"/>
      <c r="BO318" s="61"/>
      <c r="BP318" s="61"/>
      <c r="BQ318" s="61"/>
      <c r="BR318" s="61"/>
      <c r="BS318" s="61"/>
      <c r="BT318" s="61"/>
      <c r="BU318" s="61"/>
      <c r="BV318" s="61"/>
      <c r="BW318" s="61"/>
      <c r="BX318" s="61"/>
      <c r="BY318" s="61"/>
      <c r="BZ318" s="61"/>
      <c r="CA318" s="61"/>
      <c r="CB318" s="61"/>
      <c r="CC318" s="61"/>
      <c r="CD318" s="61"/>
      <c r="CE318" s="61"/>
      <c r="CF318" s="61"/>
      <c r="CG318" s="61"/>
      <c r="CH318" s="61"/>
      <c r="CI318" s="61"/>
      <c r="CJ318" s="61"/>
      <c r="CK318" s="61"/>
      <c r="CL318" s="61"/>
      <c r="CM318" s="61"/>
      <c r="CN318" s="61"/>
      <c r="CO318" s="61"/>
      <c r="CP318" s="61"/>
      <c r="CQ318" s="61"/>
      <c r="CR318" s="61"/>
      <c r="CS318" s="61"/>
      <c r="CT318" s="61"/>
      <c r="CU318" s="61"/>
      <c r="CV318" s="61"/>
      <c r="CW318" s="61"/>
      <c r="CX318" s="61"/>
      <c r="CY318" s="61"/>
      <c r="CZ318" s="61"/>
      <c r="DA318" s="61"/>
      <c r="DB318" s="61"/>
      <c r="DC318" s="61"/>
      <c r="DD318" s="62"/>
      <c r="DE318" s="62"/>
      <c r="DF318" s="62"/>
      <c r="DG318" s="62"/>
      <c r="DH318" s="62"/>
      <c r="DI318" s="62"/>
      <c r="DJ318" s="62"/>
      <c r="DK318" s="62"/>
      <c r="DL318" s="62"/>
      <c r="DM318" s="62"/>
      <c r="DN318" s="62"/>
      <c r="DO318" s="62"/>
      <c r="DP318" s="62"/>
      <c r="DQ318" s="62"/>
      <c r="DR318" s="62"/>
      <c r="DS318" s="62"/>
      <c r="DT318" s="62"/>
      <c r="DU318" s="62"/>
      <c r="DV318" s="62"/>
      <c r="DW318" s="62"/>
      <c r="DX318" s="62"/>
      <c r="DY318" s="62"/>
      <c r="DZ318" s="62"/>
      <c r="EA318" s="62"/>
      <c r="EB318" s="62"/>
      <c r="EC318" s="62"/>
      <c r="ED318" s="62"/>
      <c r="EE318" s="62"/>
      <c r="EF318" s="62"/>
      <c r="EG318" s="62"/>
      <c r="EH318" s="62"/>
      <c r="EI318" s="62"/>
      <c r="EJ318" s="62"/>
      <c r="EK318" s="62"/>
      <c r="EL318" s="62"/>
      <c r="EM318" s="62"/>
      <c r="EN318" s="62"/>
      <c r="EO318" s="62"/>
      <c r="EP318" s="62"/>
      <c r="EQ318" s="62"/>
      <c r="ER318" s="62"/>
      <c r="ES318" s="62"/>
      <c r="ET318" s="62"/>
      <c r="EU318" s="62"/>
      <c r="EV318" s="62"/>
      <c r="EW318" s="62"/>
      <c r="EX318" s="62"/>
      <c r="EY318" s="62"/>
    </row>
    <row r="319" spans="1:155" ht="18" x14ac:dyDescent="0.2">
      <c r="A319" s="64"/>
      <c r="B319" s="65"/>
      <c r="C319" s="65"/>
      <c r="D319" s="65"/>
      <c r="E319" s="65"/>
      <c r="F319" s="65" t="s">
        <v>37</v>
      </c>
      <c r="G319" s="68" t="s">
        <v>289</v>
      </c>
      <c r="H319" s="249">
        <v>5000</v>
      </c>
      <c r="I319" s="250">
        <v>1000</v>
      </c>
      <c r="J319" s="250">
        <f t="shared" ref="J319:J325" si="143">H319-I319</f>
        <v>4000</v>
      </c>
      <c r="K319" s="229">
        <f t="shared" si="124"/>
        <v>20</v>
      </c>
      <c r="L319" s="390">
        <v>1000</v>
      </c>
      <c r="M319" s="255">
        <v>134.88999999999999</v>
      </c>
      <c r="N319" s="255">
        <v>363.25</v>
      </c>
      <c r="O319" s="298">
        <f t="shared" ref="O319:O325" si="144">+M319+N319</f>
        <v>498.14</v>
      </c>
      <c r="P319" s="349">
        <f t="shared" si="139"/>
        <v>501.86</v>
      </c>
      <c r="Q319" s="82">
        <f t="shared" si="131"/>
        <v>9.9600000000000009</v>
      </c>
      <c r="R319" s="39"/>
      <c r="S319" s="40"/>
      <c r="T319" s="125"/>
      <c r="U319" s="125"/>
      <c r="V319" s="125"/>
      <c r="W319" s="125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10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  <c r="EW319" s="11"/>
      <c r="EX319" s="11"/>
      <c r="EY319" s="11"/>
    </row>
    <row r="320" spans="1:155" ht="18" x14ac:dyDescent="0.2">
      <c r="A320" s="64"/>
      <c r="B320" s="65"/>
      <c r="C320" s="65"/>
      <c r="D320" s="65"/>
      <c r="E320" s="65"/>
      <c r="F320" s="65" t="s">
        <v>35</v>
      </c>
      <c r="G320" s="68" t="s">
        <v>239</v>
      </c>
      <c r="H320" s="249"/>
      <c r="I320" s="250"/>
      <c r="J320" s="250">
        <f t="shared" si="143"/>
        <v>0</v>
      </c>
      <c r="K320" s="229" t="e">
        <f t="shared" si="124"/>
        <v>#DIV/0!</v>
      </c>
      <c r="L320" s="390"/>
      <c r="M320" s="255"/>
      <c r="N320" s="255"/>
      <c r="O320" s="298">
        <f t="shared" si="144"/>
        <v>0</v>
      </c>
      <c r="P320" s="349">
        <f t="shared" si="139"/>
        <v>0</v>
      </c>
      <c r="Q320" s="82" t="e">
        <f t="shared" si="131"/>
        <v>#DIV/0!</v>
      </c>
      <c r="R320" s="39"/>
      <c r="S320" s="40"/>
      <c r="T320" s="125"/>
      <c r="U320" s="125"/>
      <c r="V320" s="125"/>
      <c r="W320" s="125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  <c r="CV320" s="10"/>
      <c r="CW320" s="10"/>
      <c r="CX320" s="10"/>
      <c r="CY320" s="10"/>
      <c r="CZ320" s="10"/>
      <c r="DA320" s="10"/>
      <c r="DB320" s="10"/>
      <c r="DC320" s="10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  <c r="EW320" s="11"/>
      <c r="EX320" s="11"/>
      <c r="EY320" s="11"/>
    </row>
    <row r="321" spans="1:155" ht="18" x14ac:dyDescent="0.2">
      <c r="A321" s="64"/>
      <c r="B321" s="65"/>
      <c r="C321" s="65"/>
      <c r="D321" s="65"/>
      <c r="E321" s="65">
        <v>11</v>
      </c>
      <c r="F321" s="65"/>
      <c r="G321" s="68" t="s">
        <v>290</v>
      </c>
      <c r="H321" s="249">
        <v>1000</v>
      </c>
      <c r="I321" s="250">
        <v>500</v>
      </c>
      <c r="J321" s="250">
        <f t="shared" si="143"/>
        <v>500</v>
      </c>
      <c r="K321" s="229">
        <f t="shared" si="124"/>
        <v>50</v>
      </c>
      <c r="L321" s="390">
        <v>500</v>
      </c>
      <c r="M321" s="255">
        <v>0</v>
      </c>
      <c r="N321" s="255">
        <v>0</v>
      </c>
      <c r="O321" s="298">
        <f t="shared" si="144"/>
        <v>0</v>
      </c>
      <c r="P321" s="349">
        <f t="shared" si="139"/>
        <v>500</v>
      </c>
      <c r="Q321" s="82">
        <f t="shared" si="131"/>
        <v>0</v>
      </c>
      <c r="R321" s="39"/>
      <c r="S321" s="40"/>
      <c r="T321" s="125"/>
      <c r="U321" s="125"/>
      <c r="V321" s="125"/>
      <c r="W321" s="125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  <c r="CW321" s="10"/>
      <c r="CX321" s="10"/>
      <c r="CY321" s="10"/>
      <c r="CZ321" s="10"/>
      <c r="DA321" s="10"/>
      <c r="DB321" s="10"/>
      <c r="DC321" s="10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  <c r="EW321" s="11"/>
      <c r="EX321" s="11"/>
      <c r="EY321" s="11"/>
    </row>
    <row r="322" spans="1:155" ht="18" x14ac:dyDescent="0.2">
      <c r="A322" s="64"/>
      <c r="B322" s="65"/>
      <c r="C322" s="65"/>
      <c r="D322" s="65"/>
      <c r="E322" s="65">
        <v>12</v>
      </c>
      <c r="F322" s="65"/>
      <c r="G322" s="68" t="s">
        <v>291</v>
      </c>
      <c r="H322" s="249"/>
      <c r="I322" s="250"/>
      <c r="J322" s="250">
        <f t="shared" si="143"/>
        <v>0</v>
      </c>
      <c r="K322" s="229" t="e">
        <f t="shared" si="124"/>
        <v>#DIV/0!</v>
      </c>
      <c r="L322" s="390"/>
      <c r="M322" s="255"/>
      <c r="N322" s="255"/>
      <c r="O322" s="298">
        <f t="shared" si="144"/>
        <v>0</v>
      </c>
      <c r="P322" s="349">
        <f t="shared" si="139"/>
        <v>0</v>
      </c>
      <c r="Q322" s="82" t="e">
        <f t="shared" si="131"/>
        <v>#DIV/0!</v>
      </c>
      <c r="R322" s="39"/>
      <c r="S322" s="40"/>
      <c r="T322" s="125"/>
      <c r="U322" s="125"/>
      <c r="V322" s="125"/>
      <c r="W322" s="125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  <c r="CW322" s="10"/>
      <c r="CX322" s="10"/>
      <c r="CY322" s="10"/>
      <c r="CZ322" s="10"/>
      <c r="DA322" s="10"/>
      <c r="DB322" s="10"/>
      <c r="DC322" s="10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  <c r="EW322" s="11"/>
      <c r="EX322" s="11"/>
      <c r="EY322" s="11"/>
    </row>
    <row r="323" spans="1:155" ht="18" x14ac:dyDescent="0.2">
      <c r="A323" s="64"/>
      <c r="B323" s="65"/>
      <c r="C323" s="65"/>
      <c r="D323" s="65"/>
      <c r="E323" s="65">
        <v>13</v>
      </c>
      <c r="F323" s="65"/>
      <c r="G323" s="68" t="s">
        <v>292</v>
      </c>
      <c r="H323" s="249"/>
      <c r="I323" s="250"/>
      <c r="J323" s="250">
        <f t="shared" si="143"/>
        <v>0</v>
      </c>
      <c r="K323" s="229" t="e">
        <f t="shared" si="124"/>
        <v>#DIV/0!</v>
      </c>
      <c r="L323" s="390"/>
      <c r="M323" s="255"/>
      <c r="N323" s="255"/>
      <c r="O323" s="298">
        <f t="shared" si="144"/>
        <v>0</v>
      </c>
      <c r="P323" s="349">
        <f t="shared" si="139"/>
        <v>0</v>
      </c>
      <c r="Q323" s="82" t="e">
        <f t="shared" si="131"/>
        <v>#DIV/0!</v>
      </c>
      <c r="R323" s="39"/>
      <c r="S323" s="40"/>
      <c r="T323" s="125"/>
      <c r="U323" s="125"/>
      <c r="V323" s="125"/>
      <c r="W323" s="125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  <c r="CU323" s="10"/>
      <c r="CV323" s="10"/>
      <c r="CW323" s="10"/>
      <c r="CX323" s="10"/>
      <c r="CY323" s="10"/>
      <c r="CZ323" s="10"/>
      <c r="DA323" s="10"/>
      <c r="DB323" s="10"/>
      <c r="DC323" s="10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  <c r="EW323" s="11"/>
      <c r="EX323" s="11"/>
      <c r="EY323" s="11"/>
    </row>
    <row r="324" spans="1:155" ht="18" x14ac:dyDescent="0.2">
      <c r="A324" s="64"/>
      <c r="B324" s="65"/>
      <c r="C324" s="65"/>
      <c r="D324" s="65"/>
      <c r="E324" s="65">
        <v>14</v>
      </c>
      <c r="F324" s="65"/>
      <c r="G324" s="68" t="s">
        <v>293</v>
      </c>
      <c r="H324" s="249"/>
      <c r="I324" s="250"/>
      <c r="J324" s="250">
        <f t="shared" si="143"/>
        <v>0</v>
      </c>
      <c r="K324" s="229" t="e">
        <f t="shared" ref="K324:K394" si="145">ROUND(I324/H324*100,2)</f>
        <v>#DIV/0!</v>
      </c>
      <c r="L324" s="390"/>
      <c r="M324" s="255"/>
      <c r="N324" s="255"/>
      <c r="O324" s="298">
        <f t="shared" si="144"/>
        <v>0</v>
      </c>
      <c r="P324" s="349">
        <f t="shared" si="139"/>
        <v>0</v>
      </c>
      <c r="Q324" s="82" t="e">
        <f t="shared" si="131"/>
        <v>#DIV/0!</v>
      </c>
      <c r="R324" s="39"/>
      <c r="S324" s="40"/>
      <c r="T324" s="125"/>
      <c r="U324" s="125"/>
      <c r="V324" s="125"/>
      <c r="W324" s="125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  <c r="CV324" s="10"/>
      <c r="CW324" s="10"/>
      <c r="CX324" s="10"/>
      <c r="CY324" s="10"/>
      <c r="CZ324" s="10"/>
      <c r="DA324" s="10"/>
      <c r="DB324" s="10"/>
      <c r="DC324" s="10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  <c r="EW324" s="11"/>
      <c r="EX324" s="11"/>
      <c r="EY324" s="11"/>
    </row>
    <row r="325" spans="1:155" ht="18" hidden="1" x14ac:dyDescent="0.2">
      <c r="A325" s="64"/>
      <c r="B325" s="65"/>
      <c r="C325" s="65"/>
      <c r="D325" s="65"/>
      <c r="E325" s="65">
        <v>16</v>
      </c>
      <c r="F325" s="65"/>
      <c r="G325" s="68" t="s">
        <v>294</v>
      </c>
      <c r="H325" s="249"/>
      <c r="I325" s="250"/>
      <c r="J325" s="250">
        <f t="shared" si="143"/>
        <v>0</v>
      </c>
      <c r="K325" s="229" t="e">
        <f t="shared" si="145"/>
        <v>#DIV/0!</v>
      </c>
      <c r="L325" s="390"/>
      <c r="M325" s="255"/>
      <c r="N325" s="255"/>
      <c r="O325" s="298">
        <f t="shared" si="144"/>
        <v>0</v>
      </c>
      <c r="P325" s="349">
        <f t="shared" si="139"/>
        <v>0</v>
      </c>
      <c r="Q325" s="82" t="e">
        <f t="shared" si="131"/>
        <v>#DIV/0!</v>
      </c>
      <c r="R325" s="39"/>
      <c r="S325" s="40"/>
      <c r="T325" s="125"/>
      <c r="U325" s="125"/>
      <c r="V325" s="125"/>
      <c r="W325" s="125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  <c r="CW325" s="10"/>
      <c r="CX325" s="10"/>
      <c r="CY325" s="10"/>
      <c r="CZ325" s="10"/>
      <c r="DA325" s="10"/>
      <c r="DB325" s="10"/>
      <c r="DC325" s="10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  <c r="EW325" s="11"/>
      <c r="EX325" s="11"/>
      <c r="EY325" s="11"/>
    </row>
    <row r="326" spans="1:155" ht="18" hidden="1" x14ac:dyDescent="0.2">
      <c r="A326" s="48"/>
      <c r="B326" s="49"/>
      <c r="C326" s="49"/>
      <c r="D326" s="49"/>
      <c r="E326" s="49"/>
      <c r="F326" s="49"/>
      <c r="G326" s="67" t="s">
        <v>242</v>
      </c>
      <c r="H326" s="240"/>
      <c r="I326" s="241"/>
      <c r="J326" s="241">
        <f>+J327</f>
        <v>0</v>
      </c>
      <c r="K326" s="229" t="e">
        <f t="shared" si="145"/>
        <v>#DIV/0!</v>
      </c>
      <c r="L326" s="313"/>
      <c r="M326" s="241">
        <f t="shared" ref="M326:O326" si="146">+M327</f>
        <v>0</v>
      </c>
      <c r="N326" s="241">
        <f t="shared" si="146"/>
        <v>0</v>
      </c>
      <c r="O326" s="304">
        <f t="shared" si="146"/>
        <v>0</v>
      </c>
      <c r="P326" s="349">
        <f t="shared" si="139"/>
        <v>0</v>
      </c>
      <c r="Q326" s="82" t="e">
        <f t="shared" si="131"/>
        <v>#DIV/0!</v>
      </c>
      <c r="R326" s="39"/>
      <c r="S326" s="40"/>
      <c r="T326" s="125"/>
      <c r="U326" s="125"/>
      <c r="V326" s="125"/>
      <c r="W326" s="125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  <c r="CS326" s="10"/>
      <c r="CT326" s="10"/>
      <c r="CU326" s="10"/>
      <c r="CV326" s="10"/>
      <c r="CW326" s="10"/>
      <c r="CX326" s="10"/>
      <c r="CY326" s="10"/>
      <c r="CZ326" s="10"/>
      <c r="DA326" s="10"/>
      <c r="DB326" s="10"/>
      <c r="DC326" s="10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  <c r="EW326" s="11"/>
      <c r="EX326" s="11"/>
      <c r="EY326" s="11"/>
    </row>
    <row r="327" spans="1:155" ht="18" hidden="1" x14ac:dyDescent="0.2">
      <c r="A327" s="64"/>
      <c r="B327" s="65"/>
      <c r="C327" s="65"/>
      <c r="D327" s="65"/>
      <c r="E327" s="65"/>
      <c r="F327" s="65"/>
      <c r="G327" s="68" t="s">
        <v>243</v>
      </c>
      <c r="H327" s="249"/>
      <c r="I327" s="250"/>
      <c r="J327" s="250">
        <f>H327-I327</f>
        <v>0</v>
      </c>
      <c r="K327" s="229" t="e">
        <f t="shared" si="145"/>
        <v>#DIV/0!</v>
      </c>
      <c r="L327" s="390"/>
      <c r="M327" s="255"/>
      <c r="N327" s="255"/>
      <c r="O327" s="298">
        <f>+M327+N327</f>
        <v>0</v>
      </c>
      <c r="P327" s="349">
        <f t="shared" si="139"/>
        <v>0</v>
      </c>
      <c r="Q327" s="82" t="e">
        <f t="shared" si="131"/>
        <v>#DIV/0!</v>
      </c>
      <c r="R327" s="39"/>
      <c r="S327" s="40"/>
      <c r="T327" s="125"/>
      <c r="U327" s="125"/>
      <c r="V327" s="125"/>
      <c r="W327" s="125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  <c r="CV327" s="10"/>
      <c r="CW327" s="10"/>
      <c r="CX327" s="10"/>
      <c r="CY327" s="10"/>
      <c r="CZ327" s="10"/>
      <c r="DA327" s="10"/>
      <c r="DB327" s="10"/>
      <c r="DC327" s="10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  <c r="EW327" s="11"/>
      <c r="EX327" s="11"/>
      <c r="EY327" s="11"/>
    </row>
    <row r="328" spans="1:155" ht="33" x14ac:dyDescent="0.2">
      <c r="A328" s="64"/>
      <c r="B328" s="65"/>
      <c r="C328" s="65"/>
      <c r="D328" s="65"/>
      <c r="E328" s="65">
        <v>25</v>
      </c>
      <c r="F328" s="65"/>
      <c r="G328" s="55" t="s">
        <v>295</v>
      </c>
      <c r="H328" s="249"/>
      <c r="I328" s="250"/>
      <c r="J328" s="250">
        <f>H328-I328</f>
        <v>0</v>
      </c>
      <c r="K328" s="229" t="e">
        <f t="shared" si="145"/>
        <v>#DIV/0!</v>
      </c>
      <c r="L328" s="390"/>
      <c r="M328" s="255"/>
      <c r="N328" s="255"/>
      <c r="O328" s="298">
        <f>+M328+N328</f>
        <v>0</v>
      </c>
      <c r="P328" s="349">
        <f t="shared" si="139"/>
        <v>0</v>
      </c>
      <c r="Q328" s="82" t="e">
        <f t="shared" si="131"/>
        <v>#DIV/0!</v>
      </c>
      <c r="R328" s="39"/>
      <c r="S328" s="40"/>
      <c r="T328" s="125"/>
      <c r="U328" s="125"/>
      <c r="V328" s="125"/>
      <c r="W328" s="125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  <c r="CV328" s="10"/>
      <c r="CW328" s="10"/>
      <c r="CX328" s="10"/>
      <c r="CY328" s="10"/>
      <c r="CZ328" s="10"/>
      <c r="DA328" s="10"/>
      <c r="DB328" s="10"/>
      <c r="DC328" s="10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  <c r="EW328" s="11"/>
      <c r="EX328" s="11"/>
      <c r="EY328" s="11"/>
    </row>
    <row r="329" spans="1:155" s="63" customFormat="1" ht="18" x14ac:dyDescent="0.25">
      <c r="A329" s="48"/>
      <c r="B329" s="49"/>
      <c r="C329" s="49"/>
      <c r="D329" s="49"/>
      <c r="E329" s="49" t="s">
        <v>112</v>
      </c>
      <c r="F329" s="49"/>
      <c r="G329" s="94" t="s">
        <v>296</v>
      </c>
      <c r="H329" s="240">
        <f>+H330+H331+H332+H333+H334+H335</f>
        <v>74000</v>
      </c>
      <c r="I329" s="241">
        <f>+I330+I331+I332+I333+I334+I335</f>
        <v>21000</v>
      </c>
      <c r="J329" s="241">
        <f>+J330+J331+J332+J333+J334+J335</f>
        <v>53000</v>
      </c>
      <c r="K329" s="229">
        <f t="shared" si="145"/>
        <v>28.38</v>
      </c>
      <c r="L329" s="313">
        <f>+L330+L331+L332+L333+L334+L335</f>
        <v>21000</v>
      </c>
      <c r="M329" s="241">
        <f>+M330+M331+M332+M333+M334+M335</f>
        <v>3326.96</v>
      </c>
      <c r="N329" s="241">
        <f>+N330+N331+N332+N333+N334+N335</f>
        <v>3095.88</v>
      </c>
      <c r="O329" s="304">
        <f t="shared" ref="O329" si="147">+O330+O331+O332+O333+O334+O335</f>
        <v>6422.8399999999992</v>
      </c>
      <c r="P329" s="351">
        <f t="shared" si="139"/>
        <v>14577.16</v>
      </c>
      <c r="Q329" s="82">
        <f t="shared" si="131"/>
        <v>8.68</v>
      </c>
      <c r="R329" s="58"/>
      <c r="S329" s="59"/>
      <c r="T329" s="218"/>
      <c r="U329" s="218"/>
      <c r="V329" s="218"/>
      <c r="W329" s="218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1"/>
      <c r="AU329" s="61"/>
      <c r="AV329" s="61"/>
      <c r="AW329" s="61"/>
      <c r="AX329" s="61"/>
      <c r="AY329" s="61"/>
      <c r="AZ329" s="61"/>
      <c r="BA329" s="61"/>
      <c r="BB329" s="61"/>
      <c r="BC329" s="61"/>
      <c r="BD329" s="61"/>
      <c r="BE329" s="61"/>
      <c r="BF329" s="61"/>
      <c r="BG329" s="61"/>
      <c r="BH329" s="61"/>
      <c r="BI329" s="61"/>
      <c r="BJ329" s="61"/>
      <c r="BK329" s="61"/>
      <c r="BL329" s="61"/>
      <c r="BM329" s="61"/>
      <c r="BN329" s="61"/>
      <c r="BO329" s="61"/>
      <c r="BP329" s="61"/>
      <c r="BQ329" s="61"/>
      <c r="BR329" s="61"/>
      <c r="BS329" s="61"/>
      <c r="BT329" s="61"/>
      <c r="BU329" s="61"/>
      <c r="BV329" s="61"/>
      <c r="BW329" s="61"/>
      <c r="BX329" s="61"/>
      <c r="BY329" s="61"/>
      <c r="BZ329" s="61"/>
      <c r="CA329" s="61"/>
      <c r="CB329" s="61"/>
      <c r="CC329" s="61"/>
      <c r="CD329" s="61"/>
      <c r="CE329" s="61"/>
      <c r="CF329" s="61"/>
      <c r="CG329" s="61"/>
      <c r="CH329" s="61"/>
      <c r="CI329" s="61"/>
      <c r="CJ329" s="61"/>
      <c r="CK329" s="61"/>
      <c r="CL329" s="61"/>
      <c r="CM329" s="61"/>
      <c r="CN329" s="61"/>
      <c r="CO329" s="61"/>
      <c r="CP329" s="61"/>
      <c r="CQ329" s="61"/>
      <c r="CR329" s="61"/>
      <c r="CS329" s="61"/>
      <c r="CT329" s="61"/>
      <c r="CU329" s="61"/>
      <c r="CV329" s="61"/>
      <c r="CW329" s="61"/>
      <c r="CX329" s="61"/>
      <c r="CY329" s="61"/>
      <c r="CZ329" s="61"/>
      <c r="DA329" s="61"/>
      <c r="DB329" s="61"/>
      <c r="DC329" s="61"/>
      <c r="DD329" s="62"/>
      <c r="DE329" s="62"/>
      <c r="DF329" s="62"/>
      <c r="DG329" s="62"/>
      <c r="DH329" s="62"/>
      <c r="DI329" s="62"/>
      <c r="DJ329" s="62"/>
      <c r="DK329" s="62"/>
      <c r="DL329" s="62"/>
      <c r="DM329" s="62"/>
      <c r="DN329" s="62"/>
      <c r="DO329" s="62"/>
      <c r="DP329" s="62"/>
      <c r="DQ329" s="62"/>
      <c r="DR329" s="62"/>
      <c r="DS329" s="62"/>
      <c r="DT329" s="62"/>
      <c r="DU329" s="62"/>
      <c r="DV329" s="62"/>
      <c r="DW329" s="62"/>
      <c r="DX329" s="62"/>
      <c r="DY329" s="62"/>
      <c r="DZ329" s="62"/>
      <c r="EA329" s="62"/>
      <c r="EB329" s="62"/>
      <c r="EC329" s="62"/>
      <c r="ED329" s="62"/>
      <c r="EE329" s="62"/>
      <c r="EF329" s="62"/>
      <c r="EG329" s="62"/>
      <c r="EH329" s="62"/>
      <c r="EI329" s="62"/>
      <c r="EJ329" s="62"/>
      <c r="EK329" s="62"/>
      <c r="EL329" s="62"/>
      <c r="EM329" s="62"/>
      <c r="EN329" s="62"/>
      <c r="EO329" s="62"/>
      <c r="EP329" s="62"/>
      <c r="EQ329" s="62"/>
      <c r="ER329" s="62"/>
      <c r="ES329" s="62"/>
      <c r="ET329" s="62"/>
      <c r="EU329" s="62"/>
      <c r="EV329" s="62"/>
      <c r="EW329" s="62"/>
      <c r="EX329" s="62"/>
      <c r="EY329" s="62"/>
    </row>
    <row r="330" spans="1:155" ht="18" x14ac:dyDescent="0.2">
      <c r="A330" s="64"/>
      <c r="B330" s="65"/>
      <c r="C330" s="65"/>
      <c r="D330" s="65"/>
      <c r="E330" s="65"/>
      <c r="F330" s="65" t="s">
        <v>35</v>
      </c>
      <c r="G330" s="68" t="s">
        <v>183</v>
      </c>
      <c r="H330" s="249"/>
      <c r="I330" s="250"/>
      <c r="J330" s="250">
        <f t="shared" ref="J330:J335" si="148">H330-I330</f>
        <v>0</v>
      </c>
      <c r="K330" s="229" t="e">
        <f t="shared" si="145"/>
        <v>#DIV/0!</v>
      </c>
      <c r="L330" s="390"/>
      <c r="M330" s="255"/>
      <c r="N330" s="255"/>
      <c r="O330" s="298">
        <f t="shared" ref="O330:O335" si="149">+M330+N330</f>
        <v>0</v>
      </c>
      <c r="P330" s="349">
        <f t="shared" si="139"/>
        <v>0</v>
      </c>
      <c r="Q330" s="82" t="e">
        <f t="shared" si="131"/>
        <v>#DIV/0!</v>
      </c>
      <c r="R330" s="39"/>
      <c r="S330" s="40"/>
      <c r="T330" s="125"/>
      <c r="U330" s="125"/>
      <c r="V330" s="125"/>
      <c r="W330" s="125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10"/>
      <c r="CX330" s="10"/>
      <c r="CY330" s="10"/>
      <c r="CZ330" s="10"/>
      <c r="DA330" s="10"/>
      <c r="DB330" s="10"/>
      <c r="DC330" s="10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  <c r="EW330" s="11"/>
      <c r="EX330" s="11"/>
      <c r="EY330" s="11"/>
    </row>
    <row r="331" spans="1:155" ht="18" x14ac:dyDescent="0.2">
      <c r="A331" s="64"/>
      <c r="B331" s="65"/>
      <c r="C331" s="65"/>
      <c r="D331" s="65"/>
      <c r="E331" s="65"/>
      <c r="F331" s="65"/>
      <c r="G331" s="55" t="s">
        <v>297</v>
      </c>
      <c r="H331" s="249"/>
      <c r="I331" s="250"/>
      <c r="J331" s="250">
        <f t="shared" si="148"/>
        <v>0</v>
      </c>
      <c r="K331" s="229" t="e">
        <f t="shared" si="145"/>
        <v>#DIV/0!</v>
      </c>
      <c r="L331" s="390"/>
      <c r="M331" s="255"/>
      <c r="N331" s="255"/>
      <c r="O331" s="298">
        <f t="shared" si="149"/>
        <v>0</v>
      </c>
      <c r="P331" s="349">
        <f t="shared" si="139"/>
        <v>0</v>
      </c>
      <c r="Q331" s="82" t="e">
        <f t="shared" si="131"/>
        <v>#DIV/0!</v>
      </c>
      <c r="R331" s="39"/>
      <c r="S331" s="40"/>
      <c r="T331" s="125"/>
      <c r="U331" s="125"/>
      <c r="V331" s="125"/>
      <c r="W331" s="125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  <c r="CW331" s="10"/>
      <c r="CX331" s="10"/>
      <c r="CY331" s="10"/>
      <c r="CZ331" s="10"/>
      <c r="DA331" s="10"/>
      <c r="DB331" s="10"/>
      <c r="DC331" s="10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  <c r="EW331" s="11"/>
      <c r="EX331" s="11"/>
      <c r="EY331" s="11"/>
    </row>
    <row r="332" spans="1:155" ht="18" x14ac:dyDescent="0.2">
      <c r="A332" s="64"/>
      <c r="B332" s="65"/>
      <c r="C332" s="65"/>
      <c r="D332" s="65"/>
      <c r="E332" s="65"/>
      <c r="F332" s="65" t="s">
        <v>24</v>
      </c>
      <c r="G332" s="68" t="s">
        <v>184</v>
      </c>
      <c r="H332" s="249">
        <v>8000</v>
      </c>
      <c r="I332" s="250">
        <v>2000</v>
      </c>
      <c r="J332" s="250">
        <f t="shared" si="148"/>
        <v>6000</v>
      </c>
      <c r="K332" s="229">
        <f t="shared" si="145"/>
        <v>25</v>
      </c>
      <c r="L332" s="390">
        <v>2000</v>
      </c>
      <c r="M332" s="255">
        <v>535.5</v>
      </c>
      <c r="N332" s="255">
        <v>535.4</v>
      </c>
      <c r="O332" s="298">
        <f t="shared" si="149"/>
        <v>1070.9000000000001</v>
      </c>
      <c r="P332" s="349">
        <f t="shared" si="139"/>
        <v>929.09999999999991</v>
      </c>
      <c r="Q332" s="82">
        <f t="shared" si="131"/>
        <v>13.39</v>
      </c>
      <c r="R332" s="39"/>
      <c r="S332" s="40"/>
      <c r="T332" s="125"/>
      <c r="U332" s="125"/>
      <c r="V332" s="125"/>
      <c r="W332" s="125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  <c r="CW332" s="10"/>
      <c r="CX332" s="10"/>
      <c r="CY332" s="10"/>
      <c r="CZ332" s="10"/>
      <c r="DA332" s="10"/>
      <c r="DB332" s="10"/>
      <c r="DC332" s="10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  <c r="EW332" s="11"/>
      <c r="EX332" s="11"/>
      <c r="EY332" s="11"/>
    </row>
    <row r="333" spans="1:155" ht="18" x14ac:dyDescent="0.2">
      <c r="A333" s="64"/>
      <c r="B333" s="65"/>
      <c r="C333" s="65"/>
      <c r="D333" s="65"/>
      <c r="E333" s="65"/>
      <c r="F333" s="65" t="s">
        <v>39</v>
      </c>
      <c r="G333" s="68" t="s">
        <v>298</v>
      </c>
      <c r="H333" s="249">
        <v>53000</v>
      </c>
      <c r="I333" s="250">
        <v>16000</v>
      </c>
      <c r="J333" s="250">
        <f t="shared" si="148"/>
        <v>37000</v>
      </c>
      <c r="K333" s="229">
        <f t="shared" si="145"/>
        <v>30.19</v>
      </c>
      <c r="L333" s="390">
        <v>16000</v>
      </c>
      <c r="M333" s="255">
        <v>2759.93</v>
      </c>
      <c r="N333" s="255">
        <v>2560.48</v>
      </c>
      <c r="O333" s="298">
        <f t="shared" si="149"/>
        <v>5320.41</v>
      </c>
      <c r="P333" s="349">
        <f t="shared" ref="P333" si="150">L333-O333</f>
        <v>10679.59</v>
      </c>
      <c r="Q333" s="82">
        <f t="shared" si="131"/>
        <v>10.039999999999999</v>
      </c>
      <c r="R333" s="39"/>
      <c r="S333" s="40"/>
      <c r="T333" s="125"/>
      <c r="U333" s="125"/>
      <c r="V333" s="125"/>
      <c r="W333" s="125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  <c r="CV333" s="10"/>
      <c r="CW333" s="10"/>
      <c r="CX333" s="10"/>
      <c r="CY333" s="10"/>
      <c r="CZ333" s="10"/>
      <c r="DA333" s="10"/>
      <c r="DB333" s="10"/>
      <c r="DC333" s="10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  <c r="EW333" s="11"/>
      <c r="EX333" s="11"/>
      <c r="EY333" s="11"/>
    </row>
    <row r="334" spans="1:155" ht="18" x14ac:dyDescent="0.2">
      <c r="A334" s="64"/>
      <c r="B334" s="65"/>
      <c r="C334" s="65"/>
      <c r="D334" s="65"/>
      <c r="E334" s="65"/>
      <c r="F334" s="65" t="s">
        <v>46</v>
      </c>
      <c r="G334" s="68" t="s">
        <v>299</v>
      </c>
      <c r="H334" s="249"/>
      <c r="I334" s="250"/>
      <c r="J334" s="250">
        <f t="shared" si="148"/>
        <v>0</v>
      </c>
      <c r="K334" s="229" t="e">
        <f t="shared" si="145"/>
        <v>#DIV/0!</v>
      </c>
      <c r="L334" s="390"/>
      <c r="M334" s="255"/>
      <c r="N334" s="255"/>
      <c r="O334" s="298">
        <f t="shared" si="149"/>
        <v>0</v>
      </c>
      <c r="P334" s="349"/>
      <c r="Q334" s="82" t="e">
        <f t="shared" si="131"/>
        <v>#DIV/0!</v>
      </c>
      <c r="R334" s="39"/>
      <c r="S334" s="40"/>
      <c r="T334" s="125"/>
      <c r="U334" s="125"/>
      <c r="V334" s="125"/>
      <c r="W334" s="125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  <c r="CW334" s="10"/>
      <c r="CX334" s="10"/>
      <c r="CY334" s="10"/>
      <c r="CZ334" s="10"/>
      <c r="DA334" s="10"/>
      <c r="DB334" s="10"/>
      <c r="DC334" s="10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  <c r="EW334" s="11"/>
      <c r="EX334" s="11"/>
      <c r="EY334" s="11"/>
    </row>
    <row r="335" spans="1:155" ht="18" x14ac:dyDescent="0.2">
      <c r="A335" s="64"/>
      <c r="B335" s="65"/>
      <c r="C335" s="65"/>
      <c r="D335" s="65"/>
      <c r="E335" s="65"/>
      <c r="F335" s="65" t="s">
        <v>112</v>
      </c>
      <c r="G335" s="68" t="s">
        <v>246</v>
      </c>
      <c r="H335" s="249">
        <v>13000</v>
      </c>
      <c r="I335" s="250">
        <v>3000</v>
      </c>
      <c r="J335" s="250">
        <f t="shared" si="148"/>
        <v>10000</v>
      </c>
      <c r="K335" s="229">
        <f t="shared" si="145"/>
        <v>23.08</v>
      </c>
      <c r="L335" s="390">
        <v>3000</v>
      </c>
      <c r="M335" s="255">
        <v>31.53</v>
      </c>
      <c r="N335" s="255">
        <v>0</v>
      </c>
      <c r="O335" s="298">
        <f t="shared" si="149"/>
        <v>31.53</v>
      </c>
      <c r="P335" s="349">
        <f t="shared" ref="P335:P346" si="151">L335-O335</f>
        <v>2968.47</v>
      </c>
      <c r="Q335" s="82">
        <f t="shared" si="131"/>
        <v>0.24</v>
      </c>
      <c r="R335" s="39"/>
      <c r="S335" s="40"/>
      <c r="T335" s="125"/>
      <c r="U335" s="125"/>
      <c r="V335" s="125"/>
      <c r="W335" s="125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  <c r="CW335" s="10"/>
      <c r="CX335" s="10"/>
      <c r="CY335" s="10"/>
      <c r="CZ335" s="10"/>
      <c r="DA335" s="10"/>
      <c r="DB335" s="10"/>
      <c r="DC335" s="10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  <c r="EW335" s="11"/>
      <c r="EX335" s="11"/>
      <c r="EY335" s="11"/>
    </row>
    <row r="336" spans="1:155" ht="18" x14ac:dyDescent="0.2">
      <c r="A336" s="48"/>
      <c r="B336" s="49"/>
      <c r="C336" s="49"/>
      <c r="D336" s="49" t="s">
        <v>112</v>
      </c>
      <c r="E336" s="49"/>
      <c r="F336" s="49"/>
      <c r="G336" s="94" t="s">
        <v>300</v>
      </c>
      <c r="H336" s="240">
        <f t="shared" ref="H336:J337" si="152">H337</f>
        <v>0</v>
      </c>
      <c r="I336" s="241">
        <f t="shared" si="152"/>
        <v>0</v>
      </c>
      <c r="J336" s="241">
        <f t="shared" si="152"/>
        <v>0</v>
      </c>
      <c r="K336" s="229" t="e">
        <f t="shared" si="145"/>
        <v>#DIV/0!</v>
      </c>
      <c r="L336" s="313">
        <f t="shared" ref="L336:L337" si="153">L337</f>
        <v>0</v>
      </c>
      <c r="M336" s="241">
        <f t="shared" ref="M336:O337" si="154">M337</f>
        <v>0</v>
      </c>
      <c r="N336" s="241">
        <f t="shared" si="154"/>
        <v>0</v>
      </c>
      <c r="O336" s="304">
        <f t="shared" si="154"/>
        <v>0</v>
      </c>
      <c r="P336" s="349">
        <f t="shared" si="151"/>
        <v>0</v>
      </c>
      <c r="Q336" s="82" t="e">
        <f t="shared" si="131"/>
        <v>#DIV/0!</v>
      </c>
      <c r="R336" s="39"/>
      <c r="S336" s="40"/>
      <c r="T336" s="125"/>
      <c r="U336" s="125"/>
      <c r="V336" s="125"/>
      <c r="W336" s="125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  <c r="CV336" s="10"/>
      <c r="CW336" s="10"/>
      <c r="CX336" s="10"/>
      <c r="CY336" s="10"/>
      <c r="CZ336" s="10"/>
      <c r="DA336" s="10"/>
      <c r="DB336" s="10"/>
      <c r="DC336" s="10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  <c r="EW336" s="11"/>
      <c r="EX336" s="11"/>
      <c r="EY336" s="11"/>
    </row>
    <row r="337" spans="1:155" ht="18" x14ac:dyDescent="0.2">
      <c r="A337" s="48"/>
      <c r="B337" s="49"/>
      <c r="C337" s="49"/>
      <c r="D337" s="49"/>
      <c r="E337" s="54" t="s">
        <v>29</v>
      </c>
      <c r="F337" s="49"/>
      <c r="G337" s="67" t="s">
        <v>301</v>
      </c>
      <c r="H337" s="240">
        <f t="shared" si="152"/>
        <v>0</v>
      </c>
      <c r="I337" s="241">
        <f t="shared" si="152"/>
        <v>0</v>
      </c>
      <c r="J337" s="241">
        <f t="shared" si="152"/>
        <v>0</v>
      </c>
      <c r="K337" s="229" t="e">
        <f t="shared" si="145"/>
        <v>#DIV/0!</v>
      </c>
      <c r="L337" s="313">
        <f t="shared" si="153"/>
        <v>0</v>
      </c>
      <c r="M337" s="241">
        <f t="shared" si="154"/>
        <v>0</v>
      </c>
      <c r="N337" s="241">
        <f t="shared" si="154"/>
        <v>0</v>
      </c>
      <c r="O337" s="304">
        <f t="shared" si="154"/>
        <v>0</v>
      </c>
      <c r="P337" s="349">
        <f t="shared" si="151"/>
        <v>0</v>
      </c>
      <c r="Q337" s="82" t="e">
        <f t="shared" si="131"/>
        <v>#DIV/0!</v>
      </c>
      <c r="R337" s="39"/>
      <c r="S337" s="40"/>
      <c r="T337" s="125"/>
      <c r="U337" s="125"/>
      <c r="V337" s="125"/>
      <c r="W337" s="125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  <c r="CV337" s="10"/>
      <c r="CW337" s="10"/>
      <c r="CX337" s="10"/>
      <c r="CY337" s="10"/>
      <c r="CZ337" s="10"/>
      <c r="DA337" s="10"/>
      <c r="DB337" s="10"/>
      <c r="DC337" s="10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  <c r="EW337" s="11"/>
      <c r="EX337" s="11"/>
      <c r="EY337" s="11"/>
    </row>
    <row r="338" spans="1:155" ht="18" x14ac:dyDescent="0.2">
      <c r="A338" s="64"/>
      <c r="B338" s="65"/>
      <c r="C338" s="65"/>
      <c r="D338" s="65"/>
      <c r="E338" s="65"/>
      <c r="F338" s="65" t="s">
        <v>35</v>
      </c>
      <c r="G338" s="68" t="s">
        <v>302</v>
      </c>
      <c r="H338" s="249"/>
      <c r="I338" s="250"/>
      <c r="J338" s="250">
        <f>H338-I338</f>
        <v>0</v>
      </c>
      <c r="K338" s="229" t="e">
        <f t="shared" si="145"/>
        <v>#DIV/0!</v>
      </c>
      <c r="L338" s="390"/>
      <c r="M338" s="255"/>
      <c r="N338" s="255"/>
      <c r="O338" s="298">
        <f>+M338+N338</f>
        <v>0</v>
      </c>
      <c r="P338" s="349">
        <f t="shared" si="151"/>
        <v>0</v>
      </c>
      <c r="Q338" s="82" t="e">
        <f t="shared" si="131"/>
        <v>#DIV/0!</v>
      </c>
      <c r="R338" s="39"/>
      <c r="S338" s="40"/>
      <c r="T338" s="125"/>
      <c r="U338" s="125"/>
      <c r="V338" s="125"/>
      <c r="W338" s="125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  <c r="CU338" s="10"/>
      <c r="CV338" s="10"/>
      <c r="CW338" s="10"/>
      <c r="CX338" s="10"/>
      <c r="CY338" s="10"/>
      <c r="CZ338" s="10"/>
      <c r="DA338" s="10"/>
      <c r="DB338" s="10"/>
      <c r="DC338" s="10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  <c r="EW338" s="11"/>
      <c r="EX338" s="11"/>
      <c r="EY338" s="11"/>
    </row>
    <row r="339" spans="1:155" s="63" customFormat="1" ht="18" x14ac:dyDescent="0.25">
      <c r="A339" s="48"/>
      <c r="B339" s="49"/>
      <c r="C339" s="49"/>
      <c r="D339" s="49">
        <v>51</v>
      </c>
      <c r="E339" s="49"/>
      <c r="F339" s="49"/>
      <c r="G339" s="94" t="s">
        <v>93</v>
      </c>
      <c r="H339" s="240">
        <f>H340</f>
        <v>1547000</v>
      </c>
      <c r="I339" s="241">
        <f>I340</f>
        <v>387000</v>
      </c>
      <c r="J339" s="241">
        <f>J340</f>
        <v>1160000</v>
      </c>
      <c r="K339" s="229">
        <f t="shared" si="145"/>
        <v>25.02</v>
      </c>
      <c r="L339" s="313">
        <f>L340</f>
        <v>387000</v>
      </c>
      <c r="M339" s="241">
        <f t="shared" ref="M339:O339" si="155">M340</f>
        <v>91616</v>
      </c>
      <c r="N339" s="241">
        <f t="shared" si="155"/>
        <v>91608</v>
      </c>
      <c r="O339" s="304">
        <f t="shared" si="155"/>
        <v>183224</v>
      </c>
      <c r="P339" s="351">
        <f t="shared" si="151"/>
        <v>203776</v>
      </c>
      <c r="Q339" s="82">
        <f t="shared" si="131"/>
        <v>11.84</v>
      </c>
      <c r="R339" s="58"/>
      <c r="S339" s="59"/>
      <c r="T339" s="218"/>
      <c r="U339" s="218"/>
      <c r="V339" s="218"/>
      <c r="W339" s="218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1"/>
      <c r="AU339" s="61"/>
      <c r="AV339" s="61"/>
      <c r="AW339" s="61"/>
      <c r="AX339" s="61"/>
      <c r="AY339" s="61"/>
      <c r="AZ339" s="61"/>
      <c r="BA339" s="61"/>
      <c r="BB339" s="61"/>
      <c r="BC339" s="61"/>
      <c r="BD339" s="61"/>
      <c r="BE339" s="61"/>
      <c r="BF339" s="61"/>
      <c r="BG339" s="61"/>
      <c r="BH339" s="61"/>
      <c r="BI339" s="61"/>
      <c r="BJ339" s="61"/>
      <c r="BK339" s="61"/>
      <c r="BL339" s="61"/>
      <c r="BM339" s="61"/>
      <c r="BN339" s="61"/>
      <c r="BO339" s="61"/>
      <c r="BP339" s="61"/>
      <c r="BQ339" s="61"/>
      <c r="BR339" s="61"/>
      <c r="BS339" s="61"/>
      <c r="BT339" s="61"/>
      <c r="BU339" s="61"/>
      <c r="BV339" s="61"/>
      <c r="BW339" s="61"/>
      <c r="BX339" s="61"/>
      <c r="BY339" s="61"/>
      <c r="BZ339" s="61"/>
      <c r="CA339" s="61"/>
      <c r="CB339" s="61"/>
      <c r="CC339" s="61"/>
      <c r="CD339" s="61"/>
      <c r="CE339" s="61"/>
      <c r="CF339" s="61"/>
      <c r="CG339" s="61"/>
      <c r="CH339" s="61"/>
      <c r="CI339" s="61"/>
      <c r="CJ339" s="61"/>
      <c r="CK339" s="61"/>
      <c r="CL339" s="61"/>
      <c r="CM339" s="61"/>
      <c r="CN339" s="61"/>
      <c r="CO339" s="61"/>
      <c r="CP339" s="61"/>
      <c r="CQ339" s="61"/>
      <c r="CR339" s="61"/>
      <c r="CS339" s="61"/>
      <c r="CT339" s="61"/>
      <c r="CU339" s="61"/>
      <c r="CV339" s="61"/>
      <c r="CW339" s="61"/>
      <c r="CX339" s="61"/>
      <c r="CY339" s="61"/>
      <c r="CZ339" s="61"/>
      <c r="DA339" s="61"/>
      <c r="DB339" s="61"/>
      <c r="DC339" s="61"/>
      <c r="DD339" s="62"/>
      <c r="DE339" s="62"/>
      <c r="DF339" s="62"/>
      <c r="DG339" s="62"/>
      <c r="DH339" s="62"/>
      <c r="DI339" s="62"/>
      <c r="DJ339" s="62"/>
      <c r="DK339" s="62"/>
      <c r="DL339" s="62"/>
      <c r="DM339" s="62"/>
      <c r="DN339" s="62"/>
      <c r="DO339" s="62"/>
      <c r="DP339" s="62"/>
      <c r="DQ339" s="62"/>
      <c r="DR339" s="62"/>
      <c r="DS339" s="62"/>
      <c r="DT339" s="62"/>
      <c r="DU339" s="62"/>
      <c r="DV339" s="62"/>
      <c r="DW339" s="62"/>
      <c r="DX339" s="62"/>
      <c r="DY339" s="62"/>
      <c r="DZ339" s="62"/>
      <c r="EA339" s="62"/>
      <c r="EB339" s="62"/>
      <c r="EC339" s="62"/>
      <c r="ED339" s="62"/>
      <c r="EE339" s="62"/>
      <c r="EF339" s="62"/>
      <c r="EG339" s="62"/>
      <c r="EH339" s="62"/>
      <c r="EI339" s="62"/>
      <c r="EJ339" s="62"/>
      <c r="EK339" s="62"/>
      <c r="EL339" s="62"/>
      <c r="EM339" s="62"/>
      <c r="EN339" s="62"/>
      <c r="EO339" s="62"/>
      <c r="EP339" s="62"/>
      <c r="EQ339" s="62"/>
      <c r="ER339" s="62"/>
      <c r="ES339" s="62"/>
      <c r="ET339" s="62"/>
      <c r="EU339" s="62"/>
      <c r="EV339" s="62"/>
      <c r="EW339" s="62"/>
      <c r="EX339" s="62"/>
      <c r="EY339" s="62"/>
    </row>
    <row r="340" spans="1:155" s="63" customFormat="1" ht="18" x14ac:dyDescent="0.25">
      <c r="A340" s="48"/>
      <c r="B340" s="49"/>
      <c r="C340" s="49"/>
      <c r="D340" s="49"/>
      <c r="E340" s="49" t="s">
        <v>37</v>
      </c>
      <c r="F340" s="49"/>
      <c r="G340" s="67" t="s">
        <v>114</v>
      </c>
      <c r="H340" s="240">
        <f>H341+H342+H343</f>
        <v>1547000</v>
      </c>
      <c r="I340" s="241">
        <f>I341+I342+I343</f>
        <v>387000</v>
      </c>
      <c r="J340" s="241">
        <f>J341+J342+J343</f>
        <v>1160000</v>
      </c>
      <c r="K340" s="229">
        <f t="shared" si="145"/>
        <v>25.02</v>
      </c>
      <c r="L340" s="313">
        <f>L341+L342+L343</f>
        <v>387000</v>
      </c>
      <c r="M340" s="241">
        <f>M341+M342+M343</f>
        <v>91616</v>
      </c>
      <c r="N340" s="241">
        <f>N341+N342+N343</f>
        <v>91608</v>
      </c>
      <c r="O340" s="304">
        <f t="shared" ref="O340" si="156">O341+O342+O343</f>
        <v>183224</v>
      </c>
      <c r="P340" s="351">
        <f t="shared" si="151"/>
        <v>203776</v>
      </c>
      <c r="Q340" s="82">
        <f t="shared" si="131"/>
        <v>11.84</v>
      </c>
      <c r="R340" s="58"/>
      <c r="S340" s="59"/>
      <c r="T340" s="218"/>
      <c r="U340" s="218"/>
      <c r="V340" s="218"/>
      <c r="W340" s="218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1"/>
      <c r="AU340" s="61"/>
      <c r="AV340" s="61"/>
      <c r="AW340" s="61"/>
      <c r="AX340" s="61"/>
      <c r="AY340" s="61"/>
      <c r="AZ340" s="61"/>
      <c r="BA340" s="61"/>
      <c r="BB340" s="61"/>
      <c r="BC340" s="61"/>
      <c r="BD340" s="61"/>
      <c r="BE340" s="61"/>
      <c r="BF340" s="61"/>
      <c r="BG340" s="61"/>
      <c r="BH340" s="61"/>
      <c r="BI340" s="61"/>
      <c r="BJ340" s="61"/>
      <c r="BK340" s="61"/>
      <c r="BL340" s="61"/>
      <c r="BM340" s="61"/>
      <c r="BN340" s="61"/>
      <c r="BO340" s="61"/>
      <c r="BP340" s="61"/>
      <c r="BQ340" s="61"/>
      <c r="BR340" s="61"/>
      <c r="BS340" s="61"/>
      <c r="BT340" s="61"/>
      <c r="BU340" s="61"/>
      <c r="BV340" s="61"/>
      <c r="BW340" s="61"/>
      <c r="BX340" s="61"/>
      <c r="BY340" s="61"/>
      <c r="BZ340" s="61"/>
      <c r="CA340" s="61"/>
      <c r="CB340" s="61"/>
      <c r="CC340" s="61"/>
      <c r="CD340" s="61"/>
      <c r="CE340" s="61"/>
      <c r="CF340" s="61"/>
      <c r="CG340" s="61"/>
      <c r="CH340" s="61"/>
      <c r="CI340" s="61"/>
      <c r="CJ340" s="61"/>
      <c r="CK340" s="61"/>
      <c r="CL340" s="61"/>
      <c r="CM340" s="61"/>
      <c r="CN340" s="61"/>
      <c r="CO340" s="61"/>
      <c r="CP340" s="61"/>
      <c r="CQ340" s="61"/>
      <c r="CR340" s="61"/>
      <c r="CS340" s="61"/>
      <c r="CT340" s="61"/>
      <c r="CU340" s="61"/>
      <c r="CV340" s="61"/>
      <c r="CW340" s="61"/>
      <c r="CX340" s="61"/>
      <c r="CY340" s="61"/>
      <c r="CZ340" s="61"/>
      <c r="DA340" s="61"/>
      <c r="DB340" s="61"/>
      <c r="DC340" s="61"/>
      <c r="DD340" s="62"/>
      <c r="DE340" s="62"/>
      <c r="DF340" s="62"/>
      <c r="DG340" s="62"/>
      <c r="DH340" s="62"/>
      <c r="DI340" s="62"/>
      <c r="DJ340" s="62"/>
      <c r="DK340" s="62"/>
      <c r="DL340" s="62"/>
      <c r="DM340" s="62"/>
      <c r="DN340" s="62"/>
      <c r="DO340" s="62"/>
      <c r="DP340" s="62"/>
      <c r="DQ340" s="62"/>
      <c r="DR340" s="62"/>
      <c r="DS340" s="62"/>
      <c r="DT340" s="62"/>
      <c r="DU340" s="62"/>
      <c r="DV340" s="62"/>
      <c r="DW340" s="62"/>
      <c r="DX340" s="62"/>
      <c r="DY340" s="62"/>
      <c r="DZ340" s="62"/>
      <c r="EA340" s="62"/>
      <c r="EB340" s="62"/>
      <c r="EC340" s="62"/>
      <c r="ED340" s="62"/>
      <c r="EE340" s="62"/>
      <c r="EF340" s="62"/>
      <c r="EG340" s="62"/>
      <c r="EH340" s="62"/>
      <c r="EI340" s="62"/>
      <c r="EJ340" s="62"/>
      <c r="EK340" s="62"/>
      <c r="EL340" s="62"/>
      <c r="EM340" s="62"/>
      <c r="EN340" s="62"/>
      <c r="EO340" s="62"/>
      <c r="EP340" s="62"/>
      <c r="EQ340" s="62"/>
      <c r="ER340" s="62"/>
      <c r="ES340" s="62"/>
      <c r="ET340" s="62"/>
      <c r="EU340" s="62"/>
      <c r="EV340" s="62"/>
      <c r="EW340" s="62"/>
      <c r="EX340" s="62"/>
      <c r="EY340" s="62"/>
    </row>
    <row r="341" spans="1:155" ht="27.75" customHeight="1" x14ac:dyDescent="0.2">
      <c r="A341" s="64"/>
      <c r="B341" s="65"/>
      <c r="C341" s="65"/>
      <c r="D341" s="65"/>
      <c r="E341" s="65"/>
      <c r="F341" s="65">
        <v>17</v>
      </c>
      <c r="G341" s="68" t="s">
        <v>116</v>
      </c>
      <c r="H341" s="249">
        <v>1547000</v>
      </c>
      <c r="I341" s="250">
        <v>387000</v>
      </c>
      <c r="J341" s="250">
        <f>H341-I341</f>
        <v>1160000</v>
      </c>
      <c r="K341" s="229">
        <f t="shared" si="145"/>
        <v>25.02</v>
      </c>
      <c r="L341" s="390">
        <v>387000</v>
      </c>
      <c r="M341" s="255">
        <v>91616</v>
      </c>
      <c r="N341" s="255">
        <v>91608</v>
      </c>
      <c r="O341" s="298">
        <f>+M341+N341</f>
        <v>183224</v>
      </c>
      <c r="P341" s="349">
        <f t="shared" si="151"/>
        <v>203776</v>
      </c>
      <c r="Q341" s="82">
        <f t="shared" si="131"/>
        <v>11.84</v>
      </c>
      <c r="R341" s="39"/>
      <c r="S341" s="40"/>
      <c r="T341" s="125"/>
      <c r="U341" s="125"/>
      <c r="V341" s="125"/>
      <c r="W341" s="125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  <c r="CV341" s="10"/>
      <c r="CW341" s="10"/>
      <c r="CX341" s="10"/>
      <c r="CY341" s="10"/>
      <c r="CZ341" s="10"/>
      <c r="DA341" s="10"/>
      <c r="DB341" s="10"/>
      <c r="DC341" s="10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  <c r="EW341" s="11"/>
      <c r="EX341" s="11"/>
      <c r="EY341" s="11"/>
    </row>
    <row r="342" spans="1:155" ht="33" x14ac:dyDescent="0.2">
      <c r="A342" s="64"/>
      <c r="B342" s="65"/>
      <c r="C342" s="65"/>
      <c r="D342" s="65"/>
      <c r="E342" s="65"/>
      <c r="F342" s="65">
        <v>19</v>
      </c>
      <c r="G342" s="68" t="s">
        <v>118</v>
      </c>
      <c r="H342" s="249"/>
      <c r="I342" s="250"/>
      <c r="J342" s="250">
        <f>H342-I342</f>
        <v>0</v>
      </c>
      <c r="K342" s="229" t="e">
        <f t="shared" si="145"/>
        <v>#DIV/0!</v>
      </c>
      <c r="L342" s="390"/>
      <c r="M342" s="255"/>
      <c r="N342" s="255"/>
      <c r="O342" s="298">
        <f>+M342+N342</f>
        <v>0</v>
      </c>
      <c r="P342" s="349">
        <f t="shared" si="151"/>
        <v>0</v>
      </c>
      <c r="Q342" s="82" t="e">
        <f t="shared" si="131"/>
        <v>#DIV/0!</v>
      </c>
      <c r="R342" s="39"/>
      <c r="S342" s="40"/>
      <c r="T342" s="125"/>
      <c r="U342" s="125"/>
      <c r="V342" s="125"/>
      <c r="W342" s="125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  <c r="CV342" s="10"/>
      <c r="CW342" s="10"/>
      <c r="CX342" s="10"/>
      <c r="CY342" s="10"/>
      <c r="CZ342" s="10"/>
      <c r="DA342" s="10"/>
      <c r="DB342" s="10"/>
      <c r="DC342" s="10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  <c r="EW342" s="11"/>
      <c r="EX342" s="11"/>
      <c r="EY342" s="11"/>
    </row>
    <row r="343" spans="1:155" ht="49.5" x14ac:dyDescent="0.2">
      <c r="A343" s="64"/>
      <c r="B343" s="65"/>
      <c r="C343" s="65"/>
      <c r="D343" s="65"/>
      <c r="E343" s="65"/>
      <c r="F343" s="65" t="s">
        <v>111</v>
      </c>
      <c r="G343" s="68" t="s">
        <v>119</v>
      </c>
      <c r="H343" s="249"/>
      <c r="I343" s="250"/>
      <c r="J343" s="250">
        <f>H343-I343</f>
        <v>0</v>
      </c>
      <c r="K343" s="229" t="e">
        <f t="shared" si="145"/>
        <v>#DIV/0!</v>
      </c>
      <c r="L343" s="390"/>
      <c r="M343" s="255"/>
      <c r="N343" s="255"/>
      <c r="O343" s="298">
        <f>+M343+N343</f>
        <v>0</v>
      </c>
      <c r="P343" s="349">
        <f t="shared" si="151"/>
        <v>0</v>
      </c>
      <c r="Q343" s="82" t="e">
        <f t="shared" si="131"/>
        <v>#DIV/0!</v>
      </c>
      <c r="R343" s="39"/>
      <c r="S343" s="40"/>
      <c r="T343" s="125"/>
      <c r="U343" s="125"/>
      <c r="V343" s="125"/>
      <c r="W343" s="125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  <c r="CV343" s="10"/>
      <c r="CW343" s="10"/>
      <c r="CX343" s="10"/>
      <c r="CY343" s="10"/>
      <c r="CZ343" s="10"/>
      <c r="DA343" s="10"/>
      <c r="DB343" s="10"/>
      <c r="DC343" s="10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  <c r="EW343" s="11"/>
      <c r="EX343" s="11"/>
      <c r="EY343" s="11"/>
    </row>
    <row r="344" spans="1:155" s="63" customFormat="1" ht="18" x14ac:dyDescent="0.25">
      <c r="A344" s="48"/>
      <c r="B344" s="49"/>
      <c r="C344" s="49"/>
      <c r="D344" s="49">
        <v>57</v>
      </c>
      <c r="E344" s="49"/>
      <c r="F344" s="49"/>
      <c r="G344" s="94" t="s">
        <v>99</v>
      </c>
      <c r="H344" s="240">
        <f>H345+H362+H366+H370</f>
        <v>10644000</v>
      </c>
      <c r="I344" s="240">
        <f>I345+I362+I366+I370</f>
        <v>7044000</v>
      </c>
      <c r="J344" s="241">
        <f>H344-I344</f>
        <v>3600000</v>
      </c>
      <c r="K344" s="229">
        <f t="shared" si="145"/>
        <v>66.180000000000007</v>
      </c>
      <c r="L344" s="313">
        <f>L345+L362+L366+L370</f>
        <v>7044000</v>
      </c>
      <c r="M344" s="241">
        <f>M345+M362+M366+M370</f>
        <v>2147733.59</v>
      </c>
      <c r="N344" s="241">
        <f>N345+N362+N366+N370</f>
        <v>1419929</v>
      </c>
      <c r="O344" s="304">
        <f>O345+O362+O366+O370</f>
        <v>3567662.59</v>
      </c>
      <c r="P344" s="377">
        <f t="shared" si="151"/>
        <v>3476337.41</v>
      </c>
      <c r="Q344" s="82">
        <f t="shared" si="131"/>
        <v>33.520000000000003</v>
      </c>
      <c r="R344" s="58"/>
      <c r="S344" s="59"/>
      <c r="T344" s="218"/>
      <c r="U344" s="218"/>
      <c r="V344" s="218"/>
      <c r="W344" s="218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1"/>
      <c r="AU344" s="61"/>
      <c r="AV344" s="61"/>
      <c r="AW344" s="61"/>
      <c r="AX344" s="61"/>
      <c r="AY344" s="61"/>
      <c r="AZ344" s="61"/>
      <c r="BA344" s="61"/>
      <c r="BB344" s="61"/>
      <c r="BC344" s="61"/>
      <c r="BD344" s="61"/>
      <c r="BE344" s="61"/>
      <c r="BF344" s="61"/>
      <c r="BG344" s="61"/>
      <c r="BH344" s="61"/>
      <c r="BI344" s="61"/>
      <c r="BJ344" s="61"/>
      <c r="BK344" s="61"/>
      <c r="BL344" s="61"/>
      <c r="BM344" s="61"/>
      <c r="BN344" s="61"/>
      <c r="BO344" s="61"/>
      <c r="BP344" s="61"/>
      <c r="BQ344" s="61"/>
      <c r="BR344" s="61"/>
      <c r="BS344" s="61"/>
      <c r="BT344" s="61"/>
      <c r="BU344" s="61"/>
      <c r="BV344" s="61"/>
      <c r="BW344" s="61"/>
      <c r="BX344" s="61"/>
      <c r="BY344" s="61"/>
      <c r="BZ344" s="61"/>
      <c r="CA344" s="61"/>
      <c r="CB344" s="61"/>
      <c r="CC344" s="61"/>
      <c r="CD344" s="61"/>
      <c r="CE344" s="61"/>
      <c r="CF344" s="61"/>
      <c r="CG344" s="61"/>
      <c r="CH344" s="61"/>
      <c r="CI344" s="61"/>
      <c r="CJ344" s="61"/>
      <c r="CK344" s="61"/>
      <c r="CL344" s="61"/>
      <c r="CM344" s="61"/>
      <c r="CN344" s="61"/>
      <c r="CO344" s="61"/>
      <c r="CP344" s="61"/>
      <c r="CQ344" s="61"/>
      <c r="CR344" s="61"/>
      <c r="CS344" s="61"/>
      <c r="CT344" s="61"/>
      <c r="CU344" s="61"/>
      <c r="CV344" s="61"/>
      <c r="CW344" s="61"/>
      <c r="CX344" s="61"/>
      <c r="CY344" s="61"/>
      <c r="CZ344" s="61"/>
      <c r="DA344" s="61"/>
      <c r="DB344" s="61"/>
      <c r="DC344" s="61"/>
      <c r="DD344" s="62"/>
      <c r="DE344" s="62"/>
      <c r="DF344" s="62"/>
      <c r="DG344" s="62"/>
      <c r="DH344" s="62"/>
      <c r="DI344" s="62"/>
      <c r="DJ344" s="62"/>
      <c r="DK344" s="62"/>
      <c r="DL344" s="62"/>
      <c r="DM344" s="62"/>
      <c r="DN344" s="62"/>
      <c r="DO344" s="62"/>
      <c r="DP344" s="62"/>
      <c r="DQ344" s="62"/>
      <c r="DR344" s="62"/>
      <c r="DS344" s="62"/>
      <c r="DT344" s="62"/>
      <c r="DU344" s="62"/>
      <c r="DV344" s="62"/>
      <c r="DW344" s="62"/>
      <c r="DX344" s="62"/>
      <c r="DY344" s="62"/>
      <c r="DZ344" s="62"/>
      <c r="EA344" s="62"/>
      <c r="EB344" s="62"/>
      <c r="EC344" s="62"/>
      <c r="ED344" s="62"/>
      <c r="EE344" s="62"/>
      <c r="EF344" s="62"/>
      <c r="EG344" s="62"/>
      <c r="EH344" s="62"/>
      <c r="EI344" s="62"/>
      <c r="EJ344" s="62"/>
      <c r="EK344" s="62"/>
      <c r="EL344" s="62"/>
      <c r="EM344" s="62"/>
      <c r="EN344" s="62"/>
      <c r="EO344" s="62"/>
      <c r="EP344" s="62"/>
      <c r="EQ344" s="62"/>
      <c r="ER344" s="62"/>
      <c r="ES344" s="62"/>
      <c r="ET344" s="62"/>
      <c r="EU344" s="62"/>
      <c r="EV344" s="62"/>
      <c r="EW344" s="62"/>
      <c r="EX344" s="62"/>
      <c r="EY344" s="62"/>
    </row>
    <row r="345" spans="1:155" s="63" customFormat="1" ht="18" x14ac:dyDescent="0.25">
      <c r="A345" s="131"/>
      <c r="B345" s="49"/>
      <c r="C345" s="49"/>
      <c r="D345" s="49"/>
      <c r="E345" s="49" t="s">
        <v>37</v>
      </c>
      <c r="F345" s="49"/>
      <c r="G345" s="67" t="s">
        <v>121</v>
      </c>
      <c r="H345" s="240">
        <f>H346+H355+H356</f>
        <v>4944000</v>
      </c>
      <c r="I345" s="240">
        <f>I346+I355+I356</f>
        <v>1344000</v>
      </c>
      <c r="J345" s="241">
        <f>H345-I345</f>
        <v>3600000</v>
      </c>
      <c r="K345" s="229">
        <f t="shared" si="145"/>
        <v>27.18</v>
      </c>
      <c r="L345" s="313">
        <f>L346+L355+L356</f>
        <v>1344000</v>
      </c>
      <c r="M345" s="241">
        <f>+M346+M355+M357+M356</f>
        <v>376579.59</v>
      </c>
      <c r="N345" s="241">
        <f>+N346+N355+N357+N356</f>
        <v>371884</v>
      </c>
      <c r="O345" s="304">
        <f>+O346+O355+O357+O356</f>
        <v>748463.59000000008</v>
      </c>
      <c r="P345" s="351">
        <f t="shared" si="151"/>
        <v>595536.40999999992</v>
      </c>
      <c r="Q345" s="82">
        <f t="shared" ref="Q345:Q363" si="157">ROUND(O345/H345*100,2)</f>
        <v>15.14</v>
      </c>
      <c r="R345" s="58"/>
      <c r="S345" s="59"/>
      <c r="T345" s="218"/>
      <c r="U345" s="218"/>
      <c r="V345" s="218"/>
      <c r="W345" s="218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1"/>
      <c r="AU345" s="61"/>
      <c r="AV345" s="61"/>
      <c r="AW345" s="61"/>
      <c r="AX345" s="61"/>
      <c r="AY345" s="61"/>
      <c r="AZ345" s="61"/>
      <c r="BA345" s="61"/>
      <c r="BB345" s="61"/>
      <c r="BC345" s="61"/>
      <c r="BD345" s="61"/>
      <c r="BE345" s="61"/>
      <c r="BF345" s="61"/>
      <c r="BG345" s="61"/>
      <c r="BH345" s="61"/>
      <c r="BI345" s="61"/>
      <c r="BJ345" s="61"/>
      <c r="BK345" s="61"/>
      <c r="BL345" s="61"/>
      <c r="BM345" s="61"/>
      <c r="BN345" s="61"/>
      <c r="BO345" s="61"/>
      <c r="BP345" s="61"/>
      <c r="BQ345" s="61"/>
      <c r="BR345" s="61"/>
      <c r="BS345" s="61"/>
      <c r="BT345" s="61"/>
      <c r="BU345" s="61"/>
      <c r="BV345" s="61"/>
      <c r="BW345" s="61"/>
      <c r="BX345" s="61"/>
      <c r="BY345" s="61"/>
      <c r="BZ345" s="61"/>
      <c r="CA345" s="61"/>
      <c r="CB345" s="61"/>
      <c r="CC345" s="61"/>
      <c r="CD345" s="61"/>
      <c r="CE345" s="61"/>
      <c r="CF345" s="61"/>
      <c r="CG345" s="61"/>
      <c r="CH345" s="61"/>
      <c r="CI345" s="61"/>
      <c r="CJ345" s="61"/>
      <c r="CK345" s="61"/>
      <c r="CL345" s="61"/>
      <c r="CM345" s="61"/>
      <c r="CN345" s="61"/>
      <c r="CO345" s="61"/>
      <c r="CP345" s="61"/>
      <c r="CQ345" s="61"/>
      <c r="CR345" s="61"/>
      <c r="CS345" s="61"/>
      <c r="CT345" s="61"/>
      <c r="CU345" s="61"/>
      <c r="CV345" s="61"/>
      <c r="CW345" s="61"/>
      <c r="CX345" s="61"/>
      <c r="CY345" s="61"/>
      <c r="CZ345" s="61"/>
      <c r="DA345" s="61"/>
      <c r="DB345" s="61"/>
      <c r="DC345" s="61"/>
      <c r="DD345" s="62"/>
      <c r="DE345" s="62"/>
      <c r="DF345" s="62"/>
      <c r="DG345" s="62"/>
      <c r="DH345" s="62"/>
      <c r="DI345" s="62"/>
      <c r="DJ345" s="62"/>
      <c r="DK345" s="62"/>
      <c r="DL345" s="62"/>
      <c r="DM345" s="62"/>
      <c r="DN345" s="62"/>
      <c r="DO345" s="62"/>
      <c r="DP345" s="62"/>
      <c r="DQ345" s="62"/>
      <c r="DR345" s="62"/>
      <c r="DS345" s="62"/>
      <c r="DT345" s="62"/>
      <c r="DU345" s="62"/>
      <c r="DV345" s="62"/>
      <c r="DW345" s="62"/>
      <c r="DX345" s="62"/>
      <c r="DY345" s="62"/>
      <c r="DZ345" s="62"/>
      <c r="EA345" s="62"/>
      <c r="EB345" s="62"/>
      <c r="EC345" s="62"/>
      <c r="ED345" s="62"/>
      <c r="EE345" s="62"/>
      <c r="EF345" s="62"/>
      <c r="EG345" s="62"/>
      <c r="EH345" s="62"/>
      <c r="EI345" s="62"/>
      <c r="EJ345" s="62"/>
      <c r="EK345" s="62"/>
      <c r="EL345" s="62"/>
      <c r="EM345" s="62"/>
      <c r="EN345" s="62"/>
      <c r="EO345" s="62"/>
      <c r="EP345" s="62"/>
      <c r="EQ345" s="62"/>
      <c r="ER345" s="62"/>
      <c r="ES345" s="62"/>
      <c r="ET345" s="62"/>
      <c r="EU345" s="62"/>
      <c r="EV345" s="62"/>
      <c r="EW345" s="62"/>
      <c r="EX345" s="62"/>
      <c r="EY345" s="62"/>
    </row>
    <row r="346" spans="1:155" ht="18" x14ac:dyDescent="0.2">
      <c r="A346" s="112"/>
      <c r="B346" s="65"/>
      <c r="C346" s="65"/>
      <c r="D346" s="65"/>
      <c r="E346" s="65"/>
      <c r="F346" s="65"/>
      <c r="G346" s="68" t="s">
        <v>303</v>
      </c>
      <c r="H346" s="258">
        <f>+H347+H348+H349+H350+H351+H352+H353+H354</f>
        <v>4944000</v>
      </c>
      <c r="I346" s="255">
        <f>+I347+I348+I349+I350+I351+I352+I353+I354</f>
        <v>1344000</v>
      </c>
      <c r="J346" s="250">
        <f>J347</f>
        <v>0</v>
      </c>
      <c r="K346" s="229">
        <f t="shared" si="145"/>
        <v>27.18</v>
      </c>
      <c r="L346" s="398">
        <f>+L347+L348+L349+L350+L351+L352+L353+L354</f>
        <v>1344000</v>
      </c>
      <c r="M346" s="255">
        <f>+M347+M348+M349+M350+M351+M352+M353+M354</f>
        <v>360796.59</v>
      </c>
      <c r="N346" s="255">
        <f>+N347+N348+N349+N350+N351+N352+N353+N354</f>
        <v>357210</v>
      </c>
      <c r="O346" s="321">
        <f>+O347+O348+O349+O350+O351+O352+O353+O354</f>
        <v>718006.59000000008</v>
      </c>
      <c r="P346" s="349">
        <f t="shared" si="151"/>
        <v>625993.40999999992</v>
      </c>
      <c r="Q346" s="82">
        <f t="shared" si="157"/>
        <v>14.52</v>
      </c>
      <c r="R346" s="39"/>
      <c r="S346" s="40"/>
      <c r="T346" s="125"/>
      <c r="U346" s="125"/>
      <c r="V346" s="125"/>
      <c r="W346" s="125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  <c r="CW346" s="10"/>
      <c r="CX346" s="10"/>
      <c r="CY346" s="10"/>
      <c r="CZ346" s="10"/>
      <c r="DA346" s="10"/>
      <c r="DB346" s="10"/>
      <c r="DC346" s="10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  <c r="EW346" s="11"/>
      <c r="EX346" s="11"/>
      <c r="EY346" s="11"/>
    </row>
    <row r="347" spans="1:155" ht="18" x14ac:dyDescent="0.2">
      <c r="A347" s="112"/>
      <c r="B347" s="65"/>
      <c r="C347" s="65"/>
      <c r="D347" s="65"/>
      <c r="E347" s="65"/>
      <c r="F347" s="65"/>
      <c r="G347" s="68" t="s">
        <v>304</v>
      </c>
      <c r="H347" s="249">
        <v>4944000</v>
      </c>
      <c r="I347" s="250">
        <v>1344000</v>
      </c>
      <c r="J347" s="250">
        <v>0</v>
      </c>
      <c r="K347" s="229">
        <f t="shared" si="145"/>
        <v>27.18</v>
      </c>
      <c r="L347" s="390">
        <v>1344000</v>
      </c>
      <c r="M347" s="255">
        <v>358426.59</v>
      </c>
      <c r="N347" s="255">
        <v>354840</v>
      </c>
      <c r="O347" s="298">
        <f t="shared" ref="O347:O356" si="158">+M347+N347</f>
        <v>713266.59000000008</v>
      </c>
      <c r="P347" s="349"/>
      <c r="Q347" s="82">
        <f t="shared" si="157"/>
        <v>14.43</v>
      </c>
      <c r="R347" s="39"/>
      <c r="S347" s="40"/>
      <c r="T347" s="125"/>
      <c r="U347" s="125"/>
      <c r="V347" s="125"/>
      <c r="W347" s="125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  <c r="CW347" s="10"/>
      <c r="CX347" s="10"/>
      <c r="CY347" s="10"/>
      <c r="CZ347" s="10"/>
      <c r="DA347" s="10"/>
      <c r="DB347" s="10"/>
      <c r="DC347" s="10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  <c r="EW347" s="11"/>
      <c r="EX347" s="11"/>
      <c r="EY347" s="11"/>
    </row>
    <row r="348" spans="1:155" ht="18" x14ac:dyDescent="0.2">
      <c r="A348" s="112"/>
      <c r="B348" s="65"/>
      <c r="C348" s="65"/>
      <c r="D348" s="65"/>
      <c r="E348" s="65"/>
      <c r="F348" s="65"/>
      <c r="G348" s="68" t="s">
        <v>305</v>
      </c>
      <c r="H348" s="249"/>
      <c r="I348" s="250"/>
      <c r="J348" s="250"/>
      <c r="K348" s="229" t="e">
        <f t="shared" si="145"/>
        <v>#DIV/0!</v>
      </c>
      <c r="L348" s="390"/>
      <c r="M348" s="255"/>
      <c r="N348" s="255"/>
      <c r="O348" s="298">
        <f t="shared" si="158"/>
        <v>0</v>
      </c>
      <c r="P348" s="349"/>
      <c r="Q348" s="82" t="e">
        <f t="shared" si="157"/>
        <v>#DIV/0!</v>
      </c>
      <c r="R348" s="39"/>
      <c r="S348" s="40"/>
      <c r="T348" s="125"/>
      <c r="U348" s="125"/>
      <c r="V348" s="125"/>
      <c r="W348" s="125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  <c r="CW348" s="10"/>
      <c r="CX348" s="10"/>
      <c r="CY348" s="10"/>
      <c r="CZ348" s="10"/>
      <c r="DA348" s="10"/>
      <c r="DB348" s="10"/>
      <c r="DC348" s="10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  <c r="EW348" s="11"/>
      <c r="EX348" s="11"/>
      <c r="EY348" s="11"/>
    </row>
    <row r="349" spans="1:155" ht="18" x14ac:dyDescent="0.2">
      <c r="A349" s="112"/>
      <c r="B349" s="65"/>
      <c r="C349" s="65"/>
      <c r="D349" s="65"/>
      <c r="E349" s="65"/>
      <c r="F349" s="65"/>
      <c r="G349" s="68" t="s">
        <v>306</v>
      </c>
      <c r="H349" s="249"/>
      <c r="I349" s="250"/>
      <c r="J349" s="250"/>
      <c r="K349" s="229" t="e">
        <f t="shared" si="145"/>
        <v>#DIV/0!</v>
      </c>
      <c r="L349" s="390"/>
      <c r="M349" s="255"/>
      <c r="N349" s="255"/>
      <c r="O349" s="298">
        <f t="shared" si="158"/>
        <v>0</v>
      </c>
      <c r="P349" s="349"/>
      <c r="Q349" s="82" t="e">
        <f t="shared" si="157"/>
        <v>#DIV/0!</v>
      </c>
      <c r="R349" s="39"/>
      <c r="S349" s="40"/>
      <c r="T349" s="125"/>
      <c r="U349" s="125"/>
      <c r="V349" s="125"/>
      <c r="W349" s="125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  <c r="CW349" s="10"/>
      <c r="CX349" s="10"/>
      <c r="CY349" s="10"/>
      <c r="CZ349" s="10"/>
      <c r="DA349" s="10"/>
      <c r="DB349" s="10"/>
      <c r="DC349" s="10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  <c r="EW349" s="11"/>
      <c r="EX349" s="11"/>
      <c r="EY349" s="11"/>
    </row>
    <row r="350" spans="1:155" ht="18" x14ac:dyDescent="0.2">
      <c r="A350" s="112"/>
      <c r="B350" s="65"/>
      <c r="C350" s="65"/>
      <c r="D350" s="65"/>
      <c r="E350" s="65"/>
      <c r="F350" s="65"/>
      <c r="G350" s="68" t="s">
        <v>307</v>
      </c>
      <c r="H350" s="249"/>
      <c r="I350" s="250"/>
      <c r="J350" s="250"/>
      <c r="K350" s="229" t="e">
        <f t="shared" si="145"/>
        <v>#DIV/0!</v>
      </c>
      <c r="L350" s="390"/>
      <c r="M350" s="255"/>
      <c r="N350" s="255"/>
      <c r="O350" s="298">
        <f t="shared" si="158"/>
        <v>0</v>
      </c>
      <c r="P350" s="349"/>
      <c r="Q350" s="82" t="e">
        <f t="shared" si="157"/>
        <v>#DIV/0!</v>
      </c>
      <c r="R350" s="39"/>
      <c r="S350" s="40"/>
      <c r="T350" s="125"/>
      <c r="U350" s="125"/>
      <c r="V350" s="125"/>
      <c r="W350" s="125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  <c r="CV350" s="10"/>
      <c r="CW350" s="10"/>
      <c r="CX350" s="10"/>
      <c r="CY350" s="10"/>
      <c r="CZ350" s="10"/>
      <c r="DA350" s="10"/>
      <c r="DB350" s="10"/>
      <c r="DC350" s="10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  <c r="EW350" s="11"/>
      <c r="EX350" s="11"/>
      <c r="EY350" s="11"/>
    </row>
    <row r="351" spans="1:155" ht="18" x14ac:dyDescent="0.2">
      <c r="A351" s="112"/>
      <c r="B351" s="65"/>
      <c r="C351" s="65"/>
      <c r="D351" s="65"/>
      <c r="E351" s="65"/>
      <c r="F351" s="65"/>
      <c r="G351" s="68" t="s">
        <v>308</v>
      </c>
      <c r="H351" s="249"/>
      <c r="I351" s="250"/>
      <c r="J351" s="250"/>
      <c r="K351" s="229" t="e">
        <f t="shared" si="145"/>
        <v>#DIV/0!</v>
      </c>
      <c r="L351" s="390"/>
      <c r="M351" s="255"/>
      <c r="N351" s="255"/>
      <c r="O351" s="298">
        <f t="shared" si="158"/>
        <v>0</v>
      </c>
      <c r="P351" s="349"/>
      <c r="Q351" s="82" t="e">
        <f t="shared" si="157"/>
        <v>#DIV/0!</v>
      </c>
      <c r="R351" s="39"/>
      <c r="S351" s="40"/>
      <c r="T351" s="125"/>
      <c r="U351" s="125"/>
      <c r="V351" s="125"/>
      <c r="W351" s="125"/>
      <c r="X351" s="41"/>
      <c r="Y351" s="41"/>
      <c r="Z351" s="41" t="s">
        <v>309</v>
      </c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  <c r="CW351" s="10"/>
      <c r="CX351" s="10"/>
      <c r="CY351" s="10"/>
      <c r="CZ351" s="10"/>
      <c r="DA351" s="10"/>
      <c r="DB351" s="10"/>
      <c r="DC351" s="10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  <c r="EW351" s="11"/>
      <c r="EX351" s="11"/>
      <c r="EY351" s="11"/>
    </row>
    <row r="352" spans="1:155" ht="18" x14ac:dyDescent="0.2">
      <c r="A352" s="112"/>
      <c r="B352" s="65"/>
      <c r="C352" s="65"/>
      <c r="D352" s="65"/>
      <c r="E352" s="65"/>
      <c r="F352" s="65"/>
      <c r="G352" s="68" t="s">
        <v>310</v>
      </c>
      <c r="H352" s="249"/>
      <c r="I352" s="250"/>
      <c r="J352" s="250"/>
      <c r="K352" s="229" t="e">
        <f t="shared" si="145"/>
        <v>#DIV/0!</v>
      </c>
      <c r="L352" s="390"/>
      <c r="M352" s="255"/>
      <c r="N352" s="255"/>
      <c r="O352" s="298">
        <f t="shared" si="158"/>
        <v>0</v>
      </c>
      <c r="P352" s="349"/>
      <c r="Q352" s="82" t="e">
        <f t="shared" si="157"/>
        <v>#DIV/0!</v>
      </c>
      <c r="R352" s="39"/>
      <c r="S352" s="40"/>
      <c r="T352" s="125"/>
      <c r="U352" s="125"/>
      <c r="V352" s="125"/>
      <c r="W352" s="125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  <c r="CW352" s="10"/>
      <c r="CX352" s="10"/>
      <c r="CY352" s="10"/>
      <c r="CZ352" s="10"/>
      <c r="DA352" s="10"/>
      <c r="DB352" s="10"/>
      <c r="DC352" s="10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  <c r="EW352" s="11"/>
      <c r="EX352" s="11"/>
      <c r="EY352" s="11"/>
    </row>
    <row r="353" spans="1:155" ht="18" x14ac:dyDescent="0.2">
      <c r="A353" s="112"/>
      <c r="B353" s="65"/>
      <c r="C353" s="65"/>
      <c r="D353" s="65"/>
      <c r="E353" s="65"/>
      <c r="F353" s="65"/>
      <c r="G353" s="132" t="s">
        <v>311</v>
      </c>
      <c r="H353" s="249"/>
      <c r="I353" s="250"/>
      <c r="J353" s="250"/>
      <c r="K353" s="229" t="e">
        <f t="shared" si="145"/>
        <v>#DIV/0!</v>
      </c>
      <c r="L353" s="390"/>
      <c r="M353" s="255"/>
      <c r="N353" s="255"/>
      <c r="O353" s="298">
        <f t="shared" si="158"/>
        <v>0</v>
      </c>
      <c r="P353" s="349"/>
      <c r="Q353" s="82" t="e">
        <f t="shared" si="157"/>
        <v>#DIV/0!</v>
      </c>
      <c r="R353" s="39"/>
      <c r="S353" s="40"/>
      <c r="T353" s="125"/>
      <c r="U353" s="125"/>
      <c r="V353" s="125"/>
      <c r="W353" s="125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  <c r="CW353" s="10"/>
      <c r="CX353" s="10"/>
      <c r="CY353" s="10"/>
      <c r="CZ353" s="10"/>
      <c r="DA353" s="10"/>
      <c r="DB353" s="10"/>
      <c r="DC353" s="10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  <c r="EW353" s="11"/>
      <c r="EX353" s="11"/>
      <c r="EY353" s="11"/>
    </row>
    <row r="354" spans="1:155" ht="18" x14ac:dyDescent="0.2">
      <c r="A354" s="112"/>
      <c r="B354" s="65"/>
      <c r="C354" s="65"/>
      <c r="D354" s="65"/>
      <c r="E354" s="65"/>
      <c r="F354" s="65"/>
      <c r="G354" s="132" t="s">
        <v>415</v>
      </c>
      <c r="H354" s="249">
        <v>0</v>
      </c>
      <c r="I354" s="250">
        <v>0</v>
      </c>
      <c r="J354" s="250">
        <v>0</v>
      </c>
      <c r="K354" s="229" t="e">
        <f t="shared" si="145"/>
        <v>#DIV/0!</v>
      </c>
      <c r="L354" s="390">
        <v>0</v>
      </c>
      <c r="M354" s="255">
        <v>2370</v>
      </c>
      <c r="N354" s="255">
        <v>2370</v>
      </c>
      <c r="O354" s="298">
        <f t="shared" si="158"/>
        <v>4740</v>
      </c>
      <c r="P354" s="349"/>
      <c r="Q354" s="82" t="e">
        <f t="shared" si="157"/>
        <v>#DIV/0!</v>
      </c>
      <c r="R354" s="39"/>
      <c r="S354" s="40"/>
      <c r="T354" s="125"/>
      <c r="U354" s="125"/>
      <c r="V354" s="125"/>
      <c r="W354" s="125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  <c r="CW354" s="10"/>
      <c r="CX354" s="10"/>
      <c r="CY354" s="10"/>
      <c r="CZ354" s="10"/>
      <c r="DA354" s="10"/>
      <c r="DB354" s="10"/>
      <c r="DC354" s="10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  <c r="EW354" s="11"/>
      <c r="EX354" s="11"/>
      <c r="EY354" s="11"/>
    </row>
    <row r="355" spans="1:155" ht="18" x14ac:dyDescent="0.2">
      <c r="A355" s="112"/>
      <c r="B355" s="65"/>
      <c r="C355" s="65"/>
      <c r="D355" s="65"/>
      <c r="E355" s="65"/>
      <c r="F355" s="65"/>
      <c r="G355" s="68" t="s">
        <v>312</v>
      </c>
      <c r="H355" s="249">
        <v>0</v>
      </c>
      <c r="I355" s="250">
        <v>0</v>
      </c>
      <c r="J355" s="250">
        <v>0</v>
      </c>
      <c r="K355" s="229" t="e">
        <f t="shared" si="145"/>
        <v>#DIV/0!</v>
      </c>
      <c r="L355" s="390">
        <v>0</v>
      </c>
      <c r="M355" s="255">
        <v>12660</v>
      </c>
      <c r="N355" s="255">
        <v>11347</v>
      </c>
      <c r="O355" s="298">
        <f t="shared" si="158"/>
        <v>24007</v>
      </c>
      <c r="P355" s="349"/>
      <c r="Q355" s="82" t="e">
        <f t="shared" si="157"/>
        <v>#DIV/0!</v>
      </c>
      <c r="R355" s="39"/>
      <c r="S355" s="40"/>
      <c r="T355" s="125"/>
      <c r="U355" s="125"/>
      <c r="V355" s="125"/>
      <c r="W355" s="125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  <c r="CW355" s="10"/>
      <c r="CX355" s="10"/>
      <c r="CY355" s="10"/>
      <c r="CZ355" s="10"/>
      <c r="DA355" s="10"/>
      <c r="DB355" s="10"/>
      <c r="DC355" s="10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  <c r="EW355" s="11"/>
      <c r="EX355" s="11"/>
      <c r="EY355" s="11"/>
    </row>
    <row r="356" spans="1:155" s="105" customFormat="1" ht="18" x14ac:dyDescent="0.2">
      <c r="A356" s="133"/>
      <c r="B356" s="98"/>
      <c r="C356" s="98"/>
      <c r="D356" s="98"/>
      <c r="E356" s="98"/>
      <c r="F356" s="98"/>
      <c r="G356" s="99" t="s">
        <v>313</v>
      </c>
      <c r="H356" s="249">
        <v>0</v>
      </c>
      <c r="I356" s="250">
        <v>0</v>
      </c>
      <c r="J356" s="250">
        <v>0</v>
      </c>
      <c r="K356" s="229" t="e">
        <f t="shared" si="145"/>
        <v>#DIV/0!</v>
      </c>
      <c r="L356" s="390">
        <v>0</v>
      </c>
      <c r="M356" s="255">
        <v>3123</v>
      </c>
      <c r="N356" s="255">
        <v>3327</v>
      </c>
      <c r="O356" s="298">
        <f t="shared" si="158"/>
        <v>6450</v>
      </c>
      <c r="P356" s="378"/>
      <c r="Q356" s="82" t="e">
        <f t="shared" si="157"/>
        <v>#DIV/0!</v>
      </c>
      <c r="R356" s="100"/>
      <c r="S356" s="101"/>
      <c r="T356" s="101"/>
      <c r="U356" s="101"/>
      <c r="V356" s="101"/>
      <c r="W356" s="101"/>
      <c r="X356" s="102"/>
      <c r="Y356" s="102"/>
      <c r="Z356" s="102"/>
      <c r="AA356" s="102"/>
      <c r="AB356" s="102"/>
      <c r="AC356" s="102"/>
      <c r="AD356" s="102"/>
      <c r="AE356" s="102"/>
      <c r="AF356" s="102"/>
      <c r="AG356" s="102"/>
      <c r="AH356" s="102"/>
      <c r="AI356" s="102"/>
      <c r="AJ356" s="102"/>
      <c r="AK356" s="102"/>
      <c r="AL356" s="102"/>
      <c r="AM356" s="102"/>
      <c r="AN356" s="102"/>
      <c r="AO356" s="102"/>
      <c r="AP356" s="102"/>
      <c r="AQ356" s="102"/>
      <c r="AR356" s="102"/>
      <c r="AS356" s="102"/>
      <c r="AT356" s="103"/>
      <c r="AU356" s="103"/>
      <c r="AV356" s="103"/>
      <c r="AW356" s="103"/>
      <c r="AX356" s="103"/>
      <c r="AY356" s="103"/>
      <c r="AZ356" s="103"/>
      <c r="BA356" s="103"/>
      <c r="BB356" s="103"/>
      <c r="BC356" s="103"/>
      <c r="BD356" s="103"/>
      <c r="BE356" s="103"/>
      <c r="BF356" s="103"/>
      <c r="BG356" s="103"/>
      <c r="BH356" s="103"/>
      <c r="BI356" s="103"/>
      <c r="BJ356" s="103"/>
      <c r="BK356" s="103"/>
      <c r="BL356" s="103"/>
      <c r="BM356" s="103"/>
      <c r="BN356" s="103"/>
      <c r="BO356" s="103"/>
      <c r="BP356" s="103"/>
      <c r="BQ356" s="103"/>
      <c r="BR356" s="103"/>
      <c r="BS356" s="103"/>
      <c r="BT356" s="103"/>
      <c r="BU356" s="103"/>
      <c r="BV356" s="103"/>
      <c r="BW356" s="103"/>
      <c r="BX356" s="103"/>
      <c r="BY356" s="103"/>
      <c r="BZ356" s="103"/>
      <c r="CA356" s="103"/>
      <c r="CB356" s="103"/>
      <c r="CC356" s="103"/>
      <c r="CD356" s="103"/>
      <c r="CE356" s="103"/>
      <c r="CF356" s="103"/>
      <c r="CG356" s="103"/>
      <c r="CH356" s="103"/>
      <c r="CI356" s="103"/>
      <c r="CJ356" s="103"/>
      <c r="CK356" s="103"/>
      <c r="CL356" s="103"/>
      <c r="CM356" s="103"/>
      <c r="CN356" s="103"/>
      <c r="CO356" s="103"/>
      <c r="CP356" s="103"/>
      <c r="CQ356" s="103"/>
      <c r="CR356" s="103"/>
      <c r="CS356" s="103"/>
      <c r="CT356" s="103"/>
      <c r="CU356" s="103"/>
      <c r="CV356" s="103"/>
      <c r="CW356" s="103"/>
      <c r="CX356" s="103"/>
      <c r="CY356" s="103"/>
      <c r="CZ356" s="103"/>
      <c r="DA356" s="103"/>
      <c r="DB356" s="103"/>
      <c r="DC356" s="103"/>
      <c r="DD356" s="104"/>
      <c r="DE356" s="104"/>
      <c r="DF356" s="104"/>
      <c r="DG356" s="104"/>
      <c r="DH356" s="104"/>
      <c r="DI356" s="104"/>
      <c r="DJ356" s="104"/>
      <c r="DK356" s="104"/>
      <c r="DL356" s="104"/>
      <c r="DM356" s="104"/>
      <c r="DN356" s="104"/>
      <c r="DO356" s="104"/>
      <c r="DP356" s="104"/>
      <c r="DQ356" s="104"/>
      <c r="DR356" s="104"/>
      <c r="DS356" s="104"/>
      <c r="DT356" s="104"/>
      <c r="DU356" s="104"/>
      <c r="DV356" s="104"/>
      <c r="DW356" s="104"/>
      <c r="DX356" s="104"/>
      <c r="DY356" s="104"/>
      <c r="DZ356" s="104"/>
      <c r="EA356" s="104"/>
      <c r="EB356" s="104"/>
      <c r="EC356" s="104"/>
      <c r="ED356" s="104"/>
      <c r="EE356" s="104"/>
      <c r="EF356" s="104"/>
      <c r="EG356" s="104"/>
      <c r="EH356" s="104"/>
      <c r="EI356" s="104"/>
      <c r="EJ356" s="104"/>
      <c r="EK356" s="104"/>
      <c r="EL356" s="104"/>
      <c r="EM356" s="104"/>
      <c r="EN356" s="104"/>
      <c r="EO356" s="104"/>
      <c r="EP356" s="104"/>
      <c r="EQ356" s="104"/>
      <c r="ER356" s="104"/>
      <c r="ES356" s="104"/>
      <c r="ET356" s="104"/>
      <c r="EU356" s="104"/>
      <c r="EV356" s="104"/>
      <c r="EW356" s="104"/>
      <c r="EX356" s="104"/>
      <c r="EY356" s="104"/>
    </row>
    <row r="357" spans="1:155" ht="18" x14ac:dyDescent="0.2">
      <c r="A357" s="131"/>
      <c r="B357" s="49"/>
      <c r="C357" s="49"/>
      <c r="D357" s="49"/>
      <c r="E357" s="49"/>
      <c r="F357" s="49"/>
      <c r="G357" s="67" t="s">
        <v>314</v>
      </c>
      <c r="H357" s="240">
        <f>+H358+H359+H360+H361</f>
        <v>0</v>
      </c>
      <c r="I357" s="241">
        <f>+I358+I359+I360+I361</f>
        <v>0</v>
      </c>
      <c r="J357" s="241"/>
      <c r="K357" s="229" t="e">
        <f t="shared" si="145"/>
        <v>#DIV/0!</v>
      </c>
      <c r="L357" s="313">
        <f>+L358+L359+L360+L361</f>
        <v>0</v>
      </c>
      <c r="M357" s="241">
        <f>+M358+M359+M360+M361</f>
        <v>0</v>
      </c>
      <c r="N357" s="241">
        <f>+N358+N359+N360+N361</f>
        <v>0</v>
      </c>
      <c r="O357" s="304">
        <f>+O358+O359+O360+O361</f>
        <v>0</v>
      </c>
      <c r="P357" s="349">
        <f t="shared" ref="P357:P363" si="159">L357-O357</f>
        <v>0</v>
      </c>
      <c r="Q357" s="82" t="e">
        <f t="shared" si="157"/>
        <v>#DIV/0!</v>
      </c>
      <c r="R357" s="39"/>
      <c r="S357" s="40"/>
      <c r="T357" s="125"/>
      <c r="U357" s="125"/>
      <c r="V357" s="125"/>
      <c r="W357" s="125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  <c r="CX357" s="10"/>
      <c r="CY357" s="10"/>
      <c r="CZ357" s="10"/>
      <c r="DA357" s="10"/>
      <c r="DB357" s="10"/>
      <c r="DC357" s="10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  <c r="EW357" s="11"/>
      <c r="EX357" s="11"/>
      <c r="EY357" s="11"/>
    </row>
    <row r="358" spans="1:155" ht="18" x14ac:dyDescent="0.2">
      <c r="A358" s="112"/>
      <c r="B358" s="65"/>
      <c r="C358" s="65"/>
      <c r="D358" s="65"/>
      <c r="E358" s="65"/>
      <c r="F358" s="65"/>
      <c r="G358" s="68" t="s">
        <v>315</v>
      </c>
      <c r="H358" s="249"/>
      <c r="I358" s="250"/>
      <c r="J358" s="250"/>
      <c r="K358" s="229" t="e">
        <f t="shared" si="145"/>
        <v>#DIV/0!</v>
      </c>
      <c r="L358" s="390"/>
      <c r="M358" s="255"/>
      <c r="N358" s="255"/>
      <c r="O358" s="298">
        <f>+M358+N358</f>
        <v>0</v>
      </c>
      <c r="P358" s="349">
        <f t="shared" si="159"/>
        <v>0</v>
      </c>
      <c r="Q358" s="82" t="e">
        <f t="shared" si="157"/>
        <v>#DIV/0!</v>
      </c>
      <c r="R358" s="39"/>
      <c r="S358" s="40"/>
      <c r="T358" s="125"/>
      <c r="U358" s="125"/>
      <c r="V358" s="125"/>
      <c r="W358" s="125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  <c r="CW358" s="10"/>
      <c r="CX358" s="10"/>
      <c r="CY358" s="10"/>
      <c r="CZ358" s="10"/>
      <c r="DA358" s="10"/>
      <c r="DB358" s="10"/>
      <c r="DC358" s="10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  <c r="EW358" s="11"/>
      <c r="EX358" s="11"/>
      <c r="EY358" s="11"/>
    </row>
    <row r="359" spans="1:155" ht="18" x14ac:dyDescent="0.2">
      <c r="A359" s="112"/>
      <c r="B359" s="65"/>
      <c r="C359" s="65"/>
      <c r="D359" s="65"/>
      <c r="E359" s="65"/>
      <c r="F359" s="65"/>
      <c r="G359" s="68" t="s">
        <v>316</v>
      </c>
      <c r="H359" s="249"/>
      <c r="I359" s="250"/>
      <c r="J359" s="250"/>
      <c r="K359" s="229" t="e">
        <f t="shared" si="145"/>
        <v>#DIV/0!</v>
      </c>
      <c r="L359" s="390"/>
      <c r="M359" s="255"/>
      <c r="N359" s="255"/>
      <c r="O359" s="298">
        <f>+M359+N359</f>
        <v>0</v>
      </c>
      <c r="P359" s="349">
        <f t="shared" si="159"/>
        <v>0</v>
      </c>
      <c r="Q359" s="82" t="e">
        <f t="shared" si="157"/>
        <v>#DIV/0!</v>
      </c>
      <c r="R359" s="39"/>
      <c r="S359" s="40"/>
      <c r="T359" s="125"/>
      <c r="U359" s="125"/>
      <c r="V359" s="125"/>
      <c r="W359" s="125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  <c r="CW359" s="10"/>
      <c r="CX359" s="10"/>
      <c r="CY359" s="10"/>
      <c r="CZ359" s="10"/>
      <c r="DA359" s="10"/>
      <c r="DB359" s="10"/>
      <c r="DC359" s="10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  <c r="EW359" s="11"/>
      <c r="EX359" s="11"/>
      <c r="EY359" s="11"/>
    </row>
    <row r="360" spans="1:155" ht="18" x14ac:dyDescent="0.2">
      <c r="A360" s="112"/>
      <c r="B360" s="65"/>
      <c r="C360" s="65"/>
      <c r="D360" s="65"/>
      <c r="E360" s="65"/>
      <c r="F360" s="65"/>
      <c r="G360" s="68" t="s">
        <v>317</v>
      </c>
      <c r="H360" s="249"/>
      <c r="I360" s="250"/>
      <c r="J360" s="250"/>
      <c r="K360" s="229" t="e">
        <f t="shared" si="145"/>
        <v>#DIV/0!</v>
      </c>
      <c r="L360" s="390"/>
      <c r="M360" s="255"/>
      <c r="N360" s="255"/>
      <c r="O360" s="298">
        <f>+M360+N360</f>
        <v>0</v>
      </c>
      <c r="P360" s="349">
        <f t="shared" si="159"/>
        <v>0</v>
      </c>
      <c r="Q360" s="82" t="e">
        <f t="shared" si="157"/>
        <v>#DIV/0!</v>
      </c>
      <c r="R360" s="39"/>
      <c r="S360" s="40"/>
      <c r="T360" s="125"/>
      <c r="U360" s="125"/>
      <c r="V360" s="125"/>
      <c r="W360" s="125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  <c r="CU360" s="10"/>
      <c r="CV360" s="10"/>
      <c r="CW360" s="10"/>
      <c r="CX360" s="10"/>
      <c r="CY360" s="10"/>
      <c r="CZ360" s="10"/>
      <c r="DA360" s="10"/>
      <c r="DB360" s="10"/>
      <c r="DC360" s="10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  <c r="EW360" s="11"/>
      <c r="EX360" s="11"/>
      <c r="EY360" s="11"/>
    </row>
    <row r="361" spans="1:155" ht="18" x14ac:dyDescent="0.2">
      <c r="A361" s="112"/>
      <c r="B361" s="65"/>
      <c r="C361" s="65"/>
      <c r="D361" s="65"/>
      <c r="E361" s="65"/>
      <c r="F361" s="65"/>
      <c r="G361" s="68" t="s">
        <v>318</v>
      </c>
      <c r="H361" s="249"/>
      <c r="I361" s="250"/>
      <c r="J361" s="250"/>
      <c r="K361" s="229" t="e">
        <f t="shared" si="145"/>
        <v>#DIV/0!</v>
      </c>
      <c r="L361" s="390"/>
      <c r="M361" s="255"/>
      <c r="N361" s="255"/>
      <c r="O361" s="298">
        <f>+M361+N361</f>
        <v>0</v>
      </c>
      <c r="P361" s="349">
        <f t="shared" si="159"/>
        <v>0</v>
      </c>
      <c r="Q361" s="82" t="e">
        <f t="shared" si="157"/>
        <v>#DIV/0!</v>
      </c>
      <c r="R361" s="39"/>
      <c r="S361" s="40"/>
      <c r="T361" s="125"/>
      <c r="U361" s="125"/>
      <c r="V361" s="125"/>
      <c r="W361" s="125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  <c r="CU361" s="10"/>
      <c r="CV361" s="10"/>
      <c r="CW361" s="10"/>
      <c r="CX361" s="10"/>
      <c r="CY361" s="10"/>
      <c r="CZ361" s="10"/>
      <c r="DA361" s="10"/>
      <c r="DB361" s="10"/>
      <c r="DC361" s="10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  <c r="EW361" s="11"/>
      <c r="EX361" s="11"/>
      <c r="EY361" s="11"/>
    </row>
    <row r="362" spans="1:155" ht="18" x14ac:dyDescent="0.2">
      <c r="A362" s="131"/>
      <c r="B362" s="49"/>
      <c r="C362" s="49"/>
      <c r="D362" s="49"/>
      <c r="E362" s="49" t="s">
        <v>35</v>
      </c>
      <c r="F362" s="49"/>
      <c r="G362" s="67" t="s">
        <v>122</v>
      </c>
      <c r="H362" s="240">
        <f>H363+H365</f>
        <v>3500000</v>
      </c>
      <c r="I362" s="240">
        <f>I363+I365</f>
        <v>3500000</v>
      </c>
      <c r="J362" s="240">
        <f>H362-I362</f>
        <v>0</v>
      </c>
      <c r="K362" s="229">
        <f t="shared" si="145"/>
        <v>100</v>
      </c>
      <c r="L362" s="314">
        <f>L363+L365</f>
        <v>3500000</v>
      </c>
      <c r="M362" s="241">
        <f>+M363+M364+M365</f>
        <v>1190882</v>
      </c>
      <c r="N362" s="241">
        <f>+N363+N365</f>
        <v>883905</v>
      </c>
      <c r="O362" s="304">
        <f>+O363+O364+O365</f>
        <v>2074787</v>
      </c>
      <c r="P362" s="349">
        <f t="shared" si="159"/>
        <v>1425213</v>
      </c>
      <c r="Q362" s="82">
        <f t="shared" si="157"/>
        <v>59.28</v>
      </c>
      <c r="R362" s="39"/>
      <c r="S362" s="40"/>
      <c r="T362" s="125"/>
      <c r="U362" s="125"/>
      <c r="V362" s="125"/>
      <c r="W362" s="125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  <c r="CV362" s="10"/>
      <c r="CW362" s="10"/>
      <c r="CX362" s="10"/>
      <c r="CY362" s="10"/>
      <c r="CZ362" s="10"/>
      <c r="DA362" s="10"/>
      <c r="DB362" s="10"/>
      <c r="DC362" s="10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  <c r="EW362" s="11"/>
      <c r="EX362" s="11"/>
      <c r="EY362" s="11"/>
    </row>
    <row r="363" spans="1:155" s="121" customFormat="1" ht="18" x14ac:dyDescent="0.2">
      <c r="A363" s="112"/>
      <c r="B363" s="113"/>
      <c r="C363" s="113"/>
      <c r="D363" s="113"/>
      <c r="E363" s="113"/>
      <c r="F363" s="347" t="s">
        <v>37</v>
      </c>
      <c r="G363" s="346" t="s">
        <v>411</v>
      </c>
      <c r="H363" s="258">
        <v>0</v>
      </c>
      <c r="I363" s="255">
        <v>0</v>
      </c>
      <c r="J363" s="255">
        <f>H363-I363</f>
        <v>0</v>
      </c>
      <c r="K363" s="357" t="e">
        <f t="shared" si="145"/>
        <v>#DIV/0!</v>
      </c>
      <c r="L363" s="390">
        <v>0</v>
      </c>
      <c r="M363" s="255">
        <v>18000</v>
      </c>
      <c r="N363" s="255">
        <v>18000</v>
      </c>
      <c r="O363" s="298">
        <f t="shared" ref="O363:O374" si="160">+M363+N363</f>
        <v>36000</v>
      </c>
      <c r="P363" s="376">
        <f t="shared" si="159"/>
        <v>-36000</v>
      </c>
      <c r="Q363" s="82" t="e">
        <f t="shared" si="157"/>
        <v>#DIV/0!</v>
      </c>
      <c r="R363" s="116"/>
      <c r="S363" s="117" t="e">
        <f>O363-#REF!</f>
        <v>#REF!</v>
      </c>
      <c r="T363" s="125"/>
      <c r="U363" s="125"/>
      <c r="V363" s="125"/>
      <c r="W363" s="125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  <c r="AM363" s="118"/>
      <c r="AN363" s="118"/>
      <c r="AO363" s="118"/>
      <c r="AP363" s="118"/>
      <c r="AQ363" s="118"/>
      <c r="AR363" s="118"/>
      <c r="AS363" s="118"/>
      <c r="AT363" s="119"/>
      <c r="AU363" s="119"/>
      <c r="AV363" s="119"/>
      <c r="AW363" s="119"/>
      <c r="AX363" s="119"/>
      <c r="AY363" s="119"/>
      <c r="AZ363" s="119"/>
      <c r="BA363" s="119"/>
      <c r="BB363" s="119"/>
      <c r="BC363" s="119"/>
      <c r="BD363" s="119"/>
      <c r="BE363" s="119"/>
      <c r="BF363" s="119"/>
      <c r="BG363" s="119"/>
      <c r="BH363" s="119"/>
      <c r="BI363" s="119"/>
      <c r="BJ363" s="119"/>
      <c r="BK363" s="119"/>
      <c r="BL363" s="119"/>
      <c r="BM363" s="119"/>
      <c r="BN363" s="119"/>
      <c r="BO363" s="119"/>
      <c r="BP363" s="119"/>
      <c r="BQ363" s="119"/>
      <c r="BR363" s="119"/>
      <c r="BS363" s="119"/>
      <c r="BT363" s="119"/>
      <c r="BU363" s="119"/>
      <c r="BV363" s="119"/>
      <c r="BW363" s="119"/>
      <c r="BX363" s="119"/>
      <c r="BY363" s="119"/>
      <c r="BZ363" s="119"/>
      <c r="CA363" s="119"/>
      <c r="CB363" s="119"/>
      <c r="CC363" s="119"/>
      <c r="CD363" s="119"/>
      <c r="CE363" s="119"/>
      <c r="CF363" s="119"/>
      <c r="CG363" s="119"/>
      <c r="CH363" s="119"/>
      <c r="CI363" s="119"/>
      <c r="CJ363" s="119"/>
      <c r="CK363" s="119"/>
      <c r="CL363" s="119"/>
      <c r="CM363" s="119"/>
      <c r="CN363" s="119"/>
      <c r="CO363" s="119"/>
      <c r="CP363" s="119"/>
      <c r="CQ363" s="119"/>
      <c r="CR363" s="119"/>
      <c r="CS363" s="119"/>
      <c r="CT363" s="119"/>
      <c r="CU363" s="119"/>
      <c r="CV363" s="119"/>
      <c r="CW363" s="119"/>
      <c r="CX363" s="119"/>
      <c r="CY363" s="119"/>
      <c r="CZ363" s="119"/>
      <c r="DA363" s="119"/>
      <c r="DB363" s="119"/>
      <c r="DC363" s="119"/>
      <c r="DD363" s="120"/>
      <c r="DE363" s="120"/>
      <c r="DF363" s="120"/>
      <c r="DG363" s="120"/>
      <c r="DH363" s="120"/>
      <c r="DI363" s="120"/>
      <c r="DJ363" s="120"/>
      <c r="DK363" s="120"/>
      <c r="DL363" s="120"/>
      <c r="DM363" s="120"/>
      <c r="DN363" s="120"/>
      <c r="DO363" s="120"/>
      <c r="DP363" s="120"/>
      <c r="DQ363" s="120"/>
      <c r="DR363" s="120"/>
      <c r="DS363" s="120"/>
      <c r="DT363" s="120"/>
      <c r="DU363" s="120"/>
      <c r="DV363" s="120"/>
      <c r="DW363" s="120"/>
      <c r="DX363" s="120"/>
      <c r="DY363" s="120"/>
      <c r="DZ363" s="120"/>
      <c r="EA363" s="120"/>
      <c r="EB363" s="120"/>
      <c r="EC363" s="120"/>
      <c r="ED363" s="120"/>
      <c r="EE363" s="120"/>
      <c r="EF363" s="120"/>
      <c r="EG363" s="120"/>
      <c r="EH363" s="120"/>
      <c r="EI363" s="120"/>
      <c r="EJ363" s="120"/>
      <c r="EK363" s="120"/>
      <c r="EL363" s="120"/>
      <c r="EM363" s="120"/>
      <c r="EN363" s="120"/>
      <c r="EO363" s="120"/>
      <c r="EP363" s="120"/>
      <c r="EQ363" s="120"/>
      <c r="ER363" s="120"/>
      <c r="ES363" s="120"/>
      <c r="ET363" s="120"/>
      <c r="EU363" s="120"/>
      <c r="EV363" s="120"/>
      <c r="EW363" s="120"/>
      <c r="EX363" s="120"/>
      <c r="EY363" s="120"/>
    </row>
    <row r="364" spans="1:155" s="121" customFormat="1" ht="18" x14ac:dyDescent="0.2">
      <c r="A364" s="134"/>
      <c r="B364" s="113"/>
      <c r="C364" s="135"/>
      <c r="D364" s="113"/>
      <c r="E364" s="113"/>
      <c r="F364" s="136">
        <v>2</v>
      </c>
      <c r="G364" s="114" t="s">
        <v>412</v>
      </c>
      <c r="H364" s="258">
        <v>0</v>
      </c>
      <c r="I364" s="255">
        <v>0</v>
      </c>
      <c r="J364" s="255">
        <f t="shared" ref="J364:J365" si="161">H364-I364</f>
        <v>0</v>
      </c>
      <c r="K364" s="357" t="e">
        <f t="shared" si="145"/>
        <v>#DIV/0!</v>
      </c>
      <c r="L364" s="390">
        <v>0</v>
      </c>
      <c r="M364" s="255">
        <v>0</v>
      </c>
      <c r="N364" s="255">
        <v>0</v>
      </c>
      <c r="O364" s="298">
        <f t="shared" si="160"/>
        <v>0</v>
      </c>
      <c r="P364" s="376"/>
      <c r="Q364" s="82"/>
      <c r="R364" s="116"/>
      <c r="S364" s="117" t="e">
        <f>O364-#REF!</f>
        <v>#REF!</v>
      </c>
      <c r="T364" s="125"/>
      <c r="U364" s="125"/>
      <c r="V364" s="125"/>
      <c r="W364" s="125"/>
      <c r="X364" s="118"/>
      <c r="Y364" s="118"/>
      <c r="Z364" s="118"/>
      <c r="AA364" s="118"/>
      <c r="AB364" s="118"/>
      <c r="AC364" s="118"/>
      <c r="AD364" s="118"/>
      <c r="AE364" s="118"/>
      <c r="AF364" s="118"/>
      <c r="AG364" s="118"/>
      <c r="AH364" s="118"/>
      <c r="AI364" s="118"/>
      <c r="AJ364" s="118"/>
      <c r="AK364" s="118"/>
      <c r="AL364" s="118"/>
      <c r="AM364" s="118"/>
      <c r="AN364" s="118"/>
      <c r="AO364" s="118"/>
      <c r="AP364" s="118"/>
      <c r="AQ364" s="118"/>
      <c r="AR364" s="118"/>
      <c r="AS364" s="118"/>
      <c r="AT364" s="119"/>
      <c r="AU364" s="119"/>
      <c r="AV364" s="119"/>
      <c r="AW364" s="119"/>
      <c r="AX364" s="119"/>
      <c r="AY364" s="119"/>
      <c r="AZ364" s="119"/>
      <c r="BA364" s="119"/>
      <c r="BB364" s="119"/>
      <c r="BC364" s="119"/>
      <c r="BD364" s="119"/>
      <c r="BE364" s="119"/>
      <c r="BF364" s="119"/>
      <c r="BG364" s="119"/>
      <c r="BH364" s="119"/>
      <c r="BI364" s="119"/>
      <c r="BJ364" s="119"/>
      <c r="BK364" s="119"/>
      <c r="BL364" s="119"/>
      <c r="BM364" s="119"/>
      <c r="BN364" s="119"/>
      <c r="BO364" s="119"/>
      <c r="BP364" s="119"/>
      <c r="BQ364" s="119"/>
      <c r="BR364" s="119"/>
      <c r="BS364" s="119"/>
      <c r="BT364" s="119"/>
      <c r="BU364" s="119"/>
      <c r="BV364" s="119"/>
      <c r="BW364" s="119"/>
      <c r="BX364" s="119"/>
      <c r="BY364" s="119"/>
      <c r="BZ364" s="119"/>
      <c r="CA364" s="119"/>
      <c r="CB364" s="119"/>
      <c r="CC364" s="119"/>
      <c r="CD364" s="119"/>
      <c r="CE364" s="119"/>
      <c r="CF364" s="119"/>
      <c r="CG364" s="119"/>
      <c r="CH364" s="119"/>
      <c r="CI364" s="119"/>
      <c r="CJ364" s="119"/>
      <c r="CK364" s="119"/>
      <c r="CL364" s="119"/>
      <c r="CM364" s="119"/>
      <c r="CN364" s="119"/>
      <c r="CO364" s="119"/>
      <c r="CP364" s="119"/>
      <c r="CQ364" s="119"/>
      <c r="CR364" s="119"/>
      <c r="CS364" s="119"/>
      <c r="CT364" s="119"/>
      <c r="CU364" s="119"/>
      <c r="CV364" s="119"/>
      <c r="CW364" s="119"/>
      <c r="CX364" s="119"/>
      <c r="CY364" s="119"/>
      <c r="CZ364" s="119"/>
      <c r="DA364" s="119"/>
      <c r="DB364" s="119"/>
      <c r="DC364" s="119"/>
      <c r="DD364" s="120"/>
      <c r="DE364" s="120"/>
      <c r="DF364" s="120"/>
      <c r="DG364" s="120"/>
      <c r="DH364" s="120"/>
      <c r="DI364" s="120"/>
      <c r="DJ364" s="120"/>
      <c r="DK364" s="120"/>
      <c r="DL364" s="120"/>
      <c r="DM364" s="120"/>
      <c r="DN364" s="120"/>
      <c r="DO364" s="120"/>
      <c r="DP364" s="120"/>
      <c r="DQ364" s="120"/>
      <c r="DR364" s="120"/>
      <c r="DS364" s="120"/>
      <c r="DT364" s="120"/>
      <c r="DU364" s="120"/>
      <c r="DV364" s="120"/>
      <c r="DW364" s="120"/>
      <c r="DX364" s="120"/>
      <c r="DY364" s="120"/>
      <c r="DZ364" s="120"/>
      <c r="EA364" s="120"/>
      <c r="EB364" s="120"/>
      <c r="EC364" s="120"/>
      <c r="ED364" s="120"/>
      <c r="EE364" s="120"/>
      <c r="EF364" s="120"/>
      <c r="EG364" s="120"/>
      <c r="EH364" s="120"/>
      <c r="EI364" s="120"/>
      <c r="EJ364" s="120"/>
      <c r="EK364" s="120"/>
      <c r="EL364" s="120"/>
      <c r="EM364" s="120"/>
      <c r="EN364" s="120"/>
      <c r="EO364" s="120"/>
      <c r="EP364" s="120"/>
      <c r="EQ364" s="120"/>
      <c r="ER364" s="120"/>
      <c r="ES364" s="120"/>
      <c r="ET364" s="120"/>
      <c r="EU364" s="120"/>
      <c r="EV364" s="120"/>
      <c r="EW364" s="120"/>
      <c r="EX364" s="120"/>
      <c r="EY364" s="120"/>
    </row>
    <row r="365" spans="1:155" s="121" customFormat="1" ht="18" x14ac:dyDescent="0.2">
      <c r="A365" s="134"/>
      <c r="B365" s="113"/>
      <c r="C365" s="135"/>
      <c r="D365" s="113"/>
      <c r="E365" s="113"/>
      <c r="F365" s="136">
        <v>3</v>
      </c>
      <c r="G365" s="114" t="s">
        <v>319</v>
      </c>
      <c r="H365" s="258">
        <v>3500000</v>
      </c>
      <c r="I365" s="255">
        <v>3500000</v>
      </c>
      <c r="J365" s="255">
        <f t="shared" si="161"/>
        <v>0</v>
      </c>
      <c r="K365" s="357">
        <f t="shared" si="145"/>
        <v>100</v>
      </c>
      <c r="L365" s="390">
        <v>3500000</v>
      </c>
      <c r="M365" s="255">
        <v>1172882</v>
      </c>
      <c r="N365" s="255">
        <v>865905</v>
      </c>
      <c r="O365" s="298">
        <f t="shared" si="160"/>
        <v>2038787</v>
      </c>
      <c r="P365" s="376"/>
      <c r="Q365" s="82"/>
      <c r="R365" s="116"/>
      <c r="S365" s="117" t="e">
        <f>O365-#REF!</f>
        <v>#REF!</v>
      </c>
      <c r="T365" s="125"/>
      <c r="U365" s="125"/>
      <c r="V365" s="125"/>
      <c r="W365" s="125"/>
      <c r="X365" s="118"/>
      <c r="Y365" s="118"/>
      <c r="Z365" s="118"/>
      <c r="AA365" s="118"/>
      <c r="AB365" s="118"/>
      <c r="AC365" s="118"/>
      <c r="AD365" s="118"/>
      <c r="AE365" s="118"/>
      <c r="AF365" s="118"/>
      <c r="AG365" s="118"/>
      <c r="AH365" s="118"/>
      <c r="AI365" s="118"/>
      <c r="AJ365" s="118"/>
      <c r="AK365" s="118"/>
      <c r="AL365" s="118"/>
      <c r="AM365" s="118"/>
      <c r="AN365" s="118"/>
      <c r="AO365" s="118"/>
      <c r="AP365" s="118"/>
      <c r="AQ365" s="118"/>
      <c r="AR365" s="118"/>
      <c r="AS365" s="118"/>
      <c r="AT365" s="119"/>
      <c r="AU365" s="119"/>
      <c r="AV365" s="119"/>
      <c r="AW365" s="119"/>
      <c r="AX365" s="119"/>
      <c r="AY365" s="119"/>
      <c r="AZ365" s="119"/>
      <c r="BA365" s="119"/>
      <c r="BB365" s="119"/>
      <c r="BC365" s="119"/>
      <c r="BD365" s="119"/>
      <c r="BE365" s="119"/>
      <c r="BF365" s="119"/>
      <c r="BG365" s="119"/>
      <c r="BH365" s="119"/>
      <c r="BI365" s="119"/>
      <c r="BJ365" s="119"/>
      <c r="BK365" s="119"/>
      <c r="BL365" s="119"/>
      <c r="BM365" s="119"/>
      <c r="BN365" s="119"/>
      <c r="BO365" s="119"/>
      <c r="BP365" s="119"/>
      <c r="BQ365" s="119"/>
      <c r="BR365" s="119"/>
      <c r="BS365" s="119"/>
      <c r="BT365" s="119"/>
      <c r="BU365" s="119"/>
      <c r="BV365" s="119"/>
      <c r="BW365" s="119"/>
      <c r="BX365" s="119"/>
      <c r="BY365" s="119"/>
      <c r="BZ365" s="119"/>
      <c r="CA365" s="119"/>
      <c r="CB365" s="119"/>
      <c r="CC365" s="119"/>
      <c r="CD365" s="119"/>
      <c r="CE365" s="119"/>
      <c r="CF365" s="119"/>
      <c r="CG365" s="119"/>
      <c r="CH365" s="119"/>
      <c r="CI365" s="119"/>
      <c r="CJ365" s="119"/>
      <c r="CK365" s="119"/>
      <c r="CL365" s="119"/>
      <c r="CM365" s="119"/>
      <c r="CN365" s="119"/>
      <c r="CO365" s="119"/>
      <c r="CP365" s="119"/>
      <c r="CQ365" s="119"/>
      <c r="CR365" s="119"/>
      <c r="CS365" s="119"/>
      <c r="CT365" s="119"/>
      <c r="CU365" s="119"/>
      <c r="CV365" s="119"/>
      <c r="CW365" s="119"/>
      <c r="CX365" s="119"/>
      <c r="CY365" s="119"/>
      <c r="CZ365" s="119"/>
      <c r="DA365" s="119"/>
      <c r="DB365" s="119"/>
      <c r="DC365" s="119"/>
      <c r="DD365" s="120"/>
      <c r="DE365" s="120"/>
      <c r="DF365" s="120"/>
      <c r="DG365" s="120"/>
      <c r="DH365" s="120"/>
      <c r="DI365" s="120"/>
      <c r="DJ365" s="120"/>
      <c r="DK365" s="120"/>
      <c r="DL365" s="120"/>
      <c r="DM365" s="120"/>
      <c r="DN365" s="120"/>
      <c r="DO365" s="120"/>
      <c r="DP365" s="120"/>
      <c r="DQ365" s="120"/>
      <c r="DR365" s="120"/>
      <c r="DS365" s="120"/>
      <c r="DT365" s="120"/>
      <c r="DU365" s="120"/>
      <c r="DV365" s="120"/>
      <c r="DW365" s="120"/>
      <c r="DX365" s="120"/>
      <c r="DY365" s="120"/>
      <c r="DZ365" s="120"/>
      <c r="EA365" s="120"/>
      <c r="EB365" s="120"/>
      <c r="EC365" s="120"/>
      <c r="ED365" s="120"/>
      <c r="EE365" s="120"/>
      <c r="EF365" s="120"/>
      <c r="EG365" s="120"/>
      <c r="EH365" s="120"/>
      <c r="EI365" s="120"/>
      <c r="EJ365" s="120"/>
      <c r="EK365" s="120"/>
      <c r="EL365" s="120"/>
      <c r="EM365" s="120"/>
      <c r="EN365" s="120"/>
      <c r="EO365" s="120"/>
      <c r="EP365" s="120"/>
      <c r="EQ365" s="120"/>
      <c r="ER365" s="120"/>
      <c r="ES365" s="120"/>
      <c r="ET365" s="120"/>
      <c r="EU365" s="120"/>
      <c r="EV365" s="120"/>
      <c r="EW365" s="120"/>
      <c r="EX365" s="120"/>
      <c r="EY365" s="120"/>
    </row>
    <row r="366" spans="1:155" s="121" customFormat="1" ht="31.5" x14ac:dyDescent="0.2">
      <c r="A366" s="113"/>
      <c r="B366" s="113"/>
      <c r="C366" s="114"/>
      <c r="D366" s="113"/>
      <c r="E366" s="88" t="s">
        <v>125</v>
      </c>
      <c r="F366" s="89"/>
      <c r="G366" s="90" t="s">
        <v>414</v>
      </c>
      <c r="H366" s="240">
        <v>2200000</v>
      </c>
      <c r="I366" s="240">
        <v>2200000</v>
      </c>
      <c r="J366" s="241">
        <f>H366-I366</f>
        <v>0</v>
      </c>
      <c r="K366" s="357">
        <f t="shared" si="145"/>
        <v>100</v>
      </c>
      <c r="L366" s="313">
        <v>2200000</v>
      </c>
      <c r="M366" s="241">
        <f>M367+M368</f>
        <v>580272</v>
      </c>
      <c r="N366" s="241">
        <f>N367+N368+N369</f>
        <v>164140</v>
      </c>
      <c r="O366" s="296">
        <f>+M366+N366</f>
        <v>744412</v>
      </c>
      <c r="P366" s="376"/>
      <c r="Q366" s="82"/>
      <c r="R366" s="116"/>
      <c r="S366" s="117" t="e">
        <f>O366-#REF!</f>
        <v>#REF!</v>
      </c>
      <c r="T366" s="125"/>
      <c r="U366" s="125"/>
      <c r="V366" s="125"/>
      <c r="W366" s="125"/>
      <c r="X366" s="118"/>
      <c r="Y366" s="118"/>
      <c r="Z366" s="118"/>
      <c r="AA366" s="118"/>
      <c r="AB366" s="118"/>
      <c r="AC366" s="118"/>
      <c r="AD366" s="118"/>
      <c r="AE366" s="118"/>
      <c r="AF366" s="118"/>
      <c r="AG366" s="118"/>
      <c r="AH366" s="118"/>
      <c r="AI366" s="118"/>
      <c r="AJ366" s="118"/>
      <c r="AK366" s="118"/>
      <c r="AL366" s="118"/>
      <c r="AM366" s="118"/>
      <c r="AN366" s="118"/>
      <c r="AO366" s="118"/>
      <c r="AP366" s="118"/>
      <c r="AQ366" s="118"/>
      <c r="AR366" s="118"/>
      <c r="AS366" s="118"/>
      <c r="AT366" s="119"/>
      <c r="AU366" s="119"/>
      <c r="AV366" s="119"/>
      <c r="AW366" s="119"/>
      <c r="AX366" s="119"/>
      <c r="AY366" s="119"/>
      <c r="AZ366" s="119"/>
      <c r="BA366" s="119"/>
      <c r="BB366" s="119"/>
      <c r="BC366" s="119"/>
      <c r="BD366" s="119"/>
      <c r="BE366" s="119"/>
      <c r="BF366" s="119"/>
      <c r="BG366" s="119"/>
      <c r="BH366" s="119"/>
      <c r="BI366" s="119"/>
      <c r="BJ366" s="119"/>
      <c r="BK366" s="119"/>
      <c r="BL366" s="119"/>
      <c r="BM366" s="119"/>
      <c r="BN366" s="119"/>
      <c r="BO366" s="119"/>
      <c r="BP366" s="119"/>
      <c r="BQ366" s="119"/>
      <c r="BR366" s="119"/>
      <c r="BS366" s="119"/>
      <c r="BT366" s="119"/>
      <c r="BU366" s="119"/>
      <c r="BV366" s="119"/>
      <c r="BW366" s="119"/>
      <c r="BX366" s="119"/>
      <c r="BY366" s="119"/>
      <c r="BZ366" s="119"/>
      <c r="CA366" s="119"/>
      <c r="CB366" s="119"/>
      <c r="CC366" s="119"/>
      <c r="CD366" s="119"/>
      <c r="CE366" s="119"/>
      <c r="CF366" s="119"/>
      <c r="CG366" s="119"/>
      <c r="CH366" s="119"/>
      <c r="CI366" s="119"/>
      <c r="CJ366" s="119"/>
      <c r="CK366" s="119"/>
      <c r="CL366" s="119"/>
      <c r="CM366" s="119"/>
      <c r="CN366" s="119"/>
      <c r="CO366" s="119"/>
      <c r="CP366" s="119"/>
      <c r="CQ366" s="119"/>
      <c r="CR366" s="119"/>
      <c r="CS366" s="119"/>
      <c r="CT366" s="119"/>
      <c r="CU366" s="119"/>
      <c r="CV366" s="119"/>
      <c r="CW366" s="119"/>
      <c r="CX366" s="119"/>
      <c r="CY366" s="119"/>
      <c r="CZ366" s="119"/>
      <c r="DA366" s="119"/>
      <c r="DB366" s="119"/>
      <c r="DC366" s="119"/>
      <c r="DD366" s="120"/>
      <c r="DE366" s="120"/>
      <c r="DF366" s="120"/>
      <c r="DG366" s="120"/>
      <c r="DH366" s="120"/>
      <c r="DI366" s="120"/>
      <c r="DJ366" s="120"/>
      <c r="DK366" s="120"/>
      <c r="DL366" s="120"/>
      <c r="DM366" s="120"/>
      <c r="DN366" s="120"/>
      <c r="DO366" s="120"/>
      <c r="DP366" s="120"/>
      <c r="DQ366" s="120"/>
      <c r="DR366" s="120"/>
      <c r="DS366" s="120"/>
      <c r="DT366" s="120"/>
      <c r="DU366" s="120"/>
      <c r="DV366" s="120"/>
      <c r="DW366" s="120"/>
      <c r="DX366" s="120"/>
      <c r="DY366" s="120"/>
      <c r="DZ366" s="120"/>
      <c r="EA366" s="120"/>
      <c r="EB366" s="120"/>
      <c r="EC366" s="120"/>
      <c r="ED366" s="120"/>
      <c r="EE366" s="120"/>
      <c r="EF366" s="120"/>
      <c r="EG366" s="120"/>
      <c r="EH366" s="120"/>
      <c r="EI366" s="120"/>
      <c r="EJ366" s="120"/>
      <c r="EK366" s="120"/>
      <c r="EL366" s="120"/>
      <c r="EM366" s="120"/>
      <c r="EN366" s="120"/>
      <c r="EO366" s="120"/>
      <c r="EP366" s="120"/>
      <c r="EQ366" s="120"/>
      <c r="ER366" s="120"/>
      <c r="ES366" s="120"/>
      <c r="ET366" s="120"/>
      <c r="EU366" s="120"/>
      <c r="EV366" s="120"/>
      <c r="EW366" s="120"/>
      <c r="EX366" s="120"/>
      <c r="EY366" s="120"/>
    </row>
    <row r="367" spans="1:155" s="121" customFormat="1" ht="31.5" x14ac:dyDescent="0.2">
      <c r="A367" s="134"/>
      <c r="B367" s="113"/>
      <c r="C367" s="114"/>
      <c r="D367" s="113"/>
      <c r="E367" s="88"/>
      <c r="F367" s="89"/>
      <c r="G367" s="90" t="s">
        <v>431</v>
      </c>
      <c r="H367" s="258">
        <v>0</v>
      </c>
      <c r="I367" s="255">
        <v>0</v>
      </c>
      <c r="J367" s="255">
        <v>0</v>
      </c>
      <c r="K367" s="357"/>
      <c r="L367" s="390">
        <v>0</v>
      </c>
      <c r="M367" s="255">
        <v>0</v>
      </c>
      <c r="N367" s="255">
        <v>0</v>
      </c>
      <c r="O367" s="298">
        <v>0</v>
      </c>
      <c r="P367" s="376"/>
      <c r="Q367" s="82"/>
      <c r="R367" s="116"/>
      <c r="S367" s="117"/>
      <c r="T367" s="125"/>
      <c r="U367" s="125"/>
      <c r="V367" s="125"/>
      <c r="W367" s="125"/>
      <c r="X367" s="118"/>
      <c r="Y367" s="118"/>
      <c r="Z367" s="118"/>
      <c r="AA367" s="118"/>
      <c r="AB367" s="118"/>
      <c r="AC367" s="118"/>
      <c r="AD367" s="118"/>
      <c r="AE367" s="118"/>
      <c r="AF367" s="118"/>
      <c r="AG367" s="118"/>
      <c r="AH367" s="118"/>
      <c r="AI367" s="118"/>
      <c r="AJ367" s="118"/>
      <c r="AK367" s="118"/>
      <c r="AL367" s="118"/>
      <c r="AM367" s="118"/>
      <c r="AN367" s="118"/>
      <c r="AO367" s="118"/>
      <c r="AP367" s="118"/>
      <c r="AQ367" s="118"/>
      <c r="AR367" s="118"/>
      <c r="AS367" s="118"/>
      <c r="AT367" s="119"/>
      <c r="AU367" s="119"/>
      <c r="AV367" s="119"/>
      <c r="AW367" s="119"/>
      <c r="AX367" s="119"/>
      <c r="AY367" s="119"/>
      <c r="AZ367" s="119"/>
      <c r="BA367" s="119"/>
      <c r="BB367" s="119"/>
      <c r="BC367" s="119"/>
      <c r="BD367" s="119"/>
      <c r="BE367" s="119"/>
      <c r="BF367" s="119"/>
      <c r="BG367" s="119"/>
      <c r="BH367" s="119"/>
      <c r="BI367" s="119"/>
      <c r="BJ367" s="119"/>
      <c r="BK367" s="119"/>
      <c r="BL367" s="119"/>
      <c r="BM367" s="119"/>
      <c r="BN367" s="119"/>
      <c r="BO367" s="119"/>
      <c r="BP367" s="119"/>
      <c r="BQ367" s="119"/>
      <c r="BR367" s="119"/>
      <c r="BS367" s="119"/>
      <c r="BT367" s="119"/>
      <c r="BU367" s="119"/>
      <c r="BV367" s="119"/>
      <c r="BW367" s="119"/>
      <c r="BX367" s="119"/>
      <c r="BY367" s="119"/>
      <c r="BZ367" s="119"/>
      <c r="CA367" s="119"/>
      <c r="CB367" s="119"/>
      <c r="CC367" s="119"/>
      <c r="CD367" s="119"/>
      <c r="CE367" s="119"/>
      <c r="CF367" s="119"/>
      <c r="CG367" s="119"/>
      <c r="CH367" s="119"/>
      <c r="CI367" s="119"/>
      <c r="CJ367" s="119"/>
      <c r="CK367" s="119"/>
      <c r="CL367" s="119"/>
      <c r="CM367" s="119"/>
      <c r="CN367" s="119"/>
      <c r="CO367" s="119"/>
      <c r="CP367" s="119"/>
      <c r="CQ367" s="119"/>
      <c r="CR367" s="119"/>
      <c r="CS367" s="119"/>
      <c r="CT367" s="119"/>
      <c r="CU367" s="119"/>
      <c r="CV367" s="119"/>
      <c r="CW367" s="119"/>
      <c r="CX367" s="119"/>
      <c r="CY367" s="119"/>
      <c r="CZ367" s="119"/>
      <c r="DA367" s="119"/>
      <c r="DB367" s="119"/>
      <c r="DC367" s="119"/>
      <c r="DD367" s="120"/>
      <c r="DE367" s="120"/>
      <c r="DF367" s="120"/>
      <c r="DG367" s="120"/>
      <c r="DH367" s="120"/>
      <c r="DI367" s="120"/>
      <c r="DJ367" s="120"/>
      <c r="DK367" s="120"/>
      <c r="DL367" s="120"/>
      <c r="DM367" s="120"/>
      <c r="DN367" s="120"/>
      <c r="DO367" s="120"/>
      <c r="DP367" s="120"/>
      <c r="DQ367" s="120"/>
      <c r="DR367" s="120"/>
      <c r="DS367" s="120"/>
      <c r="DT367" s="120"/>
      <c r="DU367" s="120"/>
      <c r="DV367" s="120"/>
      <c r="DW367" s="120"/>
      <c r="DX367" s="120"/>
      <c r="DY367" s="120"/>
      <c r="DZ367" s="120"/>
      <c r="EA367" s="120"/>
      <c r="EB367" s="120"/>
      <c r="EC367" s="120"/>
      <c r="ED367" s="120"/>
      <c r="EE367" s="120"/>
      <c r="EF367" s="120"/>
      <c r="EG367" s="120"/>
      <c r="EH367" s="120"/>
      <c r="EI367" s="120"/>
      <c r="EJ367" s="120"/>
      <c r="EK367" s="120"/>
      <c r="EL367" s="120"/>
      <c r="EM367" s="120"/>
      <c r="EN367" s="120"/>
      <c r="EO367" s="120"/>
      <c r="EP367" s="120"/>
      <c r="EQ367" s="120"/>
      <c r="ER367" s="120"/>
      <c r="ES367" s="120"/>
      <c r="ET367" s="120"/>
      <c r="EU367" s="120"/>
      <c r="EV367" s="120"/>
      <c r="EW367" s="120"/>
      <c r="EX367" s="120"/>
      <c r="EY367" s="120"/>
    </row>
    <row r="368" spans="1:155" s="121" customFormat="1" ht="31.5" x14ac:dyDescent="0.2">
      <c r="A368" s="134"/>
      <c r="B368" s="113"/>
      <c r="C368" s="114"/>
      <c r="D368" s="113"/>
      <c r="E368" s="88"/>
      <c r="F368" s="89"/>
      <c r="G368" s="90" t="s">
        <v>421</v>
      </c>
      <c r="H368" s="258">
        <v>0</v>
      </c>
      <c r="I368" s="255">
        <v>0</v>
      </c>
      <c r="J368" s="255"/>
      <c r="K368" s="357"/>
      <c r="L368" s="390">
        <v>0</v>
      </c>
      <c r="M368" s="255">
        <v>580272</v>
      </c>
      <c r="N368" s="255">
        <v>25524</v>
      </c>
      <c r="O368" s="298">
        <f>+M368+N368</f>
        <v>605796</v>
      </c>
      <c r="P368" s="376"/>
      <c r="Q368" s="82"/>
      <c r="R368" s="116"/>
      <c r="S368" s="117"/>
      <c r="T368" s="125"/>
      <c r="U368" s="125"/>
      <c r="V368" s="125"/>
      <c r="W368" s="125"/>
      <c r="X368" s="118"/>
      <c r="Y368" s="118"/>
      <c r="Z368" s="118"/>
      <c r="AA368" s="118"/>
      <c r="AB368" s="118"/>
      <c r="AC368" s="118"/>
      <c r="AD368" s="118"/>
      <c r="AE368" s="118"/>
      <c r="AF368" s="118"/>
      <c r="AG368" s="118"/>
      <c r="AH368" s="118"/>
      <c r="AI368" s="118"/>
      <c r="AJ368" s="118"/>
      <c r="AK368" s="118"/>
      <c r="AL368" s="118"/>
      <c r="AM368" s="118"/>
      <c r="AN368" s="118"/>
      <c r="AO368" s="118"/>
      <c r="AP368" s="118"/>
      <c r="AQ368" s="118"/>
      <c r="AR368" s="118"/>
      <c r="AS368" s="118"/>
      <c r="AT368" s="119"/>
      <c r="AU368" s="119"/>
      <c r="AV368" s="119"/>
      <c r="AW368" s="119"/>
      <c r="AX368" s="119"/>
      <c r="AY368" s="119"/>
      <c r="AZ368" s="119"/>
      <c r="BA368" s="119"/>
      <c r="BB368" s="119"/>
      <c r="BC368" s="119"/>
      <c r="BD368" s="119"/>
      <c r="BE368" s="119"/>
      <c r="BF368" s="119"/>
      <c r="BG368" s="119"/>
      <c r="BH368" s="119"/>
      <c r="BI368" s="119"/>
      <c r="BJ368" s="119"/>
      <c r="BK368" s="119"/>
      <c r="BL368" s="119"/>
      <c r="BM368" s="119"/>
      <c r="BN368" s="119"/>
      <c r="BO368" s="119"/>
      <c r="BP368" s="119"/>
      <c r="BQ368" s="119"/>
      <c r="BR368" s="119"/>
      <c r="BS368" s="119"/>
      <c r="BT368" s="119"/>
      <c r="BU368" s="119"/>
      <c r="BV368" s="119"/>
      <c r="BW368" s="119"/>
      <c r="BX368" s="119"/>
      <c r="BY368" s="119"/>
      <c r="BZ368" s="119"/>
      <c r="CA368" s="119"/>
      <c r="CB368" s="119"/>
      <c r="CC368" s="119"/>
      <c r="CD368" s="119"/>
      <c r="CE368" s="119"/>
      <c r="CF368" s="119"/>
      <c r="CG368" s="119"/>
      <c r="CH368" s="119"/>
      <c r="CI368" s="119"/>
      <c r="CJ368" s="119"/>
      <c r="CK368" s="119"/>
      <c r="CL368" s="119"/>
      <c r="CM368" s="119"/>
      <c r="CN368" s="119"/>
      <c r="CO368" s="119"/>
      <c r="CP368" s="119"/>
      <c r="CQ368" s="119"/>
      <c r="CR368" s="119"/>
      <c r="CS368" s="119"/>
      <c r="CT368" s="119"/>
      <c r="CU368" s="119"/>
      <c r="CV368" s="119"/>
      <c r="CW368" s="119"/>
      <c r="CX368" s="119"/>
      <c r="CY368" s="119"/>
      <c r="CZ368" s="119"/>
      <c r="DA368" s="119"/>
      <c r="DB368" s="119"/>
      <c r="DC368" s="119"/>
      <c r="DD368" s="120"/>
      <c r="DE368" s="120"/>
      <c r="DF368" s="120"/>
      <c r="DG368" s="120"/>
      <c r="DH368" s="120"/>
      <c r="DI368" s="120"/>
      <c r="DJ368" s="120"/>
      <c r="DK368" s="120"/>
      <c r="DL368" s="120"/>
      <c r="DM368" s="120"/>
      <c r="DN368" s="120"/>
      <c r="DO368" s="120"/>
      <c r="DP368" s="120"/>
      <c r="DQ368" s="120"/>
      <c r="DR368" s="120"/>
      <c r="DS368" s="120"/>
      <c r="DT368" s="120"/>
      <c r="DU368" s="120"/>
      <c r="DV368" s="120"/>
      <c r="DW368" s="120"/>
      <c r="DX368" s="120"/>
      <c r="DY368" s="120"/>
      <c r="DZ368" s="120"/>
      <c r="EA368" s="120"/>
      <c r="EB368" s="120"/>
      <c r="EC368" s="120"/>
      <c r="ED368" s="120"/>
      <c r="EE368" s="120"/>
      <c r="EF368" s="120"/>
      <c r="EG368" s="120"/>
      <c r="EH368" s="120"/>
      <c r="EI368" s="120"/>
      <c r="EJ368" s="120"/>
      <c r="EK368" s="120"/>
      <c r="EL368" s="120"/>
      <c r="EM368" s="120"/>
      <c r="EN368" s="120"/>
      <c r="EO368" s="120"/>
      <c r="EP368" s="120"/>
      <c r="EQ368" s="120"/>
      <c r="ER368" s="120"/>
      <c r="ES368" s="120"/>
      <c r="ET368" s="120"/>
      <c r="EU368" s="120"/>
      <c r="EV368" s="120"/>
      <c r="EW368" s="120"/>
      <c r="EX368" s="120"/>
      <c r="EY368" s="120"/>
    </row>
    <row r="369" spans="1:155" s="121" customFormat="1" ht="31.5" x14ac:dyDescent="0.2">
      <c r="A369" s="134"/>
      <c r="B369" s="113"/>
      <c r="C369" s="114"/>
      <c r="D369" s="113"/>
      <c r="E369" s="88"/>
      <c r="F369" s="89"/>
      <c r="G369" s="415" t="s">
        <v>430</v>
      </c>
      <c r="H369" s="412">
        <v>0</v>
      </c>
      <c r="I369" s="413">
        <v>0</v>
      </c>
      <c r="J369" s="413">
        <v>0</v>
      </c>
      <c r="K369" s="414"/>
      <c r="L369" s="411">
        <v>0</v>
      </c>
      <c r="M369" s="413">
        <v>0</v>
      </c>
      <c r="N369" s="413">
        <v>138616</v>
      </c>
      <c r="O369" s="416">
        <f t="shared" ref="O369" si="162">+M369+N369</f>
        <v>138616</v>
      </c>
      <c r="P369" s="376"/>
      <c r="Q369" s="82"/>
      <c r="R369" s="116"/>
      <c r="S369" s="117"/>
      <c r="T369" s="125"/>
      <c r="U369" s="125"/>
      <c r="V369" s="125"/>
      <c r="W369" s="125"/>
      <c r="X369" s="118"/>
      <c r="Y369" s="118"/>
      <c r="Z369" s="118"/>
      <c r="AA369" s="118"/>
      <c r="AB369" s="118"/>
      <c r="AC369" s="118"/>
      <c r="AD369" s="118"/>
      <c r="AE369" s="118"/>
      <c r="AF369" s="118"/>
      <c r="AG369" s="118"/>
      <c r="AH369" s="118"/>
      <c r="AI369" s="118"/>
      <c r="AJ369" s="118"/>
      <c r="AK369" s="118"/>
      <c r="AL369" s="118"/>
      <c r="AM369" s="118"/>
      <c r="AN369" s="118"/>
      <c r="AO369" s="118"/>
      <c r="AP369" s="118"/>
      <c r="AQ369" s="118"/>
      <c r="AR369" s="118"/>
      <c r="AS369" s="118"/>
      <c r="AT369" s="119"/>
      <c r="AU369" s="119"/>
      <c r="AV369" s="119"/>
      <c r="AW369" s="119"/>
      <c r="AX369" s="119"/>
      <c r="AY369" s="119"/>
      <c r="AZ369" s="119"/>
      <c r="BA369" s="119"/>
      <c r="BB369" s="119"/>
      <c r="BC369" s="119"/>
      <c r="BD369" s="119"/>
      <c r="BE369" s="119"/>
      <c r="BF369" s="119"/>
      <c r="BG369" s="119"/>
      <c r="BH369" s="119"/>
      <c r="BI369" s="119"/>
      <c r="BJ369" s="119"/>
      <c r="BK369" s="119"/>
      <c r="BL369" s="119"/>
      <c r="BM369" s="119"/>
      <c r="BN369" s="119"/>
      <c r="BO369" s="119"/>
      <c r="BP369" s="119"/>
      <c r="BQ369" s="119"/>
      <c r="BR369" s="119"/>
      <c r="BS369" s="119"/>
      <c r="BT369" s="119"/>
      <c r="BU369" s="119"/>
      <c r="BV369" s="119"/>
      <c r="BW369" s="119"/>
      <c r="BX369" s="119"/>
      <c r="BY369" s="119"/>
      <c r="BZ369" s="119"/>
      <c r="CA369" s="119"/>
      <c r="CB369" s="119"/>
      <c r="CC369" s="119"/>
      <c r="CD369" s="119"/>
      <c r="CE369" s="119"/>
      <c r="CF369" s="119"/>
      <c r="CG369" s="119"/>
      <c r="CH369" s="119"/>
      <c r="CI369" s="119"/>
      <c r="CJ369" s="119"/>
      <c r="CK369" s="119"/>
      <c r="CL369" s="119"/>
      <c r="CM369" s="119"/>
      <c r="CN369" s="119"/>
      <c r="CO369" s="119"/>
      <c r="CP369" s="119"/>
      <c r="CQ369" s="119"/>
      <c r="CR369" s="119"/>
      <c r="CS369" s="119"/>
      <c r="CT369" s="119"/>
      <c r="CU369" s="119"/>
      <c r="CV369" s="119"/>
      <c r="CW369" s="119"/>
      <c r="CX369" s="119"/>
      <c r="CY369" s="119"/>
      <c r="CZ369" s="119"/>
      <c r="DA369" s="119"/>
      <c r="DB369" s="119"/>
      <c r="DC369" s="119"/>
      <c r="DD369" s="120"/>
      <c r="DE369" s="120"/>
      <c r="DF369" s="120"/>
      <c r="DG369" s="120"/>
      <c r="DH369" s="120"/>
      <c r="DI369" s="120"/>
      <c r="DJ369" s="120"/>
      <c r="DK369" s="120"/>
      <c r="DL369" s="120"/>
      <c r="DM369" s="120"/>
      <c r="DN369" s="120"/>
      <c r="DO369" s="120"/>
      <c r="DP369" s="120"/>
      <c r="DQ369" s="120"/>
      <c r="DR369" s="120"/>
      <c r="DS369" s="120"/>
      <c r="DT369" s="120"/>
      <c r="DU369" s="120"/>
      <c r="DV369" s="120"/>
      <c r="DW369" s="120"/>
      <c r="DX369" s="120"/>
      <c r="DY369" s="120"/>
      <c r="DZ369" s="120"/>
      <c r="EA369" s="120"/>
      <c r="EB369" s="120"/>
      <c r="EC369" s="120"/>
      <c r="ED369" s="120"/>
      <c r="EE369" s="120"/>
      <c r="EF369" s="120"/>
      <c r="EG369" s="120"/>
      <c r="EH369" s="120"/>
      <c r="EI369" s="120"/>
      <c r="EJ369" s="120"/>
      <c r="EK369" s="120"/>
      <c r="EL369" s="120"/>
      <c r="EM369" s="120"/>
      <c r="EN369" s="120"/>
      <c r="EO369" s="120"/>
      <c r="EP369" s="120"/>
      <c r="EQ369" s="120"/>
      <c r="ER369" s="120"/>
      <c r="ES369" s="120"/>
      <c r="ET369" s="120"/>
      <c r="EU369" s="120"/>
      <c r="EV369" s="120"/>
      <c r="EW369" s="120"/>
      <c r="EX369" s="120"/>
      <c r="EY369" s="120"/>
    </row>
    <row r="370" spans="1:155" s="121" customFormat="1" ht="31.5" x14ac:dyDescent="0.2">
      <c r="A370" s="134"/>
      <c r="B370" s="113"/>
      <c r="C370" s="114"/>
      <c r="D370" s="113"/>
      <c r="E370" s="88" t="s">
        <v>127</v>
      </c>
      <c r="F370" s="89"/>
      <c r="G370" s="90" t="s">
        <v>128</v>
      </c>
      <c r="H370" s="240">
        <v>0</v>
      </c>
      <c r="I370" s="241">
        <v>0</v>
      </c>
      <c r="J370" s="241">
        <f>H370-I370</f>
        <v>0</v>
      </c>
      <c r="K370" s="357" t="e">
        <f t="shared" si="145"/>
        <v>#DIV/0!</v>
      </c>
      <c r="L370" s="313">
        <v>0</v>
      </c>
      <c r="M370" s="241">
        <v>0</v>
      </c>
      <c r="N370" s="241">
        <v>0</v>
      </c>
      <c r="O370" s="296">
        <f>M370+N370</f>
        <v>0</v>
      </c>
      <c r="P370" s="376"/>
      <c r="Q370" s="82"/>
      <c r="R370" s="116"/>
      <c r="S370" s="117"/>
      <c r="T370" s="125"/>
      <c r="U370" s="125"/>
      <c r="V370" s="125"/>
      <c r="W370" s="125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18"/>
      <c r="AN370" s="118"/>
      <c r="AO370" s="118"/>
      <c r="AP370" s="118"/>
      <c r="AQ370" s="118"/>
      <c r="AR370" s="118"/>
      <c r="AS370" s="118"/>
      <c r="AT370" s="119"/>
      <c r="AU370" s="119"/>
      <c r="AV370" s="119"/>
      <c r="AW370" s="119"/>
      <c r="AX370" s="119"/>
      <c r="AY370" s="119"/>
      <c r="AZ370" s="119"/>
      <c r="BA370" s="119"/>
      <c r="BB370" s="119"/>
      <c r="BC370" s="119"/>
      <c r="BD370" s="119"/>
      <c r="BE370" s="119"/>
      <c r="BF370" s="119"/>
      <c r="BG370" s="119"/>
      <c r="BH370" s="119"/>
      <c r="BI370" s="119"/>
      <c r="BJ370" s="119"/>
      <c r="BK370" s="119"/>
      <c r="BL370" s="119"/>
      <c r="BM370" s="119"/>
      <c r="BN370" s="119"/>
      <c r="BO370" s="119"/>
      <c r="BP370" s="119"/>
      <c r="BQ370" s="119"/>
      <c r="BR370" s="119"/>
      <c r="BS370" s="119"/>
      <c r="BT370" s="119"/>
      <c r="BU370" s="119"/>
      <c r="BV370" s="119"/>
      <c r="BW370" s="119"/>
      <c r="BX370" s="119"/>
      <c r="BY370" s="119"/>
      <c r="BZ370" s="119"/>
      <c r="CA370" s="119"/>
      <c r="CB370" s="119"/>
      <c r="CC370" s="119"/>
      <c r="CD370" s="119"/>
      <c r="CE370" s="119"/>
      <c r="CF370" s="119"/>
      <c r="CG370" s="119"/>
      <c r="CH370" s="119"/>
      <c r="CI370" s="119"/>
      <c r="CJ370" s="119"/>
      <c r="CK370" s="119"/>
      <c r="CL370" s="119"/>
      <c r="CM370" s="119"/>
      <c r="CN370" s="119"/>
      <c r="CO370" s="119"/>
      <c r="CP370" s="119"/>
      <c r="CQ370" s="119"/>
      <c r="CR370" s="119"/>
      <c r="CS370" s="119"/>
      <c r="CT370" s="119"/>
      <c r="CU370" s="119"/>
      <c r="CV370" s="119"/>
      <c r="CW370" s="119"/>
      <c r="CX370" s="119"/>
      <c r="CY370" s="119"/>
      <c r="CZ370" s="119"/>
      <c r="DA370" s="119"/>
      <c r="DB370" s="119"/>
      <c r="DC370" s="119"/>
      <c r="DD370" s="120"/>
      <c r="DE370" s="120"/>
      <c r="DF370" s="120"/>
      <c r="DG370" s="120"/>
      <c r="DH370" s="120"/>
      <c r="DI370" s="120"/>
      <c r="DJ370" s="120"/>
      <c r="DK370" s="120"/>
      <c r="DL370" s="120"/>
      <c r="DM370" s="120"/>
      <c r="DN370" s="120"/>
      <c r="DO370" s="120"/>
      <c r="DP370" s="120"/>
      <c r="DQ370" s="120"/>
      <c r="DR370" s="120"/>
      <c r="DS370" s="120"/>
      <c r="DT370" s="120"/>
      <c r="DU370" s="120"/>
      <c r="DV370" s="120"/>
      <c r="DW370" s="120"/>
      <c r="DX370" s="120"/>
      <c r="DY370" s="120"/>
      <c r="DZ370" s="120"/>
      <c r="EA370" s="120"/>
      <c r="EB370" s="120"/>
      <c r="EC370" s="120"/>
      <c r="ED370" s="120"/>
      <c r="EE370" s="120"/>
      <c r="EF370" s="120"/>
      <c r="EG370" s="120"/>
      <c r="EH370" s="120"/>
      <c r="EI370" s="120"/>
      <c r="EJ370" s="120"/>
      <c r="EK370" s="120"/>
      <c r="EL370" s="120"/>
      <c r="EM370" s="120"/>
      <c r="EN370" s="120"/>
      <c r="EO370" s="120"/>
      <c r="EP370" s="120"/>
      <c r="EQ370" s="120"/>
      <c r="ER370" s="120"/>
      <c r="ES370" s="120"/>
      <c r="ET370" s="120"/>
      <c r="EU370" s="120"/>
      <c r="EV370" s="120"/>
      <c r="EW370" s="120"/>
      <c r="EX370" s="120"/>
      <c r="EY370" s="120"/>
    </row>
    <row r="371" spans="1:155" s="121" customFormat="1" ht="18" x14ac:dyDescent="0.2">
      <c r="A371" s="134"/>
      <c r="B371" s="113"/>
      <c r="C371" s="114"/>
      <c r="D371" s="113"/>
      <c r="E371" s="88"/>
      <c r="F371" s="89"/>
      <c r="G371" s="90" t="s">
        <v>320</v>
      </c>
      <c r="H371" s="258"/>
      <c r="I371" s="255"/>
      <c r="J371" s="255"/>
      <c r="K371" s="357"/>
      <c r="L371" s="390"/>
      <c r="M371" s="255"/>
      <c r="N371" s="255"/>
      <c r="O371" s="298">
        <f t="shared" si="160"/>
        <v>0</v>
      </c>
      <c r="P371" s="376"/>
      <c r="Q371" s="82"/>
      <c r="R371" s="116"/>
      <c r="S371" s="117"/>
      <c r="T371" s="125"/>
      <c r="U371" s="125"/>
      <c r="V371" s="125"/>
      <c r="W371" s="125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/>
      <c r="AM371" s="118"/>
      <c r="AN371" s="118"/>
      <c r="AO371" s="118"/>
      <c r="AP371" s="118"/>
      <c r="AQ371" s="118"/>
      <c r="AR371" s="118"/>
      <c r="AS371" s="118"/>
      <c r="AT371" s="119"/>
      <c r="AU371" s="119"/>
      <c r="AV371" s="119"/>
      <c r="AW371" s="119"/>
      <c r="AX371" s="119"/>
      <c r="AY371" s="119"/>
      <c r="AZ371" s="119"/>
      <c r="BA371" s="119"/>
      <c r="BB371" s="119"/>
      <c r="BC371" s="119"/>
      <c r="BD371" s="119"/>
      <c r="BE371" s="119"/>
      <c r="BF371" s="119"/>
      <c r="BG371" s="119"/>
      <c r="BH371" s="119"/>
      <c r="BI371" s="119"/>
      <c r="BJ371" s="119"/>
      <c r="BK371" s="119"/>
      <c r="BL371" s="119"/>
      <c r="BM371" s="119"/>
      <c r="BN371" s="119"/>
      <c r="BO371" s="119"/>
      <c r="BP371" s="119"/>
      <c r="BQ371" s="119"/>
      <c r="BR371" s="119"/>
      <c r="BS371" s="119"/>
      <c r="BT371" s="119"/>
      <c r="BU371" s="119"/>
      <c r="BV371" s="119"/>
      <c r="BW371" s="119"/>
      <c r="BX371" s="119"/>
      <c r="BY371" s="119"/>
      <c r="BZ371" s="119"/>
      <c r="CA371" s="119"/>
      <c r="CB371" s="119"/>
      <c r="CC371" s="119"/>
      <c r="CD371" s="119"/>
      <c r="CE371" s="119"/>
      <c r="CF371" s="119"/>
      <c r="CG371" s="119"/>
      <c r="CH371" s="119"/>
      <c r="CI371" s="119"/>
      <c r="CJ371" s="119"/>
      <c r="CK371" s="119"/>
      <c r="CL371" s="119"/>
      <c r="CM371" s="119"/>
      <c r="CN371" s="119"/>
      <c r="CO371" s="119"/>
      <c r="CP371" s="119"/>
      <c r="CQ371" s="119"/>
      <c r="CR371" s="119"/>
      <c r="CS371" s="119"/>
      <c r="CT371" s="119"/>
      <c r="CU371" s="119"/>
      <c r="CV371" s="119"/>
      <c r="CW371" s="119"/>
      <c r="CX371" s="119"/>
      <c r="CY371" s="119"/>
      <c r="CZ371" s="119"/>
      <c r="DA371" s="119"/>
      <c r="DB371" s="119"/>
      <c r="DC371" s="119"/>
      <c r="DD371" s="120"/>
      <c r="DE371" s="120"/>
      <c r="DF371" s="120"/>
      <c r="DG371" s="120"/>
      <c r="DH371" s="120"/>
      <c r="DI371" s="120"/>
      <c r="DJ371" s="120"/>
      <c r="DK371" s="120"/>
      <c r="DL371" s="120"/>
      <c r="DM371" s="120"/>
      <c r="DN371" s="120"/>
      <c r="DO371" s="120"/>
      <c r="DP371" s="120"/>
      <c r="DQ371" s="120"/>
      <c r="DR371" s="120"/>
      <c r="DS371" s="120"/>
      <c r="DT371" s="120"/>
      <c r="DU371" s="120"/>
      <c r="DV371" s="120"/>
      <c r="DW371" s="120"/>
      <c r="DX371" s="120"/>
      <c r="DY371" s="120"/>
      <c r="DZ371" s="120"/>
      <c r="EA371" s="120"/>
      <c r="EB371" s="120"/>
      <c r="EC371" s="120"/>
      <c r="ED371" s="120"/>
      <c r="EE371" s="120"/>
      <c r="EF371" s="120"/>
      <c r="EG371" s="120"/>
      <c r="EH371" s="120"/>
      <c r="EI371" s="120"/>
      <c r="EJ371" s="120"/>
      <c r="EK371" s="120"/>
      <c r="EL371" s="120"/>
      <c r="EM371" s="120"/>
      <c r="EN371" s="120"/>
      <c r="EO371" s="120"/>
      <c r="EP371" s="120"/>
      <c r="EQ371" s="120"/>
      <c r="ER371" s="120"/>
      <c r="ES371" s="120"/>
      <c r="ET371" s="120"/>
      <c r="EU371" s="120"/>
      <c r="EV371" s="120"/>
      <c r="EW371" s="120"/>
      <c r="EX371" s="120"/>
      <c r="EY371" s="120"/>
    </row>
    <row r="372" spans="1:155" s="121" customFormat="1" ht="18" x14ac:dyDescent="0.2">
      <c r="A372" s="134"/>
      <c r="B372" s="113"/>
      <c r="C372" s="114"/>
      <c r="D372" s="113"/>
      <c r="E372" s="88"/>
      <c r="F372" s="89"/>
      <c r="G372" s="90" t="s">
        <v>321</v>
      </c>
      <c r="H372" s="258"/>
      <c r="I372" s="255"/>
      <c r="J372" s="255"/>
      <c r="K372" s="357"/>
      <c r="L372" s="390"/>
      <c r="M372" s="255"/>
      <c r="N372" s="255"/>
      <c r="O372" s="298">
        <f t="shared" si="160"/>
        <v>0</v>
      </c>
      <c r="P372" s="376"/>
      <c r="Q372" s="82"/>
      <c r="R372" s="116"/>
      <c r="S372" s="117"/>
      <c r="T372" s="125"/>
      <c r="U372" s="125"/>
      <c r="V372" s="125"/>
      <c r="W372" s="125"/>
      <c r="X372" s="118"/>
      <c r="Y372" s="118"/>
      <c r="Z372" s="118"/>
      <c r="AA372" s="118"/>
      <c r="AB372" s="118"/>
      <c r="AC372" s="118"/>
      <c r="AD372" s="118"/>
      <c r="AE372" s="118"/>
      <c r="AF372" s="118"/>
      <c r="AG372" s="118"/>
      <c r="AH372" s="118"/>
      <c r="AI372" s="118"/>
      <c r="AJ372" s="118"/>
      <c r="AK372" s="118"/>
      <c r="AL372" s="118"/>
      <c r="AM372" s="118"/>
      <c r="AN372" s="118"/>
      <c r="AO372" s="118"/>
      <c r="AP372" s="118"/>
      <c r="AQ372" s="118"/>
      <c r="AR372" s="118"/>
      <c r="AS372" s="118"/>
      <c r="AT372" s="119"/>
      <c r="AU372" s="119"/>
      <c r="AV372" s="119"/>
      <c r="AW372" s="119"/>
      <c r="AX372" s="119"/>
      <c r="AY372" s="119"/>
      <c r="AZ372" s="119"/>
      <c r="BA372" s="119"/>
      <c r="BB372" s="119"/>
      <c r="BC372" s="119"/>
      <c r="BD372" s="119"/>
      <c r="BE372" s="119"/>
      <c r="BF372" s="119"/>
      <c r="BG372" s="119"/>
      <c r="BH372" s="119"/>
      <c r="BI372" s="119"/>
      <c r="BJ372" s="119"/>
      <c r="BK372" s="119"/>
      <c r="BL372" s="119"/>
      <c r="BM372" s="119"/>
      <c r="BN372" s="119"/>
      <c r="BO372" s="119"/>
      <c r="BP372" s="119"/>
      <c r="BQ372" s="119"/>
      <c r="BR372" s="119"/>
      <c r="BS372" s="119"/>
      <c r="BT372" s="119"/>
      <c r="BU372" s="119"/>
      <c r="BV372" s="119"/>
      <c r="BW372" s="119"/>
      <c r="BX372" s="119"/>
      <c r="BY372" s="119"/>
      <c r="BZ372" s="119"/>
      <c r="CA372" s="119"/>
      <c r="CB372" s="119"/>
      <c r="CC372" s="119"/>
      <c r="CD372" s="119"/>
      <c r="CE372" s="119"/>
      <c r="CF372" s="119"/>
      <c r="CG372" s="119"/>
      <c r="CH372" s="119"/>
      <c r="CI372" s="119"/>
      <c r="CJ372" s="119"/>
      <c r="CK372" s="119"/>
      <c r="CL372" s="119"/>
      <c r="CM372" s="119"/>
      <c r="CN372" s="119"/>
      <c r="CO372" s="119"/>
      <c r="CP372" s="119"/>
      <c r="CQ372" s="119"/>
      <c r="CR372" s="119"/>
      <c r="CS372" s="119"/>
      <c r="CT372" s="119"/>
      <c r="CU372" s="119"/>
      <c r="CV372" s="119"/>
      <c r="CW372" s="119"/>
      <c r="CX372" s="119"/>
      <c r="CY372" s="119"/>
      <c r="CZ372" s="119"/>
      <c r="DA372" s="119"/>
      <c r="DB372" s="119"/>
      <c r="DC372" s="119"/>
      <c r="DD372" s="120"/>
      <c r="DE372" s="120"/>
      <c r="DF372" s="120"/>
      <c r="DG372" s="120"/>
      <c r="DH372" s="120"/>
      <c r="DI372" s="120"/>
      <c r="DJ372" s="120"/>
      <c r="DK372" s="120"/>
      <c r="DL372" s="120"/>
      <c r="DM372" s="120"/>
      <c r="DN372" s="120"/>
      <c r="DO372" s="120"/>
      <c r="DP372" s="120"/>
      <c r="DQ372" s="120"/>
      <c r="DR372" s="120"/>
      <c r="DS372" s="120"/>
      <c r="DT372" s="120"/>
      <c r="DU372" s="120"/>
      <c r="DV372" s="120"/>
      <c r="DW372" s="120"/>
      <c r="DX372" s="120"/>
      <c r="DY372" s="120"/>
      <c r="DZ372" s="120"/>
      <c r="EA372" s="120"/>
      <c r="EB372" s="120"/>
      <c r="EC372" s="120"/>
      <c r="ED372" s="120"/>
      <c r="EE372" s="120"/>
      <c r="EF372" s="120"/>
      <c r="EG372" s="120"/>
      <c r="EH372" s="120"/>
      <c r="EI372" s="120"/>
      <c r="EJ372" s="120"/>
      <c r="EK372" s="120"/>
      <c r="EL372" s="120"/>
      <c r="EM372" s="120"/>
      <c r="EN372" s="120"/>
      <c r="EO372" s="120"/>
      <c r="EP372" s="120"/>
      <c r="EQ372" s="120"/>
      <c r="ER372" s="120"/>
      <c r="ES372" s="120"/>
      <c r="ET372" s="120"/>
      <c r="EU372" s="120"/>
      <c r="EV372" s="120"/>
      <c r="EW372" s="120"/>
      <c r="EX372" s="120"/>
      <c r="EY372" s="120"/>
    </row>
    <row r="373" spans="1:155" ht="18" x14ac:dyDescent="0.2">
      <c r="A373" s="64"/>
      <c r="B373" s="65"/>
      <c r="C373" s="65"/>
      <c r="D373" s="49">
        <v>59</v>
      </c>
      <c r="E373" s="65"/>
      <c r="F373" s="65"/>
      <c r="G373" s="94" t="s">
        <v>103</v>
      </c>
      <c r="H373" s="253">
        <f>H374</f>
        <v>0</v>
      </c>
      <c r="I373" s="254">
        <f>I374</f>
        <v>0</v>
      </c>
      <c r="J373" s="254">
        <f>+J374</f>
        <v>0</v>
      </c>
      <c r="K373" s="229" t="e">
        <f t="shared" si="145"/>
        <v>#DIV/0!</v>
      </c>
      <c r="L373" s="313">
        <f>L374</f>
        <v>0</v>
      </c>
      <c r="M373" s="241">
        <f>M374</f>
        <v>0</v>
      </c>
      <c r="N373" s="241">
        <f>N374</f>
        <v>0</v>
      </c>
      <c r="O373" s="296">
        <f t="shared" si="160"/>
        <v>0</v>
      </c>
      <c r="P373" s="349">
        <f>L373-O373</f>
        <v>0</v>
      </c>
      <c r="Q373" s="82" t="e">
        <f t="shared" ref="Q373:Q404" si="163">ROUND(O373/H373*100,2)</f>
        <v>#DIV/0!</v>
      </c>
      <c r="R373" s="39"/>
      <c r="S373" s="40"/>
      <c r="T373" s="125"/>
      <c r="U373" s="125"/>
      <c r="V373" s="125"/>
      <c r="W373" s="125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  <c r="BV373" s="10"/>
      <c r="BW373" s="10"/>
      <c r="BX373" s="10"/>
      <c r="BY373" s="10"/>
      <c r="BZ373" s="10"/>
      <c r="CA373" s="10"/>
      <c r="CB373" s="10"/>
      <c r="CC373" s="10"/>
      <c r="CD373" s="10"/>
      <c r="CE373" s="10"/>
      <c r="CF373" s="10"/>
      <c r="CG373" s="10"/>
      <c r="CH373" s="10"/>
      <c r="CI373" s="10"/>
      <c r="CJ373" s="10"/>
      <c r="CK373" s="10"/>
      <c r="CL373" s="10"/>
      <c r="CM373" s="10"/>
      <c r="CN373" s="10"/>
      <c r="CO373" s="10"/>
      <c r="CP373" s="10"/>
      <c r="CQ373" s="10"/>
      <c r="CR373" s="10"/>
      <c r="CS373" s="10"/>
      <c r="CT373" s="10"/>
      <c r="CU373" s="10"/>
      <c r="CV373" s="10"/>
      <c r="CW373" s="10"/>
      <c r="CX373" s="10"/>
      <c r="CY373" s="10"/>
      <c r="CZ373" s="10"/>
      <c r="DA373" s="10"/>
      <c r="DB373" s="10"/>
      <c r="DC373" s="10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  <c r="EW373" s="11"/>
      <c r="EX373" s="11"/>
      <c r="EY373" s="11"/>
    </row>
    <row r="374" spans="1:155" ht="18" x14ac:dyDescent="0.2">
      <c r="A374" s="64"/>
      <c r="B374" s="65"/>
      <c r="C374" s="65"/>
      <c r="D374" s="65"/>
      <c r="E374" s="65">
        <v>17</v>
      </c>
      <c r="F374" s="65"/>
      <c r="G374" s="68" t="s">
        <v>322</v>
      </c>
      <c r="H374" s="249">
        <v>0</v>
      </c>
      <c r="I374" s="250">
        <v>0</v>
      </c>
      <c r="J374" s="250">
        <f>H374-I374</f>
        <v>0</v>
      </c>
      <c r="K374" s="229" t="e">
        <f t="shared" si="145"/>
        <v>#DIV/0!</v>
      </c>
      <c r="L374" s="390">
        <v>0</v>
      </c>
      <c r="M374" s="255">
        <v>0</v>
      </c>
      <c r="N374" s="255">
        <v>0</v>
      </c>
      <c r="O374" s="298">
        <f t="shared" si="160"/>
        <v>0</v>
      </c>
      <c r="P374" s="349">
        <f>L374-O374</f>
        <v>0</v>
      </c>
      <c r="Q374" s="82" t="e">
        <f t="shared" si="163"/>
        <v>#DIV/0!</v>
      </c>
      <c r="R374" s="39"/>
      <c r="S374" s="40"/>
      <c r="T374" s="125"/>
      <c r="U374" s="125"/>
      <c r="V374" s="125"/>
      <c r="W374" s="125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  <c r="CX374" s="10"/>
      <c r="CY374" s="10"/>
      <c r="CZ374" s="10"/>
      <c r="DA374" s="10"/>
      <c r="DB374" s="10"/>
      <c r="DC374" s="10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  <c r="EW374" s="11"/>
      <c r="EX374" s="11"/>
      <c r="EY374" s="11"/>
    </row>
    <row r="375" spans="1:155" ht="18" x14ac:dyDescent="0.2">
      <c r="A375" s="48"/>
      <c r="B375" s="49"/>
      <c r="C375" s="49"/>
      <c r="D375" s="49" t="s">
        <v>131</v>
      </c>
      <c r="E375" s="49"/>
      <c r="F375" s="49"/>
      <c r="G375" s="94" t="s">
        <v>105</v>
      </c>
      <c r="H375" s="240">
        <f>H376</f>
        <v>0</v>
      </c>
      <c r="I375" s="241">
        <f>I376</f>
        <v>0</v>
      </c>
      <c r="J375" s="241">
        <f>J376</f>
        <v>0</v>
      </c>
      <c r="K375" s="229" t="e">
        <f t="shared" si="145"/>
        <v>#DIV/0!</v>
      </c>
      <c r="L375" s="313">
        <f>L376</f>
        <v>0</v>
      </c>
      <c r="M375" s="241">
        <f>M376</f>
        <v>0</v>
      </c>
      <c r="N375" s="241">
        <f>N376</f>
        <v>0</v>
      </c>
      <c r="O375" s="304">
        <f>O376</f>
        <v>0</v>
      </c>
      <c r="P375" s="349">
        <f>L375-O375</f>
        <v>0</v>
      </c>
      <c r="Q375" s="82" t="e">
        <f t="shared" si="163"/>
        <v>#DIV/0!</v>
      </c>
      <c r="R375" s="39"/>
      <c r="S375" s="40"/>
      <c r="T375" s="125"/>
      <c r="U375" s="125"/>
      <c r="V375" s="125"/>
      <c r="W375" s="125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  <c r="CV375" s="10"/>
      <c r="CW375" s="10"/>
      <c r="CX375" s="10"/>
      <c r="CY375" s="10"/>
      <c r="CZ375" s="10"/>
      <c r="DA375" s="10"/>
      <c r="DB375" s="10"/>
      <c r="DC375" s="10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  <c r="EW375" s="11"/>
      <c r="EX375" s="11"/>
      <c r="EY375" s="11"/>
    </row>
    <row r="376" spans="1:155" ht="18" x14ac:dyDescent="0.2">
      <c r="A376" s="48"/>
      <c r="B376" s="49"/>
      <c r="C376" s="49"/>
      <c r="D376" s="49">
        <v>71</v>
      </c>
      <c r="E376" s="49"/>
      <c r="F376" s="49"/>
      <c r="G376" s="94" t="s">
        <v>323</v>
      </c>
      <c r="H376" s="240">
        <f>H377+H382</f>
        <v>0</v>
      </c>
      <c r="I376" s="241">
        <f>I377+I382</f>
        <v>0</v>
      </c>
      <c r="J376" s="241">
        <f>J377+J382</f>
        <v>0</v>
      </c>
      <c r="K376" s="229" t="e">
        <f t="shared" si="145"/>
        <v>#DIV/0!</v>
      </c>
      <c r="L376" s="313">
        <f>L377+L382</f>
        <v>0</v>
      </c>
      <c r="M376" s="241">
        <f>M377+M382</f>
        <v>0</v>
      </c>
      <c r="N376" s="241">
        <f>N377+N382</f>
        <v>0</v>
      </c>
      <c r="O376" s="304">
        <f>O377+O382</f>
        <v>0</v>
      </c>
      <c r="P376" s="230">
        <f>P377+P382</f>
        <v>0</v>
      </c>
      <c r="Q376" s="82" t="e">
        <f t="shared" si="163"/>
        <v>#DIV/0!</v>
      </c>
      <c r="R376" s="39"/>
      <c r="S376" s="40"/>
      <c r="T376" s="125"/>
      <c r="U376" s="125"/>
      <c r="V376" s="125"/>
      <c r="W376" s="125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  <c r="CW376" s="10"/>
      <c r="CX376" s="10"/>
      <c r="CY376" s="10"/>
      <c r="CZ376" s="10"/>
      <c r="DA376" s="10"/>
      <c r="DB376" s="10"/>
      <c r="DC376" s="10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  <c r="EW376" s="11"/>
      <c r="EX376" s="11"/>
      <c r="EY376" s="11"/>
    </row>
    <row r="377" spans="1:155" ht="18" x14ac:dyDescent="0.2">
      <c r="A377" s="48"/>
      <c r="B377" s="49"/>
      <c r="C377" s="49"/>
      <c r="D377" s="49"/>
      <c r="E377" s="49" t="s">
        <v>37</v>
      </c>
      <c r="F377" s="49"/>
      <c r="G377" s="67" t="s">
        <v>324</v>
      </c>
      <c r="H377" s="240">
        <f>H378+H379+H380+H381</f>
        <v>0</v>
      </c>
      <c r="I377" s="241">
        <f>I378+I379+I380+I381</f>
        <v>0</v>
      </c>
      <c r="J377" s="241">
        <f>J378+J379+J380+J381</f>
        <v>0</v>
      </c>
      <c r="K377" s="229" t="e">
        <f t="shared" si="145"/>
        <v>#DIV/0!</v>
      </c>
      <c r="L377" s="313">
        <f>L378+L379+L380+L381</f>
        <v>0</v>
      </c>
      <c r="M377" s="241">
        <f>M378+M379+M380+M381</f>
        <v>0</v>
      </c>
      <c r="N377" s="241">
        <f>N378+N379+N380+N381</f>
        <v>0</v>
      </c>
      <c r="O377" s="304">
        <f>O378+O379+O380+O381</f>
        <v>0</v>
      </c>
      <c r="P377" s="230">
        <f>P378+P379+P380+P381</f>
        <v>0</v>
      </c>
      <c r="Q377" s="82" t="e">
        <f t="shared" si="163"/>
        <v>#DIV/0!</v>
      </c>
      <c r="R377" s="39"/>
      <c r="S377" s="40"/>
      <c r="T377" s="125"/>
      <c r="U377" s="125"/>
      <c r="V377" s="125"/>
      <c r="W377" s="125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  <c r="CV377" s="10"/>
      <c r="CW377" s="10"/>
      <c r="CX377" s="10"/>
      <c r="CY377" s="10"/>
      <c r="CZ377" s="10"/>
      <c r="DA377" s="10"/>
      <c r="DB377" s="10"/>
      <c r="DC377" s="10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  <c r="EW377" s="11"/>
      <c r="EX377" s="11"/>
      <c r="EY377" s="11"/>
    </row>
    <row r="378" spans="1:155" ht="18" x14ac:dyDescent="0.2">
      <c r="A378" s="64"/>
      <c r="B378" s="65"/>
      <c r="C378" s="65"/>
      <c r="D378" s="65"/>
      <c r="E378" s="65"/>
      <c r="F378" s="65" t="s">
        <v>37</v>
      </c>
      <c r="G378" s="68" t="s">
        <v>261</v>
      </c>
      <c r="H378" s="249">
        <v>0</v>
      </c>
      <c r="I378" s="250">
        <v>0</v>
      </c>
      <c r="J378" s="250">
        <f>H378-I378</f>
        <v>0</v>
      </c>
      <c r="K378" s="229" t="e">
        <f t="shared" si="145"/>
        <v>#DIV/0!</v>
      </c>
      <c r="L378" s="390">
        <v>0</v>
      </c>
      <c r="M378" s="255"/>
      <c r="N378" s="255"/>
      <c r="O378" s="298">
        <f>+M378+N378</f>
        <v>0</v>
      </c>
      <c r="P378" s="349">
        <f>L378-O378</f>
        <v>0</v>
      </c>
      <c r="Q378" s="82" t="e">
        <f t="shared" si="163"/>
        <v>#DIV/0!</v>
      </c>
      <c r="R378" s="39"/>
      <c r="S378" s="40"/>
      <c r="T378" s="125"/>
      <c r="U378" s="125"/>
      <c r="V378" s="125"/>
      <c r="W378" s="125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  <c r="CU378" s="10"/>
      <c r="CV378" s="10"/>
      <c r="CW378" s="10"/>
      <c r="CX378" s="10"/>
      <c r="CY378" s="10"/>
      <c r="CZ378" s="10"/>
      <c r="DA378" s="10"/>
      <c r="DB378" s="10"/>
      <c r="DC378" s="10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  <c r="EW378" s="11"/>
      <c r="EX378" s="11"/>
      <c r="EY378" s="11"/>
    </row>
    <row r="379" spans="1:155" ht="18" x14ac:dyDescent="0.2">
      <c r="A379" s="64"/>
      <c r="B379" s="65"/>
      <c r="C379" s="65"/>
      <c r="D379" s="65"/>
      <c r="E379" s="65"/>
      <c r="F379" s="65" t="s">
        <v>35</v>
      </c>
      <c r="G379" s="68" t="s">
        <v>325</v>
      </c>
      <c r="H379" s="249"/>
      <c r="I379" s="250"/>
      <c r="J379" s="250">
        <f>H379-I379</f>
        <v>0</v>
      </c>
      <c r="K379" s="229" t="e">
        <f t="shared" si="145"/>
        <v>#DIV/0!</v>
      </c>
      <c r="L379" s="390"/>
      <c r="M379" s="255"/>
      <c r="N379" s="255"/>
      <c r="O379" s="298">
        <f>+M379+N379</f>
        <v>0</v>
      </c>
      <c r="P379" s="349">
        <f>L379-O379</f>
        <v>0</v>
      </c>
      <c r="Q379" s="82" t="e">
        <f t="shared" si="163"/>
        <v>#DIV/0!</v>
      </c>
      <c r="R379" s="39"/>
      <c r="S379" s="40"/>
      <c r="T379" s="125"/>
      <c r="U379" s="125"/>
      <c r="V379" s="125"/>
      <c r="W379" s="125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  <c r="CC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  <c r="CS379" s="10"/>
      <c r="CT379" s="10"/>
      <c r="CU379" s="10"/>
      <c r="CV379" s="10"/>
      <c r="CW379" s="10"/>
      <c r="CX379" s="10"/>
      <c r="CY379" s="10"/>
      <c r="CZ379" s="10"/>
      <c r="DA379" s="10"/>
      <c r="DB379" s="10"/>
      <c r="DC379" s="10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  <c r="EW379" s="11"/>
      <c r="EX379" s="11"/>
      <c r="EY379" s="11"/>
    </row>
    <row r="380" spans="1:155" ht="18" x14ac:dyDescent="0.2">
      <c r="A380" s="64"/>
      <c r="B380" s="65"/>
      <c r="C380" s="65"/>
      <c r="D380" s="65"/>
      <c r="E380" s="65"/>
      <c r="F380" s="65" t="s">
        <v>55</v>
      </c>
      <c r="G380" s="68" t="s">
        <v>326</v>
      </c>
      <c r="H380" s="249"/>
      <c r="I380" s="255"/>
      <c r="J380" s="250">
        <f>H380-I380</f>
        <v>0</v>
      </c>
      <c r="K380" s="229" t="e">
        <f t="shared" si="145"/>
        <v>#DIV/0!</v>
      </c>
      <c r="L380" s="390"/>
      <c r="M380" s="255"/>
      <c r="N380" s="255"/>
      <c r="O380" s="298">
        <f>+M380+N380</f>
        <v>0</v>
      </c>
      <c r="P380" s="349">
        <f>L380-O380</f>
        <v>0</v>
      </c>
      <c r="Q380" s="82" t="e">
        <f t="shared" si="163"/>
        <v>#DIV/0!</v>
      </c>
      <c r="R380" s="39"/>
      <c r="S380" s="40"/>
      <c r="T380" s="125"/>
      <c r="U380" s="125"/>
      <c r="V380" s="125"/>
      <c r="W380" s="125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  <c r="CR380" s="10"/>
      <c r="CS380" s="10"/>
      <c r="CT380" s="10"/>
      <c r="CU380" s="10"/>
      <c r="CV380" s="10"/>
      <c r="CW380" s="10"/>
      <c r="CX380" s="10"/>
      <c r="CY380" s="10"/>
      <c r="CZ380" s="10"/>
      <c r="DA380" s="10"/>
      <c r="DB380" s="10"/>
      <c r="DC380" s="10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  <c r="EW380" s="11"/>
      <c r="EX380" s="11"/>
      <c r="EY380" s="11"/>
    </row>
    <row r="381" spans="1:155" ht="18" x14ac:dyDescent="0.2">
      <c r="A381" s="64"/>
      <c r="B381" s="65"/>
      <c r="C381" s="65"/>
      <c r="D381" s="65"/>
      <c r="E381" s="65"/>
      <c r="F381" s="65" t="s">
        <v>112</v>
      </c>
      <c r="G381" s="68" t="s">
        <v>264</v>
      </c>
      <c r="H381" s="249"/>
      <c r="I381" s="250"/>
      <c r="J381" s="250">
        <f>H381-I381</f>
        <v>0</v>
      </c>
      <c r="K381" s="229" t="e">
        <f t="shared" si="145"/>
        <v>#DIV/0!</v>
      </c>
      <c r="L381" s="390"/>
      <c r="M381" s="255"/>
      <c r="N381" s="255"/>
      <c r="O381" s="298">
        <f>+M381+N381</f>
        <v>0</v>
      </c>
      <c r="P381" s="349">
        <f>L381-O381</f>
        <v>0</v>
      </c>
      <c r="Q381" s="82" t="e">
        <f t="shared" si="163"/>
        <v>#DIV/0!</v>
      </c>
      <c r="R381" s="39"/>
      <c r="S381" s="40"/>
      <c r="T381" s="125"/>
      <c r="U381" s="125"/>
      <c r="V381" s="125"/>
      <c r="W381" s="125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  <c r="CS381" s="10"/>
      <c r="CT381" s="10"/>
      <c r="CU381" s="10"/>
      <c r="CV381" s="10"/>
      <c r="CW381" s="10"/>
      <c r="CX381" s="10"/>
      <c r="CY381" s="10"/>
      <c r="CZ381" s="10"/>
      <c r="DA381" s="10"/>
      <c r="DB381" s="10"/>
      <c r="DC381" s="10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  <c r="EW381" s="11"/>
      <c r="EX381" s="11"/>
      <c r="EY381" s="11"/>
    </row>
    <row r="382" spans="1:155" ht="18" x14ac:dyDescent="0.2">
      <c r="A382" s="64"/>
      <c r="B382" s="65"/>
      <c r="C382" s="65"/>
      <c r="D382" s="65"/>
      <c r="E382" s="65" t="s">
        <v>55</v>
      </c>
      <c r="F382" s="65"/>
      <c r="G382" s="68" t="s">
        <v>265</v>
      </c>
      <c r="H382" s="249"/>
      <c r="I382" s="250"/>
      <c r="J382" s="250">
        <f>H382-I382</f>
        <v>0</v>
      </c>
      <c r="K382" s="229" t="e">
        <f t="shared" si="145"/>
        <v>#DIV/0!</v>
      </c>
      <c r="L382" s="390"/>
      <c r="M382" s="255"/>
      <c r="N382" s="255"/>
      <c r="O382" s="298">
        <f>+M382+N382</f>
        <v>0</v>
      </c>
      <c r="P382" s="349">
        <f>L382-O382</f>
        <v>0</v>
      </c>
      <c r="Q382" s="82" t="e">
        <f t="shared" si="163"/>
        <v>#DIV/0!</v>
      </c>
      <c r="R382" s="39"/>
      <c r="S382" s="40"/>
      <c r="T382" s="125"/>
      <c r="U382" s="125"/>
      <c r="V382" s="125"/>
      <c r="W382" s="125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  <c r="CS382" s="10"/>
      <c r="CT382" s="10"/>
      <c r="CU382" s="10"/>
      <c r="CV382" s="10"/>
      <c r="CW382" s="10"/>
      <c r="CX382" s="10"/>
      <c r="CY382" s="10"/>
      <c r="CZ382" s="10"/>
      <c r="DA382" s="10"/>
      <c r="DB382" s="10"/>
      <c r="DC382" s="10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  <c r="EW382" s="11"/>
      <c r="EX382" s="11"/>
      <c r="EY382" s="11"/>
    </row>
    <row r="383" spans="1:155" ht="18" x14ac:dyDescent="0.2">
      <c r="A383" s="48"/>
      <c r="B383" s="49"/>
      <c r="C383" s="49"/>
      <c r="D383" s="49">
        <v>79</v>
      </c>
      <c r="E383" s="49"/>
      <c r="F383" s="49"/>
      <c r="G383" s="94" t="s">
        <v>327</v>
      </c>
      <c r="H383" s="240">
        <f t="shared" ref="H383:J385" si="164">H384</f>
        <v>0</v>
      </c>
      <c r="I383" s="241">
        <f t="shared" si="164"/>
        <v>0</v>
      </c>
      <c r="J383" s="241">
        <f t="shared" si="164"/>
        <v>0</v>
      </c>
      <c r="K383" s="229" t="e">
        <f t="shared" si="145"/>
        <v>#DIV/0!</v>
      </c>
      <c r="L383" s="313">
        <f>L384</f>
        <v>0</v>
      </c>
      <c r="M383" s="241">
        <f t="shared" ref="M383:P385" si="165">M384</f>
        <v>0</v>
      </c>
      <c r="N383" s="241">
        <f t="shared" si="165"/>
        <v>0</v>
      </c>
      <c r="O383" s="304">
        <f t="shared" si="165"/>
        <v>0</v>
      </c>
      <c r="P383" s="230">
        <f t="shared" si="165"/>
        <v>0</v>
      </c>
      <c r="Q383" s="82" t="e">
        <f t="shared" si="163"/>
        <v>#DIV/0!</v>
      </c>
      <c r="R383" s="39"/>
      <c r="S383" s="40"/>
      <c r="T383" s="125"/>
      <c r="U383" s="125"/>
      <c r="V383" s="125"/>
      <c r="W383" s="125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  <c r="CS383" s="10"/>
      <c r="CT383" s="10"/>
      <c r="CU383" s="10"/>
      <c r="CV383" s="10"/>
      <c r="CW383" s="10"/>
      <c r="CX383" s="10"/>
      <c r="CY383" s="10"/>
      <c r="CZ383" s="10"/>
      <c r="DA383" s="10"/>
      <c r="DB383" s="10"/>
      <c r="DC383" s="10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  <c r="EW383" s="11"/>
      <c r="EX383" s="11"/>
      <c r="EY383" s="11"/>
    </row>
    <row r="384" spans="1:155" ht="18" x14ac:dyDescent="0.2">
      <c r="A384" s="48"/>
      <c r="B384" s="49"/>
      <c r="C384" s="49"/>
      <c r="D384" s="49">
        <v>81</v>
      </c>
      <c r="E384" s="49"/>
      <c r="F384" s="49"/>
      <c r="G384" s="94" t="s">
        <v>328</v>
      </c>
      <c r="H384" s="240">
        <f t="shared" si="164"/>
        <v>0</v>
      </c>
      <c r="I384" s="241">
        <f t="shared" si="164"/>
        <v>0</v>
      </c>
      <c r="J384" s="241">
        <f t="shared" si="164"/>
        <v>0</v>
      </c>
      <c r="K384" s="229" t="e">
        <f t="shared" si="145"/>
        <v>#DIV/0!</v>
      </c>
      <c r="L384" s="313">
        <f>L385</f>
        <v>0</v>
      </c>
      <c r="M384" s="241">
        <f t="shared" si="165"/>
        <v>0</v>
      </c>
      <c r="N384" s="241">
        <f t="shared" si="165"/>
        <v>0</v>
      </c>
      <c r="O384" s="304">
        <f t="shared" si="165"/>
        <v>0</v>
      </c>
      <c r="P384" s="230">
        <f t="shared" si="165"/>
        <v>0</v>
      </c>
      <c r="Q384" s="82" t="e">
        <f t="shared" si="163"/>
        <v>#DIV/0!</v>
      </c>
      <c r="R384" s="39"/>
      <c r="S384" s="40"/>
      <c r="T384" s="125"/>
      <c r="U384" s="125"/>
      <c r="V384" s="125"/>
      <c r="W384" s="125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  <c r="CC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  <c r="CU384" s="10"/>
      <c r="CV384" s="10"/>
      <c r="CW384" s="10"/>
      <c r="CX384" s="10"/>
      <c r="CY384" s="10"/>
      <c r="CZ384" s="10"/>
      <c r="DA384" s="10"/>
      <c r="DB384" s="10"/>
      <c r="DC384" s="10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  <c r="EW384" s="11"/>
      <c r="EX384" s="11"/>
      <c r="EY384" s="11"/>
    </row>
    <row r="385" spans="1:155" ht="18" x14ac:dyDescent="0.2">
      <c r="A385" s="48"/>
      <c r="B385" s="49"/>
      <c r="C385" s="49"/>
      <c r="D385" s="49"/>
      <c r="E385" s="49" t="s">
        <v>37</v>
      </c>
      <c r="F385" s="49"/>
      <c r="G385" s="67" t="s">
        <v>329</v>
      </c>
      <c r="H385" s="240">
        <f t="shared" si="164"/>
        <v>0</v>
      </c>
      <c r="I385" s="241">
        <f t="shared" si="164"/>
        <v>0</v>
      </c>
      <c r="J385" s="241">
        <f t="shared" si="164"/>
        <v>0</v>
      </c>
      <c r="K385" s="229" t="e">
        <f t="shared" si="145"/>
        <v>#DIV/0!</v>
      </c>
      <c r="L385" s="313">
        <f>L386</f>
        <v>0</v>
      </c>
      <c r="M385" s="241">
        <f t="shared" si="165"/>
        <v>0</v>
      </c>
      <c r="N385" s="241">
        <f t="shared" si="165"/>
        <v>0</v>
      </c>
      <c r="O385" s="304">
        <f t="shared" si="165"/>
        <v>0</v>
      </c>
      <c r="P385" s="230">
        <f t="shared" si="165"/>
        <v>0</v>
      </c>
      <c r="Q385" s="82" t="e">
        <f t="shared" si="163"/>
        <v>#DIV/0!</v>
      </c>
      <c r="R385" s="39"/>
      <c r="S385" s="40"/>
      <c r="T385" s="125"/>
      <c r="U385" s="125"/>
      <c r="V385" s="125"/>
      <c r="W385" s="125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  <c r="CU385" s="10"/>
      <c r="CV385" s="10"/>
      <c r="CW385" s="10"/>
      <c r="CX385" s="10"/>
      <c r="CY385" s="10"/>
      <c r="CZ385" s="10"/>
      <c r="DA385" s="10"/>
      <c r="DB385" s="10"/>
      <c r="DC385" s="10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  <c r="EW385" s="11"/>
      <c r="EX385" s="11"/>
      <c r="EY385" s="11"/>
    </row>
    <row r="386" spans="1:155" ht="18" x14ac:dyDescent="0.2">
      <c r="A386" s="64"/>
      <c r="B386" s="65"/>
      <c r="C386" s="65"/>
      <c r="D386" s="65"/>
      <c r="E386" s="65"/>
      <c r="F386" s="65" t="s">
        <v>37</v>
      </c>
      <c r="G386" s="68" t="s">
        <v>330</v>
      </c>
      <c r="H386" s="249"/>
      <c r="I386" s="250"/>
      <c r="J386" s="250">
        <f>H386-I386</f>
        <v>0</v>
      </c>
      <c r="K386" s="229"/>
      <c r="L386" s="390"/>
      <c r="M386" s="255"/>
      <c r="N386" s="255"/>
      <c r="O386" s="298">
        <f>+M386+N386</f>
        <v>0</v>
      </c>
      <c r="P386" s="349">
        <f>L386-O386</f>
        <v>0</v>
      </c>
      <c r="Q386" s="82" t="e">
        <f t="shared" si="163"/>
        <v>#DIV/0!</v>
      </c>
      <c r="R386" s="39"/>
      <c r="S386" s="40"/>
      <c r="T386" s="125"/>
      <c r="U386" s="125"/>
      <c r="V386" s="125"/>
      <c r="W386" s="125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  <c r="CV386" s="10"/>
      <c r="CW386" s="10"/>
      <c r="CX386" s="10"/>
      <c r="CY386" s="10"/>
      <c r="CZ386" s="10"/>
      <c r="DA386" s="10"/>
      <c r="DB386" s="10"/>
      <c r="DC386" s="10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  <c r="EW386" s="11"/>
      <c r="EX386" s="11"/>
      <c r="EY386" s="11"/>
    </row>
    <row r="387" spans="1:155" ht="18" x14ac:dyDescent="0.2">
      <c r="A387" s="107"/>
      <c r="B387" s="108"/>
      <c r="C387" s="108"/>
      <c r="D387" s="108">
        <v>85</v>
      </c>
      <c r="E387" s="108"/>
      <c r="F387" s="108"/>
      <c r="G387" s="109" t="s">
        <v>108</v>
      </c>
      <c r="H387" s="256"/>
      <c r="I387" s="257"/>
      <c r="J387" s="257"/>
      <c r="K387" s="358"/>
      <c r="L387" s="397"/>
      <c r="M387" s="257">
        <v>-15892</v>
      </c>
      <c r="N387" s="257">
        <v>-104866.11</v>
      </c>
      <c r="O387" s="308">
        <f>+M387+N387</f>
        <v>-120758.11</v>
      </c>
      <c r="P387" s="375"/>
      <c r="Q387" s="82" t="e">
        <f t="shared" si="163"/>
        <v>#DIV/0!</v>
      </c>
      <c r="R387" s="39"/>
      <c r="S387" s="40"/>
      <c r="T387" s="125"/>
      <c r="U387" s="125"/>
      <c r="V387" s="125"/>
      <c r="W387" s="125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  <c r="CC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  <c r="CS387" s="10"/>
      <c r="CT387" s="10"/>
      <c r="CU387" s="10"/>
      <c r="CV387" s="10"/>
      <c r="CW387" s="10"/>
      <c r="CX387" s="10"/>
      <c r="CY387" s="10"/>
      <c r="CZ387" s="10"/>
      <c r="DA387" s="10"/>
      <c r="DB387" s="10"/>
      <c r="DC387" s="10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  <c r="EW387" s="11"/>
      <c r="EX387" s="11"/>
      <c r="EY387" s="11"/>
    </row>
    <row r="388" spans="1:155" ht="18" x14ac:dyDescent="0.2">
      <c r="A388" s="64"/>
      <c r="B388" s="65"/>
      <c r="C388" s="65"/>
      <c r="D388" s="65"/>
      <c r="E388" s="65"/>
      <c r="F388" s="65"/>
      <c r="G388" s="68" t="s">
        <v>331</v>
      </c>
      <c r="H388" s="249"/>
      <c r="I388" s="250"/>
      <c r="J388" s="250"/>
      <c r="K388" s="229"/>
      <c r="L388" s="390"/>
      <c r="M388" s="255"/>
      <c r="N388" s="255"/>
      <c r="O388" s="309"/>
      <c r="P388" s="348"/>
      <c r="Q388" s="82" t="e">
        <f t="shared" si="163"/>
        <v>#DIV/0!</v>
      </c>
      <c r="R388" s="39"/>
      <c r="S388" s="40"/>
      <c r="T388" s="125"/>
      <c r="U388" s="125"/>
      <c r="V388" s="125"/>
      <c r="W388" s="125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  <c r="CC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  <c r="CU388" s="10"/>
      <c r="CV388" s="10"/>
      <c r="CW388" s="10"/>
      <c r="CX388" s="10"/>
      <c r="CY388" s="10"/>
      <c r="CZ388" s="10"/>
      <c r="DA388" s="10"/>
      <c r="DB388" s="10"/>
      <c r="DC388" s="10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  <c r="EW388" s="11"/>
      <c r="EX388" s="11"/>
      <c r="EY388" s="11"/>
    </row>
    <row r="389" spans="1:155" ht="18" x14ac:dyDescent="0.2">
      <c r="A389" s="70" t="s">
        <v>270</v>
      </c>
      <c r="B389" s="71" t="s">
        <v>167</v>
      </c>
      <c r="C389" s="71"/>
      <c r="D389" s="71"/>
      <c r="E389" s="71"/>
      <c r="F389" s="71"/>
      <c r="G389" s="129" t="s">
        <v>332</v>
      </c>
      <c r="H389" s="244">
        <f>H340+H345</f>
        <v>6491000</v>
      </c>
      <c r="I389" s="244">
        <f>I340+I345</f>
        <v>1731000</v>
      </c>
      <c r="J389" s="245">
        <f t="shared" ref="J389:J394" si="166">H389-I389</f>
        <v>4760000</v>
      </c>
      <c r="K389" s="356">
        <f t="shared" si="145"/>
        <v>26.67</v>
      </c>
      <c r="L389" s="394">
        <f>L340+L345</f>
        <v>1731000</v>
      </c>
      <c r="M389" s="245">
        <f>M340+M345</f>
        <v>468195.59</v>
      </c>
      <c r="N389" s="245">
        <f>N340+N345</f>
        <v>463492</v>
      </c>
      <c r="O389" s="305">
        <f>O340+O345</f>
        <v>931687.59000000008</v>
      </c>
      <c r="P389" s="367">
        <f t="shared" ref="P389:P394" si="167">L389-O389</f>
        <v>799312.40999999992</v>
      </c>
      <c r="Q389" s="82">
        <f t="shared" si="163"/>
        <v>14.35</v>
      </c>
      <c r="R389" s="39"/>
      <c r="S389" s="40"/>
      <c r="T389" s="125"/>
      <c r="U389" s="125"/>
      <c r="V389" s="125"/>
      <c r="W389" s="125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  <c r="CC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  <c r="CU389" s="10"/>
      <c r="CV389" s="10"/>
      <c r="CW389" s="10"/>
      <c r="CX389" s="10"/>
      <c r="CY389" s="10"/>
      <c r="CZ389" s="10"/>
      <c r="DA389" s="10"/>
      <c r="DB389" s="10"/>
      <c r="DC389" s="10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  <c r="EW389" s="11"/>
      <c r="EX389" s="11"/>
      <c r="EY389" s="11"/>
    </row>
    <row r="390" spans="1:155" ht="18" x14ac:dyDescent="0.2">
      <c r="A390" s="70"/>
      <c r="B390" s="71">
        <v>15</v>
      </c>
      <c r="C390" s="71"/>
      <c r="D390" s="71"/>
      <c r="E390" s="71"/>
      <c r="F390" s="71"/>
      <c r="G390" s="129" t="s">
        <v>333</v>
      </c>
      <c r="H390" s="244">
        <f>H391</f>
        <v>3500000</v>
      </c>
      <c r="I390" s="245">
        <f>I391</f>
        <v>3500000</v>
      </c>
      <c r="J390" s="245">
        <f t="shared" si="166"/>
        <v>0</v>
      </c>
      <c r="K390" s="356">
        <f t="shared" si="145"/>
        <v>100</v>
      </c>
      <c r="L390" s="394">
        <f>L391</f>
        <v>3500000</v>
      </c>
      <c r="M390" s="245">
        <f t="shared" ref="M390:O390" si="168">M391</f>
        <v>1190882</v>
      </c>
      <c r="N390" s="245">
        <f t="shared" si="168"/>
        <v>883905</v>
      </c>
      <c r="O390" s="305">
        <f t="shared" si="168"/>
        <v>2074787</v>
      </c>
      <c r="P390" s="367">
        <f t="shared" si="167"/>
        <v>1425213</v>
      </c>
      <c r="Q390" s="82">
        <f t="shared" si="163"/>
        <v>59.28</v>
      </c>
      <c r="R390" s="39"/>
      <c r="S390" s="40"/>
      <c r="T390" s="125"/>
      <c r="U390" s="125"/>
      <c r="V390" s="125"/>
      <c r="W390" s="125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  <c r="CC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  <c r="CU390" s="10"/>
      <c r="CV390" s="10"/>
      <c r="CW390" s="10"/>
      <c r="CX390" s="10"/>
      <c r="CY390" s="10"/>
      <c r="CZ390" s="10"/>
      <c r="DA390" s="10"/>
      <c r="DB390" s="10"/>
      <c r="DC390" s="10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  <c r="EW390" s="11"/>
      <c r="EX390" s="11"/>
      <c r="EY390" s="11"/>
    </row>
    <row r="391" spans="1:155" ht="18" x14ac:dyDescent="0.2">
      <c r="A391" s="70"/>
      <c r="B391" s="71"/>
      <c r="C391" s="71" t="s">
        <v>65</v>
      </c>
      <c r="D391" s="71"/>
      <c r="E391" s="71"/>
      <c r="F391" s="71"/>
      <c r="G391" s="129" t="s">
        <v>334</v>
      </c>
      <c r="H391" s="244">
        <f>H363+H365</f>
        <v>3500000</v>
      </c>
      <c r="I391" s="245">
        <f>I362</f>
        <v>3500000</v>
      </c>
      <c r="J391" s="245">
        <f t="shared" si="166"/>
        <v>0</v>
      </c>
      <c r="K391" s="356">
        <f t="shared" si="145"/>
        <v>100</v>
      </c>
      <c r="L391" s="394">
        <f>L362</f>
        <v>3500000</v>
      </c>
      <c r="M391" s="245">
        <f>M362</f>
        <v>1190882</v>
      </c>
      <c r="N391" s="245">
        <f>N362</f>
        <v>883905</v>
      </c>
      <c r="O391" s="305">
        <f>O362</f>
        <v>2074787</v>
      </c>
      <c r="P391" s="367">
        <f t="shared" si="167"/>
        <v>1425213</v>
      </c>
      <c r="Q391" s="82">
        <f t="shared" si="163"/>
        <v>59.28</v>
      </c>
      <c r="R391" s="39"/>
      <c r="S391" s="40"/>
      <c r="T391" s="125"/>
      <c r="U391" s="125"/>
      <c r="V391" s="125"/>
      <c r="W391" s="125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  <c r="CV391" s="10"/>
      <c r="CW391" s="10"/>
      <c r="CX391" s="10"/>
      <c r="CY391" s="10"/>
      <c r="CZ391" s="10"/>
      <c r="DA391" s="10"/>
      <c r="DB391" s="10"/>
      <c r="DC391" s="10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  <c r="EW391" s="11"/>
      <c r="EX391" s="11"/>
      <c r="EY391" s="11"/>
    </row>
    <row r="392" spans="1:155" ht="18" x14ac:dyDescent="0.2">
      <c r="A392" s="70"/>
      <c r="B392" s="71" t="s">
        <v>65</v>
      </c>
      <c r="C392" s="71"/>
      <c r="D392" s="71"/>
      <c r="E392" s="71"/>
      <c r="F392" s="71"/>
      <c r="G392" s="129" t="s">
        <v>335</v>
      </c>
      <c r="H392" s="244">
        <f>H393+H394</f>
        <v>5042000</v>
      </c>
      <c r="I392" s="245">
        <f>I393+I394</f>
        <v>3045700</v>
      </c>
      <c r="J392" s="245">
        <f t="shared" si="166"/>
        <v>1996300</v>
      </c>
      <c r="K392" s="356">
        <f t="shared" si="145"/>
        <v>60.41</v>
      </c>
      <c r="L392" s="394">
        <f>L393+L394</f>
        <v>3045700</v>
      </c>
      <c r="M392" s="245">
        <f>M393+M394</f>
        <v>813508.35999999964</v>
      </c>
      <c r="N392" s="245">
        <f>N393+N394</f>
        <v>327205.40999999992</v>
      </c>
      <c r="O392" s="305">
        <f t="shared" ref="O392" si="169">O393+O394</f>
        <v>1140713.7699999996</v>
      </c>
      <c r="P392" s="367">
        <f t="shared" si="167"/>
        <v>1904986.2300000004</v>
      </c>
      <c r="Q392" s="82">
        <f t="shared" si="163"/>
        <v>22.62</v>
      </c>
      <c r="R392" s="39"/>
      <c r="S392" s="40"/>
      <c r="T392" s="125"/>
      <c r="U392" s="125"/>
      <c r="V392" s="125"/>
      <c r="W392" s="125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  <c r="CV392" s="10"/>
      <c r="CW392" s="10"/>
      <c r="CX392" s="10"/>
      <c r="CY392" s="10"/>
      <c r="CZ392" s="10"/>
      <c r="DA392" s="10"/>
      <c r="DB392" s="10"/>
      <c r="DC392" s="10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  <c r="EW392" s="11"/>
      <c r="EX392" s="11"/>
      <c r="EY392" s="11"/>
    </row>
    <row r="393" spans="1:155" ht="18" x14ac:dyDescent="0.2">
      <c r="A393" s="70"/>
      <c r="B393" s="71"/>
      <c r="C393" s="71" t="s">
        <v>35</v>
      </c>
      <c r="D393" s="71"/>
      <c r="E393" s="71"/>
      <c r="F393" s="71"/>
      <c r="G393" s="129" t="s">
        <v>195</v>
      </c>
      <c r="H393" s="244">
        <f>+H333</f>
        <v>53000</v>
      </c>
      <c r="I393" s="245">
        <f>+I333</f>
        <v>16000</v>
      </c>
      <c r="J393" s="245">
        <f t="shared" si="166"/>
        <v>37000</v>
      </c>
      <c r="K393" s="356">
        <f t="shared" si="145"/>
        <v>30.19</v>
      </c>
      <c r="L393" s="394">
        <f>+L333</f>
        <v>16000</v>
      </c>
      <c r="M393" s="245">
        <f>+M333</f>
        <v>2759.93</v>
      </c>
      <c r="N393" s="245">
        <f>+N333</f>
        <v>2560.48</v>
      </c>
      <c r="O393" s="305">
        <f>+O333</f>
        <v>5320.41</v>
      </c>
      <c r="P393" s="367">
        <f t="shared" si="167"/>
        <v>10679.59</v>
      </c>
      <c r="Q393" s="82">
        <f t="shared" si="163"/>
        <v>10.039999999999999</v>
      </c>
      <c r="R393" s="39"/>
      <c r="S393" s="40"/>
      <c r="T393" s="125"/>
      <c r="U393" s="125"/>
      <c r="V393" s="125"/>
      <c r="W393" s="125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  <c r="CW393" s="10"/>
      <c r="CX393" s="10"/>
      <c r="CY393" s="10"/>
      <c r="CZ393" s="10"/>
      <c r="DA393" s="10"/>
      <c r="DB393" s="10"/>
      <c r="DC393" s="10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  <c r="EW393" s="11"/>
      <c r="EX393" s="11"/>
      <c r="EY393" s="11"/>
    </row>
    <row r="394" spans="1:155" ht="18" x14ac:dyDescent="0.2">
      <c r="A394" s="70"/>
      <c r="B394" s="71"/>
      <c r="C394" s="71" t="s">
        <v>55</v>
      </c>
      <c r="D394" s="71"/>
      <c r="E394" s="71"/>
      <c r="F394" s="71"/>
      <c r="G394" s="129" t="s">
        <v>336</v>
      </c>
      <c r="H394" s="244">
        <f>H263-H389-H390-H393</f>
        <v>4989000</v>
      </c>
      <c r="I394" s="245">
        <f>I263-I389-I390-I393</f>
        <v>3029700</v>
      </c>
      <c r="J394" s="245">
        <f t="shared" si="166"/>
        <v>1959300</v>
      </c>
      <c r="K394" s="356">
        <f t="shared" si="145"/>
        <v>60.73</v>
      </c>
      <c r="L394" s="394">
        <f>L263-L389-L390-L393</f>
        <v>3029700</v>
      </c>
      <c r="M394" s="245">
        <f>M263-M389-M390-M393</f>
        <v>810748.42999999959</v>
      </c>
      <c r="N394" s="245">
        <f>N263-N389-N390-N393</f>
        <v>324644.92999999993</v>
      </c>
      <c r="O394" s="305">
        <f>O263-O389-O390-O393</f>
        <v>1135393.3599999996</v>
      </c>
      <c r="P394" s="367">
        <f t="shared" si="167"/>
        <v>1894306.6400000004</v>
      </c>
      <c r="Q394" s="82">
        <f t="shared" si="163"/>
        <v>22.76</v>
      </c>
      <c r="R394" s="39"/>
      <c r="S394" s="40"/>
      <c r="T394" s="125"/>
      <c r="U394" s="125"/>
      <c r="V394" s="125"/>
      <c r="W394" s="125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  <c r="CW394" s="10"/>
      <c r="CX394" s="10"/>
      <c r="CY394" s="10"/>
      <c r="CZ394" s="10"/>
      <c r="DA394" s="10"/>
      <c r="DB394" s="10"/>
      <c r="DC394" s="10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  <c r="EW394" s="11"/>
      <c r="EX394" s="11"/>
      <c r="EY394" s="11"/>
    </row>
    <row r="395" spans="1:155" ht="18" x14ac:dyDescent="0.2">
      <c r="A395" s="137"/>
      <c r="B395" s="138"/>
      <c r="C395" s="138"/>
      <c r="D395" s="138"/>
      <c r="E395" s="138"/>
      <c r="F395" s="138"/>
      <c r="G395" s="139"/>
      <c r="H395" s="263"/>
      <c r="I395" s="264"/>
      <c r="J395" s="264"/>
      <c r="K395" s="229"/>
      <c r="L395" s="313"/>
      <c r="M395" s="241"/>
      <c r="N395" s="241"/>
      <c r="O395" s="312"/>
      <c r="P395" s="230"/>
      <c r="Q395" s="82" t="e">
        <f t="shared" si="163"/>
        <v>#DIV/0!</v>
      </c>
      <c r="R395" s="39"/>
      <c r="S395" s="40"/>
      <c r="T395" s="125"/>
      <c r="U395" s="125"/>
      <c r="V395" s="125"/>
      <c r="W395" s="125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  <c r="CW395" s="10"/>
      <c r="CX395" s="10"/>
      <c r="CY395" s="10"/>
      <c r="CZ395" s="10"/>
      <c r="DA395" s="10"/>
      <c r="DB395" s="10"/>
      <c r="DC395" s="10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  <c r="EW395" s="11"/>
      <c r="EX395" s="11"/>
      <c r="EY395" s="11"/>
    </row>
    <row r="396" spans="1:155" s="63" customFormat="1" ht="18" x14ac:dyDescent="0.25">
      <c r="A396" s="433" t="s">
        <v>337</v>
      </c>
      <c r="B396" s="434"/>
      <c r="C396" s="434"/>
      <c r="D396" s="434"/>
      <c r="E396" s="434"/>
      <c r="F396" s="434"/>
      <c r="G396" s="72" t="s">
        <v>338</v>
      </c>
      <c r="H396" s="244">
        <f>+H397</f>
        <v>29529000</v>
      </c>
      <c r="I396" s="245">
        <f>+I397</f>
        <v>8196000</v>
      </c>
      <c r="J396" s="245">
        <f>+J397</f>
        <v>21333000</v>
      </c>
      <c r="K396" s="356">
        <f t="shared" ref="K396:K472" si="170">ROUND(I396/H396*100,2)</f>
        <v>27.76</v>
      </c>
      <c r="L396" s="394">
        <f>+L397</f>
        <v>8196000</v>
      </c>
      <c r="M396" s="245">
        <f>+M397+M473</f>
        <v>3530012</v>
      </c>
      <c r="N396" s="245">
        <f>+N397+N473</f>
        <v>3516490.13</v>
      </c>
      <c r="O396" s="305">
        <f>+O397+O473</f>
        <v>7046502.1299999999</v>
      </c>
      <c r="P396" s="367">
        <f t="shared" ref="P396:P406" si="171">L396-O396</f>
        <v>1149497.8700000001</v>
      </c>
      <c r="Q396" s="82">
        <f t="shared" si="163"/>
        <v>23.86</v>
      </c>
      <c r="R396" s="58"/>
      <c r="S396" s="110"/>
      <c r="T396" s="220"/>
      <c r="U396" s="220"/>
      <c r="V396" s="220"/>
      <c r="W396" s="220"/>
      <c r="X396" s="111"/>
      <c r="Y396" s="111"/>
      <c r="Z396" s="111"/>
      <c r="AA396" s="111"/>
      <c r="AB396" s="111"/>
      <c r="AC396" s="111"/>
      <c r="AD396" s="111"/>
      <c r="AE396" s="111"/>
      <c r="AF396" s="111"/>
      <c r="AG396" s="111"/>
      <c r="AH396" s="111"/>
      <c r="AI396" s="111"/>
      <c r="AJ396" s="111"/>
      <c r="AK396" s="111"/>
      <c r="AL396" s="111"/>
      <c r="AM396" s="111"/>
      <c r="AN396" s="111"/>
      <c r="AO396" s="111"/>
      <c r="AP396" s="111"/>
      <c r="AQ396" s="111"/>
      <c r="AR396" s="111"/>
      <c r="AS396" s="111"/>
      <c r="AT396" s="62"/>
      <c r="AU396" s="62"/>
      <c r="AV396" s="62"/>
      <c r="AW396" s="62"/>
      <c r="AX396" s="62"/>
      <c r="AY396" s="62"/>
      <c r="AZ396" s="62"/>
      <c r="BA396" s="62"/>
      <c r="BB396" s="62"/>
      <c r="BC396" s="62"/>
      <c r="BD396" s="62"/>
      <c r="BE396" s="62"/>
      <c r="BF396" s="62"/>
      <c r="BG396" s="62"/>
      <c r="BH396" s="62"/>
      <c r="BI396" s="62"/>
      <c r="BJ396" s="62"/>
      <c r="BK396" s="62"/>
      <c r="BL396" s="62"/>
      <c r="BM396" s="62"/>
      <c r="BN396" s="62"/>
      <c r="BO396" s="62"/>
      <c r="BP396" s="62"/>
      <c r="BQ396" s="62"/>
      <c r="BR396" s="62"/>
      <c r="BS396" s="62"/>
      <c r="BT396" s="62"/>
      <c r="BU396" s="62"/>
      <c r="BV396" s="62"/>
      <c r="BW396" s="62"/>
      <c r="BX396" s="62"/>
      <c r="BY396" s="62"/>
      <c r="BZ396" s="62"/>
      <c r="CA396" s="62"/>
      <c r="CB396" s="62"/>
      <c r="CC396" s="62"/>
      <c r="CD396" s="62"/>
      <c r="CE396" s="62"/>
      <c r="CF396" s="62"/>
      <c r="CG396" s="62"/>
      <c r="CH396" s="62"/>
      <c r="CI396" s="62"/>
      <c r="CJ396" s="62"/>
      <c r="CK396" s="62"/>
      <c r="CL396" s="62"/>
      <c r="CM396" s="62"/>
      <c r="CN396" s="62"/>
      <c r="CO396" s="62"/>
      <c r="CP396" s="62"/>
      <c r="CQ396" s="62"/>
      <c r="CR396" s="62"/>
      <c r="CS396" s="62"/>
      <c r="CT396" s="62"/>
      <c r="CU396" s="62"/>
      <c r="CV396" s="62"/>
      <c r="CW396" s="62"/>
      <c r="CX396" s="62"/>
      <c r="CY396" s="62"/>
      <c r="CZ396" s="62"/>
      <c r="DA396" s="62"/>
      <c r="DB396" s="62"/>
      <c r="DC396" s="62"/>
      <c r="DD396" s="62"/>
      <c r="DE396" s="62"/>
      <c r="DF396" s="62"/>
      <c r="DG396" s="62"/>
      <c r="DH396" s="62"/>
      <c r="DI396" s="62"/>
      <c r="DJ396" s="62"/>
      <c r="DK396" s="62"/>
      <c r="DL396" s="62"/>
      <c r="DM396" s="62"/>
      <c r="DN396" s="62"/>
      <c r="DO396" s="62"/>
      <c r="DP396" s="62"/>
      <c r="DQ396" s="62"/>
      <c r="DR396" s="62"/>
      <c r="DS396" s="62"/>
      <c r="DT396" s="62"/>
      <c r="DU396" s="62"/>
      <c r="DV396" s="62"/>
      <c r="DW396" s="62"/>
      <c r="DX396" s="62"/>
      <c r="DY396" s="62"/>
      <c r="DZ396" s="62"/>
      <c r="EA396" s="62"/>
      <c r="EB396" s="62"/>
      <c r="EC396" s="62"/>
      <c r="ED396" s="62"/>
      <c r="EE396" s="62"/>
      <c r="EF396" s="62"/>
      <c r="EG396" s="62"/>
      <c r="EH396" s="62"/>
      <c r="EI396" s="62"/>
      <c r="EJ396" s="62"/>
      <c r="EK396" s="62"/>
      <c r="EL396" s="62"/>
      <c r="EM396" s="62"/>
      <c r="EN396" s="62"/>
      <c r="EO396" s="62"/>
      <c r="EP396" s="62"/>
      <c r="EQ396" s="62"/>
      <c r="ER396" s="62"/>
      <c r="ES396" s="62"/>
      <c r="ET396" s="62"/>
      <c r="EU396" s="62"/>
      <c r="EV396" s="62"/>
      <c r="EW396" s="62"/>
      <c r="EX396" s="62"/>
      <c r="EY396" s="62"/>
    </row>
    <row r="397" spans="1:155" ht="18" x14ac:dyDescent="0.2">
      <c r="A397" s="48"/>
      <c r="B397" s="49"/>
      <c r="C397" s="49"/>
      <c r="D397" s="49" t="s">
        <v>37</v>
      </c>
      <c r="E397" s="49"/>
      <c r="F397" s="49"/>
      <c r="G397" s="94" t="s">
        <v>83</v>
      </c>
      <c r="H397" s="240">
        <f>H398+H401+H404+H407+H413+H420+H453</f>
        <v>29529000</v>
      </c>
      <c r="I397" s="241">
        <f>I398+I401+I404+I407+I413+I420+I453</f>
        <v>8196000</v>
      </c>
      <c r="J397" s="241">
        <f>J398+J401+J404+J407+J413+J420+J453</f>
        <v>21333000</v>
      </c>
      <c r="K397" s="229">
        <f t="shared" si="170"/>
        <v>27.76</v>
      </c>
      <c r="L397" s="313">
        <f>L398+L401+L404+L407+L413+L420+L453</f>
        <v>8196000</v>
      </c>
      <c r="M397" s="241">
        <f>M398+M401+M404+M407+M413+M420+M453</f>
        <v>3533770</v>
      </c>
      <c r="N397" s="241">
        <f>N398+N401+N404+N407+N413+N420+N453</f>
        <v>3548078.3</v>
      </c>
      <c r="O397" s="304">
        <f t="shared" ref="O397" si="172">O398+O401+O404+O407+O413+O420+O453</f>
        <v>7081848.2999999998</v>
      </c>
      <c r="P397" s="230">
        <f t="shared" si="171"/>
        <v>1114151.7000000002</v>
      </c>
      <c r="Q397" s="82">
        <f t="shared" si="163"/>
        <v>23.98</v>
      </c>
      <c r="R397" s="39"/>
      <c r="S397" s="40"/>
      <c r="T397" s="125"/>
      <c r="U397" s="125"/>
      <c r="V397" s="125"/>
      <c r="W397" s="125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41"/>
      <c r="AL397" s="41"/>
      <c r="AM397" s="41"/>
      <c r="AN397" s="41"/>
      <c r="AO397" s="41"/>
      <c r="AP397" s="41"/>
      <c r="AQ397" s="41"/>
      <c r="AR397" s="41"/>
      <c r="AS397" s="41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  <c r="BV397" s="10"/>
      <c r="BW397" s="10"/>
      <c r="BX397" s="10"/>
      <c r="BY397" s="10"/>
      <c r="BZ397" s="10"/>
      <c r="CA397" s="10"/>
      <c r="CB397" s="10"/>
      <c r="CC397" s="10"/>
      <c r="CD397" s="10"/>
      <c r="CE397" s="10"/>
      <c r="CF397" s="10"/>
      <c r="CG397" s="10"/>
      <c r="CH397" s="10"/>
      <c r="CI397" s="10"/>
      <c r="CJ397" s="10"/>
      <c r="CK397" s="10"/>
      <c r="CL397" s="10"/>
      <c r="CM397" s="10"/>
      <c r="CN397" s="10"/>
      <c r="CO397" s="10"/>
      <c r="CP397" s="10"/>
      <c r="CQ397" s="10"/>
      <c r="CR397" s="10"/>
      <c r="CS397" s="10"/>
      <c r="CT397" s="10"/>
      <c r="CU397" s="10"/>
      <c r="CV397" s="10"/>
      <c r="CW397" s="10"/>
      <c r="CX397" s="10"/>
      <c r="CY397" s="10"/>
      <c r="CZ397" s="10"/>
      <c r="DA397" s="10"/>
      <c r="DB397" s="10"/>
      <c r="DC397" s="10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  <c r="EW397" s="11"/>
      <c r="EX397" s="11"/>
      <c r="EY397" s="11"/>
    </row>
    <row r="398" spans="1:155" ht="18" x14ac:dyDescent="0.2">
      <c r="A398" s="48"/>
      <c r="B398" s="49"/>
      <c r="C398" s="49"/>
      <c r="D398" s="49" t="s">
        <v>111</v>
      </c>
      <c r="E398" s="49"/>
      <c r="F398" s="49"/>
      <c r="G398" s="94" t="s">
        <v>87</v>
      </c>
      <c r="H398" s="240">
        <f t="shared" ref="H398:J399" si="173">H399</f>
        <v>0</v>
      </c>
      <c r="I398" s="241">
        <f t="shared" si="173"/>
        <v>0</v>
      </c>
      <c r="J398" s="241">
        <f t="shared" si="173"/>
        <v>0</v>
      </c>
      <c r="K398" s="229" t="e">
        <f t="shared" si="170"/>
        <v>#DIV/0!</v>
      </c>
      <c r="L398" s="313">
        <f t="shared" ref="L398:L399" si="174">L399</f>
        <v>0</v>
      </c>
      <c r="M398" s="241">
        <f t="shared" ref="M398:O399" si="175">M399</f>
        <v>0</v>
      </c>
      <c r="N398" s="241">
        <f t="shared" si="175"/>
        <v>0</v>
      </c>
      <c r="O398" s="304">
        <f t="shared" si="175"/>
        <v>0</v>
      </c>
      <c r="P398" s="230">
        <f t="shared" si="171"/>
        <v>0</v>
      </c>
      <c r="Q398" s="82" t="e">
        <f t="shared" si="163"/>
        <v>#DIV/0!</v>
      </c>
      <c r="R398" s="39"/>
      <c r="S398" s="40"/>
      <c r="T398" s="125"/>
      <c r="U398" s="125"/>
      <c r="V398" s="125"/>
      <c r="W398" s="125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  <c r="CC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  <c r="CU398" s="10"/>
      <c r="CV398" s="10"/>
      <c r="CW398" s="10"/>
      <c r="CX398" s="10"/>
      <c r="CY398" s="10"/>
      <c r="CZ398" s="10"/>
      <c r="DA398" s="10"/>
      <c r="DB398" s="10"/>
      <c r="DC398" s="10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  <c r="EW398" s="11"/>
      <c r="EX398" s="11"/>
      <c r="EY398" s="11"/>
    </row>
    <row r="399" spans="1:155" ht="18" x14ac:dyDescent="0.2">
      <c r="A399" s="48"/>
      <c r="B399" s="49"/>
      <c r="C399" s="49"/>
      <c r="D399" s="49"/>
      <c r="E399" s="49" t="s">
        <v>112</v>
      </c>
      <c r="F399" s="49"/>
      <c r="G399" s="67" t="s">
        <v>296</v>
      </c>
      <c r="H399" s="240">
        <f t="shared" si="173"/>
        <v>0</v>
      </c>
      <c r="I399" s="241">
        <f t="shared" si="173"/>
        <v>0</v>
      </c>
      <c r="J399" s="241">
        <f t="shared" si="173"/>
        <v>0</v>
      </c>
      <c r="K399" s="229" t="e">
        <f t="shared" si="170"/>
        <v>#DIV/0!</v>
      </c>
      <c r="L399" s="313">
        <f t="shared" si="174"/>
        <v>0</v>
      </c>
      <c r="M399" s="241">
        <f t="shared" si="175"/>
        <v>0</v>
      </c>
      <c r="N399" s="241">
        <f t="shared" si="175"/>
        <v>0</v>
      </c>
      <c r="O399" s="304">
        <f t="shared" si="175"/>
        <v>0</v>
      </c>
      <c r="P399" s="230">
        <f t="shared" si="171"/>
        <v>0</v>
      </c>
      <c r="Q399" s="82" t="e">
        <f t="shared" si="163"/>
        <v>#DIV/0!</v>
      </c>
      <c r="R399" s="39"/>
      <c r="S399" s="40"/>
      <c r="T399" s="125"/>
      <c r="U399" s="125"/>
      <c r="V399" s="125"/>
      <c r="W399" s="125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  <c r="CC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  <c r="CU399" s="10"/>
      <c r="CV399" s="10"/>
      <c r="CW399" s="10"/>
      <c r="CX399" s="10"/>
      <c r="CY399" s="10"/>
      <c r="CZ399" s="10"/>
      <c r="DA399" s="10"/>
      <c r="DB399" s="10"/>
      <c r="DC399" s="10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  <c r="EW399" s="11"/>
      <c r="EX399" s="11"/>
      <c r="EY399" s="11"/>
    </row>
    <row r="400" spans="1:155" ht="18" x14ac:dyDescent="0.2">
      <c r="A400" s="64"/>
      <c r="B400" s="65"/>
      <c r="C400" s="65"/>
      <c r="D400" s="65"/>
      <c r="E400" s="65"/>
      <c r="F400" s="65" t="s">
        <v>112</v>
      </c>
      <c r="G400" s="68" t="s">
        <v>246</v>
      </c>
      <c r="H400" s="249"/>
      <c r="I400" s="250"/>
      <c r="J400" s="250">
        <f>H400-I400</f>
        <v>0</v>
      </c>
      <c r="K400" s="229" t="e">
        <f t="shared" si="170"/>
        <v>#DIV/0!</v>
      </c>
      <c r="L400" s="390"/>
      <c r="M400" s="255"/>
      <c r="N400" s="255"/>
      <c r="O400" s="298">
        <f>+M400+N400</f>
        <v>0</v>
      </c>
      <c r="P400" s="348">
        <f t="shared" si="171"/>
        <v>0</v>
      </c>
      <c r="Q400" s="82" t="e">
        <f t="shared" si="163"/>
        <v>#DIV/0!</v>
      </c>
      <c r="R400" s="39"/>
      <c r="S400" s="40"/>
      <c r="T400" s="125"/>
      <c r="U400" s="125"/>
      <c r="V400" s="125"/>
      <c r="W400" s="125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  <c r="CC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  <c r="CS400" s="10"/>
      <c r="CT400" s="10"/>
      <c r="CU400" s="10"/>
      <c r="CV400" s="10"/>
      <c r="CW400" s="10"/>
      <c r="CX400" s="10"/>
      <c r="CY400" s="10"/>
      <c r="CZ400" s="10"/>
      <c r="DA400" s="10"/>
      <c r="DB400" s="10"/>
      <c r="DC400" s="10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  <c r="EW400" s="11"/>
      <c r="EX400" s="11"/>
      <c r="EY400" s="11"/>
    </row>
    <row r="401" spans="1:155" ht="18" x14ac:dyDescent="0.2">
      <c r="A401" s="48"/>
      <c r="B401" s="49"/>
      <c r="C401" s="49"/>
      <c r="D401" s="49" t="s">
        <v>113</v>
      </c>
      <c r="E401" s="49"/>
      <c r="F401" s="49"/>
      <c r="G401" s="94" t="s">
        <v>91</v>
      </c>
      <c r="H401" s="240">
        <f>H402+H403</f>
        <v>0</v>
      </c>
      <c r="I401" s="241">
        <f>I402+I403</f>
        <v>0</v>
      </c>
      <c r="J401" s="241">
        <f>J402+J403</f>
        <v>0</v>
      </c>
      <c r="K401" s="229" t="e">
        <f t="shared" si="170"/>
        <v>#DIV/0!</v>
      </c>
      <c r="L401" s="313">
        <f>L402+L403</f>
        <v>0</v>
      </c>
      <c r="M401" s="241">
        <f>M402+M403</f>
        <v>0</v>
      </c>
      <c r="N401" s="241">
        <f>N402+N403</f>
        <v>0</v>
      </c>
      <c r="O401" s="304">
        <f t="shared" ref="O401" si="176">O402+O403</f>
        <v>0</v>
      </c>
      <c r="P401" s="230">
        <f t="shared" si="171"/>
        <v>0</v>
      </c>
      <c r="Q401" s="82" t="e">
        <f t="shared" si="163"/>
        <v>#DIV/0!</v>
      </c>
      <c r="R401" s="39"/>
      <c r="S401" s="40"/>
      <c r="T401" s="125"/>
      <c r="U401" s="125"/>
      <c r="V401" s="125"/>
      <c r="W401" s="125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  <c r="CU401" s="10"/>
      <c r="CV401" s="10"/>
      <c r="CW401" s="10"/>
      <c r="CX401" s="10"/>
      <c r="CY401" s="10"/>
      <c r="CZ401" s="10"/>
      <c r="DA401" s="10"/>
      <c r="DB401" s="10"/>
      <c r="DC401" s="10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  <c r="EW401" s="11"/>
      <c r="EX401" s="11"/>
      <c r="EY401" s="11"/>
    </row>
    <row r="402" spans="1:155" ht="18" hidden="1" x14ac:dyDescent="0.2">
      <c r="A402" s="64"/>
      <c r="B402" s="65"/>
      <c r="C402" s="65"/>
      <c r="D402" s="65"/>
      <c r="E402" s="65"/>
      <c r="F402" s="65"/>
      <c r="G402" s="68" t="s">
        <v>339</v>
      </c>
      <c r="H402" s="249"/>
      <c r="I402" s="250"/>
      <c r="J402" s="250">
        <f>H402-I402</f>
        <v>0</v>
      </c>
      <c r="K402" s="229" t="e">
        <f t="shared" si="170"/>
        <v>#DIV/0!</v>
      </c>
      <c r="L402" s="390"/>
      <c r="M402" s="255"/>
      <c r="N402" s="255"/>
      <c r="O402" s="298">
        <f>+M402+N402</f>
        <v>0</v>
      </c>
      <c r="P402" s="230">
        <f t="shared" si="171"/>
        <v>0</v>
      </c>
      <c r="Q402" s="82" t="e">
        <f t="shared" si="163"/>
        <v>#DIV/0!</v>
      </c>
      <c r="R402" s="39"/>
      <c r="S402" s="40"/>
      <c r="T402" s="125"/>
      <c r="U402" s="125"/>
      <c r="V402" s="125"/>
      <c r="W402" s="125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  <c r="CC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  <c r="CU402" s="10"/>
      <c r="CV402" s="10"/>
      <c r="CW402" s="10"/>
      <c r="CX402" s="10"/>
      <c r="CY402" s="10"/>
      <c r="CZ402" s="10"/>
      <c r="DA402" s="10"/>
      <c r="DB402" s="10"/>
      <c r="DC402" s="10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  <c r="EW402" s="11"/>
      <c r="EX402" s="11"/>
      <c r="EY402" s="11"/>
    </row>
    <row r="403" spans="1:155" ht="18" x14ac:dyDescent="0.2">
      <c r="A403" s="64"/>
      <c r="B403" s="65"/>
      <c r="C403" s="65"/>
      <c r="D403" s="65"/>
      <c r="E403" s="65">
        <v>19</v>
      </c>
      <c r="F403" s="65"/>
      <c r="G403" s="68" t="s">
        <v>340</v>
      </c>
      <c r="H403" s="249"/>
      <c r="I403" s="250"/>
      <c r="J403" s="250">
        <f>H403-I403</f>
        <v>0</v>
      </c>
      <c r="K403" s="229" t="e">
        <f t="shared" si="170"/>
        <v>#DIV/0!</v>
      </c>
      <c r="L403" s="390"/>
      <c r="M403" s="255"/>
      <c r="N403" s="255"/>
      <c r="O403" s="298">
        <f>+M403+N403</f>
        <v>0</v>
      </c>
      <c r="P403" s="230">
        <f t="shared" si="171"/>
        <v>0</v>
      </c>
      <c r="Q403" s="82" t="e">
        <f t="shared" si="163"/>
        <v>#DIV/0!</v>
      </c>
      <c r="R403" s="39"/>
      <c r="S403" s="40"/>
      <c r="T403" s="125"/>
      <c r="U403" s="125"/>
      <c r="V403" s="125"/>
      <c r="W403" s="125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  <c r="AS403" s="41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  <c r="CC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  <c r="CS403" s="10"/>
      <c r="CT403" s="10"/>
      <c r="CU403" s="10"/>
      <c r="CV403" s="10"/>
      <c r="CW403" s="10"/>
      <c r="CX403" s="10"/>
      <c r="CY403" s="10"/>
      <c r="CZ403" s="10"/>
      <c r="DA403" s="10"/>
      <c r="DB403" s="10"/>
      <c r="DC403" s="10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  <c r="EW403" s="11"/>
      <c r="EX403" s="11"/>
      <c r="EY403" s="11"/>
    </row>
    <row r="404" spans="1:155" ht="18" x14ac:dyDescent="0.2">
      <c r="A404" s="48"/>
      <c r="B404" s="49"/>
      <c r="C404" s="49"/>
      <c r="D404" s="49">
        <v>51</v>
      </c>
      <c r="E404" s="49"/>
      <c r="F404" s="49"/>
      <c r="G404" s="94" t="s">
        <v>93</v>
      </c>
      <c r="H404" s="240">
        <f t="shared" ref="H404:J405" si="177">H405</f>
        <v>0</v>
      </c>
      <c r="I404" s="241">
        <f t="shared" si="177"/>
        <v>0</v>
      </c>
      <c r="J404" s="241">
        <f t="shared" si="177"/>
        <v>0</v>
      </c>
      <c r="K404" s="229" t="e">
        <f t="shared" si="170"/>
        <v>#DIV/0!</v>
      </c>
      <c r="L404" s="313">
        <f t="shared" ref="L404:L405" si="178">L405</f>
        <v>0</v>
      </c>
      <c r="M404" s="241">
        <f t="shared" ref="M404:O405" si="179">M405</f>
        <v>0</v>
      </c>
      <c r="N404" s="241">
        <f t="shared" si="179"/>
        <v>0</v>
      </c>
      <c r="O404" s="304">
        <f t="shared" si="179"/>
        <v>0</v>
      </c>
      <c r="P404" s="230">
        <f t="shared" si="171"/>
        <v>0</v>
      </c>
      <c r="Q404" s="82" t="e">
        <f t="shared" si="163"/>
        <v>#DIV/0!</v>
      </c>
      <c r="R404" s="39"/>
      <c r="S404" s="40"/>
      <c r="T404" s="125"/>
      <c r="U404" s="125"/>
      <c r="V404" s="125"/>
      <c r="W404" s="125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  <c r="CC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  <c r="CR404" s="10"/>
      <c r="CS404" s="10"/>
      <c r="CT404" s="10"/>
      <c r="CU404" s="10"/>
      <c r="CV404" s="10"/>
      <c r="CW404" s="10"/>
      <c r="CX404" s="10"/>
      <c r="CY404" s="10"/>
      <c r="CZ404" s="10"/>
      <c r="DA404" s="10"/>
      <c r="DB404" s="10"/>
      <c r="DC404" s="10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  <c r="EW404" s="11"/>
      <c r="EX404" s="11"/>
      <c r="EY404" s="11"/>
    </row>
    <row r="405" spans="1:155" ht="18" x14ac:dyDescent="0.2">
      <c r="A405" s="48"/>
      <c r="B405" s="49"/>
      <c r="C405" s="49"/>
      <c r="D405" s="49"/>
      <c r="E405" s="49"/>
      <c r="F405" s="49"/>
      <c r="G405" s="67" t="s">
        <v>114</v>
      </c>
      <c r="H405" s="240">
        <f t="shared" si="177"/>
        <v>0</v>
      </c>
      <c r="I405" s="241">
        <f t="shared" si="177"/>
        <v>0</v>
      </c>
      <c r="J405" s="241">
        <f t="shared" si="177"/>
        <v>0</v>
      </c>
      <c r="K405" s="229" t="e">
        <f t="shared" si="170"/>
        <v>#DIV/0!</v>
      </c>
      <c r="L405" s="313">
        <f t="shared" si="178"/>
        <v>0</v>
      </c>
      <c r="M405" s="241">
        <f t="shared" si="179"/>
        <v>0</v>
      </c>
      <c r="N405" s="241">
        <f t="shared" si="179"/>
        <v>0</v>
      </c>
      <c r="O405" s="304">
        <f t="shared" si="179"/>
        <v>0</v>
      </c>
      <c r="P405" s="230">
        <f t="shared" si="171"/>
        <v>0</v>
      </c>
      <c r="Q405" s="82" t="e">
        <f t="shared" ref="Q405:Q436" si="180">ROUND(O405/H405*100,2)</f>
        <v>#DIV/0!</v>
      </c>
      <c r="R405" s="39"/>
      <c r="S405" s="40"/>
      <c r="T405" s="125"/>
      <c r="U405" s="125"/>
      <c r="V405" s="125"/>
      <c r="W405" s="125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  <c r="CC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  <c r="CS405" s="10"/>
      <c r="CT405" s="10"/>
      <c r="CU405" s="10"/>
      <c r="CV405" s="10"/>
      <c r="CW405" s="10"/>
      <c r="CX405" s="10"/>
      <c r="CY405" s="10"/>
      <c r="CZ405" s="10"/>
      <c r="DA405" s="10"/>
      <c r="DB405" s="10"/>
      <c r="DC405" s="10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  <c r="EW405" s="11"/>
      <c r="EX405" s="11"/>
      <c r="EY405" s="11"/>
    </row>
    <row r="406" spans="1:155" ht="33" x14ac:dyDescent="0.2">
      <c r="A406" s="64"/>
      <c r="B406" s="65"/>
      <c r="C406" s="65"/>
      <c r="D406" s="65"/>
      <c r="E406" s="65" t="s">
        <v>37</v>
      </c>
      <c r="F406" s="65">
        <v>18</v>
      </c>
      <c r="G406" s="68" t="s">
        <v>117</v>
      </c>
      <c r="H406" s="249"/>
      <c r="I406" s="250"/>
      <c r="J406" s="250">
        <f>H406-I406</f>
        <v>0</v>
      </c>
      <c r="K406" s="229" t="e">
        <f t="shared" si="170"/>
        <v>#DIV/0!</v>
      </c>
      <c r="L406" s="398"/>
      <c r="M406" s="255"/>
      <c r="N406" s="255"/>
      <c r="O406" s="298">
        <f>+M406+N406</f>
        <v>0</v>
      </c>
      <c r="P406" s="348">
        <f t="shared" si="171"/>
        <v>0</v>
      </c>
      <c r="Q406" s="82" t="e">
        <f t="shared" si="180"/>
        <v>#DIV/0!</v>
      </c>
      <c r="R406" s="39"/>
      <c r="S406" s="40"/>
      <c r="T406" s="125"/>
      <c r="U406" s="125"/>
      <c r="V406" s="125"/>
      <c r="W406" s="125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  <c r="CC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  <c r="CV406" s="10"/>
      <c r="CW406" s="10"/>
      <c r="CX406" s="10"/>
      <c r="CY406" s="10"/>
      <c r="CZ406" s="10"/>
      <c r="DA406" s="10"/>
      <c r="DB406" s="10"/>
      <c r="DC406" s="10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  <c r="EW406" s="11"/>
      <c r="EX406" s="11"/>
      <c r="EY406" s="11"/>
    </row>
    <row r="407" spans="1:155" ht="18" x14ac:dyDescent="0.2">
      <c r="A407" s="48"/>
      <c r="B407" s="49"/>
      <c r="C407" s="49"/>
      <c r="D407" s="49">
        <v>55</v>
      </c>
      <c r="E407" s="49"/>
      <c r="F407" s="49"/>
      <c r="G407" s="94" t="s">
        <v>341</v>
      </c>
      <c r="H407" s="240">
        <f>H408+H411</f>
        <v>0</v>
      </c>
      <c r="I407" s="241">
        <f>I408+I411</f>
        <v>0</v>
      </c>
      <c r="J407" s="241">
        <f>J408+J411</f>
        <v>0</v>
      </c>
      <c r="K407" s="229" t="e">
        <f t="shared" si="170"/>
        <v>#DIV/0!</v>
      </c>
      <c r="L407" s="314">
        <f>L408+L411</f>
        <v>0</v>
      </c>
      <c r="M407" s="241">
        <f>M408+M411</f>
        <v>0</v>
      </c>
      <c r="N407" s="241">
        <f>N408+N411</f>
        <v>0</v>
      </c>
      <c r="O407" s="304">
        <f>O408+O411</f>
        <v>0</v>
      </c>
      <c r="P407" s="230">
        <f>P408+P411</f>
        <v>0</v>
      </c>
      <c r="Q407" s="82" t="e">
        <f t="shared" si="180"/>
        <v>#DIV/0!</v>
      </c>
      <c r="R407" s="39"/>
      <c r="S407" s="40"/>
      <c r="T407" s="125"/>
      <c r="U407" s="125"/>
      <c r="V407" s="125"/>
      <c r="W407" s="125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  <c r="CC407" s="10"/>
      <c r="CD407" s="10"/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  <c r="CS407" s="10"/>
      <c r="CT407" s="10"/>
      <c r="CU407" s="10"/>
      <c r="CV407" s="10"/>
      <c r="CW407" s="10"/>
      <c r="CX407" s="10"/>
      <c r="CY407" s="10"/>
      <c r="CZ407" s="10"/>
      <c r="DA407" s="10"/>
      <c r="DB407" s="10"/>
      <c r="DC407" s="10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  <c r="EW407" s="11"/>
      <c r="EX407" s="11"/>
      <c r="EY407" s="11"/>
    </row>
    <row r="408" spans="1:155" ht="18" x14ac:dyDescent="0.2">
      <c r="A408" s="48"/>
      <c r="B408" s="49"/>
      <c r="C408" s="49"/>
      <c r="D408" s="49"/>
      <c r="E408" s="49" t="s">
        <v>37</v>
      </c>
      <c r="F408" s="49"/>
      <c r="G408" s="94" t="s">
        <v>342</v>
      </c>
      <c r="H408" s="240">
        <f>H409+H410</f>
        <v>0</v>
      </c>
      <c r="I408" s="241">
        <f>I409+I410</f>
        <v>0</v>
      </c>
      <c r="J408" s="241">
        <f>J409+J410</f>
        <v>0</v>
      </c>
      <c r="K408" s="229" t="e">
        <f t="shared" si="170"/>
        <v>#DIV/0!</v>
      </c>
      <c r="L408" s="314">
        <f>L409+L410</f>
        <v>0</v>
      </c>
      <c r="M408" s="241">
        <f>M409+M410</f>
        <v>0</v>
      </c>
      <c r="N408" s="241">
        <f>N409+N410</f>
        <v>0</v>
      </c>
      <c r="O408" s="304">
        <f>O409+O410</f>
        <v>0</v>
      </c>
      <c r="P408" s="230">
        <f>P409+P410</f>
        <v>0</v>
      </c>
      <c r="Q408" s="82" t="e">
        <f t="shared" si="180"/>
        <v>#DIV/0!</v>
      </c>
      <c r="R408" s="39"/>
      <c r="S408" s="40"/>
      <c r="T408" s="125"/>
      <c r="U408" s="125"/>
      <c r="V408" s="125"/>
      <c r="W408" s="125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  <c r="CC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  <c r="CU408" s="10"/>
      <c r="CV408" s="10"/>
      <c r="CW408" s="10"/>
      <c r="CX408" s="10"/>
      <c r="CY408" s="10"/>
      <c r="CZ408" s="10"/>
      <c r="DA408" s="10"/>
      <c r="DB408" s="10"/>
      <c r="DC408" s="10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  <c r="EW408" s="11"/>
      <c r="EX408" s="11"/>
      <c r="EY408" s="11"/>
    </row>
    <row r="409" spans="1:155" ht="18" x14ac:dyDescent="0.2">
      <c r="A409" s="64"/>
      <c r="B409" s="65"/>
      <c r="C409" s="65"/>
      <c r="D409" s="65"/>
      <c r="E409" s="65"/>
      <c r="F409" s="65" t="s">
        <v>148</v>
      </c>
      <c r="G409" s="68" t="s">
        <v>343</v>
      </c>
      <c r="H409" s="249"/>
      <c r="I409" s="250"/>
      <c r="J409" s="250"/>
      <c r="K409" s="229" t="e">
        <f t="shared" si="170"/>
        <v>#DIV/0!</v>
      </c>
      <c r="L409" s="398"/>
      <c r="M409" s="255"/>
      <c r="N409" s="255"/>
      <c r="O409" s="298">
        <f>+M409+N409</f>
        <v>0</v>
      </c>
      <c r="P409" s="349">
        <f>L409-O409</f>
        <v>0</v>
      </c>
      <c r="Q409" s="82" t="e">
        <f t="shared" si="180"/>
        <v>#DIV/0!</v>
      </c>
      <c r="R409" s="39"/>
      <c r="S409" s="40"/>
      <c r="T409" s="125"/>
      <c r="U409" s="125"/>
      <c r="V409" s="125"/>
      <c r="W409" s="125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  <c r="CC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  <c r="CR409" s="10"/>
      <c r="CS409" s="10"/>
      <c r="CT409" s="10"/>
      <c r="CU409" s="10"/>
      <c r="CV409" s="10"/>
      <c r="CW409" s="10"/>
      <c r="CX409" s="10"/>
      <c r="CY409" s="10"/>
      <c r="CZ409" s="10"/>
      <c r="DA409" s="10"/>
      <c r="DB409" s="10"/>
      <c r="DC409" s="10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  <c r="EW409" s="11"/>
      <c r="EX409" s="11"/>
      <c r="EY409" s="11"/>
    </row>
    <row r="410" spans="1:155" ht="18" x14ac:dyDescent="0.2">
      <c r="A410" s="64"/>
      <c r="B410" s="65"/>
      <c r="C410" s="65"/>
      <c r="D410" s="65"/>
      <c r="E410" s="65"/>
      <c r="F410" s="65">
        <v>18</v>
      </c>
      <c r="G410" s="68" t="s">
        <v>344</v>
      </c>
      <c r="H410" s="249"/>
      <c r="I410" s="250"/>
      <c r="J410" s="250">
        <f>H410-I410</f>
        <v>0</v>
      </c>
      <c r="K410" s="229" t="e">
        <f t="shared" si="170"/>
        <v>#DIV/0!</v>
      </c>
      <c r="L410" s="398"/>
      <c r="M410" s="255"/>
      <c r="N410" s="255"/>
      <c r="O410" s="298">
        <f>+M410+N410</f>
        <v>0</v>
      </c>
      <c r="P410" s="349">
        <f>L410-O410</f>
        <v>0</v>
      </c>
      <c r="Q410" s="82" t="e">
        <f t="shared" si="180"/>
        <v>#DIV/0!</v>
      </c>
      <c r="R410" s="39"/>
      <c r="S410" s="40"/>
      <c r="T410" s="125"/>
      <c r="U410" s="125"/>
      <c r="V410" s="125"/>
      <c r="W410" s="125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  <c r="CC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  <c r="CQ410" s="10"/>
      <c r="CR410" s="10"/>
      <c r="CS410" s="10"/>
      <c r="CT410" s="10"/>
      <c r="CU410" s="10"/>
      <c r="CV410" s="10"/>
      <c r="CW410" s="10"/>
      <c r="CX410" s="10"/>
      <c r="CY410" s="10"/>
      <c r="CZ410" s="10"/>
      <c r="DA410" s="10"/>
      <c r="DB410" s="10"/>
      <c r="DC410" s="10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  <c r="EW410" s="11"/>
      <c r="EX410" s="11"/>
      <c r="EY410" s="11"/>
    </row>
    <row r="411" spans="1:155" ht="18" x14ac:dyDescent="0.2">
      <c r="A411" s="48"/>
      <c r="B411" s="49"/>
      <c r="C411" s="49"/>
      <c r="D411" s="49"/>
      <c r="E411" s="49" t="s">
        <v>35</v>
      </c>
      <c r="F411" s="49"/>
      <c r="G411" s="67" t="s">
        <v>345</v>
      </c>
      <c r="H411" s="240">
        <f>H412</f>
        <v>0</v>
      </c>
      <c r="I411" s="241">
        <f>I412</f>
        <v>0</v>
      </c>
      <c r="J411" s="241">
        <f>J412</f>
        <v>0</v>
      </c>
      <c r="K411" s="229" t="e">
        <f t="shared" si="170"/>
        <v>#DIV/0!</v>
      </c>
      <c r="L411" s="314">
        <f>L412</f>
        <v>0</v>
      </c>
      <c r="M411" s="241">
        <f t="shared" ref="M411:P411" si="181">M412</f>
        <v>0</v>
      </c>
      <c r="N411" s="241">
        <f t="shared" si="181"/>
        <v>0</v>
      </c>
      <c r="O411" s="304">
        <f t="shared" si="181"/>
        <v>0</v>
      </c>
      <c r="P411" s="230">
        <f t="shared" si="181"/>
        <v>0</v>
      </c>
      <c r="Q411" s="82" t="e">
        <f t="shared" si="180"/>
        <v>#DIV/0!</v>
      </c>
      <c r="R411" s="39"/>
      <c r="S411" s="40"/>
      <c r="T411" s="125"/>
      <c r="U411" s="125"/>
      <c r="V411" s="125"/>
      <c r="W411" s="125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  <c r="CC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  <c r="CQ411" s="10"/>
      <c r="CR411" s="10"/>
      <c r="CS411" s="10"/>
      <c r="CT411" s="10"/>
      <c r="CU411" s="10"/>
      <c r="CV411" s="10"/>
      <c r="CW411" s="10"/>
      <c r="CX411" s="10"/>
      <c r="CY411" s="10"/>
      <c r="CZ411" s="10"/>
      <c r="DA411" s="10"/>
      <c r="DB411" s="10"/>
      <c r="DC411" s="10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  <c r="EW411" s="11"/>
      <c r="EX411" s="11"/>
      <c r="EY411" s="11"/>
    </row>
    <row r="412" spans="1:155" ht="18" x14ac:dyDescent="0.2">
      <c r="A412" s="64"/>
      <c r="B412" s="65"/>
      <c r="C412" s="65"/>
      <c r="D412" s="65"/>
      <c r="E412" s="65"/>
      <c r="F412" s="65" t="s">
        <v>37</v>
      </c>
      <c r="G412" s="68" t="s">
        <v>346</v>
      </c>
      <c r="H412" s="249"/>
      <c r="I412" s="250"/>
      <c r="J412" s="250"/>
      <c r="K412" s="229" t="e">
        <f t="shared" si="170"/>
        <v>#DIV/0!</v>
      </c>
      <c r="L412" s="398"/>
      <c r="M412" s="255"/>
      <c r="N412" s="255"/>
      <c r="O412" s="298">
        <f>+M412+N412</f>
        <v>0</v>
      </c>
      <c r="P412" s="349">
        <f>L412-O412</f>
        <v>0</v>
      </c>
      <c r="Q412" s="82" t="e">
        <f t="shared" si="180"/>
        <v>#DIV/0!</v>
      </c>
      <c r="R412" s="39"/>
      <c r="S412" s="40"/>
      <c r="T412" s="125"/>
      <c r="U412" s="125"/>
      <c r="V412" s="125"/>
      <c r="W412" s="125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0"/>
      <c r="BX412" s="10"/>
      <c r="BY412" s="10"/>
      <c r="BZ412" s="10"/>
      <c r="CA412" s="10"/>
      <c r="CB412" s="10"/>
      <c r="CC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  <c r="CS412" s="10"/>
      <c r="CT412" s="10"/>
      <c r="CU412" s="10"/>
      <c r="CV412" s="10"/>
      <c r="CW412" s="10"/>
      <c r="CX412" s="10"/>
      <c r="CY412" s="10"/>
      <c r="CZ412" s="10"/>
      <c r="DA412" s="10"/>
      <c r="DB412" s="10"/>
      <c r="DC412" s="10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  <c r="EW412" s="11"/>
      <c r="EX412" s="11"/>
      <c r="EY412" s="11"/>
    </row>
    <row r="413" spans="1:155" ht="33" x14ac:dyDescent="0.2">
      <c r="A413" s="48"/>
      <c r="B413" s="49"/>
      <c r="C413" s="49"/>
      <c r="D413" s="49">
        <v>56</v>
      </c>
      <c r="E413" s="49"/>
      <c r="F413" s="49"/>
      <c r="G413" s="67" t="s">
        <v>252</v>
      </c>
      <c r="H413" s="240">
        <f>+H414+H415+H416+H417+H418+H419</f>
        <v>0</v>
      </c>
      <c r="I413" s="241">
        <f>+I414+I415+I416+I417+I418+I419</f>
        <v>0</v>
      </c>
      <c r="J413" s="241">
        <f>+J414+J415+J416+J417+J418+J419</f>
        <v>0</v>
      </c>
      <c r="K413" s="229" t="e">
        <f t="shared" si="170"/>
        <v>#DIV/0!</v>
      </c>
      <c r="L413" s="314">
        <f>+L414+L415+L416+L417+L418+L419</f>
        <v>0</v>
      </c>
      <c r="M413" s="241">
        <f>+M414+M415+M416+M417+M418+M419</f>
        <v>0</v>
      </c>
      <c r="N413" s="241">
        <f>+N414+N415+N416+N417+N418+N419</f>
        <v>0</v>
      </c>
      <c r="O413" s="304">
        <f>+O414+O415+O416+O417+O418+O419</f>
        <v>0</v>
      </c>
      <c r="P413" s="230">
        <f>+P414+P415+P416+P417+P418+P419</f>
        <v>0</v>
      </c>
      <c r="Q413" s="82" t="e">
        <f t="shared" si="180"/>
        <v>#DIV/0!</v>
      </c>
      <c r="R413" s="39"/>
      <c r="S413" s="40"/>
      <c r="T413" s="125"/>
      <c r="U413" s="125"/>
      <c r="V413" s="125"/>
      <c r="W413" s="125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0"/>
      <c r="BX413" s="10"/>
      <c r="BY413" s="10"/>
      <c r="BZ413" s="10"/>
      <c r="CA413" s="10"/>
      <c r="CB413" s="10"/>
      <c r="CC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  <c r="CQ413" s="10"/>
      <c r="CR413" s="10"/>
      <c r="CS413" s="10"/>
      <c r="CT413" s="10"/>
      <c r="CU413" s="10"/>
      <c r="CV413" s="10"/>
      <c r="CW413" s="10"/>
      <c r="CX413" s="10"/>
      <c r="CY413" s="10"/>
      <c r="CZ413" s="10"/>
      <c r="DA413" s="10"/>
      <c r="DB413" s="10"/>
      <c r="DC413" s="10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  <c r="EW413" s="11"/>
      <c r="EX413" s="11"/>
      <c r="EY413" s="11"/>
    </row>
    <row r="414" spans="1:155" ht="18" x14ac:dyDescent="0.2">
      <c r="A414" s="64"/>
      <c r="B414" s="65"/>
      <c r="C414" s="65"/>
      <c r="D414" s="65"/>
      <c r="E414" s="69" t="s">
        <v>72</v>
      </c>
      <c r="F414" s="65"/>
      <c r="G414" s="68" t="s">
        <v>347</v>
      </c>
      <c r="H414" s="258"/>
      <c r="I414" s="255"/>
      <c r="J414" s="255">
        <f>H414-I414</f>
        <v>0</v>
      </c>
      <c r="K414" s="229" t="e">
        <f t="shared" si="170"/>
        <v>#DIV/0!</v>
      </c>
      <c r="L414" s="398"/>
      <c r="M414" s="255"/>
      <c r="N414" s="255"/>
      <c r="O414" s="298">
        <f t="shared" ref="O414:O419" si="182">+M414+N414</f>
        <v>0</v>
      </c>
      <c r="P414" s="349">
        <f t="shared" ref="P414:P422" si="183">L414-O414</f>
        <v>0</v>
      </c>
      <c r="Q414" s="82" t="e">
        <f t="shared" si="180"/>
        <v>#DIV/0!</v>
      </c>
      <c r="R414" s="39"/>
      <c r="S414" s="40"/>
      <c r="T414" s="125"/>
      <c r="U414" s="125"/>
      <c r="V414" s="125"/>
      <c r="W414" s="125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  <c r="CC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  <c r="CU414" s="10"/>
      <c r="CV414" s="10"/>
      <c r="CW414" s="10"/>
      <c r="CX414" s="10"/>
      <c r="CY414" s="10"/>
      <c r="CZ414" s="10"/>
      <c r="DA414" s="10"/>
      <c r="DB414" s="10"/>
      <c r="DC414" s="10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  <c r="EW414" s="11"/>
      <c r="EX414" s="11"/>
      <c r="EY414" s="11"/>
    </row>
    <row r="415" spans="1:155" ht="18" x14ac:dyDescent="0.2">
      <c r="A415" s="64"/>
      <c r="B415" s="65"/>
      <c r="C415" s="65"/>
      <c r="D415" s="65"/>
      <c r="E415" s="69" t="s">
        <v>74</v>
      </c>
      <c r="F415" s="65"/>
      <c r="G415" s="68" t="s">
        <v>253</v>
      </c>
      <c r="H415" s="249"/>
      <c r="I415" s="250"/>
      <c r="J415" s="255">
        <f t="shared" ref="J415:J419" si="184">H415-I415</f>
        <v>0</v>
      </c>
      <c r="K415" s="229" t="e">
        <f t="shared" si="170"/>
        <v>#DIV/0!</v>
      </c>
      <c r="L415" s="398"/>
      <c r="M415" s="255"/>
      <c r="N415" s="255"/>
      <c r="O415" s="298">
        <f t="shared" si="182"/>
        <v>0</v>
      </c>
      <c r="P415" s="349">
        <f t="shared" si="183"/>
        <v>0</v>
      </c>
      <c r="Q415" s="82" t="e">
        <f t="shared" si="180"/>
        <v>#DIV/0!</v>
      </c>
      <c r="R415" s="39"/>
      <c r="S415" s="40"/>
      <c r="T415" s="125"/>
      <c r="U415" s="125"/>
      <c r="V415" s="125"/>
      <c r="W415" s="125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  <c r="CC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  <c r="CU415" s="10"/>
      <c r="CV415" s="10"/>
      <c r="CW415" s="10"/>
      <c r="CX415" s="10"/>
      <c r="CY415" s="10"/>
      <c r="CZ415" s="10"/>
      <c r="DA415" s="10"/>
      <c r="DB415" s="10"/>
      <c r="DC415" s="10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  <c r="EW415" s="11"/>
      <c r="EX415" s="11"/>
      <c r="EY415" s="11"/>
    </row>
    <row r="416" spans="1:155" ht="18" x14ac:dyDescent="0.2">
      <c r="A416" s="64"/>
      <c r="B416" s="65"/>
      <c r="C416" s="65"/>
      <c r="D416" s="65"/>
      <c r="E416" s="69" t="s">
        <v>78</v>
      </c>
      <c r="F416" s="65"/>
      <c r="G416" s="68" t="s">
        <v>348</v>
      </c>
      <c r="H416" s="249"/>
      <c r="I416" s="250"/>
      <c r="J416" s="255">
        <f t="shared" si="184"/>
        <v>0</v>
      </c>
      <c r="K416" s="229" t="e">
        <f t="shared" si="170"/>
        <v>#DIV/0!</v>
      </c>
      <c r="L416" s="398"/>
      <c r="M416" s="255"/>
      <c r="N416" s="255"/>
      <c r="O416" s="298">
        <f t="shared" si="182"/>
        <v>0</v>
      </c>
      <c r="P416" s="349">
        <f t="shared" si="183"/>
        <v>0</v>
      </c>
      <c r="Q416" s="82" t="e">
        <f t="shared" si="180"/>
        <v>#DIV/0!</v>
      </c>
      <c r="R416" s="39"/>
      <c r="S416" s="40"/>
      <c r="T416" s="125"/>
      <c r="U416" s="125"/>
      <c r="V416" s="125"/>
      <c r="W416" s="125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  <c r="CC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  <c r="CS416" s="10"/>
      <c r="CT416" s="10"/>
      <c r="CU416" s="10"/>
      <c r="CV416" s="10"/>
      <c r="CW416" s="10"/>
      <c r="CX416" s="10"/>
      <c r="CY416" s="10"/>
      <c r="CZ416" s="10"/>
      <c r="DA416" s="10"/>
      <c r="DB416" s="10"/>
      <c r="DC416" s="10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  <c r="EW416" s="11"/>
      <c r="EX416" s="11"/>
      <c r="EY416" s="11"/>
    </row>
    <row r="417" spans="1:155" ht="18" x14ac:dyDescent="0.2">
      <c r="A417" s="64"/>
      <c r="B417" s="65"/>
      <c r="C417" s="65"/>
      <c r="D417" s="65"/>
      <c r="E417" s="69" t="s">
        <v>349</v>
      </c>
      <c r="F417" s="65"/>
      <c r="G417" s="68" t="s">
        <v>350</v>
      </c>
      <c r="H417" s="249"/>
      <c r="I417" s="250"/>
      <c r="J417" s="255">
        <f t="shared" si="184"/>
        <v>0</v>
      </c>
      <c r="K417" s="229" t="e">
        <f t="shared" si="170"/>
        <v>#DIV/0!</v>
      </c>
      <c r="L417" s="398"/>
      <c r="M417" s="255"/>
      <c r="N417" s="255"/>
      <c r="O417" s="298">
        <f t="shared" si="182"/>
        <v>0</v>
      </c>
      <c r="P417" s="349">
        <f t="shared" si="183"/>
        <v>0</v>
      </c>
      <c r="Q417" s="82" t="e">
        <f t="shared" si="180"/>
        <v>#DIV/0!</v>
      </c>
      <c r="R417" s="39"/>
      <c r="S417" s="40"/>
      <c r="T417" s="125"/>
      <c r="U417" s="125"/>
      <c r="V417" s="125"/>
      <c r="W417" s="125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  <c r="CC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  <c r="CS417" s="10"/>
      <c r="CT417" s="10"/>
      <c r="CU417" s="10"/>
      <c r="CV417" s="10"/>
      <c r="CW417" s="10"/>
      <c r="CX417" s="10"/>
      <c r="CY417" s="10"/>
      <c r="CZ417" s="10"/>
      <c r="DA417" s="10"/>
      <c r="DB417" s="10"/>
      <c r="DC417" s="10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  <c r="EW417" s="11"/>
      <c r="EX417" s="11"/>
      <c r="EY417" s="11"/>
    </row>
    <row r="418" spans="1:155" ht="18" x14ac:dyDescent="0.2">
      <c r="A418" s="64"/>
      <c r="B418" s="65"/>
      <c r="C418" s="65"/>
      <c r="D418" s="65"/>
      <c r="E418" s="69" t="s">
        <v>351</v>
      </c>
      <c r="F418" s="65"/>
      <c r="G418" s="68" t="s">
        <v>352</v>
      </c>
      <c r="H418" s="249"/>
      <c r="I418" s="250"/>
      <c r="J418" s="255">
        <f t="shared" si="184"/>
        <v>0</v>
      </c>
      <c r="K418" s="229" t="e">
        <f t="shared" si="170"/>
        <v>#DIV/0!</v>
      </c>
      <c r="L418" s="398"/>
      <c r="M418" s="255"/>
      <c r="N418" s="255"/>
      <c r="O418" s="298">
        <f t="shared" si="182"/>
        <v>0</v>
      </c>
      <c r="P418" s="349">
        <f t="shared" si="183"/>
        <v>0</v>
      </c>
      <c r="Q418" s="82" t="e">
        <f t="shared" si="180"/>
        <v>#DIV/0!</v>
      </c>
      <c r="R418" s="39"/>
      <c r="S418" s="40"/>
      <c r="T418" s="125"/>
      <c r="U418" s="125"/>
      <c r="V418" s="125"/>
      <c r="W418" s="125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  <c r="CW418" s="10"/>
      <c r="CX418" s="10"/>
      <c r="CY418" s="10"/>
      <c r="CZ418" s="10"/>
      <c r="DA418" s="10"/>
      <c r="DB418" s="10"/>
      <c r="DC418" s="10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  <c r="EW418" s="11"/>
      <c r="EX418" s="11"/>
      <c r="EY418" s="11"/>
    </row>
    <row r="419" spans="1:155" ht="18" x14ac:dyDescent="0.2">
      <c r="A419" s="64"/>
      <c r="B419" s="65"/>
      <c r="C419" s="65"/>
      <c r="D419" s="65"/>
      <c r="E419" s="69" t="s">
        <v>353</v>
      </c>
      <c r="F419" s="65"/>
      <c r="G419" s="68" t="s">
        <v>354</v>
      </c>
      <c r="H419" s="249"/>
      <c r="I419" s="250"/>
      <c r="J419" s="255">
        <f t="shared" si="184"/>
        <v>0</v>
      </c>
      <c r="K419" s="229" t="e">
        <f t="shared" si="170"/>
        <v>#DIV/0!</v>
      </c>
      <c r="L419" s="398"/>
      <c r="M419" s="255"/>
      <c r="N419" s="255"/>
      <c r="O419" s="298">
        <f t="shared" si="182"/>
        <v>0</v>
      </c>
      <c r="P419" s="349">
        <f t="shared" si="183"/>
        <v>0</v>
      </c>
      <c r="Q419" s="82" t="e">
        <f t="shared" si="180"/>
        <v>#DIV/0!</v>
      </c>
      <c r="R419" s="39"/>
      <c r="S419" s="40"/>
      <c r="T419" s="125"/>
      <c r="U419" s="125"/>
      <c r="V419" s="125"/>
      <c r="W419" s="125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10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  <c r="EW419" s="11"/>
      <c r="EX419" s="11"/>
      <c r="EY419" s="11"/>
    </row>
    <row r="420" spans="1:155" ht="18" x14ac:dyDescent="0.2">
      <c r="A420" s="48"/>
      <c r="B420" s="49"/>
      <c r="C420" s="49"/>
      <c r="D420" s="49">
        <v>57</v>
      </c>
      <c r="E420" s="49"/>
      <c r="F420" s="49"/>
      <c r="G420" s="67" t="s">
        <v>99</v>
      </c>
      <c r="H420" s="240">
        <f>H421+H448</f>
        <v>24000000</v>
      </c>
      <c r="I420" s="241">
        <f>I421+I448</f>
        <v>6250000</v>
      </c>
      <c r="J420" s="241">
        <f>J421</f>
        <v>17750000</v>
      </c>
      <c r="K420" s="229">
        <f t="shared" si="170"/>
        <v>26.04</v>
      </c>
      <c r="L420" s="314">
        <f>L421+L448</f>
        <v>6250000</v>
      </c>
      <c r="M420" s="241">
        <f>M421+M448</f>
        <v>2607661</v>
      </c>
      <c r="N420" s="241">
        <f>N421+N448</f>
        <v>2613902</v>
      </c>
      <c r="O420" s="304">
        <f>O421+O448</f>
        <v>5221563</v>
      </c>
      <c r="P420" s="350">
        <f t="shared" si="183"/>
        <v>1028437</v>
      </c>
      <c r="Q420" s="82">
        <f t="shared" si="180"/>
        <v>21.76</v>
      </c>
      <c r="R420" s="39"/>
      <c r="S420" s="40">
        <f>O420-R420</f>
        <v>5221563</v>
      </c>
      <c r="T420" s="219"/>
      <c r="U420" s="219"/>
      <c r="V420" s="219"/>
      <c r="W420" s="219"/>
      <c r="X420" s="84"/>
      <c r="Y420" s="84"/>
      <c r="Z420" s="84"/>
      <c r="AA420" s="84"/>
      <c r="AB420" s="84"/>
      <c r="AC420" s="84"/>
      <c r="AD420" s="84"/>
      <c r="AE420" s="84"/>
      <c r="AF420" s="84"/>
      <c r="AG420" s="84"/>
      <c r="AH420" s="84"/>
      <c r="AI420" s="84"/>
      <c r="AJ420" s="84"/>
      <c r="AK420" s="84"/>
      <c r="AL420" s="84"/>
      <c r="AM420" s="84"/>
      <c r="AN420" s="84"/>
      <c r="AO420" s="84"/>
      <c r="AP420" s="84"/>
      <c r="AQ420" s="84"/>
      <c r="AR420" s="84"/>
      <c r="AS420" s="84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  <c r="EW420" s="11"/>
      <c r="EX420" s="11"/>
      <c r="EY420" s="11"/>
    </row>
    <row r="421" spans="1:155" ht="18" x14ac:dyDescent="0.2">
      <c r="A421" s="48"/>
      <c r="B421" s="49"/>
      <c r="C421" s="49"/>
      <c r="D421" s="49"/>
      <c r="E421" s="49" t="s">
        <v>35</v>
      </c>
      <c r="F421" s="49"/>
      <c r="G421" s="67" t="s">
        <v>355</v>
      </c>
      <c r="H421" s="240">
        <f>+H422</f>
        <v>23000000</v>
      </c>
      <c r="I421" s="241">
        <f>+I422</f>
        <v>5750000</v>
      </c>
      <c r="J421" s="241">
        <f>+J422+J448</f>
        <v>17750000</v>
      </c>
      <c r="K421" s="229">
        <f t="shared" si="170"/>
        <v>25</v>
      </c>
      <c r="L421" s="314">
        <f>+L422</f>
        <v>5750000</v>
      </c>
      <c r="M421" s="241">
        <f t="shared" ref="M421:N421" si="185">+M422</f>
        <v>2456866</v>
      </c>
      <c r="N421" s="241">
        <f t="shared" si="185"/>
        <v>2478518</v>
      </c>
      <c r="O421" s="304">
        <f t="shared" ref="O421:O460" si="186">+M421+N421</f>
        <v>4935384</v>
      </c>
      <c r="P421" s="230">
        <f t="shared" si="183"/>
        <v>814616</v>
      </c>
      <c r="Q421" s="82">
        <f t="shared" si="180"/>
        <v>21.46</v>
      </c>
      <c r="R421" s="39"/>
      <c r="S421" s="83"/>
      <c r="T421" s="219"/>
      <c r="U421" s="219"/>
      <c r="V421" s="219"/>
      <c r="W421" s="219"/>
      <c r="X421" s="84"/>
      <c r="Y421" s="84"/>
      <c r="Z421" s="84"/>
      <c r="AA421" s="84"/>
      <c r="AB421" s="84"/>
      <c r="AC421" s="84"/>
      <c r="AD421" s="84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  <c r="EW421" s="11"/>
      <c r="EX421" s="11"/>
      <c r="EY421" s="11"/>
    </row>
    <row r="422" spans="1:155" ht="18" x14ac:dyDescent="0.2">
      <c r="A422" s="48"/>
      <c r="B422" s="49"/>
      <c r="C422" s="49"/>
      <c r="D422" s="49"/>
      <c r="E422" s="49"/>
      <c r="F422" s="49" t="s">
        <v>37</v>
      </c>
      <c r="G422" s="67" t="s">
        <v>123</v>
      </c>
      <c r="H422" s="240">
        <v>23000000</v>
      </c>
      <c r="I422" s="241">
        <v>5750000</v>
      </c>
      <c r="J422" s="250">
        <f>H422-I422</f>
        <v>17250000</v>
      </c>
      <c r="K422" s="229">
        <f t="shared" si="170"/>
        <v>25</v>
      </c>
      <c r="L422" s="314">
        <v>5750000</v>
      </c>
      <c r="M422" s="241">
        <f>+M423+M433+M435+M440+M441+M442+M443+M444+M446+M437+M445</f>
        <v>2456866</v>
      </c>
      <c r="N422" s="241">
        <f>+N423+N433+N435+N440+N441+N442+N443+N444+N446+N437+N445</f>
        <v>2478518</v>
      </c>
      <c r="O422" s="304">
        <f>+O423+O433+O435+O440+O441+O442+O443+O444+O446+O437+O445</f>
        <v>4935384</v>
      </c>
      <c r="P422" s="230">
        <f t="shared" si="183"/>
        <v>814616</v>
      </c>
      <c r="Q422" s="82">
        <f t="shared" si="180"/>
        <v>21.46</v>
      </c>
      <c r="R422" s="39"/>
      <c r="S422" s="83"/>
      <c r="T422" s="219"/>
      <c r="U422" s="219"/>
      <c r="V422" s="219"/>
      <c r="W422" s="219"/>
      <c r="X422" s="84"/>
      <c r="Y422" s="84"/>
      <c r="Z422" s="84"/>
      <c r="AA422" s="84"/>
      <c r="AB422" s="84"/>
      <c r="AC422" s="84"/>
      <c r="AD422" s="84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  <c r="EW422" s="11"/>
      <c r="EX422" s="11"/>
      <c r="EY422" s="11"/>
    </row>
    <row r="423" spans="1:155" ht="18" x14ac:dyDescent="0.2">
      <c r="A423" s="48"/>
      <c r="B423" s="49"/>
      <c r="C423" s="49"/>
      <c r="D423" s="49"/>
      <c r="E423" s="49"/>
      <c r="F423" s="49"/>
      <c r="G423" s="67" t="s">
        <v>356</v>
      </c>
      <c r="H423" s="240">
        <v>0</v>
      </c>
      <c r="I423" s="241">
        <v>0</v>
      </c>
      <c r="J423" s="250">
        <v>0</v>
      </c>
      <c r="K423" s="229" t="e">
        <f t="shared" si="170"/>
        <v>#DIV/0!</v>
      </c>
      <c r="L423" s="314">
        <v>0</v>
      </c>
      <c r="M423" s="241">
        <f>+M424+M425</f>
        <v>165</v>
      </c>
      <c r="N423" s="241">
        <f>+N424+N425</f>
        <v>0</v>
      </c>
      <c r="O423" s="304">
        <f t="shared" si="186"/>
        <v>165</v>
      </c>
      <c r="P423" s="230"/>
      <c r="Q423" s="82" t="e">
        <f t="shared" si="180"/>
        <v>#DIV/0!</v>
      </c>
      <c r="R423" s="39"/>
      <c r="S423" s="83"/>
      <c r="T423" s="219"/>
      <c r="U423" s="219"/>
      <c r="V423" s="219"/>
      <c r="W423" s="219"/>
      <c r="X423" s="84"/>
      <c r="Y423" s="84"/>
      <c r="Z423" s="84"/>
      <c r="AA423" s="84"/>
      <c r="AB423" s="84"/>
      <c r="AC423" s="84"/>
      <c r="AD423" s="84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  <c r="EW423" s="11"/>
      <c r="EX423" s="11"/>
      <c r="EY423" s="11"/>
    </row>
    <row r="424" spans="1:155" ht="18" x14ac:dyDescent="0.2">
      <c r="A424" s="64"/>
      <c r="B424" s="65"/>
      <c r="C424" s="65"/>
      <c r="D424" s="65"/>
      <c r="E424" s="65"/>
      <c r="F424" s="65"/>
      <c r="G424" s="68" t="s">
        <v>357</v>
      </c>
      <c r="H424" s="249"/>
      <c r="I424" s="250"/>
      <c r="J424" s="250"/>
      <c r="K424" s="229" t="e">
        <f t="shared" si="170"/>
        <v>#DIV/0!</v>
      </c>
      <c r="L424" s="398"/>
      <c r="M424" s="413">
        <v>165</v>
      </c>
      <c r="N424" s="255">
        <v>0</v>
      </c>
      <c r="O424" s="298">
        <f t="shared" si="186"/>
        <v>165</v>
      </c>
      <c r="P424" s="349"/>
      <c r="Q424" s="82" t="e">
        <f t="shared" si="180"/>
        <v>#DIV/0!</v>
      </c>
      <c r="R424" s="39"/>
      <c r="S424" s="83"/>
      <c r="T424" s="219"/>
      <c r="U424" s="219"/>
      <c r="V424" s="219"/>
      <c r="W424" s="219"/>
      <c r="X424" s="84"/>
      <c r="Y424" s="84"/>
      <c r="Z424" s="84"/>
      <c r="AA424" s="84"/>
      <c r="AB424" s="84"/>
      <c r="AC424" s="84"/>
      <c r="AD424" s="84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  <c r="EW424" s="11"/>
      <c r="EX424" s="11"/>
      <c r="EY424" s="11"/>
    </row>
    <row r="425" spans="1:155" ht="18" x14ac:dyDescent="0.2">
      <c r="A425" s="64"/>
      <c r="B425" s="65"/>
      <c r="C425" s="65"/>
      <c r="D425" s="65"/>
      <c r="E425" s="65"/>
      <c r="F425" s="65"/>
      <c r="G425" s="68" t="s">
        <v>358</v>
      </c>
      <c r="H425" s="249"/>
      <c r="I425" s="255"/>
      <c r="J425" s="250"/>
      <c r="K425" s="229" t="e">
        <f t="shared" si="170"/>
        <v>#DIV/0!</v>
      </c>
      <c r="L425" s="398"/>
      <c r="M425" s="255">
        <f>M426+M427+M428+M429</f>
        <v>0</v>
      </c>
      <c r="N425" s="255">
        <f>N426+N427+N428+N429</f>
        <v>0</v>
      </c>
      <c r="O425" s="309">
        <f>+O426+O427+O428+O429</f>
        <v>0</v>
      </c>
      <c r="P425" s="348"/>
      <c r="Q425" s="82" t="e">
        <f t="shared" si="180"/>
        <v>#DIV/0!</v>
      </c>
      <c r="R425" s="39"/>
      <c r="S425" s="83"/>
      <c r="T425" s="219"/>
      <c r="U425" s="219"/>
      <c r="V425" s="219"/>
      <c r="W425" s="219"/>
      <c r="X425" s="84"/>
      <c r="Y425" s="84"/>
      <c r="Z425" s="84"/>
      <c r="AA425" s="84"/>
      <c r="AB425" s="84"/>
      <c r="AC425" s="84"/>
      <c r="AD425" s="84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  <c r="EW425" s="11"/>
      <c r="EX425" s="11"/>
      <c r="EY425" s="11"/>
    </row>
    <row r="426" spans="1:155" ht="18" x14ac:dyDescent="0.2">
      <c r="A426" s="64"/>
      <c r="B426" s="65"/>
      <c r="C426" s="65"/>
      <c r="D426" s="65"/>
      <c r="E426" s="65"/>
      <c r="F426" s="65"/>
      <c r="G426" s="68" t="s">
        <v>359</v>
      </c>
      <c r="H426" s="249"/>
      <c r="I426" s="255"/>
      <c r="J426" s="250"/>
      <c r="K426" s="229" t="e">
        <f t="shared" si="170"/>
        <v>#DIV/0!</v>
      </c>
      <c r="L426" s="398"/>
      <c r="M426" s="255"/>
      <c r="N426" s="255"/>
      <c r="O426" s="298">
        <f t="shared" si="186"/>
        <v>0</v>
      </c>
      <c r="P426" s="349"/>
      <c r="Q426" s="82" t="e">
        <f t="shared" si="180"/>
        <v>#DIV/0!</v>
      </c>
      <c r="R426" s="39"/>
      <c r="S426" s="83"/>
      <c r="T426" s="219"/>
      <c r="U426" s="219"/>
      <c r="V426" s="219"/>
      <c r="W426" s="219"/>
      <c r="X426" s="84"/>
      <c r="Y426" s="84"/>
      <c r="Z426" s="84"/>
      <c r="AA426" s="84"/>
      <c r="AB426" s="84"/>
      <c r="AC426" s="84"/>
      <c r="AD426" s="84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  <c r="EW426" s="11"/>
      <c r="EX426" s="11"/>
      <c r="EY426" s="11"/>
    </row>
    <row r="427" spans="1:155" ht="18" x14ac:dyDescent="0.2">
      <c r="A427" s="64"/>
      <c r="B427" s="65"/>
      <c r="C427" s="65"/>
      <c r="D427" s="65"/>
      <c r="E427" s="65"/>
      <c r="F427" s="65"/>
      <c r="G427" s="68" t="s">
        <v>360</v>
      </c>
      <c r="H427" s="249"/>
      <c r="I427" s="250"/>
      <c r="J427" s="250"/>
      <c r="K427" s="229" t="e">
        <f t="shared" si="170"/>
        <v>#DIV/0!</v>
      </c>
      <c r="L427" s="398"/>
      <c r="M427" s="255"/>
      <c r="N427" s="255"/>
      <c r="O427" s="298">
        <f t="shared" si="186"/>
        <v>0</v>
      </c>
      <c r="P427" s="349"/>
      <c r="Q427" s="82" t="e">
        <f t="shared" si="180"/>
        <v>#DIV/0!</v>
      </c>
      <c r="R427" s="39"/>
      <c r="S427" s="83"/>
      <c r="T427" s="219"/>
      <c r="U427" s="219"/>
      <c r="V427" s="219"/>
      <c r="W427" s="219"/>
      <c r="X427" s="84"/>
      <c r="Y427" s="84"/>
      <c r="Z427" s="84"/>
      <c r="AA427" s="84"/>
      <c r="AB427" s="84"/>
      <c r="AC427" s="84"/>
      <c r="AD427" s="84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  <c r="EW427" s="11"/>
      <c r="EX427" s="11"/>
      <c r="EY427" s="11"/>
    </row>
    <row r="428" spans="1:155" ht="18" x14ac:dyDescent="0.2">
      <c r="A428" s="64"/>
      <c r="B428" s="65"/>
      <c r="C428" s="65"/>
      <c r="D428" s="65"/>
      <c r="E428" s="65"/>
      <c r="F428" s="65"/>
      <c r="G428" s="68" t="s">
        <v>361</v>
      </c>
      <c r="H428" s="249"/>
      <c r="I428" s="250"/>
      <c r="J428" s="250"/>
      <c r="K428" s="229" t="e">
        <f t="shared" si="170"/>
        <v>#DIV/0!</v>
      </c>
      <c r="L428" s="398"/>
      <c r="M428" s="255"/>
      <c r="N428" s="255"/>
      <c r="O428" s="298">
        <f t="shared" si="186"/>
        <v>0</v>
      </c>
      <c r="P428" s="349"/>
      <c r="Q428" s="82" t="e">
        <f t="shared" si="180"/>
        <v>#DIV/0!</v>
      </c>
      <c r="R428" s="39"/>
      <c r="S428" s="83"/>
      <c r="T428" s="219"/>
      <c r="U428" s="219"/>
      <c r="V428" s="219"/>
      <c r="W428" s="219"/>
      <c r="X428" s="84"/>
      <c r="Y428" s="84"/>
      <c r="Z428" s="84"/>
      <c r="AA428" s="84"/>
      <c r="AB428" s="84"/>
      <c r="AC428" s="84"/>
      <c r="AD428" s="84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  <c r="EW428" s="11"/>
      <c r="EX428" s="11"/>
      <c r="EY428" s="11"/>
    </row>
    <row r="429" spans="1:155" ht="18" x14ac:dyDescent="0.2">
      <c r="A429" s="64"/>
      <c r="B429" s="65"/>
      <c r="C429" s="65"/>
      <c r="D429" s="65"/>
      <c r="E429" s="65"/>
      <c r="F429" s="65"/>
      <c r="G429" s="68" t="s">
        <v>362</v>
      </c>
      <c r="H429" s="249"/>
      <c r="I429" s="250"/>
      <c r="J429" s="250"/>
      <c r="K429" s="229" t="e">
        <f t="shared" si="170"/>
        <v>#DIV/0!</v>
      </c>
      <c r="L429" s="398"/>
      <c r="M429" s="255">
        <f>M430+M431+M432</f>
        <v>0</v>
      </c>
      <c r="N429" s="255">
        <f>N430+N431+N432</f>
        <v>0</v>
      </c>
      <c r="O429" s="309">
        <f>+O430+O431+O432</f>
        <v>0</v>
      </c>
      <c r="P429" s="348"/>
      <c r="Q429" s="82" t="e">
        <f t="shared" si="180"/>
        <v>#DIV/0!</v>
      </c>
      <c r="R429" s="39"/>
      <c r="S429" s="83"/>
      <c r="T429" s="219"/>
      <c r="U429" s="219"/>
      <c r="V429" s="219"/>
      <c r="W429" s="219"/>
      <c r="X429" s="84"/>
      <c r="Y429" s="84"/>
      <c r="Z429" s="84"/>
      <c r="AA429" s="84"/>
      <c r="AB429" s="84"/>
      <c r="AC429" s="84"/>
      <c r="AD429" s="84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  <c r="EW429" s="11"/>
      <c r="EX429" s="11"/>
      <c r="EY429" s="11"/>
    </row>
    <row r="430" spans="1:155" ht="18" x14ac:dyDescent="0.2">
      <c r="A430" s="64"/>
      <c r="B430" s="65"/>
      <c r="C430" s="65"/>
      <c r="D430" s="65"/>
      <c r="E430" s="65"/>
      <c r="F430" s="65"/>
      <c r="G430" s="68" t="s">
        <v>363</v>
      </c>
      <c r="H430" s="249"/>
      <c r="I430" s="250"/>
      <c r="J430" s="250"/>
      <c r="K430" s="229" t="e">
        <f t="shared" si="170"/>
        <v>#DIV/0!</v>
      </c>
      <c r="L430" s="398"/>
      <c r="M430" s="255"/>
      <c r="N430" s="255"/>
      <c r="O430" s="298">
        <f t="shared" si="186"/>
        <v>0</v>
      </c>
      <c r="P430" s="349"/>
      <c r="Q430" s="82" t="e">
        <f t="shared" si="180"/>
        <v>#DIV/0!</v>
      </c>
      <c r="R430" s="39"/>
      <c r="S430" s="83"/>
      <c r="T430" s="219"/>
      <c r="U430" s="219"/>
      <c r="V430" s="219"/>
      <c r="W430" s="219"/>
      <c r="X430" s="84"/>
      <c r="Y430" s="84"/>
      <c r="Z430" s="84"/>
      <c r="AA430" s="84"/>
      <c r="AB430" s="84"/>
      <c r="AC430" s="84"/>
      <c r="AD430" s="84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  <c r="EW430" s="11"/>
      <c r="EX430" s="11"/>
      <c r="EY430" s="11"/>
    </row>
    <row r="431" spans="1:155" ht="18" x14ac:dyDescent="0.2">
      <c r="A431" s="64"/>
      <c r="B431" s="65"/>
      <c r="C431" s="65"/>
      <c r="D431" s="65"/>
      <c r="E431" s="65"/>
      <c r="F431" s="65"/>
      <c r="G431" s="68" t="s">
        <v>364</v>
      </c>
      <c r="H431" s="249"/>
      <c r="I431" s="250"/>
      <c r="J431" s="250"/>
      <c r="K431" s="229" t="e">
        <f t="shared" si="170"/>
        <v>#DIV/0!</v>
      </c>
      <c r="L431" s="398"/>
      <c r="M431" s="255"/>
      <c r="N431" s="255"/>
      <c r="O431" s="298">
        <f t="shared" si="186"/>
        <v>0</v>
      </c>
      <c r="P431" s="349"/>
      <c r="Q431" s="82" t="e">
        <f t="shared" si="180"/>
        <v>#DIV/0!</v>
      </c>
      <c r="R431" s="39"/>
      <c r="S431" s="83"/>
      <c r="T431" s="219"/>
      <c r="U431" s="219"/>
      <c r="V431" s="219"/>
      <c r="W431" s="219"/>
      <c r="X431" s="84"/>
      <c r="Y431" s="84"/>
      <c r="Z431" s="84"/>
      <c r="AA431" s="84"/>
      <c r="AB431" s="84"/>
      <c r="AC431" s="84"/>
      <c r="AD431" s="84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  <c r="EW431" s="11"/>
      <c r="EX431" s="11"/>
      <c r="EY431" s="11"/>
    </row>
    <row r="432" spans="1:155" ht="18" x14ac:dyDescent="0.2">
      <c r="A432" s="64"/>
      <c r="B432" s="65"/>
      <c r="C432" s="65"/>
      <c r="D432" s="65"/>
      <c r="E432" s="65"/>
      <c r="F432" s="65"/>
      <c r="G432" s="68" t="s">
        <v>365</v>
      </c>
      <c r="H432" s="249"/>
      <c r="I432" s="250"/>
      <c r="J432" s="250"/>
      <c r="K432" s="229" t="e">
        <f t="shared" si="170"/>
        <v>#DIV/0!</v>
      </c>
      <c r="L432" s="398"/>
      <c r="M432" s="255"/>
      <c r="N432" s="255"/>
      <c r="O432" s="298">
        <f t="shared" si="186"/>
        <v>0</v>
      </c>
      <c r="P432" s="349"/>
      <c r="Q432" s="82" t="e">
        <f t="shared" si="180"/>
        <v>#DIV/0!</v>
      </c>
      <c r="R432" s="39"/>
      <c r="S432" s="83"/>
      <c r="T432" s="219"/>
      <c r="U432" s="219"/>
      <c r="V432" s="219"/>
      <c r="W432" s="219"/>
      <c r="X432" s="84"/>
      <c r="Y432" s="84"/>
      <c r="Z432" s="84"/>
      <c r="AA432" s="84"/>
      <c r="AB432" s="84"/>
      <c r="AC432" s="84"/>
      <c r="AD432" s="84"/>
      <c r="AE432" s="84"/>
      <c r="AF432" s="84"/>
      <c r="AG432" s="84"/>
      <c r="AH432" s="84"/>
      <c r="AI432" s="84"/>
      <c r="AJ432" s="84"/>
      <c r="AK432" s="84"/>
      <c r="AL432" s="84"/>
      <c r="AM432" s="84"/>
      <c r="AN432" s="84"/>
      <c r="AO432" s="84"/>
      <c r="AP432" s="84"/>
      <c r="AQ432" s="84"/>
      <c r="AR432" s="84"/>
      <c r="AS432" s="84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  <c r="EW432" s="11"/>
      <c r="EX432" s="11"/>
      <c r="EY432" s="11"/>
    </row>
    <row r="433" spans="1:155" ht="39" customHeight="1" x14ac:dyDescent="0.2">
      <c r="A433" s="48"/>
      <c r="B433" s="49"/>
      <c r="C433" s="49"/>
      <c r="D433" s="49"/>
      <c r="E433" s="49"/>
      <c r="F433" s="49"/>
      <c r="G433" s="67" t="s">
        <v>366</v>
      </c>
      <c r="H433" s="240"/>
      <c r="I433" s="241"/>
      <c r="J433" s="250"/>
      <c r="K433" s="229" t="e">
        <f t="shared" si="170"/>
        <v>#DIV/0!</v>
      </c>
      <c r="L433" s="314"/>
      <c r="M433" s="241">
        <f>M434</f>
        <v>127714</v>
      </c>
      <c r="N433" s="241">
        <f>N434</f>
        <v>125181</v>
      </c>
      <c r="O433" s="296">
        <f t="shared" si="186"/>
        <v>252895</v>
      </c>
      <c r="P433" s="349"/>
      <c r="Q433" s="82" t="e">
        <f t="shared" si="180"/>
        <v>#DIV/0!</v>
      </c>
      <c r="R433" s="39"/>
      <c r="S433" s="83"/>
      <c r="T433" s="219"/>
      <c r="U433" s="219"/>
      <c r="V433" s="219"/>
      <c r="W433" s="219"/>
      <c r="X433" s="84"/>
      <c r="Y433" s="84"/>
      <c r="Z433" s="84"/>
      <c r="AA433" s="84"/>
      <c r="AB433" s="84"/>
      <c r="AC433" s="84"/>
      <c r="AD433" s="84"/>
      <c r="AE433" s="84"/>
      <c r="AF433" s="84"/>
      <c r="AG433" s="84"/>
      <c r="AH433" s="84"/>
      <c r="AI433" s="84"/>
      <c r="AJ433" s="84"/>
      <c r="AK433" s="84"/>
      <c r="AL433" s="84"/>
      <c r="AM433" s="84"/>
      <c r="AN433" s="84"/>
      <c r="AO433" s="84"/>
      <c r="AP433" s="84"/>
      <c r="AQ433" s="84"/>
      <c r="AR433" s="84"/>
      <c r="AS433" s="84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  <c r="EW433" s="11"/>
      <c r="EX433" s="11"/>
      <c r="EY433" s="11"/>
    </row>
    <row r="434" spans="1:155" ht="18" x14ac:dyDescent="0.2">
      <c r="A434" s="64"/>
      <c r="B434" s="65"/>
      <c r="C434" s="65"/>
      <c r="D434" s="65"/>
      <c r="E434" s="65"/>
      <c r="F434" s="65"/>
      <c r="G434" s="140" t="s">
        <v>367</v>
      </c>
      <c r="H434" s="249"/>
      <c r="I434" s="250"/>
      <c r="J434" s="250"/>
      <c r="K434" s="229" t="e">
        <f t="shared" si="170"/>
        <v>#DIV/0!</v>
      </c>
      <c r="L434" s="398"/>
      <c r="M434" s="255">
        <v>127714</v>
      </c>
      <c r="N434" s="255">
        <v>125181</v>
      </c>
      <c r="O434" s="298">
        <f t="shared" si="186"/>
        <v>252895</v>
      </c>
      <c r="P434" s="349"/>
      <c r="Q434" s="82" t="e">
        <f t="shared" si="180"/>
        <v>#DIV/0!</v>
      </c>
      <c r="R434" s="39"/>
      <c r="S434" s="83"/>
      <c r="T434" s="219"/>
      <c r="U434" s="219"/>
      <c r="V434" s="219"/>
      <c r="W434" s="219"/>
      <c r="X434" s="84"/>
      <c r="Y434" s="84"/>
      <c r="Z434" s="84"/>
      <c r="AA434" s="84"/>
      <c r="AB434" s="84"/>
      <c r="AC434" s="84"/>
      <c r="AD434" s="84"/>
      <c r="AE434" s="84"/>
      <c r="AF434" s="84"/>
      <c r="AG434" s="84"/>
      <c r="AH434" s="84"/>
      <c r="AI434" s="84"/>
      <c r="AJ434" s="84"/>
      <c r="AK434" s="84"/>
      <c r="AL434" s="84"/>
      <c r="AM434" s="84"/>
      <c r="AN434" s="84"/>
      <c r="AO434" s="84"/>
      <c r="AP434" s="84"/>
      <c r="AQ434" s="84"/>
      <c r="AR434" s="84"/>
      <c r="AS434" s="84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  <c r="EW434" s="11"/>
      <c r="EX434" s="11"/>
      <c r="EY434" s="11"/>
    </row>
    <row r="435" spans="1:155" ht="33" x14ac:dyDescent="0.2">
      <c r="A435" s="48"/>
      <c r="B435" s="49"/>
      <c r="C435" s="49"/>
      <c r="D435" s="49"/>
      <c r="E435" s="49"/>
      <c r="F435" s="49"/>
      <c r="G435" s="67" t="s">
        <v>368</v>
      </c>
      <c r="H435" s="240"/>
      <c r="I435" s="241"/>
      <c r="J435" s="250"/>
      <c r="K435" s="229" t="e">
        <f t="shared" si="170"/>
        <v>#DIV/0!</v>
      </c>
      <c r="L435" s="314"/>
      <c r="M435" s="241">
        <f>M436</f>
        <v>2311983</v>
      </c>
      <c r="N435" s="241">
        <f>N436</f>
        <v>2341992</v>
      </c>
      <c r="O435" s="296">
        <f t="shared" si="186"/>
        <v>4653975</v>
      </c>
      <c r="P435" s="349"/>
      <c r="Q435" s="82" t="e">
        <f t="shared" si="180"/>
        <v>#DIV/0!</v>
      </c>
      <c r="R435" s="39"/>
      <c r="S435" s="83"/>
      <c r="T435" s="219"/>
      <c r="U435" s="219"/>
      <c r="V435" s="219"/>
      <c r="W435" s="219"/>
      <c r="X435" s="84"/>
      <c r="Y435" s="84"/>
      <c r="Z435" s="84"/>
      <c r="AA435" s="84"/>
      <c r="AB435" s="84"/>
      <c r="AC435" s="84"/>
      <c r="AD435" s="84"/>
      <c r="AE435" s="84"/>
      <c r="AF435" s="84"/>
      <c r="AG435" s="84"/>
      <c r="AH435" s="84"/>
      <c r="AI435" s="84"/>
      <c r="AJ435" s="84"/>
      <c r="AK435" s="84"/>
      <c r="AL435" s="84"/>
      <c r="AM435" s="84"/>
      <c r="AN435" s="84"/>
      <c r="AO435" s="84"/>
      <c r="AP435" s="84"/>
      <c r="AQ435" s="84"/>
      <c r="AR435" s="84"/>
      <c r="AS435" s="84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  <c r="EW435" s="11"/>
      <c r="EX435" s="11"/>
      <c r="EY435" s="11"/>
    </row>
    <row r="436" spans="1:155" ht="24.6" customHeight="1" x14ac:dyDescent="0.2">
      <c r="A436" s="64"/>
      <c r="B436" s="65"/>
      <c r="C436" s="65"/>
      <c r="D436" s="65"/>
      <c r="E436" s="65"/>
      <c r="F436" s="65"/>
      <c r="G436" s="140" t="s">
        <v>369</v>
      </c>
      <c r="H436" s="249"/>
      <c r="I436" s="250"/>
      <c r="J436" s="250"/>
      <c r="K436" s="229" t="e">
        <f t="shared" si="170"/>
        <v>#DIV/0!</v>
      </c>
      <c r="L436" s="398"/>
      <c r="M436" s="255">
        <v>2311983</v>
      </c>
      <c r="N436" s="255">
        <v>2341992</v>
      </c>
      <c r="O436" s="298">
        <f t="shared" si="186"/>
        <v>4653975</v>
      </c>
      <c r="P436" s="349"/>
      <c r="Q436" s="82" t="e">
        <f t="shared" si="180"/>
        <v>#DIV/0!</v>
      </c>
      <c r="R436" s="39"/>
      <c r="S436" s="83"/>
      <c r="T436" s="219"/>
      <c r="U436" s="219"/>
      <c r="V436" s="219"/>
      <c r="W436" s="219"/>
      <c r="X436" s="84"/>
      <c r="Y436" s="84"/>
      <c r="Z436" s="84"/>
      <c r="AA436" s="84"/>
      <c r="AB436" s="84"/>
      <c r="AC436" s="84"/>
      <c r="AD436" s="84"/>
      <c r="AE436" s="84"/>
      <c r="AF436" s="84"/>
      <c r="AG436" s="84"/>
      <c r="AH436" s="84"/>
      <c r="AI436" s="84"/>
      <c r="AJ436" s="84"/>
      <c r="AK436" s="84"/>
      <c r="AL436" s="84"/>
      <c r="AM436" s="84"/>
      <c r="AN436" s="84"/>
      <c r="AO436" s="84"/>
      <c r="AP436" s="84"/>
      <c r="AQ436" s="84"/>
      <c r="AR436" s="84"/>
      <c r="AS436" s="84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  <c r="EW436" s="11"/>
      <c r="EX436" s="11"/>
      <c r="EY436" s="11"/>
    </row>
    <row r="437" spans="1:155" ht="18" x14ac:dyDescent="0.2">
      <c r="A437" s="64"/>
      <c r="B437" s="65"/>
      <c r="C437" s="65"/>
      <c r="D437" s="65"/>
      <c r="E437" s="65"/>
      <c r="F437" s="65"/>
      <c r="G437" s="67" t="s">
        <v>370</v>
      </c>
      <c r="H437" s="253"/>
      <c r="I437" s="254"/>
      <c r="J437" s="250"/>
      <c r="K437" s="229" t="e">
        <f t="shared" si="170"/>
        <v>#DIV/0!</v>
      </c>
      <c r="L437" s="314"/>
      <c r="M437" s="241">
        <f>+M438+M439+M447</f>
        <v>0</v>
      </c>
      <c r="N437" s="241">
        <f>+N438+N439+N447</f>
        <v>0</v>
      </c>
      <c r="O437" s="304">
        <f t="shared" si="186"/>
        <v>0</v>
      </c>
      <c r="P437" s="348"/>
      <c r="Q437" s="82" t="e">
        <f t="shared" ref="Q437:Q444" si="187">ROUND(O437/H437*100,2)</f>
        <v>#DIV/0!</v>
      </c>
      <c r="R437" s="39"/>
      <c r="S437" s="83"/>
      <c r="T437" s="219"/>
      <c r="U437" s="219"/>
      <c r="V437" s="219"/>
      <c r="W437" s="219"/>
      <c r="X437" s="84"/>
      <c r="Y437" s="84"/>
      <c r="Z437" s="84"/>
      <c r="AA437" s="84"/>
      <c r="AB437" s="84"/>
      <c r="AC437" s="84"/>
      <c r="AD437" s="84"/>
      <c r="AE437" s="84"/>
      <c r="AF437" s="84"/>
      <c r="AG437" s="84"/>
      <c r="AH437" s="84"/>
      <c r="AI437" s="84"/>
      <c r="AJ437" s="84"/>
      <c r="AK437" s="84"/>
      <c r="AL437" s="84"/>
      <c r="AM437" s="84"/>
      <c r="AN437" s="84"/>
      <c r="AO437" s="84"/>
      <c r="AP437" s="84"/>
      <c r="AQ437" s="84"/>
      <c r="AR437" s="84"/>
      <c r="AS437" s="84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  <c r="EW437" s="11"/>
      <c r="EX437" s="11"/>
      <c r="EY437" s="11"/>
    </row>
    <row r="438" spans="1:155" ht="18" x14ac:dyDescent="0.2">
      <c r="A438" s="64"/>
      <c r="B438" s="65"/>
      <c r="C438" s="65"/>
      <c r="D438" s="65"/>
      <c r="E438" s="65"/>
      <c r="F438" s="65"/>
      <c r="G438" s="68" t="s">
        <v>377</v>
      </c>
      <c r="H438" s="249"/>
      <c r="I438" s="250"/>
      <c r="J438" s="250"/>
      <c r="K438" s="229" t="e">
        <f t="shared" si="170"/>
        <v>#DIV/0!</v>
      </c>
      <c r="L438" s="398"/>
      <c r="M438" s="255">
        <v>0</v>
      </c>
      <c r="N438" s="255">
        <v>0</v>
      </c>
      <c r="O438" s="298">
        <f t="shared" si="186"/>
        <v>0</v>
      </c>
      <c r="P438" s="349"/>
      <c r="Q438" s="82" t="e">
        <f t="shared" si="187"/>
        <v>#DIV/0!</v>
      </c>
      <c r="R438" s="39"/>
      <c r="S438" s="83"/>
      <c r="T438" s="219"/>
      <c r="U438" s="219"/>
      <c r="V438" s="219"/>
      <c r="W438" s="219"/>
      <c r="X438" s="84"/>
      <c r="Y438" s="84"/>
      <c r="Z438" s="84"/>
      <c r="AA438" s="84"/>
      <c r="AB438" s="84"/>
      <c r="AC438" s="84"/>
      <c r="AD438" s="84"/>
      <c r="AE438" s="84"/>
      <c r="AF438" s="84"/>
      <c r="AG438" s="84"/>
      <c r="AH438" s="84"/>
      <c r="AI438" s="84"/>
      <c r="AJ438" s="84"/>
      <c r="AK438" s="84"/>
      <c r="AL438" s="84"/>
      <c r="AM438" s="84"/>
      <c r="AN438" s="84"/>
      <c r="AO438" s="84"/>
      <c r="AP438" s="84"/>
      <c r="AQ438" s="84"/>
      <c r="AR438" s="84"/>
      <c r="AS438" s="84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  <c r="EW438" s="11"/>
      <c r="EX438" s="11"/>
      <c r="EY438" s="11"/>
    </row>
    <row r="439" spans="1:155" ht="18" x14ac:dyDescent="0.2">
      <c r="A439" s="64"/>
      <c r="B439" s="65"/>
      <c r="C439" s="65"/>
      <c r="D439" s="65"/>
      <c r="E439" s="65"/>
      <c r="F439" s="65"/>
      <c r="G439" s="68" t="s">
        <v>418</v>
      </c>
      <c r="H439" s="249"/>
      <c r="I439" s="250"/>
      <c r="J439" s="250"/>
      <c r="K439" s="229" t="e">
        <f t="shared" si="170"/>
        <v>#DIV/0!</v>
      </c>
      <c r="L439" s="398"/>
      <c r="M439" s="255">
        <v>0</v>
      </c>
      <c r="N439" s="255">
        <v>0</v>
      </c>
      <c r="O439" s="298">
        <f t="shared" si="186"/>
        <v>0</v>
      </c>
      <c r="P439" s="349"/>
      <c r="Q439" s="82" t="e">
        <f t="shared" si="187"/>
        <v>#DIV/0!</v>
      </c>
      <c r="R439" s="39"/>
      <c r="S439" s="83"/>
      <c r="T439" s="219"/>
      <c r="U439" s="219"/>
      <c r="V439" s="219"/>
      <c r="W439" s="219"/>
      <c r="X439" s="84"/>
      <c r="Y439" s="84"/>
      <c r="Z439" s="84"/>
      <c r="AA439" s="84"/>
      <c r="AB439" s="84"/>
      <c r="AC439" s="84"/>
      <c r="AD439" s="84"/>
      <c r="AE439" s="84"/>
      <c r="AF439" s="84"/>
      <c r="AG439" s="84"/>
      <c r="AH439" s="84"/>
      <c r="AI439" s="84"/>
      <c r="AJ439" s="84"/>
      <c r="AK439" s="84"/>
      <c r="AL439" s="84"/>
      <c r="AM439" s="84"/>
      <c r="AN439" s="84"/>
      <c r="AO439" s="84"/>
      <c r="AP439" s="84"/>
      <c r="AQ439" s="84"/>
      <c r="AR439" s="84"/>
      <c r="AS439" s="84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  <c r="EW439" s="11"/>
      <c r="EX439" s="11"/>
      <c r="EY439" s="11"/>
    </row>
    <row r="440" spans="1:155" s="63" customFormat="1" ht="18" x14ac:dyDescent="0.25">
      <c r="A440" s="48"/>
      <c r="B440" s="49"/>
      <c r="C440" s="49"/>
      <c r="D440" s="49"/>
      <c r="E440" s="49"/>
      <c r="F440" s="49"/>
      <c r="G440" s="67" t="s">
        <v>371</v>
      </c>
      <c r="H440" s="253"/>
      <c r="I440" s="254"/>
      <c r="J440" s="250"/>
      <c r="K440" s="229" t="e">
        <f t="shared" si="170"/>
        <v>#DIV/0!</v>
      </c>
      <c r="L440" s="314"/>
      <c r="M440" s="255">
        <v>0</v>
      </c>
      <c r="N440" s="255">
        <v>0</v>
      </c>
      <c r="O440" s="298">
        <f t="shared" si="186"/>
        <v>0</v>
      </c>
      <c r="P440" s="351"/>
      <c r="Q440" s="82" t="e">
        <f t="shared" si="187"/>
        <v>#DIV/0!</v>
      </c>
      <c r="R440" s="58"/>
      <c r="S440" s="110"/>
      <c r="T440" s="220"/>
      <c r="U440" s="220"/>
      <c r="V440" s="220"/>
      <c r="W440" s="220"/>
      <c r="X440" s="111"/>
      <c r="Y440" s="111"/>
      <c r="Z440" s="111"/>
      <c r="AA440" s="111"/>
      <c r="AB440" s="111"/>
      <c r="AC440" s="111"/>
      <c r="AD440" s="111"/>
      <c r="AE440" s="111"/>
      <c r="AF440" s="111"/>
      <c r="AG440" s="111"/>
      <c r="AH440" s="111"/>
      <c r="AI440" s="111"/>
      <c r="AJ440" s="111"/>
      <c r="AK440" s="111"/>
      <c r="AL440" s="111"/>
      <c r="AM440" s="111"/>
      <c r="AN440" s="111"/>
      <c r="AO440" s="111"/>
      <c r="AP440" s="111"/>
      <c r="AQ440" s="111"/>
      <c r="AR440" s="111"/>
      <c r="AS440" s="111"/>
      <c r="AT440" s="62"/>
      <c r="AU440" s="62"/>
      <c r="AV440" s="62"/>
      <c r="AW440" s="62"/>
      <c r="AX440" s="62"/>
      <c r="AY440" s="62"/>
      <c r="AZ440" s="62"/>
      <c r="BA440" s="62"/>
      <c r="BB440" s="62"/>
      <c r="BC440" s="62"/>
      <c r="BD440" s="62"/>
      <c r="BE440" s="62"/>
      <c r="BF440" s="62"/>
      <c r="BG440" s="62"/>
      <c r="BH440" s="62"/>
      <c r="BI440" s="62"/>
      <c r="BJ440" s="62"/>
      <c r="BK440" s="62"/>
      <c r="BL440" s="62"/>
      <c r="BM440" s="62"/>
      <c r="BN440" s="62"/>
      <c r="BO440" s="62"/>
      <c r="BP440" s="62"/>
      <c r="BQ440" s="62"/>
      <c r="BR440" s="62"/>
      <c r="BS440" s="62"/>
      <c r="BT440" s="62"/>
      <c r="BU440" s="62"/>
      <c r="BV440" s="62"/>
      <c r="BW440" s="62"/>
      <c r="BX440" s="62"/>
      <c r="BY440" s="62"/>
      <c r="BZ440" s="62"/>
      <c r="CA440" s="62"/>
      <c r="CB440" s="62"/>
      <c r="CC440" s="62"/>
      <c r="CD440" s="62"/>
      <c r="CE440" s="62"/>
      <c r="CF440" s="62"/>
      <c r="CG440" s="62"/>
      <c r="CH440" s="62"/>
      <c r="CI440" s="62"/>
      <c r="CJ440" s="62"/>
      <c r="CK440" s="62"/>
      <c r="CL440" s="62"/>
      <c r="CM440" s="62"/>
      <c r="CN440" s="62"/>
      <c r="CO440" s="62"/>
      <c r="CP440" s="62"/>
      <c r="CQ440" s="62"/>
      <c r="CR440" s="62"/>
      <c r="CS440" s="62"/>
      <c r="CT440" s="62"/>
      <c r="CU440" s="62"/>
      <c r="CV440" s="62"/>
      <c r="CW440" s="62"/>
      <c r="CX440" s="62"/>
      <c r="CY440" s="62"/>
      <c r="CZ440" s="62"/>
      <c r="DA440" s="62"/>
      <c r="DB440" s="62"/>
      <c r="DC440" s="62"/>
      <c r="DD440" s="62"/>
      <c r="DE440" s="62"/>
      <c r="DF440" s="62"/>
      <c r="DG440" s="62"/>
      <c r="DH440" s="62"/>
      <c r="DI440" s="62"/>
      <c r="DJ440" s="62"/>
      <c r="DK440" s="62"/>
      <c r="DL440" s="62"/>
      <c r="DM440" s="62"/>
      <c r="DN440" s="62"/>
      <c r="DO440" s="62"/>
      <c r="DP440" s="62"/>
      <c r="DQ440" s="62"/>
      <c r="DR440" s="62"/>
      <c r="DS440" s="62"/>
      <c r="DT440" s="62"/>
      <c r="DU440" s="62"/>
      <c r="DV440" s="62"/>
      <c r="DW440" s="62"/>
      <c r="DX440" s="62"/>
      <c r="DY440" s="62"/>
      <c r="DZ440" s="62"/>
      <c r="EA440" s="62"/>
      <c r="EB440" s="62"/>
      <c r="EC440" s="62"/>
      <c r="ED440" s="62"/>
      <c r="EE440" s="62"/>
      <c r="EF440" s="62"/>
      <c r="EG440" s="62"/>
      <c r="EH440" s="62"/>
      <c r="EI440" s="62"/>
      <c r="EJ440" s="62"/>
      <c r="EK440" s="62"/>
      <c r="EL440" s="62"/>
      <c r="EM440" s="62"/>
      <c r="EN440" s="62"/>
      <c r="EO440" s="62"/>
      <c r="EP440" s="62"/>
      <c r="EQ440" s="62"/>
      <c r="ER440" s="62"/>
      <c r="ES440" s="62"/>
      <c r="ET440" s="62"/>
      <c r="EU440" s="62"/>
      <c r="EV440" s="62"/>
      <c r="EW440" s="62"/>
      <c r="EX440" s="62"/>
      <c r="EY440" s="62"/>
    </row>
    <row r="441" spans="1:155" s="63" customFormat="1" ht="29.25" customHeight="1" x14ac:dyDescent="0.25">
      <c r="A441" s="48"/>
      <c r="B441" s="49"/>
      <c r="C441" s="49"/>
      <c r="D441" s="49"/>
      <c r="E441" s="49"/>
      <c r="F441" s="49"/>
      <c r="G441" s="67" t="s">
        <v>372</v>
      </c>
      <c r="H441" s="253"/>
      <c r="I441" s="254"/>
      <c r="J441" s="250"/>
      <c r="K441" s="229" t="e">
        <f t="shared" si="170"/>
        <v>#DIV/0!</v>
      </c>
      <c r="L441" s="314"/>
      <c r="M441" s="255">
        <v>0</v>
      </c>
      <c r="N441" s="255">
        <v>0</v>
      </c>
      <c r="O441" s="298">
        <f t="shared" si="186"/>
        <v>0</v>
      </c>
      <c r="P441" s="351"/>
      <c r="Q441" s="82" t="e">
        <f t="shared" si="187"/>
        <v>#DIV/0!</v>
      </c>
      <c r="R441" s="58"/>
      <c r="S441" s="110"/>
      <c r="T441" s="220"/>
      <c r="U441" s="220"/>
      <c r="V441" s="220"/>
      <c r="W441" s="220"/>
      <c r="X441" s="111"/>
      <c r="Y441" s="111"/>
      <c r="Z441" s="111"/>
      <c r="AA441" s="111"/>
      <c r="AB441" s="111"/>
      <c r="AC441" s="111"/>
      <c r="AD441" s="111"/>
      <c r="AE441" s="111"/>
      <c r="AF441" s="111"/>
      <c r="AG441" s="111"/>
      <c r="AH441" s="111"/>
      <c r="AI441" s="111"/>
      <c r="AJ441" s="111"/>
      <c r="AK441" s="111"/>
      <c r="AL441" s="111"/>
      <c r="AM441" s="111"/>
      <c r="AN441" s="111"/>
      <c r="AO441" s="111"/>
      <c r="AP441" s="111"/>
      <c r="AQ441" s="111"/>
      <c r="AR441" s="111"/>
      <c r="AS441" s="111"/>
      <c r="AT441" s="62"/>
      <c r="AU441" s="62"/>
      <c r="AV441" s="62"/>
      <c r="AW441" s="62"/>
      <c r="AX441" s="62"/>
      <c r="AY441" s="62"/>
      <c r="AZ441" s="62"/>
      <c r="BA441" s="62"/>
      <c r="BB441" s="62"/>
      <c r="BC441" s="62"/>
      <c r="BD441" s="62"/>
      <c r="BE441" s="62"/>
      <c r="BF441" s="62"/>
      <c r="BG441" s="62"/>
      <c r="BH441" s="62"/>
      <c r="BI441" s="62"/>
      <c r="BJ441" s="62"/>
      <c r="BK441" s="62"/>
      <c r="BL441" s="62"/>
      <c r="BM441" s="62"/>
      <c r="BN441" s="62"/>
      <c r="BO441" s="62"/>
      <c r="BP441" s="62"/>
      <c r="BQ441" s="62"/>
      <c r="BR441" s="62"/>
      <c r="BS441" s="62"/>
      <c r="BT441" s="62"/>
      <c r="BU441" s="62"/>
      <c r="BV441" s="62"/>
      <c r="BW441" s="62"/>
      <c r="BX441" s="62"/>
      <c r="BY441" s="62"/>
      <c r="BZ441" s="62"/>
      <c r="CA441" s="62"/>
      <c r="CB441" s="62"/>
      <c r="CC441" s="62"/>
      <c r="CD441" s="62"/>
      <c r="CE441" s="62"/>
      <c r="CF441" s="62"/>
      <c r="CG441" s="62"/>
      <c r="CH441" s="62"/>
      <c r="CI441" s="62"/>
      <c r="CJ441" s="62"/>
      <c r="CK441" s="62"/>
      <c r="CL441" s="62"/>
      <c r="CM441" s="62"/>
      <c r="CN441" s="62"/>
      <c r="CO441" s="62"/>
      <c r="CP441" s="62"/>
      <c r="CQ441" s="62"/>
      <c r="CR441" s="62"/>
      <c r="CS441" s="62"/>
      <c r="CT441" s="62"/>
      <c r="CU441" s="62"/>
      <c r="CV441" s="62"/>
      <c r="CW441" s="62"/>
      <c r="CX441" s="62"/>
      <c r="CY441" s="62"/>
      <c r="CZ441" s="62"/>
      <c r="DA441" s="62"/>
      <c r="DB441" s="62"/>
      <c r="DC441" s="62"/>
      <c r="DD441" s="62"/>
      <c r="DE441" s="62"/>
      <c r="DF441" s="62"/>
      <c r="DG441" s="62"/>
      <c r="DH441" s="62"/>
      <c r="DI441" s="62"/>
      <c r="DJ441" s="62"/>
      <c r="DK441" s="62"/>
      <c r="DL441" s="62"/>
      <c r="DM441" s="62"/>
      <c r="DN441" s="62"/>
      <c r="DO441" s="62"/>
      <c r="DP441" s="62"/>
      <c r="DQ441" s="62"/>
      <c r="DR441" s="62"/>
      <c r="DS441" s="62"/>
      <c r="DT441" s="62"/>
      <c r="DU441" s="62"/>
      <c r="DV441" s="62"/>
      <c r="DW441" s="62"/>
      <c r="DX441" s="62"/>
      <c r="DY441" s="62"/>
      <c r="DZ441" s="62"/>
      <c r="EA441" s="62"/>
      <c r="EB441" s="62"/>
      <c r="EC441" s="62"/>
      <c r="ED441" s="62"/>
      <c r="EE441" s="62"/>
      <c r="EF441" s="62"/>
      <c r="EG441" s="62"/>
      <c r="EH441" s="62"/>
      <c r="EI441" s="62"/>
      <c r="EJ441" s="62"/>
      <c r="EK441" s="62"/>
      <c r="EL441" s="62"/>
      <c r="EM441" s="62"/>
      <c r="EN441" s="62"/>
      <c r="EO441" s="62"/>
      <c r="EP441" s="62"/>
      <c r="EQ441" s="62"/>
      <c r="ER441" s="62"/>
      <c r="ES441" s="62"/>
      <c r="ET441" s="62"/>
      <c r="EU441" s="62"/>
      <c r="EV441" s="62"/>
      <c r="EW441" s="62"/>
      <c r="EX441" s="62"/>
      <c r="EY441" s="62"/>
    </row>
    <row r="442" spans="1:155" s="63" customFormat="1" ht="18" x14ac:dyDescent="0.25">
      <c r="A442" s="48"/>
      <c r="B442" s="49"/>
      <c r="C442" s="49"/>
      <c r="D442" s="49"/>
      <c r="E442" s="49"/>
      <c r="F442" s="49"/>
      <c r="G442" s="67" t="s">
        <v>373</v>
      </c>
      <c r="H442" s="253"/>
      <c r="I442" s="254"/>
      <c r="J442" s="250"/>
      <c r="K442" s="229" t="e">
        <f t="shared" si="170"/>
        <v>#DIV/0!</v>
      </c>
      <c r="L442" s="314"/>
      <c r="M442" s="255">
        <v>500</v>
      </c>
      <c r="N442" s="255">
        <v>500</v>
      </c>
      <c r="O442" s="298">
        <f t="shared" si="186"/>
        <v>1000</v>
      </c>
      <c r="P442" s="351"/>
      <c r="Q442" s="82" t="e">
        <f t="shared" si="187"/>
        <v>#DIV/0!</v>
      </c>
      <c r="R442" s="58"/>
      <c r="S442" s="110"/>
      <c r="T442" s="220"/>
      <c r="U442" s="220"/>
      <c r="V442" s="220"/>
      <c r="W442" s="220"/>
      <c r="X442" s="111"/>
      <c r="Y442" s="111"/>
      <c r="Z442" s="111"/>
      <c r="AA442" s="111"/>
      <c r="AB442" s="111"/>
      <c r="AC442" s="111"/>
      <c r="AD442" s="111"/>
      <c r="AE442" s="111"/>
      <c r="AF442" s="111"/>
      <c r="AG442" s="111"/>
      <c r="AH442" s="111"/>
      <c r="AI442" s="111"/>
      <c r="AJ442" s="111"/>
      <c r="AK442" s="111"/>
      <c r="AL442" s="111"/>
      <c r="AM442" s="111"/>
      <c r="AN442" s="111"/>
      <c r="AO442" s="111"/>
      <c r="AP442" s="111"/>
      <c r="AQ442" s="111"/>
      <c r="AR442" s="111"/>
      <c r="AS442" s="111"/>
      <c r="AT442" s="62"/>
      <c r="AU442" s="62"/>
      <c r="AV442" s="62"/>
      <c r="AW442" s="62"/>
      <c r="AX442" s="62"/>
      <c r="AY442" s="62"/>
      <c r="AZ442" s="62"/>
      <c r="BA442" s="62"/>
      <c r="BB442" s="62"/>
      <c r="BC442" s="62"/>
      <c r="BD442" s="62"/>
      <c r="BE442" s="62"/>
      <c r="BF442" s="62"/>
      <c r="BG442" s="62"/>
      <c r="BH442" s="62"/>
      <c r="BI442" s="62"/>
      <c r="BJ442" s="62"/>
      <c r="BK442" s="62"/>
      <c r="BL442" s="62"/>
      <c r="BM442" s="62"/>
      <c r="BN442" s="62"/>
      <c r="BO442" s="62"/>
      <c r="BP442" s="62"/>
      <c r="BQ442" s="62"/>
      <c r="BR442" s="62"/>
      <c r="BS442" s="62"/>
      <c r="BT442" s="62"/>
      <c r="BU442" s="62"/>
      <c r="BV442" s="62"/>
      <c r="BW442" s="62"/>
      <c r="BX442" s="62"/>
      <c r="BY442" s="62"/>
      <c r="BZ442" s="62"/>
      <c r="CA442" s="62"/>
      <c r="CB442" s="62"/>
      <c r="CC442" s="62"/>
      <c r="CD442" s="62"/>
      <c r="CE442" s="62"/>
      <c r="CF442" s="62"/>
      <c r="CG442" s="62"/>
      <c r="CH442" s="62"/>
      <c r="CI442" s="62"/>
      <c r="CJ442" s="62"/>
      <c r="CK442" s="62"/>
      <c r="CL442" s="62"/>
      <c r="CM442" s="62"/>
      <c r="CN442" s="62"/>
      <c r="CO442" s="62"/>
      <c r="CP442" s="62"/>
      <c r="CQ442" s="62"/>
      <c r="CR442" s="62"/>
      <c r="CS442" s="62"/>
      <c r="CT442" s="62"/>
      <c r="CU442" s="62"/>
      <c r="CV442" s="62"/>
      <c r="CW442" s="62"/>
      <c r="CX442" s="62"/>
      <c r="CY442" s="62"/>
      <c r="CZ442" s="62"/>
      <c r="DA442" s="62"/>
      <c r="DB442" s="62"/>
      <c r="DC442" s="62"/>
      <c r="DD442" s="62"/>
      <c r="DE442" s="62"/>
      <c r="DF442" s="62"/>
      <c r="DG442" s="62"/>
      <c r="DH442" s="62"/>
      <c r="DI442" s="62"/>
      <c r="DJ442" s="62"/>
      <c r="DK442" s="62"/>
      <c r="DL442" s="62"/>
      <c r="DM442" s="62"/>
      <c r="DN442" s="62"/>
      <c r="DO442" s="62"/>
      <c r="DP442" s="62"/>
      <c r="DQ442" s="62"/>
      <c r="DR442" s="62"/>
      <c r="DS442" s="62"/>
      <c r="DT442" s="62"/>
      <c r="DU442" s="62"/>
      <c r="DV442" s="62"/>
      <c r="DW442" s="62"/>
      <c r="DX442" s="62"/>
      <c r="DY442" s="62"/>
      <c r="DZ442" s="62"/>
      <c r="EA442" s="62"/>
      <c r="EB442" s="62"/>
      <c r="EC442" s="62"/>
      <c r="ED442" s="62"/>
      <c r="EE442" s="62"/>
      <c r="EF442" s="62"/>
      <c r="EG442" s="62"/>
      <c r="EH442" s="62"/>
      <c r="EI442" s="62"/>
      <c r="EJ442" s="62"/>
      <c r="EK442" s="62"/>
      <c r="EL442" s="62"/>
      <c r="EM442" s="62"/>
      <c r="EN442" s="62"/>
      <c r="EO442" s="62"/>
      <c r="EP442" s="62"/>
      <c r="EQ442" s="62"/>
      <c r="ER442" s="62"/>
      <c r="ES442" s="62"/>
      <c r="ET442" s="62"/>
      <c r="EU442" s="62"/>
      <c r="EV442" s="62"/>
      <c r="EW442" s="62"/>
      <c r="EX442" s="62"/>
      <c r="EY442" s="62"/>
    </row>
    <row r="443" spans="1:155" s="63" customFormat="1" ht="18" x14ac:dyDescent="0.25">
      <c r="A443" s="48"/>
      <c r="B443" s="49"/>
      <c r="C443" s="49"/>
      <c r="D443" s="49"/>
      <c r="E443" s="49"/>
      <c r="F443" s="49"/>
      <c r="G443" s="67" t="s">
        <v>374</v>
      </c>
      <c r="H443" s="253"/>
      <c r="I443" s="254"/>
      <c r="J443" s="250"/>
      <c r="K443" s="229" t="e">
        <f t="shared" si="170"/>
        <v>#DIV/0!</v>
      </c>
      <c r="L443" s="314"/>
      <c r="M443" s="255">
        <v>4894</v>
      </c>
      <c r="N443" s="255">
        <v>900</v>
      </c>
      <c r="O443" s="298">
        <f t="shared" si="186"/>
        <v>5794</v>
      </c>
      <c r="P443" s="351"/>
      <c r="Q443" s="82" t="e">
        <f t="shared" si="187"/>
        <v>#DIV/0!</v>
      </c>
      <c r="R443" s="58"/>
      <c r="S443" s="110"/>
      <c r="T443" s="220"/>
      <c r="U443" s="220"/>
      <c r="V443" s="220"/>
      <c r="W443" s="220"/>
      <c r="X443" s="111"/>
      <c r="Y443" s="111"/>
      <c r="Z443" s="111"/>
      <c r="AA443" s="111"/>
      <c r="AB443" s="111"/>
      <c r="AC443" s="111"/>
      <c r="AD443" s="111"/>
      <c r="AE443" s="111"/>
      <c r="AF443" s="111"/>
      <c r="AG443" s="111"/>
      <c r="AH443" s="111"/>
      <c r="AI443" s="111"/>
      <c r="AJ443" s="111"/>
      <c r="AK443" s="111"/>
      <c r="AL443" s="111"/>
      <c r="AM443" s="111"/>
      <c r="AN443" s="111"/>
      <c r="AO443" s="111"/>
      <c r="AP443" s="111"/>
      <c r="AQ443" s="111"/>
      <c r="AR443" s="111"/>
      <c r="AS443" s="111"/>
      <c r="AT443" s="62"/>
      <c r="AU443" s="62"/>
      <c r="AV443" s="62"/>
      <c r="AW443" s="62"/>
      <c r="AX443" s="62"/>
      <c r="AY443" s="62"/>
      <c r="AZ443" s="62"/>
      <c r="BA443" s="62"/>
      <c r="BB443" s="62"/>
      <c r="BC443" s="62"/>
      <c r="BD443" s="62"/>
      <c r="BE443" s="62"/>
      <c r="BF443" s="62"/>
      <c r="BG443" s="62"/>
      <c r="BH443" s="62"/>
      <c r="BI443" s="62"/>
      <c r="BJ443" s="62"/>
      <c r="BK443" s="62"/>
      <c r="BL443" s="62"/>
      <c r="BM443" s="62"/>
      <c r="BN443" s="62"/>
      <c r="BO443" s="62"/>
      <c r="BP443" s="62"/>
      <c r="BQ443" s="62"/>
      <c r="BR443" s="62"/>
      <c r="BS443" s="62"/>
      <c r="BT443" s="62"/>
      <c r="BU443" s="62"/>
      <c r="BV443" s="62"/>
      <c r="BW443" s="62"/>
      <c r="BX443" s="62"/>
      <c r="BY443" s="62"/>
      <c r="BZ443" s="62"/>
      <c r="CA443" s="62"/>
      <c r="CB443" s="62"/>
      <c r="CC443" s="62"/>
      <c r="CD443" s="62"/>
      <c r="CE443" s="62"/>
      <c r="CF443" s="62"/>
      <c r="CG443" s="62"/>
      <c r="CH443" s="62"/>
      <c r="CI443" s="62"/>
      <c r="CJ443" s="62"/>
      <c r="CK443" s="62"/>
      <c r="CL443" s="62"/>
      <c r="CM443" s="62"/>
      <c r="CN443" s="62"/>
      <c r="CO443" s="62"/>
      <c r="CP443" s="62"/>
      <c r="CQ443" s="62"/>
      <c r="CR443" s="62"/>
      <c r="CS443" s="62"/>
      <c r="CT443" s="62"/>
      <c r="CU443" s="62"/>
      <c r="CV443" s="62"/>
      <c r="CW443" s="62"/>
      <c r="CX443" s="62"/>
      <c r="CY443" s="62"/>
      <c r="CZ443" s="62"/>
      <c r="DA443" s="62"/>
      <c r="DB443" s="62"/>
      <c r="DC443" s="62"/>
      <c r="DD443" s="62"/>
      <c r="DE443" s="62"/>
      <c r="DF443" s="62"/>
      <c r="DG443" s="62"/>
      <c r="DH443" s="62"/>
      <c r="DI443" s="62"/>
      <c r="DJ443" s="62"/>
      <c r="DK443" s="62"/>
      <c r="DL443" s="62"/>
      <c r="DM443" s="62"/>
      <c r="DN443" s="62"/>
      <c r="DO443" s="62"/>
      <c r="DP443" s="62"/>
      <c r="DQ443" s="62"/>
      <c r="DR443" s="62"/>
      <c r="DS443" s="62"/>
      <c r="DT443" s="62"/>
      <c r="DU443" s="62"/>
      <c r="DV443" s="62"/>
      <c r="DW443" s="62"/>
      <c r="DX443" s="62"/>
      <c r="DY443" s="62"/>
      <c r="DZ443" s="62"/>
      <c r="EA443" s="62"/>
      <c r="EB443" s="62"/>
      <c r="EC443" s="62"/>
      <c r="ED443" s="62"/>
      <c r="EE443" s="62"/>
      <c r="EF443" s="62"/>
      <c r="EG443" s="62"/>
      <c r="EH443" s="62"/>
      <c r="EI443" s="62"/>
      <c r="EJ443" s="62"/>
      <c r="EK443" s="62"/>
      <c r="EL443" s="62"/>
      <c r="EM443" s="62"/>
      <c r="EN443" s="62"/>
      <c r="EO443" s="62"/>
      <c r="EP443" s="62"/>
      <c r="EQ443" s="62"/>
      <c r="ER443" s="62"/>
      <c r="ES443" s="62"/>
      <c r="ET443" s="62"/>
      <c r="EU443" s="62"/>
      <c r="EV443" s="62"/>
      <c r="EW443" s="62"/>
      <c r="EX443" s="62"/>
      <c r="EY443" s="62"/>
    </row>
    <row r="444" spans="1:155" s="63" customFormat="1" ht="32.25" customHeight="1" x14ac:dyDescent="0.25">
      <c r="A444" s="48"/>
      <c r="B444" s="49"/>
      <c r="C444" s="49"/>
      <c r="D444" s="49"/>
      <c r="E444" s="49"/>
      <c r="F444" s="49"/>
      <c r="G444" s="67" t="s">
        <v>375</v>
      </c>
      <c r="H444" s="253"/>
      <c r="I444" s="254"/>
      <c r="J444" s="250"/>
      <c r="K444" s="229" t="e">
        <f t="shared" si="170"/>
        <v>#DIV/0!</v>
      </c>
      <c r="L444" s="314"/>
      <c r="M444" s="255">
        <v>11610</v>
      </c>
      <c r="N444" s="255">
        <v>9945</v>
      </c>
      <c r="O444" s="298">
        <f t="shared" si="186"/>
        <v>21555</v>
      </c>
      <c r="P444" s="351"/>
      <c r="Q444" s="82" t="e">
        <f t="shared" si="187"/>
        <v>#DIV/0!</v>
      </c>
      <c r="R444" s="58"/>
      <c r="S444" s="110"/>
      <c r="T444" s="220"/>
      <c r="U444" s="220"/>
      <c r="V444" s="220"/>
      <c r="W444" s="220"/>
      <c r="X444" s="111"/>
      <c r="Y444" s="111"/>
      <c r="Z444" s="111"/>
      <c r="AA444" s="111"/>
      <c r="AB444" s="111"/>
      <c r="AC444" s="111"/>
      <c r="AD444" s="111"/>
      <c r="AE444" s="111"/>
      <c r="AF444" s="111"/>
      <c r="AG444" s="111"/>
      <c r="AH444" s="111"/>
      <c r="AI444" s="111"/>
      <c r="AJ444" s="111"/>
      <c r="AK444" s="111"/>
      <c r="AL444" s="111"/>
      <c r="AM444" s="111"/>
      <c r="AN444" s="111"/>
      <c r="AO444" s="111"/>
      <c r="AP444" s="111"/>
      <c r="AQ444" s="111"/>
      <c r="AR444" s="111"/>
      <c r="AS444" s="111"/>
      <c r="AT444" s="62"/>
      <c r="AU444" s="62"/>
      <c r="AV444" s="62"/>
      <c r="AW444" s="62"/>
      <c r="AX444" s="62"/>
      <c r="AY444" s="62"/>
      <c r="AZ444" s="62"/>
      <c r="BA444" s="62"/>
      <c r="BB444" s="62"/>
      <c r="BC444" s="62"/>
      <c r="BD444" s="62"/>
      <c r="BE444" s="62"/>
      <c r="BF444" s="62"/>
      <c r="BG444" s="62"/>
      <c r="BH444" s="62"/>
      <c r="BI444" s="62"/>
      <c r="BJ444" s="62"/>
      <c r="BK444" s="62"/>
      <c r="BL444" s="62"/>
      <c r="BM444" s="62"/>
      <c r="BN444" s="62"/>
      <c r="BO444" s="62"/>
      <c r="BP444" s="62"/>
      <c r="BQ444" s="62"/>
      <c r="BR444" s="62"/>
      <c r="BS444" s="62"/>
      <c r="BT444" s="62"/>
      <c r="BU444" s="62"/>
      <c r="BV444" s="62"/>
      <c r="BW444" s="62"/>
      <c r="BX444" s="62"/>
      <c r="BY444" s="62"/>
      <c r="BZ444" s="62"/>
      <c r="CA444" s="62"/>
      <c r="CB444" s="62"/>
      <c r="CC444" s="62"/>
      <c r="CD444" s="62"/>
      <c r="CE444" s="62"/>
      <c r="CF444" s="62"/>
      <c r="CG444" s="62"/>
      <c r="CH444" s="62"/>
      <c r="CI444" s="62"/>
      <c r="CJ444" s="62"/>
      <c r="CK444" s="62"/>
      <c r="CL444" s="62"/>
      <c r="CM444" s="62"/>
      <c r="CN444" s="62"/>
      <c r="CO444" s="62"/>
      <c r="CP444" s="62"/>
      <c r="CQ444" s="62"/>
      <c r="CR444" s="62"/>
      <c r="CS444" s="62"/>
      <c r="CT444" s="62"/>
      <c r="CU444" s="62"/>
      <c r="CV444" s="62"/>
      <c r="CW444" s="62"/>
      <c r="CX444" s="62"/>
      <c r="CY444" s="62"/>
      <c r="CZ444" s="62"/>
      <c r="DA444" s="62"/>
      <c r="DB444" s="62"/>
      <c r="DC444" s="62"/>
      <c r="DD444" s="62"/>
      <c r="DE444" s="62"/>
      <c r="DF444" s="62"/>
      <c r="DG444" s="62"/>
      <c r="DH444" s="62"/>
      <c r="DI444" s="62"/>
      <c r="DJ444" s="62"/>
      <c r="DK444" s="62"/>
      <c r="DL444" s="62"/>
      <c r="DM444" s="62"/>
      <c r="DN444" s="62"/>
      <c r="DO444" s="62"/>
      <c r="DP444" s="62"/>
      <c r="DQ444" s="62"/>
      <c r="DR444" s="62"/>
      <c r="DS444" s="62"/>
      <c r="DT444" s="62"/>
      <c r="DU444" s="62"/>
      <c r="DV444" s="62"/>
      <c r="DW444" s="62"/>
      <c r="DX444" s="62"/>
      <c r="DY444" s="62"/>
      <c r="DZ444" s="62"/>
      <c r="EA444" s="62"/>
      <c r="EB444" s="62"/>
      <c r="EC444" s="62"/>
      <c r="ED444" s="62"/>
      <c r="EE444" s="62"/>
      <c r="EF444" s="62"/>
      <c r="EG444" s="62"/>
      <c r="EH444" s="62"/>
      <c r="EI444" s="62"/>
      <c r="EJ444" s="62"/>
      <c r="EK444" s="62"/>
      <c r="EL444" s="62"/>
      <c r="EM444" s="62"/>
      <c r="EN444" s="62"/>
      <c r="EO444" s="62"/>
      <c r="EP444" s="62"/>
      <c r="EQ444" s="62"/>
      <c r="ER444" s="62"/>
      <c r="ES444" s="62"/>
      <c r="ET444" s="62"/>
      <c r="EU444" s="62"/>
      <c r="EV444" s="62"/>
      <c r="EW444" s="62"/>
      <c r="EX444" s="62"/>
      <c r="EY444" s="62"/>
    </row>
    <row r="445" spans="1:155" s="63" customFormat="1" ht="18" x14ac:dyDescent="0.25">
      <c r="A445" s="48"/>
      <c r="B445" s="49"/>
      <c r="C445" s="49"/>
      <c r="D445" s="49"/>
      <c r="E445" s="49"/>
      <c r="F445" s="49"/>
      <c r="G445" s="67" t="s">
        <v>413</v>
      </c>
      <c r="H445" s="253"/>
      <c r="I445" s="254"/>
      <c r="J445" s="250"/>
      <c r="K445" s="229" t="e">
        <f t="shared" si="170"/>
        <v>#DIV/0!</v>
      </c>
      <c r="L445" s="313"/>
      <c r="M445" s="241"/>
      <c r="N445" s="241"/>
      <c r="O445" s="296">
        <f t="shared" si="186"/>
        <v>0</v>
      </c>
      <c r="P445" s="351"/>
      <c r="Q445" s="82"/>
      <c r="R445" s="58"/>
      <c r="S445" s="110"/>
      <c r="T445" s="220"/>
      <c r="U445" s="220"/>
      <c r="V445" s="220"/>
      <c r="W445" s="220"/>
      <c r="X445" s="111"/>
      <c r="Y445" s="111"/>
      <c r="Z445" s="111"/>
      <c r="AA445" s="111"/>
      <c r="AB445" s="111"/>
      <c r="AC445" s="111"/>
      <c r="AD445" s="111"/>
      <c r="AE445" s="111"/>
      <c r="AF445" s="111"/>
      <c r="AG445" s="111"/>
      <c r="AH445" s="111"/>
      <c r="AI445" s="111"/>
      <c r="AJ445" s="111"/>
      <c r="AK445" s="111"/>
      <c r="AL445" s="111"/>
      <c r="AM445" s="111"/>
      <c r="AN445" s="111"/>
      <c r="AO445" s="111"/>
      <c r="AP445" s="111"/>
      <c r="AQ445" s="111"/>
      <c r="AR445" s="111"/>
      <c r="AS445" s="111"/>
      <c r="AT445" s="62"/>
      <c r="AU445" s="62"/>
      <c r="AV445" s="62"/>
      <c r="AW445" s="62"/>
      <c r="AX445" s="62"/>
      <c r="AY445" s="62"/>
      <c r="AZ445" s="62"/>
      <c r="BA445" s="62"/>
      <c r="BB445" s="62"/>
      <c r="BC445" s="62"/>
      <c r="BD445" s="62"/>
      <c r="BE445" s="62"/>
      <c r="BF445" s="62"/>
      <c r="BG445" s="62"/>
      <c r="BH445" s="62"/>
      <c r="BI445" s="62"/>
      <c r="BJ445" s="62"/>
      <c r="BK445" s="62"/>
      <c r="BL445" s="62"/>
      <c r="BM445" s="62"/>
      <c r="BN445" s="62"/>
      <c r="BO445" s="62"/>
      <c r="BP445" s="62"/>
      <c r="BQ445" s="62"/>
      <c r="BR445" s="62"/>
      <c r="BS445" s="62"/>
      <c r="BT445" s="62"/>
      <c r="BU445" s="62"/>
      <c r="BV445" s="62"/>
      <c r="BW445" s="62"/>
      <c r="BX445" s="62"/>
      <c r="BY445" s="62"/>
      <c r="BZ445" s="62"/>
      <c r="CA445" s="62"/>
      <c r="CB445" s="62"/>
      <c r="CC445" s="62"/>
      <c r="CD445" s="62"/>
      <c r="CE445" s="62"/>
      <c r="CF445" s="62"/>
      <c r="CG445" s="62"/>
      <c r="CH445" s="62"/>
      <c r="CI445" s="62"/>
      <c r="CJ445" s="62"/>
      <c r="CK445" s="62"/>
      <c r="CL445" s="62"/>
      <c r="CM445" s="62"/>
      <c r="CN445" s="62"/>
      <c r="CO445" s="62"/>
      <c r="CP445" s="62"/>
      <c r="CQ445" s="62"/>
      <c r="CR445" s="62"/>
      <c r="CS445" s="62"/>
      <c r="CT445" s="62"/>
      <c r="CU445" s="62"/>
      <c r="CV445" s="62"/>
      <c r="CW445" s="62"/>
      <c r="CX445" s="62"/>
      <c r="CY445" s="62"/>
      <c r="CZ445" s="62"/>
      <c r="DA445" s="62"/>
      <c r="DB445" s="62"/>
      <c r="DC445" s="62"/>
      <c r="DD445" s="62"/>
      <c r="DE445" s="62"/>
      <c r="DF445" s="62"/>
      <c r="DG445" s="62"/>
      <c r="DH445" s="62"/>
      <c r="DI445" s="62"/>
      <c r="DJ445" s="62"/>
      <c r="DK445" s="62"/>
      <c r="DL445" s="62"/>
      <c r="DM445" s="62"/>
      <c r="DN445" s="62"/>
      <c r="DO445" s="62"/>
      <c r="DP445" s="62"/>
      <c r="DQ445" s="62"/>
      <c r="DR445" s="62"/>
      <c r="DS445" s="62"/>
      <c r="DT445" s="62"/>
      <c r="DU445" s="62"/>
      <c r="DV445" s="62"/>
      <c r="DW445" s="62"/>
      <c r="DX445" s="62"/>
      <c r="DY445" s="62"/>
      <c r="DZ445" s="62"/>
      <c r="EA445" s="62"/>
      <c r="EB445" s="62"/>
      <c r="EC445" s="62"/>
      <c r="ED445" s="62"/>
      <c r="EE445" s="62"/>
      <c r="EF445" s="62"/>
      <c r="EG445" s="62"/>
      <c r="EH445" s="62"/>
      <c r="EI445" s="62"/>
      <c r="EJ445" s="62"/>
      <c r="EK445" s="62"/>
      <c r="EL445" s="62"/>
      <c r="EM445" s="62"/>
      <c r="EN445" s="62"/>
      <c r="EO445" s="62"/>
      <c r="EP445" s="62"/>
      <c r="EQ445" s="62"/>
      <c r="ER445" s="62"/>
      <c r="ES445" s="62"/>
      <c r="ET445" s="62"/>
      <c r="EU445" s="62"/>
      <c r="EV445" s="62"/>
      <c r="EW445" s="62"/>
      <c r="EX445" s="62"/>
      <c r="EY445" s="62"/>
    </row>
    <row r="446" spans="1:155" ht="18" x14ac:dyDescent="0.2">
      <c r="A446" s="64"/>
      <c r="B446" s="65"/>
      <c r="C446" s="65"/>
      <c r="D446" s="65"/>
      <c r="E446" s="65"/>
      <c r="F446" s="65"/>
      <c r="G446" s="68" t="s">
        <v>376</v>
      </c>
      <c r="H446" s="249"/>
      <c r="I446" s="250"/>
      <c r="J446" s="250"/>
      <c r="K446" s="229" t="e">
        <f t="shared" si="170"/>
        <v>#DIV/0!</v>
      </c>
      <c r="L446" s="390"/>
      <c r="M446" s="255"/>
      <c r="N446" s="255"/>
      <c r="O446" s="298">
        <f t="shared" si="186"/>
        <v>0</v>
      </c>
      <c r="P446" s="349">
        <f>L446-O446</f>
        <v>0</v>
      </c>
      <c r="Q446" s="82" t="e">
        <f>ROUND(O446/H446*100,2)</f>
        <v>#DIV/0!</v>
      </c>
      <c r="R446" s="39"/>
      <c r="S446" s="83"/>
      <c r="T446" s="219"/>
      <c r="U446" s="219"/>
      <c r="V446" s="219"/>
      <c r="W446" s="219"/>
      <c r="X446" s="84"/>
      <c r="Y446" s="84"/>
      <c r="Z446" s="84"/>
      <c r="AA446" s="84"/>
      <c r="AB446" s="84"/>
      <c r="AC446" s="84"/>
      <c r="AD446" s="84"/>
      <c r="AE446" s="84"/>
      <c r="AF446" s="84"/>
      <c r="AG446" s="84"/>
      <c r="AH446" s="84"/>
      <c r="AI446" s="84"/>
      <c r="AJ446" s="84"/>
      <c r="AK446" s="84"/>
      <c r="AL446" s="84"/>
      <c r="AM446" s="84"/>
      <c r="AN446" s="84"/>
      <c r="AO446" s="84"/>
      <c r="AP446" s="84"/>
      <c r="AQ446" s="84"/>
      <c r="AR446" s="84"/>
      <c r="AS446" s="84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  <c r="EW446" s="11"/>
      <c r="EX446" s="11"/>
      <c r="EY446" s="11"/>
    </row>
    <row r="447" spans="1:155" ht="18" x14ac:dyDescent="0.2">
      <c r="A447" s="64"/>
      <c r="B447" s="65"/>
      <c r="C447" s="65"/>
      <c r="D447" s="65"/>
      <c r="E447" s="65"/>
      <c r="F447" s="65"/>
      <c r="G447" s="68"/>
      <c r="H447" s="249"/>
      <c r="I447" s="250"/>
      <c r="J447" s="250"/>
      <c r="K447" s="229" t="e">
        <f t="shared" si="170"/>
        <v>#DIV/0!</v>
      </c>
      <c r="L447" s="390"/>
      <c r="M447" s="255"/>
      <c r="N447" s="255"/>
      <c r="O447" s="298"/>
      <c r="P447" s="349"/>
      <c r="Q447" s="82" t="e">
        <f>ROUND(O447/H447*100,2)</f>
        <v>#DIV/0!</v>
      </c>
      <c r="R447" s="39"/>
      <c r="S447" s="83"/>
      <c r="T447" s="219"/>
      <c r="U447" s="219"/>
      <c r="V447" s="219"/>
      <c r="W447" s="219"/>
      <c r="X447" s="84"/>
      <c r="Y447" s="84"/>
      <c r="Z447" s="84"/>
      <c r="AA447" s="84"/>
      <c r="AB447" s="84"/>
      <c r="AC447" s="84"/>
      <c r="AD447" s="84"/>
      <c r="AE447" s="84"/>
      <c r="AF447" s="84"/>
      <c r="AG447" s="84"/>
      <c r="AH447" s="84"/>
      <c r="AI447" s="84"/>
      <c r="AJ447" s="84"/>
      <c r="AK447" s="84"/>
      <c r="AL447" s="84"/>
      <c r="AM447" s="84"/>
      <c r="AN447" s="84"/>
      <c r="AO447" s="84"/>
      <c r="AP447" s="84"/>
      <c r="AQ447" s="84"/>
      <c r="AR447" s="84"/>
      <c r="AS447" s="84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  <c r="EW447" s="11"/>
      <c r="EX447" s="11"/>
      <c r="EY447" s="11"/>
    </row>
    <row r="448" spans="1:155" ht="35.25" customHeight="1" x14ac:dyDescent="0.2">
      <c r="A448" s="64"/>
      <c r="B448" s="65"/>
      <c r="C448" s="65"/>
      <c r="D448" s="65"/>
      <c r="E448" s="87" t="s">
        <v>129</v>
      </c>
      <c r="F448" s="65"/>
      <c r="G448" s="67" t="s">
        <v>378</v>
      </c>
      <c r="H448" s="253">
        <v>1000000</v>
      </c>
      <c r="I448" s="253">
        <v>500000</v>
      </c>
      <c r="J448" s="254">
        <f>H448-I448</f>
        <v>500000</v>
      </c>
      <c r="K448" s="229">
        <f t="shared" si="170"/>
        <v>50</v>
      </c>
      <c r="L448" s="313">
        <v>500000</v>
      </c>
      <c r="M448" s="241">
        <f>M449+M450+M451+M452</f>
        <v>150795</v>
      </c>
      <c r="N448" s="241">
        <f>N449+N450+N451+N452</f>
        <v>135384</v>
      </c>
      <c r="O448" s="296">
        <f t="shared" si="186"/>
        <v>286179</v>
      </c>
      <c r="P448" s="349"/>
      <c r="Q448" s="82"/>
      <c r="R448" s="39"/>
      <c r="S448" s="83"/>
      <c r="T448" s="219"/>
      <c r="U448" s="219"/>
      <c r="V448" s="219"/>
      <c r="W448" s="219"/>
      <c r="X448" s="84"/>
      <c r="Y448" s="84"/>
      <c r="Z448" s="84"/>
      <c r="AA448" s="84"/>
      <c r="AB448" s="84"/>
      <c r="AC448" s="84"/>
      <c r="AD448" s="84"/>
      <c r="AE448" s="84"/>
      <c r="AF448" s="84"/>
      <c r="AG448" s="84"/>
      <c r="AH448" s="84"/>
      <c r="AI448" s="84"/>
      <c r="AJ448" s="84"/>
      <c r="AK448" s="84"/>
      <c r="AL448" s="84"/>
      <c r="AM448" s="84"/>
      <c r="AN448" s="84"/>
      <c r="AO448" s="84"/>
      <c r="AP448" s="84"/>
      <c r="AQ448" s="84"/>
      <c r="AR448" s="84"/>
      <c r="AS448" s="84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  <c r="EW448" s="11"/>
      <c r="EX448" s="11"/>
      <c r="EY448" s="11"/>
    </row>
    <row r="449" spans="1:155" ht="18" x14ac:dyDescent="0.2">
      <c r="A449" s="64"/>
      <c r="B449" s="65"/>
      <c r="C449" s="65"/>
      <c r="D449" s="65"/>
      <c r="E449" s="87"/>
      <c r="F449" s="65"/>
      <c r="G449" s="67" t="s">
        <v>416</v>
      </c>
      <c r="H449" s="249">
        <v>0</v>
      </c>
      <c r="I449" s="250">
        <v>0</v>
      </c>
      <c r="J449" s="250">
        <v>0</v>
      </c>
      <c r="K449" s="229" t="e">
        <f t="shared" si="170"/>
        <v>#DIV/0!</v>
      </c>
      <c r="L449" s="390">
        <v>0</v>
      </c>
      <c r="M449" s="255">
        <v>3650</v>
      </c>
      <c r="N449" s="255">
        <v>2148</v>
      </c>
      <c r="O449" s="298">
        <f t="shared" si="186"/>
        <v>5798</v>
      </c>
      <c r="P449" s="349"/>
      <c r="Q449" s="82"/>
      <c r="R449" s="39"/>
      <c r="S449" s="83"/>
      <c r="T449" s="219"/>
      <c r="U449" s="219"/>
      <c r="V449" s="219"/>
      <c r="W449" s="219"/>
      <c r="X449" s="84"/>
      <c r="Y449" s="84"/>
      <c r="Z449" s="84"/>
      <c r="AA449" s="84"/>
      <c r="AB449" s="84"/>
      <c r="AC449" s="84"/>
      <c r="AD449" s="84"/>
      <c r="AE449" s="84"/>
      <c r="AF449" s="84"/>
      <c r="AG449" s="84"/>
      <c r="AH449" s="84"/>
      <c r="AI449" s="84"/>
      <c r="AJ449" s="84"/>
      <c r="AK449" s="84"/>
      <c r="AL449" s="84"/>
      <c r="AM449" s="84"/>
      <c r="AN449" s="84"/>
      <c r="AO449" s="84"/>
      <c r="AP449" s="84"/>
      <c r="AQ449" s="84"/>
      <c r="AR449" s="84"/>
      <c r="AS449" s="84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  <c r="EW449" s="11"/>
      <c r="EX449" s="11"/>
      <c r="EY449" s="11"/>
    </row>
    <row r="450" spans="1:155" ht="18" x14ac:dyDescent="0.2">
      <c r="A450" s="64"/>
      <c r="B450" s="65"/>
      <c r="C450" s="65"/>
      <c r="D450" s="65"/>
      <c r="E450" s="87"/>
      <c r="F450" s="106"/>
      <c r="G450" s="67" t="s">
        <v>417</v>
      </c>
      <c r="H450" s="249">
        <v>0</v>
      </c>
      <c r="I450" s="250">
        <v>0</v>
      </c>
      <c r="J450" s="250">
        <v>0</v>
      </c>
      <c r="K450" s="229" t="e">
        <f t="shared" si="170"/>
        <v>#DIV/0!</v>
      </c>
      <c r="L450" s="390">
        <v>0</v>
      </c>
      <c r="M450" s="255">
        <v>89942</v>
      </c>
      <c r="N450" s="255">
        <v>61647</v>
      </c>
      <c r="O450" s="298">
        <f t="shared" si="186"/>
        <v>151589</v>
      </c>
      <c r="P450" s="349"/>
      <c r="Q450" s="82"/>
      <c r="R450" s="39"/>
      <c r="S450" s="83"/>
      <c r="T450" s="219"/>
      <c r="U450" s="219"/>
      <c r="V450" s="219"/>
      <c r="W450" s="219"/>
      <c r="X450" s="84"/>
      <c r="Y450" s="84"/>
      <c r="Z450" s="84"/>
      <c r="AA450" s="84"/>
      <c r="AB450" s="84"/>
      <c r="AC450" s="84"/>
      <c r="AD450" s="84"/>
      <c r="AE450" s="84"/>
      <c r="AF450" s="84"/>
      <c r="AG450" s="84"/>
      <c r="AH450" s="84"/>
      <c r="AI450" s="84"/>
      <c r="AJ450" s="84"/>
      <c r="AK450" s="84"/>
      <c r="AL450" s="84"/>
      <c r="AM450" s="84"/>
      <c r="AN450" s="84"/>
      <c r="AO450" s="84"/>
      <c r="AP450" s="84"/>
      <c r="AQ450" s="84"/>
      <c r="AR450" s="84"/>
      <c r="AS450" s="84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  <c r="EW450" s="11"/>
      <c r="EX450" s="11"/>
      <c r="EY450" s="11"/>
    </row>
    <row r="451" spans="1:155" ht="18" x14ac:dyDescent="0.2">
      <c r="A451" s="64"/>
      <c r="B451" s="65"/>
      <c r="C451" s="65"/>
      <c r="D451" s="65"/>
      <c r="E451" s="87"/>
      <c r="F451" s="106"/>
      <c r="G451" s="67" t="s">
        <v>379</v>
      </c>
      <c r="H451" s="249">
        <v>0</v>
      </c>
      <c r="I451" s="250">
        <v>0</v>
      </c>
      <c r="J451" s="250">
        <v>0</v>
      </c>
      <c r="K451" s="229"/>
      <c r="L451" s="390">
        <v>0</v>
      </c>
      <c r="M451" s="255">
        <v>2300</v>
      </c>
      <c r="N451" s="255">
        <v>2300</v>
      </c>
      <c r="O451" s="298">
        <f t="shared" si="186"/>
        <v>4600</v>
      </c>
      <c r="P451" s="349"/>
      <c r="Q451" s="82"/>
      <c r="R451" s="39"/>
      <c r="S451" s="83"/>
      <c r="T451" s="219"/>
      <c r="U451" s="219"/>
      <c r="V451" s="219"/>
      <c r="W451" s="219"/>
      <c r="X451" s="84"/>
      <c r="Y451" s="84"/>
      <c r="Z451" s="84"/>
      <c r="AA451" s="84"/>
      <c r="AB451" s="84"/>
      <c r="AC451" s="84"/>
      <c r="AD451" s="84"/>
      <c r="AE451" s="84"/>
      <c r="AF451" s="84"/>
      <c r="AG451" s="84"/>
      <c r="AH451" s="84"/>
      <c r="AI451" s="84"/>
      <c r="AJ451" s="84"/>
      <c r="AK451" s="84"/>
      <c r="AL451" s="84"/>
      <c r="AM451" s="84"/>
      <c r="AN451" s="84"/>
      <c r="AO451" s="84"/>
      <c r="AP451" s="84"/>
      <c r="AQ451" s="84"/>
      <c r="AR451" s="84"/>
      <c r="AS451" s="84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  <c r="EW451" s="11"/>
      <c r="EX451" s="11"/>
      <c r="EY451" s="11"/>
    </row>
    <row r="452" spans="1:155" ht="18" x14ac:dyDescent="0.2">
      <c r="A452" s="64"/>
      <c r="B452" s="65"/>
      <c r="C452" s="65"/>
      <c r="D452" s="65"/>
      <c r="E452" s="87"/>
      <c r="F452" s="106"/>
      <c r="G452" s="67" t="s">
        <v>380</v>
      </c>
      <c r="H452" s="249">
        <v>0</v>
      </c>
      <c r="I452" s="250">
        <v>0</v>
      </c>
      <c r="J452" s="250">
        <v>0</v>
      </c>
      <c r="K452" s="229" t="e">
        <f t="shared" si="170"/>
        <v>#DIV/0!</v>
      </c>
      <c r="L452" s="390">
        <v>0</v>
      </c>
      <c r="M452" s="255">
        <v>54903</v>
      </c>
      <c r="N452" s="255">
        <v>69289</v>
      </c>
      <c r="O452" s="298">
        <f t="shared" si="186"/>
        <v>124192</v>
      </c>
      <c r="P452" s="349"/>
      <c r="Q452" s="82"/>
      <c r="R452" s="39"/>
      <c r="S452" s="83"/>
      <c r="T452" s="219"/>
      <c r="U452" s="219"/>
      <c r="V452" s="219"/>
      <c r="W452" s="219"/>
      <c r="X452" s="84"/>
      <c r="Y452" s="84"/>
      <c r="Z452" s="84"/>
      <c r="AA452" s="84"/>
      <c r="AB452" s="84"/>
      <c r="AC452" s="84"/>
      <c r="AD452" s="84"/>
      <c r="AE452" s="84"/>
      <c r="AF452" s="84"/>
      <c r="AG452" s="84"/>
      <c r="AH452" s="84"/>
      <c r="AI452" s="84"/>
      <c r="AJ452" s="84"/>
      <c r="AK452" s="84"/>
      <c r="AL452" s="84"/>
      <c r="AM452" s="84"/>
      <c r="AN452" s="84"/>
      <c r="AO452" s="84"/>
      <c r="AP452" s="84"/>
      <c r="AQ452" s="84"/>
      <c r="AR452" s="84"/>
      <c r="AS452" s="84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  <c r="EW452" s="11"/>
      <c r="EX452" s="11"/>
      <c r="EY452" s="11"/>
    </row>
    <row r="453" spans="1:155" ht="33" x14ac:dyDescent="0.2">
      <c r="A453" s="64"/>
      <c r="B453" s="65"/>
      <c r="C453" s="65"/>
      <c r="D453" s="49">
        <v>58</v>
      </c>
      <c r="E453" s="65"/>
      <c r="F453" s="65"/>
      <c r="G453" s="67" t="s">
        <v>381</v>
      </c>
      <c r="H453" s="253">
        <f>H454+H458+H462+H466+H469</f>
        <v>5529000</v>
      </c>
      <c r="I453" s="254">
        <f>I454+I458+I462+I466+I469</f>
        <v>1946000</v>
      </c>
      <c r="J453" s="254">
        <f>+J459+J460+J455</f>
        <v>3583000</v>
      </c>
      <c r="K453" s="229">
        <f t="shared" si="170"/>
        <v>35.200000000000003</v>
      </c>
      <c r="L453" s="313">
        <f>L454+L458+L462+L466+L470+L471+L472</f>
        <v>1946000</v>
      </c>
      <c r="M453" s="267">
        <f>+M458+M462+M466+M454+M469</f>
        <v>926109</v>
      </c>
      <c r="N453" s="267">
        <f>+N458+N462+N466+N454+N469</f>
        <v>934176.29999999993</v>
      </c>
      <c r="O453" s="304">
        <f>+M453+N453</f>
        <v>1860285.2999999998</v>
      </c>
      <c r="P453" s="373">
        <f>+P459+P460</f>
        <v>72961.950000000186</v>
      </c>
      <c r="Q453" s="82">
        <f>ROUND(O453/H453*100,2)</f>
        <v>33.65</v>
      </c>
      <c r="R453" s="39"/>
      <c r="S453" s="83"/>
      <c r="T453" s="219"/>
      <c r="U453" s="219"/>
      <c r="V453" s="219"/>
      <c r="W453" s="219"/>
      <c r="X453" s="84"/>
      <c r="Y453" s="84"/>
      <c r="Z453" s="84"/>
      <c r="AA453" s="84"/>
      <c r="AB453" s="84"/>
      <c r="AC453" s="84"/>
      <c r="AD453" s="84"/>
      <c r="AE453" s="84"/>
      <c r="AF453" s="84"/>
      <c r="AG453" s="84"/>
      <c r="AH453" s="84"/>
      <c r="AI453" s="84"/>
      <c r="AJ453" s="84"/>
      <c r="AK453" s="84"/>
      <c r="AL453" s="84"/>
      <c r="AM453" s="84"/>
      <c r="AN453" s="84"/>
      <c r="AO453" s="84"/>
      <c r="AP453" s="84"/>
      <c r="AQ453" s="84"/>
      <c r="AR453" s="84"/>
      <c r="AS453" s="84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  <c r="EW453" s="11"/>
      <c r="EX453" s="11"/>
      <c r="EY453" s="11"/>
    </row>
    <row r="454" spans="1:155" ht="40.15" customHeight="1" x14ac:dyDescent="0.2">
      <c r="A454" s="64"/>
      <c r="B454" s="65"/>
      <c r="C454" s="65"/>
      <c r="D454" s="49"/>
      <c r="E454" s="106" t="s">
        <v>72</v>
      </c>
      <c r="F454" s="65"/>
      <c r="G454" s="67" t="s">
        <v>253</v>
      </c>
      <c r="H454" s="253">
        <f>H455+H456</f>
        <v>861000</v>
      </c>
      <c r="I454" s="254">
        <f>I455+I456</f>
        <v>302000</v>
      </c>
      <c r="J454" s="254">
        <f>J455</f>
        <v>559000</v>
      </c>
      <c r="K454" s="229">
        <f t="shared" si="170"/>
        <v>35.08</v>
      </c>
      <c r="L454" s="313">
        <f>L455+L456</f>
        <v>302000</v>
      </c>
      <c r="M454" s="241">
        <f>M455+M456+M457</f>
        <v>144016.89000000001</v>
      </c>
      <c r="N454" s="241">
        <f>N455+N456+N457</f>
        <v>145230.35999999999</v>
      </c>
      <c r="O454" s="315">
        <f t="shared" si="186"/>
        <v>289247.25</v>
      </c>
      <c r="P454" s="230"/>
      <c r="Q454" s="82" t="e">
        <v>#DIV/0!</v>
      </c>
      <c r="R454" s="39"/>
      <c r="S454" s="83"/>
      <c r="T454" s="219"/>
      <c r="U454" s="219"/>
      <c r="V454" s="219"/>
      <c r="W454" s="219"/>
      <c r="X454" s="84"/>
      <c r="Y454" s="84"/>
      <c r="Z454" s="84"/>
      <c r="AA454" s="84"/>
      <c r="AB454" s="84"/>
      <c r="AC454" s="84"/>
      <c r="AD454" s="84"/>
      <c r="AE454" s="84"/>
      <c r="AF454" s="84"/>
      <c r="AG454" s="84"/>
      <c r="AH454" s="84"/>
      <c r="AI454" s="84"/>
      <c r="AJ454" s="84"/>
      <c r="AK454" s="84"/>
      <c r="AL454" s="84"/>
      <c r="AM454" s="84"/>
      <c r="AN454" s="84"/>
      <c r="AO454" s="84"/>
      <c r="AP454" s="84"/>
      <c r="AQ454" s="84"/>
      <c r="AR454" s="84"/>
      <c r="AS454" s="84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  <c r="EW454" s="11"/>
      <c r="EX454" s="11"/>
      <c r="EY454" s="11"/>
    </row>
    <row r="455" spans="1:155" ht="18" x14ac:dyDescent="0.2">
      <c r="A455" s="64"/>
      <c r="B455" s="65"/>
      <c r="C455" s="65"/>
      <c r="D455" s="65"/>
      <c r="E455" s="69"/>
      <c r="F455" s="65" t="s">
        <v>72</v>
      </c>
      <c r="G455" s="68" t="s">
        <v>257</v>
      </c>
      <c r="H455" s="258">
        <v>861000</v>
      </c>
      <c r="I455" s="250">
        <v>302000</v>
      </c>
      <c r="J455" s="250">
        <f>H455-I455</f>
        <v>559000</v>
      </c>
      <c r="K455" s="229">
        <f t="shared" si="170"/>
        <v>35.08</v>
      </c>
      <c r="L455" s="390">
        <v>302000</v>
      </c>
      <c r="M455" s="316">
        <v>144016.89000000001</v>
      </c>
      <c r="N455" s="316">
        <v>145230.35999999999</v>
      </c>
      <c r="O455" s="298">
        <f t="shared" si="186"/>
        <v>289247.25</v>
      </c>
      <c r="P455" s="349">
        <v>-1703649</v>
      </c>
      <c r="Q455" s="82">
        <v>81.75</v>
      </c>
      <c r="R455" s="39"/>
      <c r="S455" s="83"/>
      <c r="T455" s="219"/>
      <c r="U455" s="219"/>
      <c r="V455" s="219"/>
      <c r="W455" s="219"/>
      <c r="X455" s="84"/>
      <c r="Y455" s="84"/>
      <c r="Z455" s="84"/>
      <c r="AA455" s="84"/>
      <c r="AB455" s="84"/>
      <c r="AC455" s="84"/>
      <c r="AD455" s="84"/>
      <c r="AE455" s="84"/>
      <c r="AF455" s="84"/>
      <c r="AG455" s="84"/>
      <c r="AH455" s="84"/>
      <c r="AI455" s="84"/>
      <c r="AJ455" s="84"/>
      <c r="AK455" s="84"/>
      <c r="AL455" s="84"/>
      <c r="AM455" s="84"/>
      <c r="AN455" s="84"/>
      <c r="AO455" s="84"/>
      <c r="AP455" s="84"/>
      <c r="AQ455" s="84"/>
      <c r="AR455" s="84"/>
      <c r="AS455" s="84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  <c r="EW455" s="11"/>
      <c r="EX455" s="11"/>
      <c r="EY455" s="11"/>
    </row>
    <row r="456" spans="1:155" ht="18" x14ac:dyDescent="0.2">
      <c r="A456" s="64"/>
      <c r="B456" s="65"/>
      <c r="C456" s="65"/>
      <c r="D456" s="65"/>
      <c r="E456" s="69"/>
      <c r="F456" s="65" t="s">
        <v>74</v>
      </c>
      <c r="G456" s="68" t="s">
        <v>258</v>
      </c>
      <c r="H456" s="249"/>
      <c r="I456" s="250"/>
      <c r="J456" s="250"/>
      <c r="K456" s="229"/>
      <c r="L456" s="390"/>
      <c r="M456" s="255"/>
      <c r="N456" s="255"/>
      <c r="O456" s="298">
        <f t="shared" si="186"/>
        <v>0</v>
      </c>
      <c r="P456" s="349">
        <v>-10067738</v>
      </c>
      <c r="Q456" s="82">
        <v>81.03</v>
      </c>
      <c r="R456" s="39"/>
      <c r="S456" s="83"/>
      <c r="T456" s="219"/>
      <c r="U456" s="219"/>
      <c r="V456" s="219"/>
      <c r="W456" s="219"/>
      <c r="X456" s="84"/>
      <c r="Y456" s="84"/>
      <c r="Z456" s="84"/>
      <c r="AA456" s="84"/>
      <c r="AB456" s="84"/>
      <c r="AC456" s="84"/>
      <c r="AD456" s="84"/>
      <c r="AE456" s="84"/>
      <c r="AF456" s="84"/>
      <c r="AG456" s="84"/>
      <c r="AH456" s="84"/>
      <c r="AI456" s="84"/>
      <c r="AJ456" s="84"/>
      <c r="AK456" s="84"/>
      <c r="AL456" s="84"/>
      <c r="AM456" s="84"/>
      <c r="AN456" s="84"/>
      <c r="AO456" s="84"/>
      <c r="AP456" s="84"/>
      <c r="AQ456" s="84"/>
      <c r="AR456" s="84"/>
      <c r="AS456" s="84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  <c r="EW456" s="11"/>
      <c r="EX456" s="11"/>
      <c r="EY456" s="11"/>
    </row>
    <row r="457" spans="1:155" ht="18" x14ac:dyDescent="0.2">
      <c r="A457" s="64"/>
      <c r="B457" s="65"/>
      <c r="C457" s="65"/>
      <c r="D457" s="65"/>
      <c r="E457" s="69"/>
      <c r="F457" s="87" t="s">
        <v>29</v>
      </c>
      <c r="G457" s="68" t="s">
        <v>382</v>
      </c>
      <c r="H457" s="249"/>
      <c r="I457" s="250"/>
      <c r="J457" s="250"/>
      <c r="K457" s="229"/>
      <c r="L457" s="390"/>
      <c r="M457" s="255"/>
      <c r="N457" s="255"/>
      <c r="O457" s="298">
        <f t="shared" si="186"/>
        <v>0</v>
      </c>
      <c r="P457" s="349"/>
      <c r="Q457" s="82" t="e">
        <v>#DIV/0!</v>
      </c>
      <c r="R457" s="39"/>
      <c r="S457" s="83"/>
      <c r="T457" s="219"/>
      <c r="U457" s="219"/>
      <c r="V457" s="219"/>
      <c r="W457" s="219"/>
      <c r="X457" s="84"/>
      <c r="Y457" s="84"/>
      <c r="Z457" s="84"/>
      <c r="AA457" s="84"/>
      <c r="AB457" s="84"/>
      <c r="AC457" s="84"/>
      <c r="AD457" s="84"/>
      <c r="AE457" s="84"/>
      <c r="AF457" s="84"/>
      <c r="AG457" s="84"/>
      <c r="AH457" s="84"/>
      <c r="AI457" s="84"/>
      <c r="AJ457" s="84"/>
      <c r="AK457" s="84"/>
      <c r="AL457" s="84"/>
      <c r="AM457" s="84"/>
      <c r="AN457" s="84"/>
      <c r="AO457" s="84"/>
      <c r="AP457" s="84"/>
      <c r="AQ457" s="84"/>
      <c r="AR457" s="84"/>
      <c r="AS457" s="84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  <c r="EW457" s="11"/>
      <c r="EX457" s="11"/>
      <c r="EY457" s="11"/>
    </row>
    <row r="458" spans="1:155" ht="40.15" customHeight="1" x14ac:dyDescent="0.2">
      <c r="A458" s="64"/>
      <c r="B458" s="65"/>
      <c r="C458" s="65"/>
      <c r="D458" s="49"/>
      <c r="E458" s="106" t="s">
        <v>74</v>
      </c>
      <c r="F458" s="65"/>
      <c r="G458" s="67" t="s">
        <v>253</v>
      </c>
      <c r="H458" s="253">
        <f>H459+H460</f>
        <v>4668000</v>
      </c>
      <c r="I458" s="253">
        <f>I459+I460</f>
        <v>1644000</v>
      </c>
      <c r="J458" s="254">
        <f>H458-I458</f>
        <v>3024000</v>
      </c>
      <c r="K458" s="229">
        <f t="shared" si="170"/>
        <v>35.22</v>
      </c>
      <c r="L458" s="313">
        <f>L459+L460</f>
        <v>1644000</v>
      </c>
      <c r="M458" s="241">
        <f>M459+M460+M461</f>
        <v>782092.11</v>
      </c>
      <c r="N458" s="241">
        <f>N459+N460+N461</f>
        <v>788945.94</v>
      </c>
      <c r="O458" s="315">
        <f t="shared" si="186"/>
        <v>1571038.0499999998</v>
      </c>
      <c r="P458" s="230"/>
      <c r="Q458" s="82">
        <f t="shared" ref="Q458:Q484" si="188">ROUND(O458/H458*100,2)</f>
        <v>33.659999999999997</v>
      </c>
      <c r="R458" s="39"/>
      <c r="S458" s="83"/>
      <c r="T458" s="219"/>
      <c r="U458" s="219"/>
      <c r="V458" s="219"/>
      <c r="W458" s="219"/>
      <c r="X458" s="84"/>
      <c r="Y458" s="84"/>
      <c r="Z458" s="84"/>
      <c r="AA458" s="84"/>
      <c r="AB458" s="84"/>
      <c r="AC458" s="84"/>
      <c r="AD458" s="84"/>
      <c r="AE458" s="84"/>
      <c r="AF458" s="84"/>
      <c r="AG458" s="84"/>
      <c r="AH458" s="84"/>
      <c r="AI458" s="84"/>
      <c r="AJ458" s="84"/>
      <c r="AK458" s="84"/>
      <c r="AL458" s="84"/>
      <c r="AM458" s="84"/>
      <c r="AN458" s="84"/>
      <c r="AO458" s="84"/>
      <c r="AP458" s="84"/>
      <c r="AQ458" s="84"/>
      <c r="AR458" s="84"/>
      <c r="AS458" s="84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  <c r="EW458" s="11"/>
      <c r="EX458" s="11"/>
      <c r="EY458" s="11"/>
    </row>
    <row r="459" spans="1:155" ht="18" x14ac:dyDescent="0.2">
      <c r="A459" s="64"/>
      <c r="B459" s="65"/>
      <c r="C459" s="65"/>
      <c r="D459" s="65"/>
      <c r="E459" s="69"/>
      <c r="F459" s="65" t="s">
        <v>72</v>
      </c>
      <c r="G459" s="68" t="s">
        <v>257</v>
      </c>
      <c r="H459" s="258"/>
      <c r="I459" s="250"/>
      <c r="J459" s="250">
        <f>H459-I459</f>
        <v>0</v>
      </c>
      <c r="K459" s="229" t="e">
        <f t="shared" si="170"/>
        <v>#DIV/0!</v>
      </c>
      <c r="L459" s="390"/>
      <c r="M459" s="316"/>
      <c r="N459" s="316"/>
      <c r="O459" s="298">
        <f t="shared" si="186"/>
        <v>0</v>
      </c>
      <c r="P459" s="349">
        <f>L459-O459</f>
        <v>0</v>
      </c>
      <c r="Q459" s="82" t="e">
        <f t="shared" si="188"/>
        <v>#DIV/0!</v>
      </c>
      <c r="R459" s="39"/>
      <c r="S459" s="83"/>
      <c r="T459" s="219"/>
      <c r="U459" s="219"/>
      <c r="V459" s="219"/>
      <c r="W459" s="219"/>
      <c r="X459" s="84"/>
      <c r="Y459" s="84"/>
      <c r="Z459" s="84"/>
      <c r="AA459" s="84"/>
      <c r="AB459" s="84"/>
      <c r="AC459" s="84"/>
      <c r="AD459" s="84"/>
      <c r="AE459" s="84"/>
      <c r="AF459" s="84"/>
      <c r="AG459" s="84"/>
      <c r="AH459" s="84"/>
      <c r="AI459" s="84"/>
      <c r="AJ459" s="84"/>
      <c r="AK459" s="84"/>
      <c r="AL459" s="84"/>
      <c r="AM459" s="84"/>
      <c r="AN459" s="84"/>
      <c r="AO459" s="84"/>
      <c r="AP459" s="84"/>
      <c r="AQ459" s="84"/>
      <c r="AR459" s="84"/>
      <c r="AS459" s="84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  <c r="EW459" s="11"/>
      <c r="EX459" s="11"/>
      <c r="EY459" s="11"/>
    </row>
    <row r="460" spans="1:155" ht="18" x14ac:dyDescent="0.2">
      <c r="A460" s="64"/>
      <c r="B460" s="65"/>
      <c r="C460" s="65"/>
      <c r="D460" s="65"/>
      <c r="E460" s="69"/>
      <c r="F460" s="65" t="s">
        <v>74</v>
      </c>
      <c r="G460" s="68" t="s">
        <v>258</v>
      </c>
      <c r="H460" s="249">
        <v>4668000</v>
      </c>
      <c r="I460" s="250">
        <v>1644000</v>
      </c>
      <c r="J460" s="250">
        <f>H460-I460</f>
        <v>3024000</v>
      </c>
      <c r="K460" s="229">
        <f t="shared" si="170"/>
        <v>35.22</v>
      </c>
      <c r="L460" s="390">
        <v>1644000</v>
      </c>
      <c r="M460" s="255">
        <v>782092.11</v>
      </c>
      <c r="N460" s="255">
        <v>788945.94</v>
      </c>
      <c r="O460" s="298">
        <f t="shared" si="186"/>
        <v>1571038.0499999998</v>
      </c>
      <c r="P460" s="349">
        <f>L460-O460</f>
        <v>72961.950000000186</v>
      </c>
      <c r="Q460" s="82">
        <f t="shared" si="188"/>
        <v>33.659999999999997</v>
      </c>
      <c r="R460" s="39"/>
      <c r="S460" s="83"/>
      <c r="T460" s="219"/>
      <c r="U460" s="219"/>
      <c r="V460" s="219"/>
      <c r="W460" s="219"/>
      <c r="X460" s="84"/>
      <c r="Y460" s="84"/>
      <c r="Z460" s="84"/>
      <c r="AA460" s="84"/>
      <c r="AB460" s="84"/>
      <c r="AC460" s="84"/>
      <c r="AD460" s="84"/>
      <c r="AE460" s="84"/>
      <c r="AF460" s="84"/>
      <c r="AG460" s="84"/>
      <c r="AH460" s="84"/>
      <c r="AI460" s="84"/>
      <c r="AJ460" s="84"/>
      <c r="AK460" s="84"/>
      <c r="AL460" s="84"/>
      <c r="AM460" s="84"/>
      <c r="AN460" s="84"/>
      <c r="AO460" s="84"/>
      <c r="AP460" s="84"/>
      <c r="AQ460" s="84"/>
      <c r="AR460" s="84"/>
      <c r="AS460" s="84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  <c r="EW460" s="11"/>
      <c r="EX460" s="11"/>
      <c r="EY460" s="11"/>
    </row>
    <row r="461" spans="1:155" ht="18" x14ac:dyDescent="0.2">
      <c r="A461" s="64"/>
      <c r="B461" s="65"/>
      <c r="C461" s="65"/>
      <c r="D461" s="65"/>
      <c r="E461" s="69"/>
      <c r="F461" s="87" t="s">
        <v>29</v>
      </c>
      <c r="G461" s="68" t="s">
        <v>382</v>
      </c>
      <c r="H461" s="249"/>
      <c r="I461" s="250"/>
      <c r="J461" s="250"/>
      <c r="K461" s="229"/>
      <c r="L461" s="390"/>
      <c r="M461" s="255"/>
      <c r="N461" s="255"/>
      <c r="O461" s="298"/>
      <c r="P461" s="349"/>
      <c r="Q461" s="82" t="e">
        <f t="shared" si="188"/>
        <v>#DIV/0!</v>
      </c>
      <c r="R461" s="39"/>
      <c r="S461" s="83"/>
      <c r="T461" s="219"/>
      <c r="U461" s="219"/>
      <c r="V461" s="219"/>
      <c r="W461" s="219"/>
      <c r="X461" s="84"/>
      <c r="Y461" s="84"/>
      <c r="Z461" s="84"/>
      <c r="AA461" s="84"/>
      <c r="AB461" s="84"/>
      <c r="AC461" s="84"/>
      <c r="AD461" s="84"/>
      <c r="AE461" s="84"/>
      <c r="AF461" s="84"/>
      <c r="AG461" s="84"/>
      <c r="AH461" s="84"/>
      <c r="AI461" s="84"/>
      <c r="AJ461" s="84"/>
      <c r="AK461" s="84"/>
      <c r="AL461" s="84"/>
      <c r="AM461" s="84"/>
      <c r="AN461" s="84"/>
      <c r="AO461" s="84"/>
      <c r="AP461" s="84"/>
      <c r="AQ461" s="84"/>
      <c r="AR461" s="84"/>
      <c r="AS461" s="84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  <c r="EW461" s="11"/>
      <c r="EX461" s="11"/>
      <c r="EY461" s="11"/>
    </row>
    <row r="462" spans="1:155" ht="18" x14ac:dyDescent="0.2">
      <c r="A462" s="48"/>
      <c r="B462" s="49"/>
      <c r="C462" s="49"/>
      <c r="D462" s="49"/>
      <c r="E462" s="49">
        <v>15</v>
      </c>
      <c r="F462" s="49"/>
      <c r="G462" s="94" t="s">
        <v>350</v>
      </c>
      <c r="H462" s="240">
        <f>H463+H464+H465</f>
        <v>0</v>
      </c>
      <c r="I462" s="241">
        <f>I463+I464+I465</f>
        <v>0</v>
      </c>
      <c r="J462" s="241">
        <f>J470</f>
        <v>0</v>
      </c>
      <c r="K462" s="229" t="e">
        <f t="shared" si="170"/>
        <v>#DIV/0!</v>
      </c>
      <c r="L462" s="313">
        <f>L463+L464+L465</f>
        <v>0</v>
      </c>
      <c r="M462" s="241">
        <f>+M464+M465+M465</f>
        <v>0</v>
      </c>
      <c r="N462" s="241">
        <f>+N464+N465+N465</f>
        <v>0</v>
      </c>
      <c r="O462" s="304">
        <f>M462+N462</f>
        <v>0</v>
      </c>
      <c r="P462" s="230">
        <f>P470</f>
        <v>0</v>
      </c>
      <c r="Q462" s="82" t="e">
        <f t="shared" si="188"/>
        <v>#DIV/0!</v>
      </c>
      <c r="R462" s="39"/>
      <c r="S462" s="40"/>
      <c r="T462" s="125"/>
      <c r="U462" s="125"/>
      <c r="V462" s="125"/>
      <c r="W462" s="125"/>
      <c r="X462" s="41"/>
      <c r="Y462" s="41"/>
      <c r="Z462" s="41"/>
      <c r="AA462" s="41"/>
      <c r="AB462" s="41"/>
      <c r="AC462" s="41"/>
      <c r="AD462" s="41"/>
      <c r="AE462" s="41"/>
      <c r="AF462" s="41"/>
      <c r="AG462" s="41"/>
      <c r="AH462" s="41"/>
      <c r="AI462" s="41"/>
      <c r="AJ462" s="41"/>
      <c r="AK462" s="41"/>
      <c r="AL462" s="41"/>
      <c r="AM462" s="41"/>
      <c r="AN462" s="41"/>
      <c r="AO462" s="41"/>
      <c r="AP462" s="41"/>
      <c r="AQ462" s="41"/>
      <c r="AR462" s="41"/>
      <c r="AS462" s="41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  <c r="CC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  <c r="CS462" s="10"/>
      <c r="CT462" s="10"/>
      <c r="CU462" s="10"/>
      <c r="CV462" s="10"/>
      <c r="CW462" s="10"/>
      <c r="CX462" s="10"/>
      <c r="CY462" s="10"/>
      <c r="CZ462" s="10"/>
      <c r="DA462" s="10"/>
      <c r="DB462" s="10"/>
      <c r="DC462" s="10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  <c r="EW462" s="11"/>
      <c r="EX462" s="11"/>
      <c r="EY462" s="11"/>
    </row>
    <row r="463" spans="1:155" ht="18" x14ac:dyDescent="0.2">
      <c r="A463" s="48"/>
      <c r="B463" s="49"/>
      <c r="C463" s="49"/>
      <c r="D463" s="49"/>
      <c r="E463" s="49"/>
      <c r="F463" s="65" t="s">
        <v>72</v>
      </c>
      <c r="G463" s="68" t="s">
        <v>257</v>
      </c>
      <c r="H463" s="240">
        <v>0</v>
      </c>
      <c r="I463" s="241">
        <v>0</v>
      </c>
      <c r="J463" s="241"/>
      <c r="K463" s="229"/>
      <c r="L463" s="313">
        <v>0</v>
      </c>
      <c r="M463" s="241"/>
      <c r="N463" s="241"/>
      <c r="O463" s="304"/>
      <c r="P463" s="230"/>
      <c r="Q463" s="82" t="e">
        <f t="shared" si="188"/>
        <v>#DIV/0!</v>
      </c>
      <c r="R463" s="39"/>
      <c r="S463" s="40"/>
      <c r="T463" s="125"/>
      <c r="U463" s="125"/>
      <c r="V463" s="125"/>
      <c r="W463" s="125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  <c r="AJ463" s="41"/>
      <c r="AK463" s="41"/>
      <c r="AL463" s="41"/>
      <c r="AM463" s="41"/>
      <c r="AN463" s="41"/>
      <c r="AO463" s="41"/>
      <c r="AP463" s="41"/>
      <c r="AQ463" s="41"/>
      <c r="AR463" s="41"/>
      <c r="AS463" s="41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  <c r="EW463" s="11"/>
      <c r="EX463" s="11"/>
      <c r="EY463" s="11"/>
    </row>
    <row r="464" spans="1:155" ht="18" x14ac:dyDescent="0.2">
      <c r="A464" s="48"/>
      <c r="B464" s="49"/>
      <c r="C464" s="49"/>
      <c r="D464" s="49"/>
      <c r="E464" s="49"/>
      <c r="F464" s="65" t="s">
        <v>74</v>
      </c>
      <c r="G464" s="68" t="s">
        <v>258</v>
      </c>
      <c r="H464" s="240">
        <v>0</v>
      </c>
      <c r="I464" s="241">
        <v>0</v>
      </c>
      <c r="J464" s="241"/>
      <c r="K464" s="229"/>
      <c r="L464" s="313">
        <v>0</v>
      </c>
      <c r="M464" s="241"/>
      <c r="N464" s="241"/>
      <c r="O464" s="304"/>
      <c r="P464" s="230"/>
      <c r="Q464" s="82" t="e">
        <f t="shared" si="188"/>
        <v>#DIV/0!</v>
      </c>
      <c r="R464" s="39"/>
      <c r="S464" s="40"/>
      <c r="T464" s="125"/>
      <c r="U464" s="125"/>
      <c r="V464" s="125"/>
      <c r="W464" s="125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  <c r="AR464" s="41"/>
      <c r="AS464" s="41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  <c r="EW464" s="11"/>
      <c r="EX464" s="11"/>
      <c r="EY464" s="11"/>
    </row>
    <row r="465" spans="1:155" ht="18" x14ac:dyDescent="0.2">
      <c r="A465" s="48"/>
      <c r="B465" s="49"/>
      <c r="C465" s="49"/>
      <c r="D465" s="49"/>
      <c r="E465" s="49"/>
      <c r="F465" s="87" t="s">
        <v>29</v>
      </c>
      <c r="G465" s="68" t="s">
        <v>382</v>
      </c>
      <c r="H465" s="240">
        <v>0</v>
      </c>
      <c r="I465" s="241">
        <v>0</v>
      </c>
      <c r="J465" s="241"/>
      <c r="K465" s="229"/>
      <c r="L465" s="313">
        <v>0</v>
      </c>
      <c r="M465" s="241"/>
      <c r="N465" s="241"/>
      <c r="O465" s="304"/>
      <c r="P465" s="230"/>
      <c r="Q465" s="82" t="e">
        <f t="shared" si="188"/>
        <v>#DIV/0!</v>
      </c>
      <c r="R465" s="39"/>
      <c r="S465" s="40"/>
      <c r="T465" s="125"/>
      <c r="U465" s="125"/>
      <c r="V465" s="125"/>
      <c r="W465" s="125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  <c r="AJ465" s="41"/>
      <c r="AK465" s="41"/>
      <c r="AL465" s="41"/>
      <c r="AM465" s="41"/>
      <c r="AN465" s="41"/>
      <c r="AO465" s="41"/>
      <c r="AP465" s="41"/>
      <c r="AQ465" s="41"/>
      <c r="AR465" s="41"/>
      <c r="AS465" s="41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  <c r="EW465" s="11"/>
      <c r="EX465" s="11"/>
      <c r="EY465" s="11"/>
    </row>
    <row r="466" spans="1:155" ht="30.6" customHeight="1" x14ac:dyDescent="0.2">
      <c r="A466" s="48"/>
      <c r="B466" s="49"/>
      <c r="C466" s="49"/>
      <c r="D466" s="49"/>
      <c r="E466" s="49">
        <v>16</v>
      </c>
      <c r="F466" s="49"/>
      <c r="G466" s="94" t="s">
        <v>383</v>
      </c>
      <c r="H466" s="240">
        <f>H467+H468</f>
        <v>0</v>
      </c>
      <c r="I466" s="241"/>
      <c r="J466" s="241"/>
      <c r="K466" s="229"/>
      <c r="L466" s="313"/>
      <c r="M466" s="241">
        <f>+M467+M468</f>
        <v>0</v>
      </c>
      <c r="N466" s="241">
        <f>+N467+N468</f>
        <v>0</v>
      </c>
      <c r="O466" s="304">
        <f>+O467+O468</f>
        <v>0</v>
      </c>
      <c r="P466" s="230"/>
      <c r="Q466" s="82" t="e">
        <f t="shared" si="188"/>
        <v>#DIV/0!</v>
      </c>
      <c r="R466" s="39"/>
      <c r="S466" s="40"/>
      <c r="T466" s="125"/>
      <c r="U466" s="125"/>
      <c r="V466" s="125"/>
      <c r="W466" s="125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  <c r="AJ466" s="41"/>
      <c r="AK466" s="41"/>
      <c r="AL466" s="41"/>
      <c r="AM466" s="41"/>
      <c r="AN466" s="41"/>
      <c r="AO466" s="41"/>
      <c r="AP466" s="41"/>
      <c r="AQ466" s="41"/>
      <c r="AR466" s="41"/>
      <c r="AS466" s="41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  <c r="EW466" s="11"/>
      <c r="EX466" s="11"/>
      <c r="EY466" s="11"/>
    </row>
    <row r="467" spans="1:155" ht="18" x14ac:dyDescent="0.2">
      <c r="A467" s="48"/>
      <c r="B467" s="49"/>
      <c r="C467" s="49"/>
      <c r="D467" s="49"/>
      <c r="E467" s="49"/>
      <c r="F467" s="65" t="s">
        <v>72</v>
      </c>
      <c r="G467" s="68" t="s">
        <v>257</v>
      </c>
      <c r="H467" s="240"/>
      <c r="I467" s="241"/>
      <c r="J467" s="241"/>
      <c r="K467" s="229"/>
      <c r="L467" s="313"/>
      <c r="M467" s="255"/>
      <c r="N467" s="255"/>
      <c r="O467" s="304">
        <f t="shared" ref="O467:O468" si="189">+M467+N467</f>
        <v>0</v>
      </c>
      <c r="P467" s="230"/>
      <c r="Q467" s="82" t="e">
        <f t="shared" si="188"/>
        <v>#DIV/0!</v>
      </c>
      <c r="R467" s="39"/>
      <c r="S467" s="40"/>
      <c r="T467" s="125"/>
      <c r="U467" s="125"/>
      <c r="V467" s="125"/>
      <c r="W467" s="125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  <c r="AS467" s="41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  <c r="EW467" s="11"/>
      <c r="EX467" s="11"/>
      <c r="EY467" s="11"/>
    </row>
    <row r="468" spans="1:155" ht="18" x14ac:dyDescent="0.2">
      <c r="A468" s="48"/>
      <c r="B468" s="49"/>
      <c r="C468" s="49"/>
      <c r="D468" s="49"/>
      <c r="E468" s="49"/>
      <c r="F468" s="65" t="s">
        <v>74</v>
      </c>
      <c r="G468" s="68" t="s">
        <v>258</v>
      </c>
      <c r="H468" s="240"/>
      <c r="I468" s="241"/>
      <c r="J468" s="241"/>
      <c r="K468" s="229"/>
      <c r="L468" s="313"/>
      <c r="M468" s="255"/>
      <c r="N468" s="255"/>
      <c r="O468" s="304">
        <f t="shared" si="189"/>
        <v>0</v>
      </c>
      <c r="P468" s="230"/>
      <c r="Q468" s="82" t="e">
        <f t="shared" si="188"/>
        <v>#DIV/0!</v>
      </c>
      <c r="R468" s="39"/>
      <c r="S468" s="40"/>
      <c r="T468" s="125"/>
      <c r="U468" s="125"/>
      <c r="V468" s="125"/>
      <c r="W468" s="125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  <c r="EW468" s="11"/>
      <c r="EX468" s="11"/>
      <c r="EY468" s="11"/>
    </row>
    <row r="469" spans="1:155" ht="18" x14ac:dyDescent="0.2">
      <c r="A469" s="48"/>
      <c r="B469" s="49"/>
      <c r="C469" s="49"/>
      <c r="D469" s="49"/>
      <c r="E469" s="49">
        <v>12</v>
      </c>
      <c r="F469" s="87"/>
      <c r="G469" s="68" t="s">
        <v>348</v>
      </c>
      <c r="H469" s="240">
        <f>H470+H471+H472</f>
        <v>0</v>
      </c>
      <c r="I469" s="240">
        <f>I470+I471+I472</f>
        <v>0</v>
      </c>
      <c r="J469" s="241"/>
      <c r="K469" s="229"/>
      <c r="L469" s="313">
        <f>L470+L471+L472</f>
        <v>0</v>
      </c>
      <c r="M469" s="317">
        <f t="shared" ref="M469" si="190">M470+M471+M472</f>
        <v>0</v>
      </c>
      <c r="N469" s="317">
        <f t="shared" ref="N469:O469" si="191">N470+N471+N472</f>
        <v>0</v>
      </c>
      <c r="O469" s="317">
        <f t="shared" si="191"/>
        <v>0</v>
      </c>
      <c r="P469" s="230"/>
      <c r="Q469" s="82" t="e">
        <f t="shared" si="188"/>
        <v>#DIV/0!</v>
      </c>
      <c r="R469" s="39"/>
      <c r="S469" s="40"/>
      <c r="T469" s="125"/>
      <c r="U469" s="125"/>
      <c r="V469" s="125"/>
      <c r="W469" s="125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  <c r="EW469" s="11"/>
      <c r="EX469" s="11"/>
      <c r="EY469" s="11"/>
    </row>
    <row r="470" spans="1:155" ht="18" x14ac:dyDescent="0.2">
      <c r="A470" s="48"/>
      <c r="B470" s="49"/>
      <c r="C470" s="49"/>
      <c r="D470" s="49"/>
      <c r="E470" s="49"/>
      <c r="F470" s="49" t="s">
        <v>72</v>
      </c>
      <c r="G470" s="141" t="s">
        <v>257</v>
      </c>
      <c r="H470" s="240"/>
      <c r="I470" s="241"/>
      <c r="J470" s="241">
        <f>J471+J472</f>
        <v>0</v>
      </c>
      <c r="K470" s="229" t="e">
        <f t="shared" si="170"/>
        <v>#DIV/0!</v>
      </c>
      <c r="L470" s="313"/>
      <c r="M470" s="318"/>
      <c r="N470" s="318"/>
      <c r="O470" s="319">
        <f>+M470+N470</f>
        <v>0</v>
      </c>
      <c r="P470" s="230">
        <f>P471+P472</f>
        <v>0</v>
      </c>
      <c r="Q470" s="82" t="e">
        <f t="shared" si="188"/>
        <v>#DIV/0!</v>
      </c>
      <c r="R470" s="39"/>
      <c r="S470" s="40"/>
      <c r="T470" s="125"/>
      <c r="U470" s="125"/>
      <c r="V470" s="125"/>
      <c r="W470" s="125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  <c r="AS470" s="41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  <c r="EW470" s="11"/>
      <c r="EX470" s="11"/>
      <c r="EY470" s="11"/>
    </row>
    <row r="471" spans="1:155" ht="18" x14ac:dyDescent="0.2">
      <c r="A471" s="64"/>
      <c r="B471" s="65"/>
      <c r="C471" s="65"/>
      <c r="D471" s="65"/>
      <c r="E471" s="65"/>
      <c r="F471" s="65" t="s">
        <v>74</v>
      </c>
      <c r="G471" s="68" t="s">
        <v>258</v>
      </c>
      <c r="H471" s="249"/>
      <c r="I471" s="250"/>
      <c r="J471" s="250"/>
      <c r="K471" s="229" t="e">
        <f t="shared" si="170"/>
        <v>#DIV/0!</v>
      </c>
      <c r="L471" s="390"/>
      <c r="M471" s="318"/>
      <c r="N471" s="318"/>
      <c r="O471" s="319">
        <f>+M471+N471</f>
        <v>0</v>
      </c>
      <c r="P471" s="348"/>
      <c r="Q471" s="82" t="e">
        <f t="shared" si="188"/>
        <v>#DIV/0!</v>
      </c>
      <c r="R471" s="39"/>
      <c r="S471" s="40"/>
      <c r="T471" s="125"/>
      <c r="U471" s="125"/>
      <c r="V471" s="125"/>
      <c r="W471" s="125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  <c r="EW471" s="11"/>
      <c r="EX471" s="11"/>
      <c r="EY471" s="11"/>
    </row>
    <row r="472" spans="1:155" ht="18" x14ac:dyDescent="0.2">
      <c r="A472" s="64"/>
      <c r="B472" s="65"/>
      <c r="C472" s="65"/>
      <c r="D472" s="65"/>
      <c r="E472" s="65"/>
      <c r="F472" s="65" t="s">
        <v>29</v>
      </c>
      <c r="G472" s="68" t="s">
        <v>382</v>
      </c>
      <c r="H472" s="249"/>
      <c r="I472" s="250"/>
      <c r="J472" s="250"/>
      <c r="K472" s="229" t="e">
        <f t="shared" si="170"/>
        <v>#DIV/0!</v>
      </c>
      <c r="L472" s="390"/>
      <c r="M472" s="318"/>
      <c r="N472" s="318"/>
      <c r="O472" s="319">
        <f>+M472+N472</f>
        <v>0</v>
      </c>
      <c r="P472" s="348"/>
      <c r="Q472" s="82" t="e">
        <f t="shared" si="188"/>
        <v>#DIV/0!</v>
      </c>
      <c r="R472" s="39"/>
      <c r="S472" s="40"/>
      <c r="T472" s="125"/>
      <c r="U472" s="125"/>
      <c r="V472" s="125"/>
      <c r="W472" s="125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  <c r="AS472" s="41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  <c r="EW472" s="11"/>
      <c r="EX472" s="11"/>
      <c r="EY472" s="11"/>
    </row>
    <row r="473" spans="1:155" ht="18" x14ac:dyDescent="0.2">
      <c r="A473" s="107"/>
      <c r="B473" s="108"/>
      <c r="C473" s="108"/>
      <c r="D473" s="108">
        <v>85</v>
      </c>
      <c r="E473" s="108"/>
      <c r="F473" s="108"/>
      <c r="G473" s="109" t="s">
        <v>108</v>
      </c>
      <c r="H473" s="256"/>
      <c r="I473" s="257"/>
      <c r="J473" s="257"/>
      <c r="K473" s="358"/>
      <c r="L473" s="397"/>
      <c r="M473" s="257">
        <v>-3758</v>
      </c>
      <c r="N473" s="257">
        <v>-31588.17</v>
      </c>
      <c r="O473" s="320">
        <f>M473+N473</f>
        <v>-35346.17</v>
      </c>
      <c r="P473" s="379"/>
      <c r="Q473" s="82" t="e">
        <f t="shared" si="188"/>
        <v>#DIV/0!</v>
      </c>
      <c r="R473" s="39"/>
      <c r="S473" s="40"/>
      <c r="T473" s="125"/>
      <c r="U473" s="125"/>
      <c r="V473" s="125"/>
      <c r="W473" s="125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  <c r="AS473" s="41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  <c r="EW473" s="11"/>
      <c r="EX473" s="11"/>
      <c r="EY473" s="11"/>
    </row>
    <row r="474" spans="1:155" ht="18" x14ac:dyDescent="0.2">
      <c r="A474" s="64"/>
      <c r="B474" s="65"/>
      <c r="C474" s="65"/>
      <c r="D474" s="65"/>
      <c r="E474" s="65"/>
      <c r="F474" s="65"/>
      <c r="G474" s="68" t="s">
        <v>331</v>
      </c>
      <c r="H474" s="249"/>
      <c r="I474" s="250"/>
      <c r="J474" s="250"/>
      <c r="K474" s="229"/>
      <c r="L474" s="390"/>
      <c r="M474" s="255"/>
      <c r="N474" s="255"/>
      <c r="O474" s="321"/>
      <c r="P474" s="348"/>
      <c r="Q474" s="82" t="e">
        <f t="shared" si="188"/>
        <v>#DIV/0!</v>
      </c>
      <c r="R474" s="39"/>
      <c r="S474" s="40"/>
      <c r="T474" s="125"/>
      <c r="U474" s="125"/>
      <c r="V474" s="125"/>
      <c r="W474" s="125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  <c r="EW474" s="11"/>
      <c r="EX474" s="11"/>
      <c r="EY474" s="11"/>
    </row>
    <row r="475" spans="1:155" ht="18" x14ac:dyDescent="0.2">
      <c r="A475" s="231" t="s">
        <v>337</v>
      </c>
      <c r="B475" s="232" t="s">
        <v>35</v>
      </c>
      <c r="C475" s="232"/>
      <c r="D475" s="232"/>
      <c r="E475" s="232"/>
      <c r="F475" s="232"/>
      <c r="G475" s="72" t="s">
        <v>384</v>
      </c>
      <c r="H475" s="244">
        <f>SUM(H476:H478)</f>
        <v>29529000</v>
      </c>
      <c r="I475" s="245">
        <v>0</v>
      </c>
      <c r="J475" s="265">
        <f t="shared" ref="J475:J480" si="192">H475-I475</f>
        <v>29529000</v>
      </c>
      <c r="K475" s="356">
        <f t="shared" ref="K475:K504" si="193">ROUND(I475/H475*100,2)</f>
        <v>0</v>
      </c>
      <c r="L475" s="394">
        <v>0</v>
      </c>
      <c r="M475" s="241">
        <f>SUM(M476:M478)</f>
        <v>3530012</v>
      </c>
      <c r="N475" s="241">
        <f>SUM(N476:N478)</f>
        <v>3516490.13</v>
      </c>
      <c r="O475" s="305">
        <f>SUM(O476:O478)</f>
        <v>7046502.1299999999</v>
      </c>
      <c r="P475" s="367">
        <f t="shared" ref="P475:P480" si="194">L475-O475</f>
        <v>-7046502.1299999999</v>
      </c>
      <c r="Q475" s="82">
        <f t="shared" si="188"/>
        <v>23.86</v>
      </c>
      <c r="R475" s="39"/>
      <c r="S475" s="40"/>
      <c r="T475" s="125"/>
      <c r="U475" s="125"/>
      <c r="V475" s="125"/>
      <c r="W475" s="125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  <c r="EW475" s="11"/>
      <c r="EX475" s="11"/>
      <c r="EY475" s="11"/>
    </row>
    <row r="476" spans="1:155" ht="18" x14ac:dyDescent="0.2">
      <c r="A476" s="231"/>
      <c r="B476" s="232"/>
      <c r="C476" s="232" t="s">
        <v>24</v>
      </c>
      <c r="D476" s="232"/>
      <c r="E476" s="232"/>
      <c r="F476" s="232"/>
      <c r="G476" s="72" t="s">
        <v>385</v>
      </c>
      <c r="H476" s="244">
        <f>H399+H404</f>
        <v>0</v>
      </c>
      <c r="I476" s="245"/>
      <c r="J476" s="265">
        <f t="shared" si="192"/>
        <v>0</v>
      </c>
      <c r="K476" s="356" t="e">
        <f t="shared" si="193"/>
        <v>#DIV/0!</v>
      </c>
      <c r="L476" s="394"/>
      <c r="M476" s="241">
        <f>M398+M404</f>
        <v>0</v>
      </c>
      <c r="N476" s="241">
        <f>N398+N404</f>
        <v>0</v>
      </c>
      <c r="O476" s="305">
        <f>O398+O404</f>
        <v>0</v>
      </c>
      <c r="P476" s="367">
        <f t="shared" si="194"/>
        <v>0</v>
      </c>
      <c r="Q476" s="82" t="e">
        <f t="shared" si="188"/>
        <v>#DIV/0!</v>
      </c>
      <c r="R476" s="39"/>
      <c r="S476" s="40"/>
      <c r="T476" s="125"/>
      <c r="U476" s="125"/>
      <c r="V476" s="125"/>
      <c r="W476" s="125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  <c r="AS476" s="41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  <c r="EW476" s="11"/>
      <c r="EX476" s="11"/>
      <c r="EY476" s="11"/>
    </row>
    <row r="477" spans="1:155" ht="18" x14ac:dyDescent="0.2">
      <c r="A477" s="231"/>
      <c r="B477" s="232"/>
      <c r="C477" s="232" t="s">
        <v>142</v>
      </c>
      <c r="D477" s="232"/>
      <c r="E477" s="232"/>
      <c r="F477" s="232"/>
      <c r="G477" s="72" t="s">
        <v>386</v>
      </c>
      <c r="H477" s="244">
        <f>H401+H420</f>
        <v>24000000</v>
      </c>
      <c r="I477" s="245"/>
      <c r="J477" s="265">
        <f t="shared" si="192"/>
        <v>24000000</v>
      </c>
      <c r="K477" s="356">
        <f t="shared" si="193"/>
        <v>0</v>
      </c>
      <c r="L477" s="394"/>
      <c r="M477" s="241">
        <f>M401+M420</f>
        <v>2607661</v>
      </c>
      <c r="N477" s="241">
        <f>N401+N420</f>
        <v>2613902</v>
      </c>
      <c r="O477" s="305">
        <f>O401+O420</f>
        <v>5221563</v>
      </c>
      <c r="P477" s="380">
        <f t="shared" si="194"/>
        <v>-5221563</v>
      </c>
      <c r="Q477" s="82">
        <f t="shared" si="188"/>
        <v>21.76</v>
      </c>
      <c r="R477" s="39"/>
      <c r="S477" s="40"/>
      <c r="T477" s="125"/>
      <c r="U477" s="125"/>
      <c r="V477" s="125"/>
      <c r="W477" s="125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  <c r="EW477" s="11"/>
      <c r="EX477" s="11"/>
      <c r="EY477" s="11"/>
    </row>
    <row r="478" spans="1:155" ht="18" x14ac:dyDescent="0.2">
      <c r="A478" s="231"/>
      <c r="B478" s="232"/>
      <c r="C478" s="232" t="s">
        <v>112</v>
      </c>
      <c r="D478" s="232"/>
      <c r="E478" s="232"/>
      <c r="F478" s="232"/>
      <c r="G478" s="72" t="s">
        <v>387</v>
      </c>
      <c r="H478" s="244">
        <f>H396-H476-H477</f>
        <v>5529000</v>
      </c>
      <c r="I478" s="245"/>
      <c r="J478" s="265">
        <f t="shared" si="192"/>
        <v>5529000</v>
      </c>
      <c r="K478" s="356">
        <f t="shared" si="193"/>
        <v>0</v>
      </c>
      <c r="L478" s="394"/>
      <c r="M478" s="241">
        <f>M396-M476-M477</f>
        <v>922351</v>
      </c>
      <c r="N478" s="241">
        <f>N396-N476-N477</f>
        <v>902588.12999999989</v>
      </c>
      <c r="O478" s="305">
        <f>O396-O476-O477</f>
        <v>1824939.13</v>
      </c>
      <c r="P478" s="367">
        <f t="shared" si="194"/>
        <v>-1824939.13</v>
      </c>
      <c r="Q478" s="82">
        <f t="shared" si="188"/>
        <v>33.01</v>
      </c>
      <c r="R478" s="39"/>
      <c r="S478" s="40"/>
      <c r="T478" s="125"/>
      <c r="U478" s="125"/>
      <c r="V478" s="125"/>
      <c r="W478" s="125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  <c r="EW478" s="11"/>
      <c r="EX478" s="11"/>
      <c r="EY478" s="11"/>
    </row>
    <row r="479" spans="1:155" ht="18" x14ac:dyDescent="0.2">
      <c r="A479" s="231">
        <v>8904</v>
      </c>
      <c r="B479" s="232" t="s">
        <v>37</v>
      </c>
      <c r="C479" s="232"/>
      <c r="D479" s="232"/>
      <c r="E479" s="232"/>
      <c r="F479" s="232"/>
      <c r="G479" s="72" t="s">
        <v>388</v>
      </c>
      <c r="H479" s="244">
        <f>H67-H480</f>
        <v>44793000</v>
      </c>
      <c r="I479" s="245">
        <f>SUM(I480:I482)</f>
        <v>0</v>
      </c>
      <c r="J479" s="265">
        <f t="shared" si="192"/>
        <v>44793000</v>
      </c>
      <c r="K479" s="356">
        <f t="shared" si="193"/>
        <v>0</v>
      </c>
      <c r="L479" s="394">
        <f>SUM(L480:L482)</f>
        <v>0</v>
      </c>
      <c r="M479" s="241">
        <f>+M158+M396</f>
        <v>6018121.3499999996</v>
      </c>
      <c r="N479" s="241">
        <f>+N158+N396</f>
        <v>6625855.54</v>
      </c>
      <c r="O479" s="305">
        <f>+O158+O396</f>
        <v>11224047.890000001</v>
      </c>
      <c r="P479" s="367">
        <f t="shared" si="194"/>
        <v>-11224047.890000001</v>
      </c>
      <c r="Q479" s="82">
        <f t="shared" si="188"/>
        <v>25.06</v>
      </c>
      <c r="R479" s="39"/>
      <c r="S479" s="40"/>
      <c r="T479" s="125"/>
      <c r="U479" s="125"/>
      <c r="V479" s="125"/>
      <c r="W479" s="125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  <c r="AS479" s="41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  <c r="EW479" s="11"/>
      <c r="EX479" s="11"/>
      <c r="EY479" s="11"/>
    </row>
    <row r="480" spans="1:155" ht="18" x14ac:dyDescent="0.2">
      <c r="A480" s="231"/>
      <c r="B480" s="232" t="s">
        <v>35</v>
      </c>
      <c r="C480" s="232"/>
      <c r="D480" s="232"/>
      <c r="E480" s="232"/>
      <c r="F480" s="232"/>
      <c r="G480" s="72" t="s">
        <v>389</v>
      </c>
      <c r="H480" s="244">
        <f>H98</f>
        <v>898000</v>
      </c>
      <c r="I480" s="245">
        <f>I399+I404</f>
        <v>0</v>
      </c>
      <c r="J480" s="265">
        <f t="shared" si="192"/>
        <v>898000</v>
      </c>
      <c r="K480" s="356">
        <f t="shared" si="193"/>
        <v>0</v>
      </c>
      <c r="L480" s="394">
        <f>L399+L404</f>
        <v>0</v>
      </c>
      <c r="M480" s="241">
        <f>+M98</f>
        <v>769</v>
      </c>
      <c r="N480" s="241">
        <f>+N98</f>
        <v>0</v>
      </c>
      <c r="O480" s="305">
        <f>+O98</f>
        <v>769</v>
      </c>
      <c r="P480" s="367">
        <f t="shared" si="194"/>
        <v>-769</v>
      </c>
      <c r="Q480" s="82">
        <f t="shared" si="188"/>
        <v>0.09</v>
      </c>
      <c r="R480" s="39"/>
      <c r="S480" s="40"/>
      <c r="T480" s="125"/>
      <c r="U480" s="125"/>
      <c r="V480" s="125"/>
      <c r="W480" s="125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  <c r="EW480" s="11"/>
      <c r="EX480" s="11"/>
      <c r="EY480" s="11"/>
    </row>
    <row r="481" spans="1:155" ht="18" x14ac:dyDescent="0.2">
      <c r="A481" s="433" t="s">
        <v>390</v>
      </c>
      <c r="B481" s="434"/>
      <c r="C481" s="434"/>
      <c r="D481" s="434"/>
      <c r="E481" s="434"/>
      <c r="F481" s="434"/>
      <c r="G481" s="72" t="s">
        <v>391</v>
      </c>
      <c r="H481" s="244">
        <f>H6-H52</f>
        <v>-8068000</v>
      </c>
      <c r="I481" s="245"/>
      <c r="J481" s="245"/>
      <c r="K481" s="356"/>
      <c r="L481" s="394"/>
      <c r="M481" s="241">
        <f>M6-M52</f>
        <v>-3930759.4100000006</v>
      </c>
      <c r="N481" s="241">
        <f>N6-N52</f>
        <v>-3035434.4699999993</v>
      </c>
      <c r="O481" s="305">
        <f>O6-O52</f>
        <v>-6966193.879999999</v>
      </c>
      <c r="P481" s="381"/>
      <c r="Q481" s="82">
        <f t="shared" si="188"/>
        <v>86.34</v>
      </c>
      <c r="R481" s="39"/>
      <c r="S481" s="40"/>
      <c r="T481" s="125"/>
      <c r="U481" s="125"/>
      <c r="V481" s="125"/>
      <c r="W481" s="125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  <c r="AS481" s="41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  <c r="EW481" s="11"/>
      <c r="EX481" s="11"/>
      <c r="EY481" s="11"/>
    </row>
    <row r="482" spans="1:155" ht="18" x14ac:dyDescent="0.2">
      <c r="A482" s="231"/>
      <c r="B482" s="232" t="s">
        <v>110</v>
      </c>
      <c r="C482" s="232"/>
      <c r="D482" s="232"/>
      <c r="E482" s="232"/>
      <c r="F482" s="232"/>
      <c r="G482" s="72" t="s">
        <v>392</v>
      </c>
      <c r="H482" s="244">
        <f>H46-H479</f>
        <v>-31036000</v>
      </c>
      <c r="I482" s="245"/>
      <c r="J482" s="245"/>
      <c r="K482" s="356"/>
      <c r="L482" s="394"/>
      <c r="M482" s="241">
        <f t="shared" ref="M482:O483" si="195">+M46-M479</f>
        <v>-5167026.38</v>
      </c>
      <c r="N482" s="241">
        <f t="shared" si="195"/>
        <v>-5748472.79</v>
      </c>
      <c r="O482" s="305">
        <f t="shared" si="195"/>
        <v>-9495570.1699999999</v>
      </c>
      <c r="P482" s="381"/>
      <c r="Q482" s="82">
        <f t="shared" si="188"/>
        <v>30.6</v>
      </c>
      <c r="R482" s="39"/>
      <c r="S482" s="40"/>
      <c r="T482" s="125"/>
      <c r="U482" s="125"/>
      <c r="V482" s="125"/>
      <c r="W482" s="125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  <c r="EW482" s="11"/>
      <c r="EX482" s="11"/>
      <c r="EY482" s="11"/>
    </row>
    <row r="483" spans="1:155" ht="18.75" thickBot="1" x14ac:dyDescent="0.25">
      <c r="A483" s="231"/>
      <c r="B483" s="232">
        <v>11</v>
      </c>
      <c r="C483" s="232"/>
      <c r="D483" s="232"/>
      <c r="E483" s="232"/>
      <c r="F483" s="232"/>
      <c r="G483" s="72" t="s">
        <v>393</v>
      </c>
      <c r="H483" s="244">
        <f>H47-H480</f>
        <v>22968000</v>
      </c>
      <c r="I483" s="245"/>
      <c r="J483" s="245"/>
      <c r="K483" s="356"/>
      <c r="L483" s="399"/>
      <c r="M483" s="271">
        <f t="shared" si="195"/>
        <v>1236266.97</v>
      </c>
      <c r="N483" s="271">
        <f t="shared" si="195"/>
        <v>1293109.32</v>
      </c>
      <c r="O483" s="400">
        <f t="shared" si="195"/>
        <v>2529376.29</v>
      </c>
      <c r="P483" s="381"/>
      <c r="Q483" s="82">
        <f t="shared" si="188"/>
        <v>11.01</v>
      </c>
      <c r="R483" s="39"/>
      <c r="S483" s="40"/>
      <c r="T483" s="125"/>
      <c r="U483" s="125"/>
      <c r="V483" s="125"/>
      <c r="W483" s="125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  <c r="AS483" s="41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  <c r="EW483" s="11"/>
      <c r="EX483" s="11"/>
      <c r="EY483" s="11"/>
    </row>
    <row r="484" spans="1:155" ht="0.75" customHeight="1" thickBot="1" x14ac:dyDescent="0.25">
      <c r="A484" s="142"/>
      <c r="B484" s="143"/>
      <c r="C484" s="143"/>
      <c r="D484" s="143"/>
      <c r="E484" s="143"/>
      <c r="F484" s="143"/>
      <c r="G484" s="144"/>
      <c r="H484" s="266"/>
      <c r="I484" s="267"/>
      <c r="J484" s="267"/>
      <c r="K484" s="145"/>
      <c r="L484" s="329"/>
      <c r="M484" s="382"/>
      <c r="N484" s="382"/>
      <c r="O484" s="383"/>
      <c r="P484" s="146"/>
      <c r="Q484" s="82" t="e">
        <f t="shared" si="188"/>
        <v>#DIV/0!</v>
      </c>
      <c r="R484" s="39"/>
      <c r="S484" s="40"/>
      <c r="T484" s="125"/>
      <c r="U484" s="125"/>
      <c r="V484" s="125"/>
      <c r="W484" s="125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  <c r="AS484" s="41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  <c r="EW484" s="11"/>
      <c r="EX484" s="11"/>
      <c r="EY484" s="11"/>
    </row>
    <row r="485" spans="1:155" ht="18" x14ac:dyDescent="0.2">
      <c r="A485" s="147">
        <v>5008</v>
      </c>
      <c r="B485" s="148"/>
      <c r="C485" s="148"/>
      <c r="D485" s="148"/>
      <c r="E485" s="148"/>
      <c r="F485" s="148"/>
      <c r="G485" s="149" t="s">
        <v>79</v>
      </c>
      <c r="H485" s="268">
        <f>+H486+H489</f>
        <v>0</v>
      </c>
      <c r="I485" s="269">
        <f>+I486+I489</f>
        <v>0</v>
      </c>
      <c r="J485" s="269">
        <f>+J486+J489</f>
        <v>0</v>
      </c>
      <c r="K485" s="150" t="e">
        <f t="shared" si="193"/>
        <v>#DIV/0!</v>
      </c>
      <c r="L485" s="322">
        <f>+L486+L489</f>
        <v>0</v>
      </c>
      <c r="M485" s="269"/>
      <c r="N485" s="269">
        <f>+N486+N489</f>
        <v>0</v>
      </c>
      <c r="O485" s="323">
        <f>+O486+O489</f>
        <v>0</v>
      </c>
      <c r="P485" s="151">
        <f>+P486+P489</f>
        <v>0</v>
      </c>
      <c r="Q485" s="152">
        <f>+Q486+Q489</f>
        <v>0</v>
      </c>
      <c r="R485" s="39"/>
      <c r="S485" s="40"/>
      <c r="T485" s="125"/>
      <c r="U485" s="125"/>
      <c r="V485" s="125"/>
      <c r="W485" s="125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/>
      <c r="AS485" s="41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  <c r="EW485" s="11"/>
      <c r="EX485" s="11"/>
      <c r="EY485" s="11"/>
    </row>
    <row r="486" spans="1:155" ht="18" x14ac:dyDescent="0.2">
      <c r="A486" s="48"/>
      <c r="B486" s="49"/>
      <c r="C486" s="49"/>
      <c r="D486" s="69" t="s">
        <v>72</v>
      </c>
      <c r="E486" s="65"/>
      <c r="F486" s="65"/>
      <c r="G486" s="94" t="s">
        <v>83</v>
      </c>
      <c r="H486" s="240">
        <f>+H487+H488</f>
        <v>0</v>
      </c>
      <c r="I486" s="241">
        <f>+I487+I488</f>
        <v>0</v>
      </c>
      <c r="J486" s="241">
        <f>+J487+J488</f>
        <v>0</v>
      </c>
      <c r="K486" s="95" t="e">
        <f t="shared" si="193"/>
        <v>#DIV/0!</v>
      </c>
      <c r="L486" s="303">
        <f>+L487+L488</f>
        <v>0</v>
      </c>
      <c r="M486" s="241"/>
      <c r="N486" s="241">
        <f>+N487+N488</f>
        <v>0</v>
      </c>
      <c r="O486" s="304">
        <f>+O487+O488</f>
        <v>0</v>
      </c>
      <c r="P486" s="85">
        <f>+P487+P488</f>
        <v>0</v>
      </c>
      <c r="Q486" s="153">
        <f>+Q487+Q488</f>
        <v>0</v>
      </c>
      <c r="R486" s="39"/>
      <c r="S486" s="40"/>
      <c r="T486" s="125"/>
      <c r="U486" s="125"/>
      <c r="V486" s="125"/>
      <c r="W486" s="125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  <c r="AS486" s="41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  <c r="EW486" s="11"/>
      <c r="EX486" s="11"/>
      <c r="EY486" s="11"/>
    </row>
    <row r="487" spans="1:155" ht="18" x14ac:dyDescent="0.2">
      <c r="A487" s="48"/>
      <c r="B487" s="49"/>
      <c r="C487" s="49"/>
      <c r="D487" s="69" t="s">
        <v>84</v>
      </c>
      <c r="E487" s="65"/>
      <c r="F487" s="65"/>
      <c r="G487" s="94" t="s">
        <v>85</v>
      </c>
      <c r="H487" s="240">
        <f>+H492</f>
        <v>0</v>
      </c>
      <c r="I487" s="241">
        <f>+I492</f>
        <v>0</v>
      </c>
      <c r="J487" s="241">
        <f>+J492</f>
        <v>0</v>
      </c>
      <c r="K487" s="95" t="e">
        <f t="shared" si="193"/>
        <v>#DIV/0!</v>
      </c>
      <c r="L487" s="303">
        <f>+L492</f>
        <v>0</v>
      </c>
      <c r="M487" s="241"/>
      <c r="N487" s="241">
        <f>+N492</f>
        <v>0</v>
      </c>
      <c r="O487" s="304">
        <f>+O492</f>
        <v>0</v>
      </c>
      <c r="P487" s="85">
        <f>+P492</f>
        <v>0</v>
      </c>
      <c r="Q487" s="153">
        <f>+Q492</f>
        <v>0</v>
      </c>
      <c r="R487" s="39"/>
      <c r="S487" s="40"/>
      <c r="T487" s="125"/>
      <c r="U487" s="125"/>
      <c r="V487" s="125"/>
      <c r="W487" s="125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  <c r="AS487" s="41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  <c r="EW487" s="11"/>
      <c r="EX487" s="11"/>
      <c r="EY487" s="11"/>
    </row>
    <row r="488" spans="1:155" ht="18" x14ac:dyDescent="0.2">
      <c r="A488" s="48"/>
      <c r="B488" s="49"/>
      <c r="C488" s="49"/>
      <c r="D488" s="69" t="s">
        <v>86</v>
      </c>
      <c r="E488" s="65"/>
      <c r="F488" s="65"/>
      <c r="G488" s="94" t="s">
        <v>87</v>
      </c>
      <c r="H488" s="240">
        <f>+H496</f>
        <v>0</v>
      </c>
      <c r="I488" s="241">
        <f>+I496</f>
        <v>0</v>
      </c>
      <c r="J488" s="241">
        <f>+J496</f>
        <v>0</v>
      </c>
      <c r="K488" s="95" t="e">
        <f t="shared" si="193"/>
        <v>#DIV/0!</v>
      </c>
      <c r="L488" s="303">
        <f>+L496</f>
        <v>0</v>
      </c>
      <c r="M488" s="241"/>
      <c r="N488" s="241">
        <f>+N496</f>
        <v>0</v>
      </c>
      <c r="O488" s="304">
        <f>+O496</f>
        <v>0</v>
      </c>
      <c r="P488" s="85">
        <f>+P496</f>
        <v>0</v>
      </c>
      <c r="Q488" s="153">
        <f>+Q496</f>
        <v>0</v>
      </c>
      <c r="R488" s="39"/>
      <c r="S488" s="40"/>
      <c r="T488" s="125"/>
      <c r="U488" s="125"/>
      <c r="V488" s="125"/>
      <c r="W488" s="125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  <c r="AS488" s="41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  <c r="EW488" s="11"/>
      <c r="EX488" s="11"/>
      <c r="EY488" s="11"/>
    </row>
    <row r="489" spans="1:155" ht="18.75" thickBot="1" x14ac:dyDescent="0.25">
      <c r="A489" s="154"/>
      <c r="B489" s="155"/>
      <c r="C489" s="155"/>
      <c r="D489" s="156" t="s">
        <v>104</v>
      </c>
      <c r="E489" s="157"/>
      <c r="F489" s="157"/>
      <c r="G489" s="158" t="s">
        <v>105</v>
      </c>
      <c r="H489" s="270">
        <f>+H501</f>
        <v>0</v>
      </c>
      <c r="I489" s="271">
        <f>+I501</f>
        <v>0</v>
      </c>
      <c r="J489" s="271">
        <f>+J501</f>
        <v>0</v>
      </c>
      <c r="K489" s="159" t="e">
        <f t="shared" si="193"/>
        <v>#DIV/0!</v>
      </c>
      <c r="L489" s="324">
        <f>+L501</f>
        <v>0</v>
      </c>
      <c r="M489" s="271"/>
      <c r="N489" s="271">
        <f>+N501</f>
        <v>0</v>
      </c>
      <c r="O489" s="325">
        <f>+O501</f>
        <v>0</v>
      </c>
      <c r="P489" s="160">
        <f>+P501</f>
        <v>0</v>
      </c>
      <c r="Q489" s="161">
        <f>+Q501</f>
        <v>0</v>
      </c>
      <c r="R489" s="39"/>
      <c r="S489" s="40"/>
      <c r="T489" s="125"/>
      <c r="U489" s="125"/>
      <c r="V489" s="125"/>
      <c r="W489" s="125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  <c r="AS489" s="41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  <c r="EW489" s="11"/>
      <c r="EX489" s="11"/>
      <c r="EY489" s="11"/>
    </row>
    <row r="490" spans="1:155" ht="16.5" customHeight="1" x14ac:dyDescent="0.2">
      <c r="A490" s="42">
        <v>8008</v>
      </c>
      <c r="B490" s="43"/>
      <c r="C490" s="43"/>
      <c r="D490" s="43"/>
      <c r="E490" s="43"/>
      <c r="F490" s="43"/>
      <c r="G490" s="162" t="s">
        <v>338</v>
      </c>
      <c r="H490" s="272">
        <f>+H491+H501</f>
        <v>0</v>
      </c>
      <c r="I490" s="273">
        <f>+I491+I501</f>
        <v>0</v>
      </c>
      <c r="J490" s="273">
        <f>+J491+J501</f>
        <v>0</v>
      </c>
      <c r="K490" s="163" t="e">
        <f t="shared" si="193"/>
        <v>#DIV/0!</v>
      </c>
      <c r="L490" s="326">
        <f>+L491+L501</f>
        <v>0</v>
      </c>
      <c r="M490" s="273"/>
      <c r="N490" s="273">
        <f>+N491+N501</f>
        <v>0</v>
      </c>
      <c r="O490" s="327">
        <f>+O491+O501</f>
        <v>0</v>
      </c>
      <c r="P490" s="164">
        <f>+P491+P501</f>
        <v>0</v>
      </c>
      <c r="Q490" s="165">
        <f>+Q491+Q501</f>
        <v>0</v>
      </c>
      <c r="R490" s="39"/>
      <c r="S490" s="40"/>
      <c r="T490" s="125"/>
      <c r="U490" s="125"/>
      <c r="V490" s="125"/>
      <c r="W490" s="125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  <c r="AS490" s="41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  <c r="EW490" s="11"/>
      <c r="EX490" s="11"/>
      <c r="EY490" s="11"/>
    </row>
    <row r="491" spans="1:155" ht="18" x14ac:dyDescent="0.2">
      <c r="A491" s="48"/>
      <c r="B491" s="49"/>
      <c r="C491" s="49"/>
      <c r="D491" s="69" t="s">
        <v>72</v>
      </c>
      <c r="E491" s="69"/>
      <c r="F491" s="69"/>
      <c r="G491" s="94" t="s">
        <v>83</v>
      </c>
      <c r="H491" s="240">
        <f>+H492+H496</f>
        <v>0</v>
      </c>
      <c r="I491" s="241">
        <f>+I492+I496</f>
        <v>0</v>
      </c>
      <c r="J491" s="241">
        <f>+J492+J496</f>
        <v>0</v>
      </c>
      <c r="K491" s="95" t="e">
        <f t="shared" si="193"/>
        <v>#DIV/0!</v>
      </c>
      <c r="L491" s="303">
        <f>+L492+L496</f>
        <v>0</v>
      </c>
      <c r="M491" s="241"/>
      <c r="N491" s="241">
        <f>+N492+N496</f>
        <v>0</v>
      </c>
      <c r="O491" s="304">
        <f>+O492+O496</f>
        <v>0</v>
      </c>
      <c r="P491" s="85">
        <f>+P492+P496</f>
        <v>0</v>
      </c>
      <c r="Q491" s="153">
        <f>+Q492+Q496</f>
        <v>0</v>
      </c>
      <c r="R491" s="39"/>
      <c r="S491" s="40"/>
      <c r="T491" s="125"/>
      <c r="U491" s="125"/>
      <c r="V491" s="125"/>
      <c r="W491" s="125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  <c r="AS491" s="41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  <c r="EW491" s="11"/>
      <c r="EX491" s="11"/>
      <c r="EY491" s="11"/>
    </row>
    <row r="492" spans="1:155" ht="18" x14ac:dyDescent="0.2">
      <c r="A492" s="48"/>
      <c r="B492" s="49"/>
      <c r="C492" s="49"/>
      <c r="D492" s="69" t="s">
        <v>84</v>
      </c>
      <c r="E492" s="69"/>
      <c r="F492" s="69"/>
      <c r="G492" s="94" t="s">
        <v>85</v>
      </c>
      <c r="H492" s="240">
        <f>+H493</f>
        <v>0</v>
      </c>
      <c r="I492" s="241">
        <f>+I493</f>
        <v>0</v>
      </c>
      <c r="J492" s="241">
        <f>+J493</f>
        <v>0</v>
      </c>
      <c r="K492" s="95" t="e">
        <f t="shared" si="193"/>
        <v>#DIV/0!</v>
      </c>
      <c r="L492" s="303">
        <f>+L493</f>
        <v>0</v>
      </c>
      <c r="M492" s="241"/>
      <c r="N492" s="241">
        <f t="shared" ref="N492:O492" si="196">+N493</f>
        <v>0</v>
      </c>
      <c r="O492" s="304">
        <f t="shared" si="196"/>
        <v>0</v>
      </c>
      <c r="P492" s="85">
        <f>+P493</f>
        <v>0</v>
      </c>
      <c r="Q492" s="153">
        <f>+Q493</f>
        <v>0</v>
      </c>
      <c r="R492" s="39"/>
      <c r="S492" s="40"/>
      <c r="T492" s="125"/>
      <c r="U492" s="125"/>
      <c r="V492" s="125"/>
      <c r="W492" s="125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  <c r="EW492" s="11"/>
      <c r="EX492" s="11"/>
      <c r="EY492" s="11"/>
    </row>
    <row r="493" spans="1:155" ht="18" x14ac:dyDescent="0.2">
      <c r="A493" s="48"/>
      <c r="B493" s="49"/>
      <c r="C493" s="49"/>
      <c r="D493" s="69"/>
      <c r="E493" s="69" t="s">
        <v>72</v>
      </c>
      <c r="F493" s="69"/>
      <c r="G493" s="67" t="s">
        <v>138</v>
      </c>
      <c r="H493" s="240">
        <f>+H494+H495</f>
        <v>0</v>
      </c>
      <c r="I493" s="241">
        <f>+I494+I495</f>
        <v>0</v>
      </c>
      <c r="J493" s="241">
        <f>+J494+J495</f>
        <v>0</v>
      </c>
      <c r="K493" s="95" t="e">
        <f t="shared" si="193"/>
        <v>#DIV/0!</v>
      </c>
      <c r="L493" s="303">
        <f>+L494+L495</f>
        <v>0</v>
      </c>
      <c r="M493" s="241"/>
      <c r="N493" s="241">
        <f>+N494+N495</f>
        <v>0</v>
      </c>
      <c r="O493" s="304">
        <f>+O494+O495</f>
        <v>0</v>
      </c>
      <c r="P493" s="85">
        <f>+P494+P495</f>
        <v>0</v>
      </c>
      <c r="Q493" s="153">
        <f>+Q494+Q495</f>
        <v>0</v>
      </c>
      <c r="R493" s="39"/>
      <c r="S493" s="40"/>
      <c r="T493" s="125"/>
      <c r="U493" s="125"/>
      <c r="V493" s="125"/>
      <c r="W493" s="125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  <c r="EW493" s="11"/>
      <c r="EX493" s="11"/>
      <c r="EY493" s="11"/>
    </row>
    <row r="494" spans="1:155" ht="18" x14ac:dyDescent="0.2">
      <c r="A494" s="48"/>
      <c r="B494" s="49"/>
      <c r="C494" s="49"/>
      <c r="D494" s="69"/>
      <c r="E494" s="69"/>
      <c r="F494" s="69" t="s">
        <v>72</v>
      </c>
      <c r="G494" s="68" t="s">
        <v>139</v>
      </c>
      <c r="H494" s="240"/>
      <c r="I494" s="241"/>
      <c r="J494" s="241"/>
      <c r="K494" s="95" t="e">
        <f t="shared" si="193"/>
        <v>#DIV/0!</v>
      </c>
      <c r="L494" s="303"/>
      <c r="M494" s="241"/>
      <c r="N494" s="241"/>
      <c r="O494" s="304">
        <f>+M494+N494</f>
        <v>0</v>
      </c>
      <c r="P494" s="85"/>
      <c r="Q494" s="153"/>
      <c r="R494" s="39"/>
      <c r="S494" s="40"/>
      <c r="T494" s="125"/>
      <c r="U494" s="125"/>
      <c r="V494" s="125"/>
      <c r="W494" s="125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  <c r="AS494" s="41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  <c r="EW494" s="11"/>
      <c r="EX494" s="11"/>
      <c r="EY494" s="11"/>
    </row>
    <row r="495" spans="1:155" ht="18" x14ac:dyDescent="0.2">
      <c r="A495" s="48"/>
      <c r="B495" s="49"/>
      <c r="C495" s="49"/>
      <c r="D495" s="69"/>
      <c r="E495" s="69"/>
      <c r="F495" s="69" t="s">
        <v>394</v>
      </c>
      <c r="G495" s="68" t="s">
        <v>274</v>
      </c>
      <c r="H495" s="240"/>
      <c r="I495" s="241"/>
      <c r="J495" s="241"/>
      <c r="K495" s="95" t="e">
        <f t="shared" si="193"/>
        <v>#DIV/0!</v>
      </c>
      <c r="L495" s="303"/>
      <c r="M495" s="241"/>
      <c r="N495" s="241"/>
      <c r="O495" s="304">
        <f>+M495+N495</f>
        <v>0</v>
      </c>
      <c r="P495" s="85"/>
      <c r="Q495" s="153"/>
      <c r="R495" s="39"/>
      <c r="S495" s="40"/>
      <c r="T495" s="125"/>
      <c r="U495" s="125"/>
      <c r="V495" s="125"/>
      <c r="W495" s="125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  <c r="EW495" s="11"/>
      <c r="EX495" s="11"/>
      <c r="EY495" s="11"/>
    </row>
    <row r="496" spans="1:155" ht="18" x14ac:dyDescent="0.2">
      <c r="A496" s="48"/>
      <c r="B496" s="49"/>
      <c r="C496" s="49"/>
      <c r="D496" s="69" t="s">
        <v>86</v>
      </c>
      <c r="E496" s="69"/>
      <c r="F496" s="69"/>
      <c r="G496" s="94" t="s">
        <v>87</v>
      </c>
      <c r="H496" s="240">
        <f>+H497+H499</f>
        <v>0</v>
      </c>
      <c r="I496" s="241">
        <f>+I497+I499</f>
        <v>0</v>
      </c>
      <c r="J496" s="241">
        <f>+J497+J499</f>
        <v>0</v>
      </c>
      <c r="K496" s="95" t="e">
        <f t="shared" si="193"/>
        <v>#DIV/0!</v>
      </c>
      <c r="L496" s="303">
        <f>+L497+L499</f>
        <v>0</v>
      </c>
      <c r="M496" s="241"/>
      <c r="N496" s="241">
        <f>+N497+N499</f>
        <v>0</v>
      </c>
      <c r="O496" s="304">
        <f>+O497+O499</f>
        <v>0</v>
      </c>
      <c r="P496" s="85">
        <f>+P497+P499</f>
        <v>0</v>
      </c>
      <c r="Q496" s="153">
        <f>+Q497+Q499</f>
        <v>0</v>
      </c>
      <c r="R496" s="39"/>
      <c r="S496" s="40"/>
      <c r="T496" s="125"/>
      <c r="U496" s="125"/>
      <c r="V496" s="125"/>
      <c r="W496" s="125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  <c r="AS496" s="41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  <c r="EW496" s="11"/>
      <c r="EX496" s="11"/>
      <c r="EY496" s="11"/>
    </row>
    <row r="497" spans="1:155" ht="18" x14ac:dyDescent="0.2">
      <c r="A497" s="48"/>
      <c r="B497" s="49"/>
      <c r="C497" s="49"/>
      <c r="D497" s="69"/>
      <c r="E497" s="69" t="s">
        <v>72</v>
      </c>
      <c r="F497" s="69"/>
      <c r="G497" s="67" t="s">
        <v>225</v>
      </c>
      <c r="H497" s="240">
        <f>+H498</f>
        <v>0</v>
      </c>
      <c r="I497" s="241">
        <f>+I498</f>
        <v>0</v>
      </c>
      <c r="J497" s="241">
        <f>+J498</f>
        <v>0</v>
      </c>
      <c r="K497" s="95" t="e">
        <f t="shared" si="193"/>
        <v>#DIV/0!</v>
      </c>
      <c r="L497" s="303">
        <f>+L498</f>
        <v>0</v>
      </c>
      <c r="M497" s="241"/>
      <c r="N497" s="241">
        <f t="shared" ref="N497:O497" si="197">+N498</f>
        <v>0</v>
      </c>
      <c r="O497" s="304">
        <f t="shared" si="197"/>
        <v>0</v>
      </c>
      <c r="P497" s="85">
        <f>+P498</f>
        <v>0</v>
      </c>
      <c r="Q497" s="153">
        <f>+Q498</f>
        <v>0</v>
      </c>
      <c r="R497" s="39"/>
      <c r="S497" s="40"/>
      <c r="T497" s="125"/>
      <c r="U497" s="125"/>
      <c r="V497" s="125"/>
      <c r="W497" s="125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  <c r="AS497" s="41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  <c r="EW497" s="11"/>
      <c r="EX497" s="11"/>
      <c r="EY497" s="11"/>
    </row>
    <row r="498" spans="1:155" ht="18" x14ac:dyDescent="0.2">
      <c r="A498" s="48"/>
      <c r="B498" s="49"/>
      <c r="C498" s="49"/>
      <c r="D498" s="69"/>
      <c r="E498" s="69"/>
      <c r="F498" s="69" t="s">
        <v>88</v>
      </c>
      <c r="G498" s="68" t="s">
        <v>395</v>
      </c>
      <c r="H498" s="240"/>
      <c r="I498" s="241"/>
      <c r="J498" s="241"/>
      <c r="K498" s="95" t="e">
        <f t="shared" si="193"/>
        <v>#DIV/0!</v>
      </c>
      <c r="L498" s="303"/>
      <c r="M498" s="241"/>
      <c r="N498" s="241"/>
      <c r="O498" s="304">
        <f>+M498+N498</f>
        <v>0</v>
      </c>
      <c r="P498" s="85"/>
      <c r="Q498" s="153"/>
      <c r="R498" s="39"/>
      <c r="S498" s="40"/>
      <c r="T498" s="125"/>
      <c r="U498" s="125"/>
      <c r="V498" s="125"/>
      <c r="W498" s="125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  <c r="AS498" s="41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  <c r="EW498" s="11"/>
      <c r="EX498" s="11"/>
      <c r="EY498" s="11"/>
    </row>
    <row r="499" spans="1:155" ht="18" x14ac:dyDescent="0.2">
      <c r="A499" s="48"/>
      <c r="B499" s="49"/>
      <c r="C499" s="49"/>
      <c r="D499" s="69"/>
      <c r="E499" s="69" t="s">
        <v>88</v>
      </c>
      <c r="F499" s="69"/>
      <c r="G499" s="94" t="s">
        <v>296</v>
      </c>
      <c r="H499" s="240">
        <f>+H500</f>
        <v>0</v>
      </c>
      <c r="I499" s="241">
        <f>+I500</f>
        <v>0</v>
      </c>
      <c r="J499" s="241">
        <f>+J500</f>
        <v>0</v>
      </c>
      <c r="K499" s="95" t="e">
        <f t="shared" si="193"/>
        <v>#DIV/0!</v>
      </c>
      <c r="L499" s="303">
        <f>+L500</f>
        <v>0</v>
      </c>
      <c r="M499" s="241"/>
      <c r="N499" s="241">
        <f t="shared" ref="N499:O499" si="198">+N500</f>
        <v>0</v>
      </c>
      <c r="O499" s="304">
        <f t="shared" si="198"/>
        <v>0</v>
      </c>
      <c r="P499" s="85">
        <f>+P500</f>
        <v>0</v>
      </c>
      <c r="Q499" s="153">
        <f>+Q500</f>
        <v>0</v>
      </c>
      <c r="R499" s="39"/>
      <c r="S499" s="40"/>
      <c r="T499" s="125"/>
      <c r="U499" s="125"/>
      <c r="V499" s="125"/>
      <c r="W499" s="125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  <c r="AK499" s="41"/>
      <c r="AL499" s="41"/>
      <c r="AM499" s="41"/>
      <c r="AN499" s="41"/>
      <c r="AO499" s="41"/>
      <c r="AP499" s="41"/>
      <c r="AQ499" s="41"/>
      <c r="AR499" s="41"/>
      <c r="AS499" s="41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  <c r="EW499" s="11"/>
      <c r="EX499" s="11"/>
      <c r="EY499" s="11"/>
    </row>
    <row r="500" spans="1:155" ht="18" x14ac:dyDescent="0.2">
      <c r="A500" s="48"/>
      <c r="B500" s="49"/>
      <c r="C500" s="49"/>
      <c r="D500" s="69"/>
      <c r="E500" s="69"/>
      <c r="F500" s="69" t="s">
        <v>72</v>
      </c>
      <c r="G500" s="68" t="s">
        <v>245</v>
      </c>
      <c r="H500" s="240"/>
      <c r="I500" s="241"/>
      <c r="J500" s="241"/>
      <c r="K500" s="95" t="e">
        <f t="shared" si="193"/>
        <v>#DIV/0!</v>
      </c>
      <c r="L500" s="303"/>
      <c r="M500" s="241"/>
      <c r="N500" s="241"/>
      <c r="O500" s="304">
        <f>+M500+N500</f>
        <v>0</v>
      </c>
      <c r="P500" s="85"/>
      <c r="Q500" s="153"/>
      <c r="R500" s="39"/>
      <c r="S500" s="40"/>
      <c r="T500" s="125"/>
      <c r="U500" s="125"/>
      <c r="V500" s="125"/>
      <c r="W500" s="125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  <c r="AS500" s="41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  <c r="EW500" s="11"/>
      <c r="EX500" s="11"/>
      <c r="EY500" s="11"/>
    </row>
    <row r="501" spans="1:155" ht="18" x14ac:dyDescent="0.2">
      <c r="A501" s="48"/>
      <c r="B501" s="49"/>
      <c r="C501" s="49"/>
      <c r="D501" s="65">
        <v>70</v>
      </c>
      <c r="E501" s="65"/>
      <c r="F501" s="65"/>
      <c r="G501" s="94" t="s">
        <v>105</v>
      </c>
      <c r="H501" s="240">
        <f t="shared" ref="H501:J503" si="199">+H502</f>
        <v>0</v>
      </c>
      <c r="I501" s="241">
        <f t="shared" si="199"/>
        <v>0</v>
      </c>
      <c r="J501" s="241">
        <f t="shared" si="199"/>
        <v>0</v>
      </c>
      <c r="K501" s="95" t="e">
        <f t="shared" si="193"/>
        <v>#DIV/0!</v>
      </c>
      <c r="L501" s="303">
        <f t="shared" ref="L501:Q503" si="200">+L502</f>
        <v>0</v>
      </c>
      <c r="M501" s="241"/>
      <c r="N501" s="241">
        <f t="shared" si="200"/>
        <v>0</v>
      </c>
      <c r="O501" s="304">
        <f t="shared" si="200"/>
        <v>0</v>
      </c>
      <c r="P501" s="85">
        <f t="shared" si="200"/>
        <v>0</v>
      </c>
      <c r="Q501" s="153">
        <f t="shared" si="200"/>
        <v>0</v>
      </c>
      <c r="R501" s="39"/>
      <c r="S501" s="40"/>
      <c r="T501" s="125"/>
      <c r="U501" s="125"/>
      <c r="V501" s="125"/>
      <c r="W501" s="125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  <c r="EW501" s="11"/>
      <c r="EX501" s="11"/>
      <c r="EY501" s="11"/>
    </row>
    <row r="502" spans="1:155" ht="18" x14ac:dyDescent="0.2">
      <c r="A502" s="48"/>
      <c r="B502" s="49"/>
      <c r="C502" s="49"/>
      <c r="D502" s="65">
        <v>71</v>
      </c>
      <c r="E502" s="65"/>
      <c r="F502" s="65"/>
      <c r="G502" s="94" t="s">
        <v>259</v>
      </c>
      <c r="H502" s="240">
        <f t="shared" si="199"/>
        <v>0</v>
      </c>
      <c r="I502" s="241">
        <f t="shared" si="199"/>
        <v>0</v>
      </c>
      <c r="J502" s="241">
        <f t="shared" si="199"/>
        <v>0</v>
      </c>
      <c r="K502" s="95" t="e">
        <f t="shared" si="193"/>
        <v>#DIV/0!</v>
      </c>
      <c r="L502" s="303">
        <f t="shared" si="200"/>
        <v>0</v>
      </c>
      <c r="M502" s="241"/>
      <c r="N502" s="241">
        <f t="shared" si="200"/>
        <v>0</v>
      </c>
      <c r="O502" s="304">
        <f t="shared" si="200"/>
        <v>0</v>
      </c>
      <c r="P502" s="85">
        <f t="shared" si="200"/>
        <v>0</v>
      </c>
      <c r="Q502" s="153">
        <f t="shared" si="200"/>
        <v>0</v>
      </c>
      <c r="R502" s="39"/>
      <c r="S502" s="40"/>
      <c r="T502" s="125"/>
      <c r="U502" s="125"/>
      <c r="V502" s="125"/>
      <c r="W502" s="125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  <c r="EW502" s="11"/>
      <c r="EX502" s="11"/>
      <c r="EY502" s="11"/>
    </row>
    <row r="503" spans="1:155" ht="18" x14ac:dyDescent="0.2">
      <c r="A503" s="48"/>
      <c r="B503" s="49"/>
      <c r="C503" s="49"/>
      <c r="D503" s="65"/>
      <c r="E503" s="69" t="s">
        <v>72</v>
      </c>
      <c r="F503" s="69"/>
      <c r="G503" s="67" t="s">
        <v>260</v>
      </c>
      <c r="H503" s="240">
        <f t="shared" si="199"/>
        <v>0</v>
      </c>
      <c r="I503" s="241">
        <f t="shared" si="199"/>
        <v>0</v>
      </c>
      <c r="J503" s="241">
        <f t="shared" si="199"/>
        <v>0</v>
      </c>
      <c r="K503" s="95" t="e">
        <f t="shared" si="193"/>
        <v>#DIV/0!</v>
      </c>
      <c r="L503" s="303">
        <f t="shared" si="200"/>
        <v>0</v>
      </c>
      <c r="M503" s="241"/>
      <c r="N503" s="241">
        <f t="shared" si="200"/>
        <v>0</v>
      </c>
      <c r="O503" s="304">
        <f t="shared" si="200"/>
        <v>0</v>
      </c>
      <c r="P503" s="85">
        <f t="shared" si="200"/>
        <v>0</v>
      </c>
      <c r="Q503" s="153">
        <f t="shared" si="200"/>
        <v>0</v>
      </c>
      <c r="R503" s="39"/>
      <c r="S503" s="40"/>
      <c r="T503" s="125"/>
      <c r="U503" s="125"/>
      <c r="V503" s="125"/>
      <c r="W503" s="125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  <c r="EW503" s="11"/>
      <c r="EX503" s="11"/>
      <c r="EY503" s="11"/>
    </row>
    <row r="504" spans="1:155" ht="18.75" thickBot="1" x14ac:dyDescent="0.25">
      <c r="A504" s="154"/>
      <c r="B504" s="155"/>
      <c r="C504" s="155"/>
      <c r="D504" s="157"/>
      <c r="E504" s="156"/>
      <c r="F504" s="156" t="s">
        <v>74</v>
      </c>
      <c r="G504" s="166" t="s">
        <v>262</v>
      </c>
      <c r="H504" s="270"/>
      <c r="I504" s="271"/>
      <c r="J504" s="271"/>
      <c r="K504" s="159" t="e">
        <f t="shared" si="193"/>
        <v>#DIV/0!</v>
      </c>
      <c r="L504" s="324"/>
      <c r="M504" s="271"/>
      <c r="N504" s="271"/>
      <c r="O504" s="325">
        <f>+M504+N504</f>
        <v>0</v>
      </c>
      <c r="P504" s="160"/>
      <c r="Q504" s="161"/>
      <c r="R504" s="39"/>
      <c r="S504" s="40"/>
      <c r="T504" s="125"/>
      <c r="U504" s="125"/>
      <c r="V504" s="125"/>
      <c r="W504" s="125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  <c r="EW504" s="11"/>
      <c r="EX504" s="11"/>
      <c r="EY504" s="11"/>
    </row>
    <row r="505" spans="1:155" ht="17.25" thickBot="1" x14ac:dyDescent="0.25">
      <c r="A505" s="167"/>
      <c r="B505" s="167"/>
      <c r="C505" s="167"/>
      <c r="D505" s="167"/>
      <c r="E505" s="167"/>
      <c r="F505" s="167"/>
      <c r="G505" s="168"/>
      <c r="H505" s="274"/>
      <c r="I505" s="274"/>
      <c r="J505" s="274"/>
      <c r="K505" s="169"/>
      <c r="L505" s="328"/>
      <c r="M505" s="329"/>
      <c r="N505" s="329"/>
      <c r="O505" s="329"/>
      <c r="P505" s="170"/>
      <c r="R505" s="39"/>
      <c r="S505" s="40"/>
      <c r="T505" s="125"/>
      <c r="U505" s="125"/>
      <c r="V505" s="125"/>
      <c r="W505" s="125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  <c r="EW505" s="11"/>
      <c r="EX505" s="11"/>
      <c r="EY505" s="11"/>
    </row>
    <row r="506" spans="1:155" ht="33.75" thickBot="1" x14ac:dyDescent="0.25">
      <c r="A506" s="171"/>
      <c r="B506" s="172"/>
      <c r="C506" s="172"/>
      <c r="D506" s="173" t="s">
        <v>100</v>
      </c>
      <c r="E506" s="173"/>
      <c r="F506" s="173"/>
      <c r="G506" s="174" t="s">
        <v>396</v>
      </c>
      <c r="H506" s="275"/>
      <c r="I506" s="276"/>
      <c r="J506" s="277">
        <f t="shared" ref="J506:J518" si="201">+J507</f>
        <v>0</v>
      </c>
      <c r="K506" s="175" t="e">
        <f t="shared" ref="K506:K518" si="202">ROUND(I506/H506*100,2)</f>
        <v>#DIV/0!</v>
      </c>
      <c r="L506" s="330"/>
      <c r="M506" s="331"/>
      <c r="N506" s="331">
        <f>+N507+N511+N515</f>
        <v>0</v>
      </c>
      <c r="O506" s="332">
        <f>+O507+O511+O515</f>
        <v>0</v>
      </c>
      <c r="P506" s="176">
        <f t="shared" ref="P506:P518" si="203">L506-O506</f>
        <v>0</v>
      </c>
      <c r="Q506" s="177" t="e">
        <f t="shared" ref="Q506:Q518" si="204">ROUND(O506/L506*100,2)</f>
        <v>#DIV/0!</v>
      </c>
      <c r="R506" s="39"/>
      <c r="S506" s="40"/>
      <c r="T506" s="125"/>
      <c r="U506" s="125"/>
      <c r="V506" s="125"/>
      <c r="W506" s="126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  <c r="EW506" s="11"/>
      <c r="EX506" s="11"/>
      <c r="EY506" s="11"/>
    </row>
    <row r="507" spans="1:155" ht="18" x14ac:dyDescent="0.2">
      <c r="A507" s="178"/>
      <c r="B507" s="179"/>
      <c r="C507" s="179"/>
      <c r="D507" s="180"/>
      <c r="E507" s="180" t="s">
        <v>74</v>
      </c>
      <c r="F507" s="180"/>
      <c r="G507" s="149" t="s">
        <v>397</v>
      </c>
      <c r="H507" s="278"/>
      <c r="I507" s="279"/>
      <c r="J507" s="269">
        <f t="shared" si="201"/>
        <v>0</v>
      </c>
      <c r="K507" s="150" t="e">
        <f t="shared" si="202"/>
        <v>#DIV/0!</v>
      </c>
      <c r="L507" s="333"/>
      <c r="M507" s="334"/>
      <c r="N507" s="334">
        <f>+N508+N509+N510</f>
        <v>0</v>
      </c>
      <c r="O507" s="335">
        <f>+O508+O509+O510</f>
        <v>0</v>
      </c>
      <c r="P507" s="151">
        <f t="shared" si="203"/>
        <v>0</v>
      </c>
      <c r="Q507" s="181" t="e">
        <f t="shared" si="204"/>
        <v>#DIV/0!</v>
      </c>
      <c r="R507" s="39"/>
      <c r="S507" s="40"/>
      <c r="T507" s="125"/>
      <c r="U507" s="125"/>
      <c r="V507" s="125"/>
      <c r="W507" s="126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  <c r="EW507" s="11"/>
      <c r="EX507" s="11"/>
      <c r="EY507" s="11"/>
    </row>
    <row r="508" spans="1:155" s="189" customFormat="1" ht="18" x14ac:dyDescent="0.2">
      <c r="A508" s="64"/>
      <c r="B508" s="65"/>
      <c r="C508" s="65"/>
      <c r="D508" s="69"/>
      <c r="E508" s="69"/>
      <c r="F508" s="69" t="s">
        <v>72</v>
      </c>
      <c r="G508" s="68" t="s">
        <v>398</v>
      </c>
      <c r="H508" s="280"/>
      <c r="I508" s="281"/>
      <c r="J508" s="255">
        <f t="shared" si="201"/>
        <v>0</v>
      </c>
      <c r="K508" s="182" t="e">
        <f t="shared" si="202"/>
        <v>#DIV/0!</v>
      </c>
      <c r="L508" s="336"/>
      <c r="M508" s="255"/>
      <c r="N508" s="255"/>
      <c r="O508" s="309">
        <f>+M508+N508</f>
        <v>0</v>
      </c>
      <c r="P508" s="96">
        <f t="shared" si="203"/>
        <v>0</v>
      </c>
      <c r="Q508" s="183" t="e">
        <f t="shared" si="204"/>
        <v>#DIV/0!</v>
      </c>
      <c r="R508" s="184"/>
      <c r="S508" s="185"/>
      <c r="T508" s="221"/>
      <c r="U508" s="221"/>
      <c r="V508" s="221"/>
      <c r="W508" s="222"/>
      <c r="X508" s="186"/>
      <c r="Y508" s="186"/>
      <c r="Z508" s="186"/>
      <c r="AA508" s="186"/>
      <c r="AB508" s="186"/>
      <c r="AC508" s="186"/>
      <c r="AD508" s="186"/>
      <c r="AE508" s="186"/>
      <c r="AF508" s="186"/>
      <c r="AG508" s="186"/>
      <c r="AH508" s="186"/>
      <c r="AI508" s="186"/>
      <c r="AJ508" s="186"/>
      <c r="AK508" s="186"/>
      <c r="AL508" s="186"/>
      <c r="AM508" s="187"/>
      <c r="AN508" s="187"/>
      <c r="AO508" s="187"/>
      <c r="AP508" s="187"/>
      <c r="AQ508" s="187"/>
      <c r="AR508" s="187"/>
      <c r="AS508" s="187"/>
      <c r="AT508" s="187"/>
      <c r="AU508" s="187"/>
      <c r="AV508" s="187"/>
      <c r="AW508" s="187"/>
      <c r="AX508" s="187"/>
      <c r="AY508" s="187"/>
      <c r="AZ508" s="187"/>
      <c r="BA508" s="187"/>
      <c r="BB508" s="187"/>
      <c r="BC508" s="187"/>
      <c r="BD508" s="187"/>
      <c r="BE508" s="187"/>
      <c r="BF508" s="187"/>
      <c r="BG508" s="187"/>
      <c r="BH508" s="187"/>
      <c r="BI508" s="187"/>
      <c r="BJ508" s="187"/>
      <c r="BK508" s="187"/>
      <c r="BL508" s="187"/>
      <c r="BM508" s="187"/>
      <c r="BN508" s="187"/>
      <c r="BO508" s="187"/>
      <c r="BP508" s="187"/>
      <c r="BQ508" s="187"/>
      <c r="BR508" s="187"/>
      <c r="BS508" s="187"/>
      <c r="BT508" s="187"/>
      <c r="BU508" s="187"/>
      <c r="BV508" s="187"/>
      <c r="BW508" s="187"/>
      <c r="BX508" s="187"/>
      <c r="BY508" s="187"/>
      <c r="BZ508" s="187"/>
      <c r="CA508" s="187"/>
      <c r="CB508" s="187"/>
      <c r="CC508" s="187"/>
      <c r="CD508" s="187"/>
      <c r="CE508" s="187"/>
      <c r="CF508" s="187"/>
      <c r="CG508" s="187"/>
      <c r="CH508" s="187"/>
      <c r="CI508" s="187"/>
      <c r="CJ508" s="187"/>
      <c r="CK508" s="187"/>
      <c r="CL508" s="187"/>
      <c r="CM508" s="187"/>
      <c r="CN508" s="187"/>
      <c r="CO508" s="187"/>
      <c r="CP508" s="187"/>
      <c r="CQ508" s="187"/>
      <c r="CR508" s="187"/>
      <c r="CS508" s="187"/>
      <c r="CT508" s="187"/>
      <c r="CU508" s="187"/>
      <c r="CV508" s="187"/>
      <c r="CW508" s="187"/>
      <c r="CX508" s="187"/>
      <c r="CY508" s="187"/>
      <c r="CZ508" s="187"/>
      <c r="DA508" s="187"/>
      <c r="DB508" s="187"/>
      <c r="DC508" s="187"/>
      <c r="DD508" s="188"/>
      <c r="DE508" s="188"/>
      <c r="DF508" s="188"/>
      <c r="DG508" s="188"/>
      <c r="DH508" s="188"/>
      <c r="DI508" s="188"/>
      <c r="DJ508" s="188"/>
      <c r="DK508" s="188"/>
      <c r="DL508" s="188"/>
      <c r="DM508" s="188"/>
      <c r="DN508" s="188"/>
      <c r="DO508" s="188"/>
      <c r="DP508" s="188"/>
      <c r="DQ508" s="188"/>
      <c r="DR508" s="188"/>
      <c r="DS508" s="188"/>
      <c r="DT508" s="188"/>
      <c r="DU508" s="188"/>
      <c r="DV508" s="188"/>
      <c r="DW508" s="188"/>
      <c r="DX508" s="188"/>
      <c r="DY508" s="188"/>
      <c r="DZ508" s="188"/>
      <c r="EA508" s="188"/>
      <c r="EB508" s="188"/>
      <c r="EC508" s="188"/>
      <c r="ED508" s="188"/>
      <c r="EE508" s="188"/>
      <c r="EF508" s="188"/>
      <c r="EG508" s="188"/>
      <c r="EH508" s="188"/>
      <c r="EI508" s="188"/>
      <c r="EJ508" s="188"/>
      <c r="EK508" s="188"/>
      <c r="EL508" s="188"/>
      <c r="EM508" s="188"/>
      <c r="EN508" s="188"/>
      <c r="EO508" s="188"/>
      <c r="EP508" s="188"/>
      <c r="EQ508" s="188"/>
      <c r="ER508" s="188"/>
      <c r="ES508" s="188"/>
      <c r="ET508" s="188"/>
      <c r="EU508" s="188"/>
      <c r="EV508" s="188"/>
      <c r="EW508" s="188"/>
      <c r="EX508" s="188"/>
      <c r="EY508" s="188"/>
    </row>
    <row r="509" spans="1:155" s="189" customFormat="1" ht="18" x14ac:dyDescent="0.2">
      <c r="A509" s="64"/>
      <c r="B509" s="65"/>
      <c r="C509" s="65"/>
      <c r="D509" s="69"/>
      <c r="E509" s="69"/>
      <c r="F509" s="69" t="s">
        <v>74</v>
      </c>
      <c r="G509" s="68" t="s">
        <v>399</v>
      </c>
      <c r="H509" s="280"/>
      <c r="I509" s="281"/>
      <c r="J509" s="255">
        <f t="shared" si="201"/>
        <v>0</v>
      </c>
      <c r="K509" s="182" t="e">
        <f t="shared" si="202"/>
        <v>#DIV/0!</v>
      </c>
      <c r="L509" s="336"/>
      <c r="M509" s="255"/>
      <c r="N509" s="255"/>
      <c r="O509" s="309">
        <f>+M509+N509</f>
        <v>0</v>
      </c>
      <c r="P509" s="96">
        <f t="shared" si="203"/>
        <v>0</v>
      </c>
      <c r="Q509" s="183" t="e">
        <f t="shared" si="204"/>
        <v>#DIV/0!</v>
      </c>
      <c r="R509" s="184"/>
      <c r="S509" s="185"/>
      <c r="T509" s="221"/>
      <c r="U509" s="221"/>
      <c r="V509" s="221"/>
      <c r="W509" s="222"/>
      <c r="X509" s="186"/>
      <c r="Y509" s="186"/>
      <c r="Z509" s="186"/>
      <c r="AA509" s="186"/>
      <c r="AB509" s="186"/>
      <c r="AC509" s="186"/>
      <c r="AD509" s="186"/>
      <c r="AE509" s="186"/>
      <c r="AF509" s="186"/>
      <c r="AG509" s="186"/>
      <c r="AH509" s="186"/>
      <c r="AI509" s="186"/>
      <c r="AJ509" s="186"/>
      <c r="AK509" s="186"/>
      <c r="AL509" s="186"/>
      <c r="AM509" s="187"/>
      <c r="AN509" s="187"/>
      <c r="AO509" s="187"/>
      <c r="AP509" s="187"/>
      <c r="AQ509" s="187"/>
      <c r="AR509" s="187"/>
      <c r="AS509" s="187"/>
      <c r="AT509" s="187"/>
      <c r="AU509" s="187"/>
      <c r="AV509" s="187"/>
      <c r="AW509" s="187"/>
      <c r="AX509" s="187"/>
      <c r="AY509" s="187"/>
      <c r="AZ509" s="187"/>
      <c r="BA509" s="187"/>
      <c r="BB509" s="187"/>
      <c r="BC509" s="187"/>
      <c r="BD509" s="187"/>
      <c r="BE509" s="187"/>
      <c r="BF509" s="187"/>
      <c r="BG509" s="187"/>
      <c r="BH509" s="187"/>
      <c r="BI509" s="187"/>
      <c r="BJ509" s="187"/>
      <c r="BK509" s="187"/>
      <c r="BL509" s="187"/>
      <c r="BM509" s="187"/>
      <c r="BN509" s="187"/>
      <c r="BO509" s="187"/>
      <c r="BP509" s="187"/>
      <c r="BQ509" s="187"/>
      <c r="BR509" s="187"/>
      <c r="BS509" s="187"/>
      <c r="BT509" s="187"/>
      <c r="BU509" s="187"/>
      <c r="BV509" s="187"/>
      <c r="BW509" s="187"/>
      <c r="BX509" s="187"/>
      <c r="BY509" s="187"/>
      <c r="BZ509" s="187"/>
      <c r="CA509" s="187"/>
      <c r="CB509" s="187"/>
      <c r="CC509" s="187"/>
      <c r="CD509" s="187"/>
      <c r="CE509" s="187"/>
      <c r="CF509" s="187"/>
      <c r="CG509" s="187"/>
      <c r="CH509" s="187"/>
      <c r="CI509" s="187"/>
      <c r="CJ509" s="187"/>
      <c r="CK509" s="187"/>
      <c r="CL509" s="187"/>
      <c r="CM509" s="187"/>
      <c r="CN509" s="187"/>
      <c r="CO509" s="187"/>
      <c r="CP509" s="187"/>
      <c r="CQ509" s="187"/>
      <c r="CR509" s="187"/>
      <c r="CS509" s="187"/>
      <c r="CT509" s="187"/>
      <c r="CU509" s="187"/>
      <c r="CV509" s="187"/>
      <c r="CW509" s="187"/>
      <c r="CX509" s="187"/>
      <c r="CY509" s="187"/>
      <c r="CZ509" s="187"/>
      <c r="DA509" s="187"/>
      <c r="DB509" s="187"/>
      <c r="DC509" s="187"/>
      <c r="DD509" s="188"/>
      <c r="DE509" s="188"/>
      <c r="DF509" s="188"/>
      <c r="DG509" s="188"/>
      <c r="DH509" s="188"/>
      <c r="DI509" s="188"/>
      <c r="DJ509" s="188"/>
      <c r="DK509" s="188"/>
      <c r="DL509" s="188"/>
      <c r="DM509" s="188"/>
      <c r="DN509" s="188"/>
      <c r="DO509" s="188"/>
      <c r="DP509" s="188"/>
      <c r="DQ509" s="188"/>
      <c r="DR509" s="188"/>
      <c r="DS509" s="188"/>
      <c r="DT509" s="188"/>
      <c r="DU509" s="188"/>
      <c r="DV509" s="188"/>
      <c r="DW509" s="188"/>
      <c r="DX509" s="188"/>
      <c r="DY509" s="188"/>
      <c r="DZ509" s="188"/>
      <c r="EA509" s="188"/>
      <c r="EB509" s="188"/>
      <c r="EC509" s="188"/>
      <c r="ED509" s="188"/>
      <c r="EE509" s="188"/>
      <c r="EF509" s="188"/>
      <c r="EG509" s="188"/>
      <c r="EH509" s="188"/>
      <c r="EI509" s="188"/>
      <c r="EJ509" s="188"/>
      <c r="EK509" s="188"/>
      <c r="EL509" s="188"/>
      <c r="EM509" s="188"/>
      <c r="EN509" s="188"/>
      <c r="EO509" s="188"/>
      <c r="EP509" s="188"/>
      <c r="EQ509" s="188"/>
      <c r="ER509" s="188"/>
      <c r="ES509" s="188"/>
      <c r="ET509" s="188"/>
      <c r="EU509" s="188"/>
      <c r="EV509" s="188"/>
      <c r="EW509" s="188"/>
      <c r="EX509" s="188"/>
      <c r="EY509" s="188"/>
    </row>
    <row r="510" spans="1:155" s="201" customFormat="1" ht="18.75" thickBot="1" x14ac:dyDescent="0.25">
      <c r="A510" s="190"/>
      <c r="B510" s="191"/>
      <c r="C510" s="191"/>
      <c r="D510" s="192"/>
      <c r="E510" s="192"/>
      <c r="F510" s="192" t="s">
        <v>29</v>
      </c>
      <c r="G510" s="166" t="s">
        <v>400</v>
      </c>
      <c r="H510" s="282"/>
      <c r="I510" s="191"/>
      <c r="J510" s="283">
        <f t="shared" si="201"/>
        <v>0</v>
      </c>
      <c r="K510" s="193" t="e">
        <f t="shared" si="202"/>
        <v>#DIV/0!</v>
      </c>
      <c r="L510" s="337"/>
      <c r="M510" s="283"/>
      <c r="N510" s="283"/>
      <c r="O510" s="338">
        <f>+M510+N510</f>
        <v>0</v>
      </c>
      <c r="P510" s="194">
        <f t="shared" si="203"/>
        <v>0</v>
      </c>
      <c r="Q510" s="195" t="e">
        <f t="shared" si="204"/>
        <v>#DIV/0!</v>
      </c>
      <c r="R510" s="196"/>
      <c r="S510" s="197"/>
      <c r="T510" s="223"/>
      <c r="U510" s="223"/>
      <c r="V510" s="223"/>
      <c r="W510" s="224"/>
      <c r="X510" s="198"/>
      <c r="Y510" s="198"/>
      <c r="Z510" s="198"/>
      <c r="AA510" s="198"/>
      <c r="AB510" s="198"/>
      <c r="AC510" s="198"/>
      <c r="AD510" s="198"/>
      <c r="AE510" s="198"/>
      <c r="AF510" s="198"/>
      <c r="AG510" s="198"/>
      <c r="AH510" s="198"/>
      <c r="AI510" s="198"/>
      <c r="AJ510" s="198"/>
      <c r="AK510" s="198"/>
      <c r="AL510" s="198"/>
      <c r="AM510" s="199"/>
      <c r="AN510" s="199"/>
      <c r="AO510" s="199"/>
      <c r="AP510" s="199"/>
      <c r="AQ510" s="199"/>
      <c r="AR510" s="199"/>
      <c r="AS510" s="199"/>
      <c r="AT510" s="199"/>
      <c r="AU510" s="199"/>
      <c r="AV510" s="199"/>
      <c r="AW510" s="199"/>
      <c r="AX510" s="199"/>
      <c r="AY510" s="199"/>
      <c r="AZ510" s="199"/>
      <c r="BA510" s="199"/>
      <c r="BB510" s="199"/>
      <c r="BC510" s="199"/>
      <c r="BD510" s="199"/>
      <c r="BE510" s="199"/>
      <c r="BF510" s="199"/>
      <c r="BG510" s="199"/>
      <c r="BH510" s="199"/>
      <c r="BI510" s="199"/>
      <c r="BJ510" s="199"/>
      <c r="BK510" s="199"/>
      <c r="BL510" s="199"/>
      <c r="BM510" s="199"/>
      <c r="BN510" s="199"/>
      <c r="BO510" s="199"/>
      <c r="BP510" s="199"/>
      <c r="BQ510" s="199"/>
      <c r="BR510" s="199"/>
      <c r="BS510" s="199"/>
      <c r="BT510" s="199"/>
      <c r="BU510" s="199"/>
      <c r="BV510" s="199"/>
      <c r="BW510" s="199"/>
      <c r="BX510" s="199"/>
      <c r="BY510" s="199"/>
      <c r="BZ510" s="199"/>
      <c r="CA510" s="199"/>
      <c r="CB510" s="199"/>
      <c r="CC510" s="199"/>
      <c r="CD510" s="199"/>
      <c r="CE510" s="199"/>
      <c r="CF510" s="199"/>
      <c r="CG510" s="199"/>
      <c r="CH510" s="199"/>
      <c r="CI510" s="199"/>
      <c r="CJ510" s="199"/>
      <c r="CK510" s="199"/>
      <c r="CL510" s="199"/>
      <c r="CM510" s="199"/>
      <c r="CN510" s="199"/>
      <c r="CO510" s="199"/>
      <c r="CP510" s="199"/>
      <c r="CQ510" s="199"/>
      <c r="CR510" s="199"/>
      <c r="CS510" s="199"/>
      <c r="CT510" s="199"/>
      <c r="CU510" s="199"/>
      <c r="CV510" s="199"/>
      <c r="CW510" s="199"/>
      <c r="CX510" s="199"/>
      <c r="CY510" s="199"/>
      <c r="CZ510" s="199"/>
      <c r="DA510" s="199"/>
      <c r="DB510" s="199"/>
      <c r="DC510" s="199"/>
      <c r="DD510" s="200"/>
      <c r="DE510" s="200"/>
      <c r="DF510" s="200"/>
      <c r="DG510" s="200"/>
      <c r="DH510" s="200"/>
      <c r="DI510" s="200"/>
      <c r="DJ510" s="200"/>
      <c r="DK510" s="200"/>
      <c r="DL510" s="200"/>
      <c r="DM510" s="200"/>
      <c r="DN510" s="200"/>
      <c r="DO510" s="200"/>
      <c r="DP510" s="200"/>
      <c r="DQ510" s="200"/>
      <c r="DR510" s="200"/>
      <c r="DS510" s="200"/>
      <c r="DT510" s="200"/>
      <c r="DU510" s="200"/>
      <c r="DV510" s="200"/>
      <c r="DW510" s="200"/>
      <c r="DX510" s="200"/>
      <c r="DY510" s="200"/>
      <c r="DZ510" s="200"/>
      <c r="EA510" s="200"/>
      <c r="EB510" s="200"/>
      <c r="EC510" s="200"/>
      <c r="ED510" s="200"/>
      <c r="EE510" s="200"/>
      <c r="EF510" s="200"/>
      <c r="EG510" s="200"/>
      <c r="EH510" s="200"/>
      <c r="EI510" s="200"/>
      <c r="EJ510" s="200"/>
      <c r="EK510" s="200"/>
      <c r="EL510" s="200"/>
      <c r="EM510" s="200"/>
      <c r="EN510" s="200"/>
      <c r="EO510" s="200"/>
      <c r="EP510" s="200"/>
      <c r="EQ510" s="200"/>
      <c r="ER510" s="200"/>
      <c r="ES510" s="200"/>
      <c r="ET510" s="200"/>
      <c r="EU510" s="200"/>
      <c r="EV510" s="200"/>
      <c r="EW510" s="200"/>
      <c r="EX510" s="200"/>
      <c r="EY510" s="200"/>
    </row>
    <row r="511" spans="1:155" s="189" customFormat="1" ht="18" x14ac:dyDescent="0.2">
      <c r="A511" s="178"/>
      <c r="B511" s="179"/>
      <c r="C511" s="179"/>
      <c r="D511" s="202"/>
      <c r="E511" s="180"/>
      <c r="F511" s="180"/>
      <c r="G511" s="149" t="s">
        <v>401</v>
      </c>
      <c r="H511" s="278"/>
      <c r="I511" s="279"/>
      <c r="J511" s="269">
        <f t="shared" si="201"/>
        <v>0</v>
      </c>
      <c r="K511" s="150" t="e">
        <f t="shared" si="202"/>
        <v>#DIV/0!</v>
      </c>
      <c r="L511" s="333"/>
      <c r="M511" s="334"/>
      <c r="N511" s="334">
        <f>+N512+N513+N514</f>
        <v>0</v>
      </c>
      <c r="O511" s="335">
        <f>+O512+O513+O514</f>
        <v>0</v>
      </c>
      <c r="P511" s="151">
        <f t="shared" si="203"/>
        <v>0</v>
      </c>
      <c r="Q511" s="181" t="e">
        <f t="shared" si="204"/>
        <v>#DIV/0!</v>
      </c>
      <c r="R511" s="184"/>
      <c r="S511" s="185"/>
      <c r="T511" s="221"/>
      <c r="U511" s="221"/>
      <c r="V511" s="221"/>
      <c r="W511" s="222"/>
      <c r="X511" s="186"/>
      <c r="Y511" s="186"/>
      <c r="Z511" s="186"/>
      <c r="AA511" s="186"/>
      <c r="AB511" s="186"/>
      <c r="AC511" s="186"/>
      <c r="AD511" s="186"/>
      <c r="AE511" s="186"/>
      <c r="AF511" s="186"/>
      <c r="AG511" s="186"/>
      <c r="AH511" s="186"/>
      <c r="AI511" s="186"/>
      <c r="AJ511" s="186"/>
      <c r="AK511" s="186"/>
      <c r="AL511" s="186"/>
      <c r="AM511" s="187"/>
      <c r="AN511" s="187"/>
      <c r="AO511" s="187"/>
      <c r="AP511" s="187"/>
      <c r="AQ511" s="187"/>
      <c r="AR511" s="187"/>
      <c r="AS511" s="187"/>
      <c r="AT511" s="187"/>
      <c r="AU511" s="187"/>
      <c r="AV511" s="187"/>
      <c r="AW511" s="187"/>
      <c r="AX511" s="187"/>
      <c r="AY511" s="187"/>
      <c r="AZ511" s="187"/>
      <c r="BA511" s="187"/>
      <c r="BB511" s="187"/>
      <c r="BC511" s="187"/>
      <c r="BD511" s="187"/>
      <c r="BE511" s="187"/>
      <c r="BF511" s="187"/>
      <c r="BG511" s="187"/>
      <c r="BH511" s="187"/>
      <c r="BI511" s="187"/>
      <c r="BJ511" s="187"/>
      <c r="BK511" s="187"/>
      <c r="BL511" s="187"/>
      <c r="BM511" s="187"/>
      <c r="BN511" s="187"/>
      <c r="BO511" s="187"/>
      <c r="BP511" s="187"/>
      <c r="BQ511" s="187"/>
      <c r="BR511" s="187"/>
      <c r="BS511" s="187"/>
      <c r="BT511" s="187"/>
      <c r="BU511" s="187"/>
      <c r="BV511" s="187"/>
      <c r="BW511" s="187"/>
      <c r="BX511" s="187"/>
      <c r="BY511" s="187"/>
      <c r="BZ511" s="187"/>
      <c r="CA511" s="187"/>
      <c r="CB511" s="187"/>
      <c r="CC511" s="187"/>
      <c r="CD511" s="187"/>
      <c r="CE511" s="187"/>
      <c r="CF511" s="187"/>
      <c r="CG511" s="187"/>
      <c r="CH511" s="187"/>
      <c r="CI511" s="187"/>
      <c r="CJ511" s="187"/>
      <c r="CK511" s="187"/>
      <c r="CL511" s="187"/>
      <c r="CM511" s="187"/>
      <c r="CN511" s="187"/>
      <c r="CO511" s="187"/>
      <c r="CP511" s="187"/>
      <c r="CQ511" s="187"/>
      <c r="CR511" s="187"/>
      <c r="CS511" s="187"/>
      <c r="CT511" s="187"/>
      <c r="CU511" s="187"/>
      <c r="CV511" s="187"/>
      <c r="CW511" s="187"/>
      <c r="CX511" s="187"/>
      <c r="CY511" s="187"/>
      <c r="CZ511" s="187"/>
      <c r="DA511" s="187"/>
      <c r="DB511" s="187"/>
      <c r="DC511" s="187"/>
      <c r="DD511" s="188"/>
      <c r="DE511" s="188"/>
      <c r="DF511" s="188"/>
      <c r="DG511" s="188"/>
      <c r="DH511" s="188"/>
      <c r="DI511" s="188"/>
      <c r="DJ511" s="188"/>
      <c r="DK511" s="188"/>
      <c r="DL511" s="188"/>
      <c r="DM511" s="188"/>
      <c r="DN511" s="188"/>
      <c r="DO511" s="188"/>
      <c r="DP511" s="188"/>
      <c r="DQ511" s="188"/>
      <c r="DR511" s="188"/>
      <c r="DS511" s="188"/>
      <c r="DT511" s="188"/>
      <c r="DU511" s="188"/>
      <c r="DV511" s="188"/>
      <c r="DW511" s="188"/>
      <c r="DX511" s="188"/>
      <c r="DY511" s="188"/>
      <c r="DZ511" s="188"/>
      <c r="EA511" s="188"/>
      <c r="EB511" s="188"/>
      <c r="EC511" s="188"/>
      <c r="ED511" s="188"/>
      <c r="EE511" s="188"/>
      <c r="EF511" s="188"/>
      <c r="EG511" s="188"/>
      <c r="EH511" s="188"/>
      <c r="EI511" s="188"/>
      <c r="EJ511" s="188"/>
      <c r="EK511" s="188"/>
      <c r="EL511" s="188"/>
      <c r="EM511" s="188"/>
      <c r="EN511" s="188"/>
      <c r="EO511" s="188"/>
      <c r="EP511" s="188"/>
      <c r="EQ511" s="188"/>
      <c r="ER511" s="188"/>
      <c r="ES511" s="188"/>
      <c r="ET511" s="188"/>
      <c r="EU511" s="188"/>
      <c r="EV511" s="188"/>
      <c r="EW511" s="188"/>
      <c r="EX511" s="188"/>
      <c r="EY511" s="188"/>
    </row>
    <row r="512" spans="1:155" s="189" customFormat="1" ht="18" x14ac:dyDescent="0.2">
      <c r="A512" s="64"/>
      <c r="B512" s="65"/>
      <c r="C512" s="65"/>
      <c r="D512" s="69"/>
      <c r="E512" s="69"/>
      <c r="F512" s="69" t="s">
        <v>72</v>
      </c>
      <c r="G512" s="68" t="s">
        <v>398</v>
      </c>
      <c r="H512" s="280"/>
      <c r="I512" s="281"/>
      <c r="J512" s="255">
        <f t="shared" si="201"/>
        <v>0</v>
      </c>
      <c r="K512" s="182" t="e">
        <f t="shared" si="202"/>
        <v>#DIV/0!</v>
      </c>
      <c r="L512" s="336"/>
      <c r="M512" s="255"/>
      <c r="N512" s="255"/>
      <c r="O512" s="309">
        <f>+M512+N512</f>
        <v>0</v>
      </c>
      <c r="P512" s="96">
        <f t="shared" si="203"/>
        <v>0</v>
      </c>
      <c r="Q512" s="183" t="e">
        <f t="shared" si="204"/>
        <v>#DIV/0!</v>
      </c>
      <c r="R512" s="184"/>
      <c r="S512" s="185"/>
      <c r="T512" s="221"/>
      <c r="U512" s="221"/>
      <c r="V512" s="221"/>
      <c r="W512" s="222"/>
      <c r="X512" s="186"/>
      <c r="Y512" s="186"/>
      <c r="Z512" s="186"/>
      <c r="AA512" s="186"/>
      <c r="AB512" s="186"/>
      <c r="AC512" s="186"/>
      <c r="AD512" s="186"/>
      <c r="AE512" s="186"/>
      <c r="AF512" s="186"/>
      <c r="AG512" s="186"/>
      <c r="AH512" s="186"/>
      <c r="AI512" s="186"/>
      <c r="AJ512" s="186"/>
      <c r="AK512" s="186"/>
      <c r="AL512" s="186"/>
      <c r="AM512" s="187"/>
      <c r="AN512" s="187"/>
      <c r="AO512" s="187"/>
      <c r="AP512" s="187"/>
      <c r="AQ512" s="187"/>
      <c r="AR512" s="187"/>
      <c r="AS512" s="187"/>
      <c r="AT512" s="187"/>
      <c r="AU512" s="187"/>
      <c r="AV512" s="187"/>
      <c r="AW512" s="187"/>
      <c r="AX512" s="187"/>
      <c r="AY512" s="187"/>
      <c r="AZ512" s="187"/>
      <c r="BA512" s="187"/>
      <c r="BB512" s="187"/>
      <c r="BC512" s="187"/>
      <c r="BD512" s="187"/>
      <c r="BE512" s="187"/>
      <c r="BF512" s="187"/>
      <c r="BG512" s="187"/>
      <c r="BH512" s="187"/>
      <c r="BI512" s="187"/>
      <c r="BJ512" s="187"/>
      <c r="BK512" s="187"/>
      <c r="BL512" s="187"/>
      <c r="BM512" s="187"/>
      <c r="BN512" s="187"/>
      <c r="BO512" s="187"/>
      <c r="BP512" s="187"/>
      <c r="BQ512" s="187"/>
      <c r="BR512" s="187"/>
      <c r="BS512" s="187"/>
      <c r="BT512" s="187"/>
      <c r="BU512" s="187"/>
      <c r="BV512" s="187"/>
      <c r="BW512" s="187"/>
      <c r="BX512" s="187"/>
      <c r="BY512" s="187"/>
      <c r="BZ512" s="187"/>
      <c r="CA512" s="187"/>
      <c r="CB512" s="187"/>
      <c r="CC512" s="187"/>
      <c r="CD512" s="187"/>
      <c r="CE512" s="187"/>
      <c r="CF512" s="187"/>
      <c r="CG512" s="187"/>
      <c r="CH512" s="187"/>
      <c r="CI512" s="187"/>
      <c r="CJ512" s="187"/>
      <c r="CK512" s="187"/>
      <c r="CL512" s="187"/>
      <c r="CM512" s="187"/>
      <c r="CN512" s="187"/>
      <c r="CO512" s="187"/>
      <c r="CP512" s="187"/>
      <c r="CQ512" s="187"/>
      <c r="CR512" s="187"/>
      <c r="CS512" s="187"/>
      <c r="CT512" s="187"/>
      <c r="CU512" s="187"/>
      <c r="CV512" s="187"/>
      <c r="CW512" s="187"/>
      <c r="CX512" s="187"/>
      <c r="CY512" s="187"/>
      <c r="CZ512" s="187"/>
      <c r="DA512" s="187"/>
      <c r="DB512" s="187"/>
      <c r="DC512" s="187"/>
      <c r="DD512" s="188"/>
      <c r="DE512" s="188"/>
      <c r="DF512" s="188"/>
      <c r="DG512" s="188"/>
      <c r="DH512" s="188"/>
      <c r="DI512" s="188"/>
      <c r="DJ512" s="188"/>
      <c r="DK512" s="188"/>
      <c r="DL512" s="188"/>
      <c r="DM512" s="188"/>
      <c r="DN512" s="188"/>
      <c r="DO512" s="188"/>
      <c r="DP512" s="188"/>
      <c r="DQ512" s="188"/>
      <c r="DR512" s="188"/>
      <c r="DS512" s="188"/>
      <c r="DT512" s="188"/>
      <c r="DU512" s="188"/>
      <c r="DV512" s="188"/>
      <c r="DW512" s="188"/>
      <c r="DX512" s="188"/>
      <c r="DY512" s="188"/>
      <c r="DZ512" s="188"/>
      <c r="EA512" s="188"/>
      <c r="EB512" s="188"/>
      <c r="EC512" s="188"/>
      <c r="ED512" s="188"/>
      <c r="EE512" s="188"/>
      <c r="EF512" s="188"/>
      <c r="EG512" s="188"/>
      <c r="EH512" s="188"/>
      <c r="EI512" s="188"/>
      <c r="EJ512" s="188"/>
      <c r="EK512" s="188"/>
      <c r="EL512" s="188"/>
      <c r="EM512" s="188"/>
      <c r="EN512" s="188"/>
      <c r="EO512" s="188"/>
      <c r="EP512" s="188"/>
      <c r="EQ512" s="188"/>
      <c r="ER512" s="188"/>
      <c r="ES512" s="188"/>
      <c r="ET512" s="188"/>
      <c r="EU512" s="188"/>
      <c r="EV512" s="188"/>
      <c r="EW512" s="188"/>
      <c r="EX512" s="188"/>
      <c r="EY512" s="188"/>
    </row>
    <row r="513" spans="1:155" s="189" customFormat="1" ht="18" x14ac:dyDescent="0.2">
      <c r="A513" s="64"/>
      <c r="B513" s="65"/>
      <c r="C513" s="65"/>
      <c r="D513" s="69"/>
      <c r="E513" s="69"/>
      <c r="F513" s="69" t="s">
        <v>74</v>
      </c>
      <c r="G513" s="68" t="s">
        <v>399</v>
      </c>
      <c r="H513" s="280"/>
      <c r="I513" s="281"/>
      <c r="J513" s="255">
        <f t="shared" si="201"/>
        <v>0</v>
      </c>
      <c r="K513" s="182" t="e">
        <f t="shared" si="202"/>
        <v>#DIV/0!</v>
      </c>
      <c r="L513" s="336"/>
      <c r="M513" s="255"/>
      <c r="N513" s="255"/>
      <c r="O513" s="309">
        <f>+M513+N513</f>
        <v>0</v>
      </c>
      <c r="P513" s="96">
        <f t="shared" si="203"/>
        <v>0</v>
      </c>
      <c r="Q513" s="183" t="e">
        <f t="shared" si="204"/>
        <v>#DIV/0!</v>
      </c>
      <c r="R513" s="184"/>
      <c r="S513" s="185"/>
      <c r="T513" s="221"/>
      <c r="U513" s="221"/>
      <c r="V513" s="221"/>
      <c r="W513" s="222"/>
      <c r="X513" s="186"/>
      <c r="Y513" s="186"/>
      <c r="Z513" s="186"/>
      <c r="AA513" s="186"/>
      <c r="AB513" s="186"/>
      <c r="AC513" s="186"/>
      <c r="AD513" s="186"/>
      <c r="AE513" s="186"/>
      <c r="AF513" s="186"/>
      <c r="AG513" s="186"/>
      <c r="AH513" s="186"/>
      <c r="AI513" s="186"/>
      <c r="AJ513" s="186"/>
      <c r="AK513" s="186"/>
      <c r="AL513" s="186"/>
      <c r="AM513" s="187"/>
      <c r="AN513" s="187"/>
      <c r="AO513" s="187"/>
      <c r="AP513" s="187"/>
      <c r="AQ513" s="187"/>
      <c r="AR513" s="187"/>
      <c r="AS513" s="187"/>
      <c r="AT513" s="187"/>
      <c r="AU513" s="187"/>
      <c r="AV513" s="187"/>
      <c r="AW513" s="187"/>
      <c r="AX513" s="187"/>
      <c r="AY513" s="187"/>
      <c r="AZ513" s="187"/>
      <c r="BA513" s="187"/>
      <c r="BB513" s="187"/>
      <c r="BC513" s="187"/>
      <c r="BD513" s="187"/>
      <c r="BE513" s="187"/>
      <c r="BF513" s="187"/>
      <c r="BG513" s="187"/>
      <c r="BH513" s="187"/>
      <c r="BI513" s="187"/>
      <c r="BJ513" s="187"/>
      <c r="BK513" s="187"/>
      <c r="BL513" s="187"/>
      <c r="BM513" s="187"/>
      <c r="BN513" s="187"/>
      <c r="BO513" s="187"/>
      <c r="BP513" s="187"/>
      <c r="BQ513" s="187"/>
      <c r="BR513" s="187"/>
      <c r="BS513" s="187"/>
      <c r="BT513" s="187"/>
      <c r="BU513" s="187"/>
      <c r="BV513" s="187"/>
      <c r="BW513" s="187"/>
      <c r="BX513" s="187"/>
      <c r="BY513" s="187"/>
      <c r="BZ513" s="187"/>
      <c r="CA513" s="187"/>
      <c r="CB513" s="187"/>
      <c r="CC513" s="187"/>
      <c r="CD513" s="187"/>
      <c r="CE513" s="187"/>
      <c r="CF513" s="187"/>
      <c r="CG513" s="187"/>
      <c r="CH513" s="187"/>
      <c r="CI513" s="187"/>
      <c r="CJ513" s="187"/>
      <c r="CK513" s="187"/>
      <c r="CL513" s="187"/>
      <c r="CM513" s="187"/>
      <c r="CN513" s="187"/>
      <c r="CO513" s="187"/>
      <c r="CP513" s="187"/>
      <c r="CQ513" s="187"/>
      <c r="CR513" s="187"/>
      <c r="CS513" s="187"/>
      <c r="CT513" s="187"/>
      <c r="CU513" s="187"/>
      <c r="CV513" s="187"/>
      <c r="CW513" s="187"/>
      <c r="CX513" s="187"/>
      <c r="CY513" s="187"/>
      <c r="CZ513" s="187"/>
      <c r="DA513" s="187"/>
      <c r="DB513" s="187"/>
      <c r="DC513" s="187"/>
      <c r="DD513" s="188"/>
      <c r="DE513" s="188"/>
      <c r="DF513" s="188"/>
      <c r="DG513" s="188"/>
      <c r="DH513" s="188"/>
      <c r="DI513" s="188"/>
      <c r="DJ513" s="188"/>
      <c r="DK513" s="188"/>
      <c r="DL513" s="188"/>
      <c r="DM513" s="188"/>
      <c r="DN513" s="188"/>
      <c r="DO513" s="188"/>
      <c r="DP513" s="188"/>
      <c r="DQ513" s="188"/>
      <c r="DR513" s="188"/>
      <c r="DS513" s="188"/>
      <c r="DT513" s="188"/>
      <c r="DU513" s="188"/>
      <c r="DV513" s="188"/>
      <c r="DW513" s="188"/>
      <c r="DX513" s="188"/>
      <c r="DY513" s="188"/>
      <c r="DZ513" s="188"/>
      <c r="EA513" s="188"/>
      <c r="EB513" s="188"/>
      <c r="EC513" s="188"/>
      <c r="ED513" s="188"/>
      <c r="EE513" s="188"/>
      <c r="EF513" s="188"/>
      <c r="EG513" s="188"/>
      <c r="EH513" s="188"/>
      <c r="EI513" s="188"/>
      <c r="EJ513" s="188"/>
      <c r="EK513" s="188"/>
      <c r="EL513" s="188"/>
      <c r="EM513" s="188"/>
      <c r="EN513" s="188"/>
      <c r="EO513" s="188"/>
      <c r="EP513" s="188"/>
      <c r="EQ513" s="188"/>
      <c r="ER513" s="188"/>
      <c r="ES513" s="188"/>
      <c r="ET513" s="188"/>
      <c r="EU513" s="188"/>
      <c r="EV513" s="188"/>
      <c r="EW513" s="188"/>
      <c r="EX513" s="188"/>
      <c r="EY513" s="188"/>
    </row>
    <row r="514" spans="1:155" s="201" customFormat="1" ht="18.75" thickBot="1" x14ac:dyDescent="0.25">
      <c r="A514" s="190"/>
      <c r="B514" s="191"/>
      <c r="C514" s="191"/>
      <c r="D514" s="192"/>
      <c r="E514" s="192"/>
      <c r="F514" s="192" t="s">
        <v>29</v>
      </c>
      <c r="G514" s="166" t="s">
        <v>400</v>
      </c>
      <c r="H514" s="282"/>
      <c r="I514" s="191"/>
      <c r="J514" s="283">
        <f t="shared" si="201"/>
        <v>0</v>
      </c>
      <c r="K514" s="193" t="e">
        <f t="shared" si="202"/>
        <v>#DIV/0!</v>
      </c>
      <c r="L514" s="337"/>
      <c r="M514" s="283"/>
      <c r="N514" s="283"/>
      <c r="O514" s="338">
        <f>+M514+N514</f>
        <v>0</v>
      </c>
      <c r="P514" s="194">
        <f t="shared" si="203"/>
        <v>0</v>
      </c>
      <c r="Q514" s="195" t="e">
        <f t="shared" si="204"/>
        <v>#DIV/0!</v>
      </c>
      <c r="R514" s="196"/>
      <c r="S514" s="197"/>
      <c r="T514" s="223"/>
      <c r="U514" s="223"/>
      <c r="V514" s="223"/>
      <c r="W514" s="224"/>
      <c r="X514" s="198"/>
      <c r="Y514" s="198"/>
      <c r="Z514" s="198"/>
      <c r="AA514" s="198"/>
      <c r="AB514" s="198"/>
      <c r="AC514" s="198"/>
      <c r="AD514" s="198"/>
      <c r="AE514" s="198"/>
      <c r="AF514" s="198"/>
      <c r="AG514" s="198"/>
      <c r="AH514" s="198"/>
      <c r="AI514" s="198"/>
      <c r="AJ514" s="198"/>
      <c r="AK514" s="198"/>
      <c r="AL514" s="198"/>
      <c r="AM514" s="199"/>
      <c r="AN514" s="199"/>
      <c r="AO514" s="199"/>
      <c r="AP514" s="199"/>
      <c r="AQ514" s="199"/>
      <c r="AR514" s="199"/>
      <c r="AS514" s="199"/>
      <c r="AT514" s="199"/>
      <c r="AU514" s="199"/>
      <c r="AV514" s="199"/>
      <c r="AW514" s="199"/>
      <c r="AX514" s="199"/>
      <c r="AY514" s="199"/>
      <c r="AZ514" s="199"/>
      <c r="BA514" s="199"/>
      <c r="BB514" s="199"/>
      <c r="BC514" s="199"/>
      <c r="BD514" s="199"/>
      <c r="BE514" s="199"/>
      <c r="BF514" s="199"/>
      <c r="BG514" s="199"/>
      <c r="BH514" s="199"/>
      <c r="BI514" s="199"/>
      <c r="BJ514" s="199"/>
      <c r="BK514" s="199"/>
      <c r="BL514" s="199"/>
      <c r="BM514" s="199"/>
      <c r="BN514" s="199"/>
      <c r="BO514" s="199"/>
      <c r="BP514" s="199"/>
      <c r="BQ514" s="199"/>
      <c r="BR514" s="199"/>
      <c r="BS514" s="199"/>
      <c r="BT514" s="199"/>
      <c r="BU514" s="199"/>
      <c r="BV514" s="199"/>
      <c r="BW514" s="199"/>
      <c r="BX514" s="199"/>
      <c r="BY514" s="199"/>
      <c r="BZ514" s="199"/>
      <c r="CA514" s="199"/>
      <c r="CB514" s="199"/>
      <c r="CC514" s="199"/>
      <c r="CD514" s="199"/>
      <c r="CE514" s="199"/>
      <c r="CF514" s="199"/>
      <c r="CG514" s="199"/>
      <c r="CH514" s="199"/>
      <c r="CI514" s="199"/>
      <c r="CJ514" s="199"/>
      <c r="CK514" s="199"/>
      <c r="CL514" s="199"/>
      <c r="CM514" s="199"/>
      <c r="CN514" s="199"/>
      <c r="CO514" s="199"/>
      <c r="CP514" s="199"/>
      <c r="CQ514" s="199"/>
      <c r="CR514" s="199"/>
      <c r="CS514" s="199"/>
      <c r="CT514" s="199"/>
      <c r="CU514" s="199"/>
      <c r="CV514" s="199"/>
      <c r="CW514" s="199"/>
      <c r="CX514" s="199"/>
      <c r="CY514" s="199"/>
      <c r="CZ514" s="199"/>
      <c r="DA514" s="199"/>
      <c r="DB514" s="199"/>
      <c r="DC514" s="199"/>
      <c r="DD514" s="200"/>
      <c r="DE514" s="200"/>
      <c r="DF514" s="200"/>
      <c r="DG514" s="200"/>
      <c r="DH514" s="200"/>
      <c r="DI514" s="200"/>
      <c r="DJ514" s="200"/>
      <c r="DK514" s="200"/>
      <c r="DL514" s="200"/>
      <c r="DM514" s="200"/>
      <c r="DN514" s="200"/>
      <c r="DO514" s="200"/>
      <c r="DP514" s="200"/>
      <c r="DQ514" s="200"/>
      <c r="DR514" s="200"/>
      <c r="DS514" s="200"/>
      <c r="DT514" s="200"/>
      <c r="DU514" s="200"/>
      <c r="DV514" s="200"/>
      <c r="DW514" s="200"/>
      <c r="DX514" s="200"/>
      <c r="DY514" s="200"/>
      <c r="DZ514" s="200"/>
      <c r="EA514" s="200"/>
      <c r="EB514" s="200"/>
      <c r="EC514" s="200"/>
      <c r="ED514" s="200"/>
      <c r="EE514" s="200"/>
      <c r="EF514" s="200"/>
      <c r="EG514" s="200"/>
      <c r="EH514" s="200"/>
      <c r="EI514" s="200"/>
      <c r="EJ514" s="200"/>
      <c r="EK514" s="200"/>
      <c r="EL514" s="200"/>
      <c r="EM514" s="200"/>
      <c r="EN514" s="200"/>
      <c r="EO514" s="200"/>
      <c r="EP514" s="200"/>
      <c r="EQ514" s="200"/>
      <c r="ER514" s="200"/>
      <c r="ES514" s="200"/>
      <c r="ET514" s="200"/>
      <c r="EU514" s="200"/>
      <c r="EV514" s="200"/>
      <c r="EW514" s="200"/>
      <c r="EX514" s="200"/>
      <c r="EY514" s="200"/>
    </row>
    <row r="515" spans="1:155" s="189" customFormat="1" ht="18" x14ac:dyDescent="0.2">
      <c r="A515" s="178"/>
      <c r="B515" s="179"/>
      <c r="C515" s="179"/>
      <c r="D515" s="202"/>
      <c r="E515" s="180"/>
      <c r="F515" s="180"/>
      <c r="G515" s="149" t="s">
        <v>401</v>
      </c>
      <c r="H515" s="278"/>
      <c r="I515" s="279"/>
      <c r="J515" s="269">
        <f t="shared" si="201"/>
        <v>0</v>
      </c>
      <c r="K515" s="150" t="e">
        <f t="shared" si="202"/>
        <v>#DIV/0!</v>
      </c>
      <c r="L515" s="333"/>
      <c r="M515" s="334"/>
      <c r="N515" s="334">
        <f>+N516+N517+N518</f>
        <v>0</v>
      </c>
      <c r="O515" s="335">
        <f>+O516+O517+O518</f>
        <v>0</v>
      </c>
      <c r="P515" s="151">
        <f t="shared" si="203"/>
        <v>0</v>
      </c>
      <c r="Q515" s="181" t="e">
        <f t="shared" si="204"/>
        <v>#DIV/0!</v>
      </c>
      <c r="R515" s="184"/>
      <c r="S515" s="185"/>
      <c r="T515" s="221"/>
      <c r="U515" s="221"/>
      <c r="V515" s="221"/>
      <c r="W515" s="222"/>
      <c r="X515" s="186"/>
      <c r="Y515" s="186"/>
      <c r="Z515" s="186"/>
      <c r="AA515" s="186"/>
      <c r="AB515" s="186"/>
      <c r="AC515" s="186"/>
      <c r="AD515" s="186"/>
      <c r="AE515" s="186"/>
      <c r="AF515" s="186"/>
      <c r="AG515" s="186"/>
      <c r="AH515" s="186"/>
      <c r="AI515" s="186"/>
      <c r="AJ515" s="186"/>
      <c r="AK515" s="186"/>
      <c r="AL515" s="186"/>
      <c r="AM515" s="187"/>
      <c r="AN515" s="187"/>
      <c r="AO515" s="187"/>
      <c r="AP515" s="187"/>
      <c r="AQ515" s="187"/>
      <c r="AR515" s="187"/>
      <c r="AS515" s="187"/>
      <c r="AT515" s="187"/>
      <c r="AU515" s="187"/>
      <c r="AV515" s="187"/>
      <c r="AW515" s="187"/>
      <c r="AX515" s="187"/>
      <c r="AY515" s="187"/>
      <c r="AZ515" s="187"/>
      <c r="BA515" s="187"/>
      <c r="BB515" s="187"/>
      <c r="BC515" s="187"/>
      <c r="BD515" s="187"/>
      <c r="BE515" s="187"/>
      <c r="BF515" s="187"/>
      <c r="BG515" s="187"/>
      <c r="BH515" s="187"/>
      <c r="BI515" s="187"/>
      <c r="BJ515" s="187"/>
      <c r="BK515" s="187"/>
      <c r="BL515" s="187"/>
      <c r="BM515" s="187"/>
      <c r="BN515" s="187"/>
      <c r="BO515" s="187"/>
      <c r="BP515" s="187"/>
      <c r="BQ515" s="187"/>
      <c r="BR515" s="187"/>
      <c r="BS515" s="187"/>
      <c r="BT515" s="187"/>
      <c r="BU515" s="187"/>
      <c r="BV515" s="187"/>
      <c r="BW515" s="187"/>
      <c r="BX515" s="187"/>
      <c r="BY515" s="187"/>
      <c r="BZ515" s="187"/>
      <c r="CA515" s="187"/>
      <c r="CB515" s="187"/>
      <c r="CC515" s="187"/>
      <c r="CD515" s="187"/>
      <c r="CE515" s="187"/>
      <c r="CF515" s="187"/>
      <c r="CG515" s="187"/>
      <c r="CH515" s="187"/>
      <c r="CI515" s="187"/>
      <c r="CJ515" s="187"/>
      <c r="CK515" s="187"/>
      <c r="CL515" s="187"/>
      <c r="CM515" s="187"/>
      <c r="CN515" s="187"/>
      <c r="CO515" s="187"/>
      <c r="CP515" s="187"/>
      <c r="CQ515" s="187"/>
      <c r="CR515" s="187"/>
      <c r="CS515" s="187"/>
      <c r="CT515" s="187"/>
      <c r="CU515" s="187"/>
      <c r="CV515" s="187"/>
      <c r="CW515" s="187"/>
      <c r="CX515" s="187"/>
      <c r="CY515" s="187"/>
      <c r="CZ515" s="187"/>
      <c r="DA515" s="187"/>
      <c r="DB515" s="187"/>
      <c r="DC515" s="187"/>
      <c r="DD515" s="188"/>
      <c r="DE515" s="188"/>
      <c r="DF515" s="188"/>
      <c r="DG515" s="188"/>
      <c r="DH515" s="188"/>
      <c r="DI515" s="188"/>
      <c r="DJ515" s="188"/>
      <c r="DK515" s="188"/>
      <c r="DL515" s="188"/>
      <c r="DM515" s="188"/>
      <c r="DN515" s="188"/>
      <c r="DO515" s="188"/>
      <c r="DP515" s="188"/>
      <c r="DQ515" s="188"/>
      <c r="DR515" s="188"/>
      <c r="DS515" s="188"/>
      <c r="DT515" s="188"/>
      <c r="DU515" s="188"/>
      <c r="DV515" s="188"/>
      <c r="DW515" s="188"/>
      <c r="DX515" s="188"/>
      <c r="DY515" s="188"/>
      <c r="DZ515" s="188"/>
      <c r="EA515" s="188"/>
      <c r="EB515" s="188"/>
      <c r="EC515" s="188"/>
      <c r="ED515" s="188"/>
      <c r="EE515" s="188"/>
      <c r="EF515" s="188"/>
      <c r="EG515" s="188"/>
      <c r="EH515" s="188"/>
      <c r="EI515" s="188"/>
      <c r="EJ515" s="188"/>
      <c r="EK515" s="188"/>
      <c r="EL515" s="188"/>
      <c r="EM515" s="188"/>
      <c r="EN515" s="188"/>
      <c r="EO515" s="188"/>
      <c r="EP515" s="188"/>
      <c r="EQ515" s="188"/>
      <c r="ER515" s="188"/>
      <c r="ES515" s="188"/>
      <c r="ET515" s="188"/>
      <c r="EU515" s="188"/>
      <c r="EV515" s="188"/>
      <c r="EW515" s="188"/>
      <c r="EX515" s="188"/>
      <c r="EY515" s="188"/>
    </row>
    <row r="516" spans="1:155" s="189" customFormat="1" ht="18" x14ac:dyDescent="0.2">
      <c r="A516" s="64"/>
      <c r="B516" s="65"/>
      <c r="C516" s="65"/>
      <c r="D516" s="69"/>
      <c r="E516" s="69"/>
      <c r="F516" s="69" t="s">
        <v>72</v>
      </c>
      <c r="G516" s="68" t="s">
        <v>398</v>
      </c>
      <c r="H516" s="280"/>
      <c r="I516" s="281"/>
      <c r="J516" s="255">
        <f t="shared" si="201"/>
        <v>0</v>
      </c>
      <c r="K516" s="182" t="e">
        <f t="shared" si="202"/>
        <v>#DIV/0!</v>
      </c>
      <c r="L516" s="336"/>
      <c r="M516" s="255"/>
      <c r="N516" s="255"/>
      <c r="O516" s="309">
        <f>+M516+N516</f>
        <v>0</v>
      </c>
      <c r="P516" s="96">
        <f t="shared" si="203"/>
        <v>0</v>
      </c>
      <c r="Q516" s="183" t="e">
        <f t="shared" si="204"/>
        <v>#DIV/0!</v>
      </c>
      <c r="R516" s="184"/>
      <c r="S516" s="185"/>
      <c r="T516" s="221"/>
      <c r="U516" s="221"/>
      <c r="V516" s="221"/>
      <c r="W516" s="222"/>
      <c r="X516" s="186"/>
      <c r="Y516" s="186"/>
      <c r="Z516" s="186"/>
      <c r="AA516" s="186"/>
      <c r="AB516" s="186"/>
      <c r="AC516" s="186"/>
      <c r="AD516" s="186"/>
      <c r="AE516" s="186"/>
      <c r="AF516" s="186"/>
      <c r="AG516" s="186"/>
      <c r="AH516" s="186"/>
      <c r="AI516" s="186"/>
      <c r="AJ516" s="186"/>
      <c r="AK516" s="186"/>
      <c r="AL516" s="186"/>
      <c r="AM516" s="187"/>
      <c r="AN516" s="187"/>
      <c r="AO516" s="187"/>
      <c r="AP516" s="187"/>
      <c r="AQ516" s="187"/>
      <c r="AR516" s="187"/>
      <c r="AS516" s="187"/>
      <c r="AT516" s="187"/>
      <c r="AU516" s="187"/>
      <c r="AV516" s="187"/>
      <c r="AW516" s="187"/>
      <c r="AX516" s="187"/>
      <c r="AY516" s="187"/>
      <c r="AZ516" s="187"/>
      <c r="BA516" s="187"/>
      <c r="BB516" s="187"/>
      <c r="BC516" s="187"/>
      <c r="BD516" s="187"/>
      <c r="BE516" s="187"/>
      <c r="BF516" s="187"/>
      <c r="BG516" s="187"/>
      <c r="BH516" s="187"/>
      <c r="BI516" s="187"/>
      <c r="BJ516" s="187"/>
      <c r="BK516" s="187"/>
      <c r="BL516" s="187"/>
      <c r="BM516" s="187"/>
      <c r="BN516" s="187"/>
      <c r="BO516" s="187"/>
      <c r="BP516" s="187"/>
      <c r="BQ516" s="187"/>
      <c r="BR516" s="187"/>
      <c r="BS516" s="187"/>
      <c r="BT516" s="187"/>
      <c r="BU516" s="187"/>
      <c r="BV516" s="187"/>
      <c r="BW516" s="187"/>
      <c r="BX516" s="187"/>
      <c r="BY516" s="187"/>
      <c r="BZ516" s="187"/>
      <c r="CA516" s="187"/>
      <c r="CB516" s="187"/>
      <c r="CC516" s="187"/>
      <c r="CD516" s="187"/>
      <c r="CE516" s="187"/>
      <c r="CF516" s="187"/>
      <c r="CG516" s="187"/>
      <c r="CH516" s="187"/>
      <c r="CI516" s="187"/>
      <c r="CJ516" s="187"/>
      <c r="CK516" s="187"/>
      <c r="CL516" s="187"/>
      <c r="CM516" s="187"/>
      <c r="CN516" s="187"/>
      <c r="CO516" s="187"/>
      <c r="CP516" s="187"/>
      <c r="CQ516" s="187"/>
      <c r="CR516" s="187"/>
      <c r="CS516" s="187"/>
      <c r="CT516" s="187"/>
      <c r="CU516" s="187"/>
      <c r="CV516" s="187"/>
      <c r="CW516" s="187"/>
      <c r="CX516" s="187"/>
      <c r="CY516" s="187"/>
      <c r="CZ516" s="187"/>
      <c r="DA516" s="187"/>
      <c r="DB516" s="187"/>
      <c r="DC516" s="187"/>
      <c r="DD516" s="188"/>
      <c r="DE516" s="188"/>
      <c r="DF516" s="188"/>
      <c r="DG516" s="188"/>
      <c r="DH516" s="188"/>
      <c r="DI516" s="188"/>
      <c r="DJ516" s="188"/>
      <c r="DK516" s="188"/>
      <c r="DL516" s="188"/>
      <c r="DM516" s="188"/>
      <c r="DN516" s="188"/>
      <c r="DO516" s="188"/>
      <c r="DP516" s="188"/>
      <c r="DQ516" s="188"/>
      <c r="DR516" s="188"/>
      <c r="DS516" s="188"/>
      <c r="DT516" s="188"/>
      <c r="DU516" s="188"/>
      <c r="DV516" s="188"/>
      <c r="DW516" s="188"/>
      <c r="DX516" s="188"/>
      <c r="DY516" s="188"/>
      <c r="DZ516" s="188"/>
      <c r="EA516" s="188"/>
      <c r="EB516" s="188"/>
      <c r="EC516" s="188"/>
      <c r="ED516" s="188"/>
      <c r="EE516" s="188"/>
      <c r="EF516" s="188"/>
      <c r="EG516" s="188"/>
      <c r="EH516" s="188"/>
      <c r="EI516" s="188"/>
      <c r="EJ516" s="188"/>
      <c r="EK516" s="188"/>
      <c r="EL516" s="188"/>
      <c r="EM516" s="188"/>
      <c r="EN516" s="188"/>
      <c r="EO516" s="188"/>
      <c r="EP516" s="188"/>
      <c r="EQ516" s="188"/>
      <c r="ER516" s="188"/>
      <c r="ES516" s="188"/>
      <c r="ET516" s="188"/>
      <c r="EU516" s="188"/>
      <c r="EV516" s="188"/>
      <c r="EW516" s="188"/>
      <c r="EX516" s="188"/>
      <c r="EY516" s="188"/>
    </row>
    <row r="517" spans="1:155" s="189" customFormat="1" ht="18" x14ac:dyDescent="0.2">
      <c r="A517" s="64"/>
      <c r="B517" s="65"/>
      <c r="C517" s="65"/>
      <c r="D517" s="69"/>
      <c r="E517" s="69"/>
      <c r="F517" s="69" t="s">
        <v>74</v>
      </c>
      <c r="G517" s="68" t="s">
        <v>399</v>
      </c>
      <c r="H517" s="280"/>
      <c r="I517" s="281"/>
      <c r="J517" s="255">
        <f t="shared" si="201"/>
        <v>0</v>
      </c>
      <c r="K517" s="182" t="e">
        <f t="shared" si="202"/>
        <v>#DIV/0!</v>
      </c>
      <c r="L517" s="336"/>
      <c r="M517" s="255"/>
      <c r="N517" s="255"/>
      <c r="O517" s="309">
        <f>+M517+N517</f>
        <v>0</v>
      </c>
      <c r="P517" s="96">
        <f t="shared" si="203"/>
        <v>0</v>
      </c>
      <c r="Q517" s="183" t="e">
        <f t="shared" si="204"/>
        <v>#DIV/0!</v>
      </c>
      <c r="R517" s="184"/>
      <c r="S517" s="185"/>
      <c r="T517" s="221"/>
      <c r="U517" s="221"/>
      <c r="V517" s="221"/>
      <c r="W517" s="222"/>
      <c r="X517" s="186"/>
      <c r="Y517" s="186"/>
      <c r="Z517" s="186"/>
      <c r="AA517" s="186"/>
      <c r="AB517" s="186"/>
      <c r="AC517" s="186"/>
      <c r="AD517" s="186"/>
      <c r="AE517" s="186"/>
      <c r="AF517" s="186"/>
      <c r="AG517" s="186"/>
      <c r="AH517" s="186"/>
      <c r="AI517" s="186"/>
      <c r="AJ517" s="186"/>
      <c r="AK517" s="186"/>
      <c r="AL517" s="186"/>
      <c r="AM517" s="187"/>
      <c r="AN517" s="187"/>
      <c r="AO517" s="187"/>
      <c r="AP517" s="187"/>
      <c r="AQ517" s="187"/>
      <c r="AR517" s="187"/>
      <c r="AS517" s="187"/>
      <c r="AT517" s="187"/>
      <c r="AU517" s="187"/>
      <c r="AV517" s="187"/>
      <c r="AW517" s="187"/>
      <c r="AX517" s="187"/>
      <c r="AY517" s="187"/>
      <c r="AZ517" s="187"/>
      <c r="BA517" s="187"/>
      <c r="BB517" s="187"/>
      <c r="BC517" s="187"/>
      <c r="BD517" s="187"/>
      <c r="BE517" s="187"/>
      <c r="BF517" s="187"/>
      <c r="BG517" s="187"/>
      <c r="BH517" s="187"/>
      <c r="BI517" s="187"/>
      <c r="BJ517" s="187"/>
      <c r="BK517" s="187"/>
      <c r="BL517" s="187"/>
      <c r="BM517" s="187"/>
      <c r="BN517" s="187"/>
      <c r="BO517" s="187"/>
      <c r="BP517" s="187"/>
      <c r="BQ517" s="187"/>
      <c r="BR517" s="187"/>
      <c r="BS517" s="187"/>
      <c r="BT517" s="187"/>
      <c r="BU517" s="187"/>
      <c r="BV517" s="187"/>
      <c r="BW517" s="187"/>
      <c r="BX517" s="187"/>
      <c r="BY517" s="187"/>
      <c r="BZ517" s="187"/>
      <c r="CA517" s="187"/>
      <c r="CB517" s="187"/>
      <c r="CC517" s="187"/>
      <c r="CD517" s="187"/>
      <c r="CE517" s="187"/>
      <c r="CF517" s="187"/>
      <c r="CG517" s="187"/>
      <c r="CH517" s="187"/>
      <c r="CI517" s="187"/>
      <c r="CJ517" s="187"/>
      <c r="CK517" s="187"/>
      <c r="CL517" s="187"/>
      <c r="CM517" s="187"/>
      <c r="CN517" s="187"/>
      <c r="CO517" s="187"/>
      <c r="CP517" s="187"/>
      <c r="CQ517" s="187"/>
      <c r="CR517" s="187"/>
      <c r="CS517" s="187"/>
      <c r="CT517" s="187"/>
      <c r="CU517" s="187"/>
      <c r="CV517" s="187"/>
      <c r="CW517" s="187"/>
      <c r="CX517" s="187"/>
      <c r="CY517" s="187"/>
      <c r="CZ517" s="187"/>
      <c r="DA517" s="187"/>
      <c r="DB517" s="187"/>
      <c r="DC517" s="187"/>
      <c r="DD517" s="188"/>
      <c r="DE517" s="188"/>
      <c r="DF517" s="188"/>
      <c r="DG517" s="188"/>
      <c r="DH517" s="188"/>
      <c r="DI517" s="188"/>
      <c r="DJ517" s="188"/>
      <c r="DK517" s="188"/>
      <c r="DL517" s="188"/>
      <c r="DM517" s="188"/>
      <c r="DN517" s="188"/>
      <c r="DO517" s="188"/>
      <c r="DP517" s="188"/>
      <c r="DQ517" s="188"/>
      <c r="DR517" s="188"/>
      <c r="DS517" s="188"/>
      <c r="DT517" s="188"/>
      <c r="DU517" s="188"/>
      <c r="DV517" s="188"/>
      <c r="DW517" s="188"/>
      <c r="DX517" s="188"/>
      <c r="DY517" s="188"/>
      <c r="DZ517" s="188"/>
      <c r="EA517" s="188"/>
      <c r="EB517" s="188"/>
      <c r="EC517" s="188"/>
      <c r="ED517" s="188"/>
      <c r="EE517" s="188"/>
      <c r="EF517" s="188"/>
      <c r="EG517" s="188"/>
      <c r="EH517" s="188"/>
      <c r="EI517" s="188"/>
      <c r="EJ517" s="188"/>
      <c r="EK517" s="188"/>
      <c r="EL517" s="188"/>
      <c r="EM517" s="188"/>
      <c r="EN517" s="188"/>
      <c r="EO517" s="188"/>
      <c r="EP517" s="188"/>
      <c r="EQ517" s="188"/>
      <c r="ER517" s="188"/>
      <c r="ES517" s="188"/>
      <c r="ET517" s="188"/>
      <c r="EU517" s="188"/>
      <c r="EV517" s="188"/>
      <c r="EW517" s="188"/>
      <c r="EX517" s="188"/>
      <c r="EY517" s="188"/>
    </row>
    <row r="518" spans="1:155" ht="18.75" thickBot="1" x14ac:dyDescent="0.25">
      <c r="A518" s="203"/>
      <c r="B518" s="157"/>
      <c r="C518" s="157"/>
      <c r="D518" s="156"/>
      <c r="E518" s="156"/>
      <c r="F518" s="156" t="s">
        <v>29</v>
      </c>
      <c r="G518" s="166" t="s">
        <v>400</v>
      </c>
      <c r="H518" s="282"/>
      <c r="I518" s="191"/>
      <c r="J518" s="283">
        <f t="shared" si="201"/>
        <v>0</v>
      </c>
      <c r="K518" s="193" t="e">
        <f t="shared" si="202"/>
        <v>#DIV/0!</v>
      </c>
      <c r="L518" s="337"/>
      <c r="M518" s="283"/>
      <c r="N518" s="283"/>
      <c r="O518" s="338">
        <f>+M518+N518</f>
        <v>0</v>
      </c>
      <c r="P518" s="194">
        <f t="shared" si="203"/>
        <v>0</v>
      </c>
      <c r="Q518" s="195" t="e">
        <f t="shared" si="204"/>
        <v>#DIV/0!</v>
      </c>
      <c r="R518" s="39"/>
      <c r="S518" s="40"/>
      <c r="T518" s="125"/>
      <c r="U518" s="125"/>
      <c r="V518" s="125"/>
      <c r="W518" s="126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  <c r="CW518" s="10"/>
      <c r="CX518" s="10"/>
      <c r="CY518" s="10"/>
      <c r="CZ518" s="10"/>
      <c r="DA518" s="10"/>
      <c r="DB518" s="10"/>
      <c r="DC518" s="10"/>
      <c r="DD518" s="11"/>
      <c r="DE518" s="11"/>
      <c r="DF518" s="11"/>
      <c r="DG518" s="11"/>
      <c r="DH518" s="11"/>
      <c r="DI518" s="11"/>
      <c r="DJ518" s="11"/>
      <c r="DK518" s="11"/>
      <c r="DL518" s="11"/>
      <c r="DM518" s="11"/>
      <c r="DN518" s="11"/>
      <c r="DO518" s="11"/>
      <c r="DP518" s="11"/>
      <c r="DQ518" s="11"/>
      <c r="DR518" s="11"/>
      <c r="DS518" s="11"/>
      <c r="DT518" s="11"/>
      <c r="DU518" s="11"/>
      <c r="DV518" s="11"/>
      <c r="DW518" s="11"/>
      <c r="DX518" s="11"/>
      <c r="DY518" s="11"/>
      <c r="DZ518" s="11"/>
      <c r="EA518" s="11"/>
      <c r="EB518" s="11"/>
      <c r="EC518" s="11"/>
      <c r="ED518" s="11"/>
      <c r="EE518" s="11"/>
      <c r="EF518" s="11"/>
      <c r="EG518" s="11"/>
      <c r="EH518" s="11"/>
      <c r="EI518" s="11"/>
      <c r="EJ518" s="11"/>
      <c r="EK518" s="11"/>
      <c r="EL518" s="11"/>
      <c r="EM518" s="11"/>
      <c r="EN518" s="11"/>
      <c r="EO518" s="11"/>
      <c r="EP518" s="11"/>
      <c r="EQ518" s="11"/>
      <c r="ER518" s="11"/>
      <c r="ES518" s="11"/>
      <c r="ET518" s="11"/>
      <c r="EU518" s="11"/>
      <c r="EV518" s="11"/>
      <c r="EW518" s="11"/>
      <c r="EX518" s="11"/>
      <c r="EY518" s="11"/>
    </row>
    <row r="519" spans="1:155" x14ac:dyDescent="0.2">
      <c r="M519" s="339"/>
      <c r="N519" s="339"/>
      <c r="O519" s="340"/>
      <c r="P519" s="170"/>
      <c r="R519" s="39"/>
      <c r="S519" s="83"/>
      <c r="T519" s="219"/>
      <c r="U519" s="219"/>
      <c r="V519" s="219"/>
      <c r="W519" s="127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/>
      <c r="BQ519" s="11"/>
      <c r="BR519" s="11"/>
      <c r="BS519" s="11"/>
      <c r="BT519" s="11"/>
      <c r="BU519" s="11"/>
      <c r="BV519" s="11"/>
      <c r="BW519" s="11"/>
      <c r="BX519" s="11"/>
      <c r="BY519" s="11"/>
      <c r="BZ519" s="11"/>
      <c r="CA519" s="11"/>
      <c r="CB519" s="11"/>
      <c r="CC519" s="11"/>
      <c r="CD519" s="11"/>
      <c r="CE519" s="11"/>
      <c r="CF519" s="11"/>
      <c r="CG519" s="11"/>
      <c r="CH519" s="11"/>
      <c r="CI519" s="11"/>
      <c r="CJ519" s="11"/>
      <c r="CK519" s="11"/>
      <c r="CL519" s="11"/>
      <c r="CM519" s="11"/>
      <c r="CN519" s="11"/>
      <c r="CO519" s="11"/>
      <c r="CP519" s="11"/>
      <c r="CQ519" s="11"/>
      <c r="CR519" s="11"/>
      <c r="CS519" s="11"/>
      <c r="CT519" s="11"/>
      <c r="CU519" s="11"/>
      <c r="CV519" s="11"/>
      <c r="CW519" s="11"/>
      <c r="CX519" s="11"/>
      <c r="CY519" s="11"/>
      <c r="CZ519" s="11"/>
      <c r="DA519" s="11"/>
      <c r="DB519" s="11"/>
      <c r="DC519" s="11"/>
      <c r="DD519" s="11"/>
      <c r="DE519" s="11"/>
      <c r="DF519" s="11"/>
      <c r="DG519" s="11"/>
      <c r="DH519" s="11"/>
      <c r="DI519" s="11"/>
      <c r="DJ519" s="11"/>
      <c r="DK519" s="11"/>
      <c r="DL519" s="11"/>
      <c r="DM519" s="11"/>
      <c r="DN519" s="11"/>
      <c r="DO519" s="11"/>
      <c r="DP519" s="11"/>
      <c r="DQ519" s="11"/>
      <c r="DR519" s="11"/>
      <c r="DS519" s="11"/>
      <c r="DT519" s="11"/>
      <c r="DU519" s="11"/>
      <c r="DV519" s="11"/>
      <c r="DW519" s="11"/>
      <c r="DX519" s="11"/>
      <c r="DY519" s="11"/>
      <c r="DZ519" s="11"/>
      <c r="EA519" s="11"/>
      <c r="EB519" s="11"/>
      <c r="EC519" s="11"/>
      <c r="ED519" s="11"/>
      <c r="EE519" s="11"/>
      <c r="EF519" s="11"/>
      <c r="EG519" s="11"/>
      <c r="EH519" s="11"/>
      <c r="EI519" s="11"/>
      <c r="EJ519" s="11"/>
      <c r="EK519" s="11"/>
      <c r="EL519" s="11"/>
      <c r="EM519" s="11"/>
      <c r="EN519" s="11"/>
      <c r="EO519" s="11"/>
      <c r="EP519" s="11"/>
      <c r="EQ519" s="11"/>
      <c r="ER519" s="11"/>
      <c r="ES519" s="11"/>
      <c r="ET519" s="11"/>
      <c r="EU519" s="11"/>
      <c r="EV519" s="11"/>
      <c r="EW519" s="11"/>
      <c r="EX519" s="11"/>
      <c r="EY519" s="11"/>
    </row>
    <row r="520" spans="1:155" x14ac:dyDescent="0.2">
      <c r="M520" s="339"/>
      <c r="N520" s="339"/>
      <c r="O520" s="340"/>
      <c r="P520" s="170"/>
      <c r="R520" s="39"/>
      <c r="S520" s="83"/>
      <c r="T520" s="219"/>
      <c r="U520" s="219"/>
      <c r="V520" s="219"/>
      <c r="W520" s="127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  <c r="BT520" s="11"/>
      <c r="BU520" s="11"/>
      <c r="BV520" s="11"/>
      <c r="BW520" s="11"/>
      <c r="BX520" s="11"/>
      <c r="BY520" s="11"/>
      <c r="BZ520" s="11"/>
      <c r="CA520" s="11"/>
      <c r="CB520" s="11"/>
      <c r="CC520" s="11"/>
      <c r="CD520" s="11"/>
      <c r="CE520" s="11"/>
      <c r="CF520" s="11"/>
      <c r="CG520" s="11"/>
      <c r="CH520" s="11"/>
      <c r="CI520" s="11"/>
      <c r="CJ520" s="11"/>
      <c r="CK520" s="11"/>
      <c r="CL520" s="11"/>
      <c r="CM520" s="11"/>
      <c r="CN520" s="11"/>
      <c r="CO520" s="11"/>
      <c r="CP520" s="11"/>
      <c r="CQ520" s="11"/>
      <c r="CR520" s="11"/>
      <c r="CS520" s="11"/>
      <c r="CT520" s="11"/>
      <c r="CU520" s="11"/>
      <c r="CV520" s="11"/>
      <c r="CW520" s="11"/>
      <c r="CX520" s="11"/>
      <c r="CY520" s="11"/>
      <c r="CZ520" s="11"/>
      <c r="DA520" s="11"/>
      <c r="DB520" s="11"/>
      <c r="DC520" s="11"/>
      <c r="DD520" s="11"/>
      <c r="DE520" s="11"/>
      <c r="DF520" s="11"/>
      <c r="DG520" s="11"/>
      <c r="DH520" s="11"/>
      <c r="DI520" s="11"/>
      <c r="DJ520" s="11"/>
      <c r="DK520" s="11"/>
      <c r="DL520" s="11"/>
      <c r="DM520" s="11"/>
      <c r="DN520" s="11"/>
      <c r="DO520" s="11"/>
      <c r="DP520" s="11"/>
      <c r="DQ520" s="11"/>
      <c r="DR520" s="11"/>
      <c r="DS520" s="11"/>
      <c r="DT520" s="11"/>
      <c r="DU520" s="11"/>
      <c r="DV520" s="11"/>
      <c r="DW520" s="11"/>
      <c r="DX520" s="11"/>
      <c r="DY520" s="11"/>
      <c r="DZ520" s="11"/>
      <c r="EA520" s="11"/>
      <c r="EB520" s="11"/>
      <c r="EC520" s="11"/>
      <c r="ED520" s="11"/>
      <c r="EE520" s="11"/>
      <c r="EF520" s="11"/>
      <c r="EG520" s="11"/>
      <c r="EH520" s="11"/>
      <c r="EI520" s="11"/>
      <c r="EJ520" s="11"/>
      <c r="EK520" s="11"/>
      <c r="EL520" s="11"/>
      <c r="EM520" s="11"/>
      <c r="EN520" s="11"/>
      <c r="EO520" s="11"/>
      <c r="EP520" s="11"/>
      <c r="EQ520" s="11"/>
      <c r="ER520" s="11"/>
      <c r="ES520" s="11"/>
      <c r="ET520" s="11"/>
      <c r="EU520" s="11"/>
      <c r="EV520" s="11"/>
      <c r="EW520" s="11"/>
      <c r="EX520" s="11"/>
      <c r="EY520" s="11"/>
    </row>
    <row r="521" spans="1:155" s="63" customFormat="1" x14ac:dyDescent="0.25">
      <c r="A521" s="3"/>
      <c r="B521" s="3"/>
      <c r="C521" s="3"/>
      <c r="D521" s="3"/>
      <c r="E521" s="3"/>
      <c r="F521" s="3"/>
      <c r="G521" s="212"/>
      <c r="H521" s="286"/>
      <c r="I521" s="286"/>
      <c r="J521" s="286"/>
      <c r="K521" s="213"/>
      <c r="L521" s="344"/>
      <c r="M521" s="342"/>
      <c r="N521" s="342"/>
      <c r="O521" s="340"/>
      <c r="P521" s="204"/>
      <c r="Q521" s="205"/>
      <c r="R521" s="58"/>
      <c r="S521" s="110"/>
      <c r="T521" s="220"/>
      <c r="U521" s="220"/>
      <c r="V521" s="220"/>
      <c r="W521" s="225"/>
      <c r="X521" s="62"/>
      <c r="Y521" s="62"/>
      <c r="Z521" s="62"/>
      <c r="AA521" s="62"/>
      <c r="AB521" s="62"/>
      <c r="AC521" s="62"/>
      <c r="AD521" s="62"/>
      <c r="AE521" s="62"/>
      <c r="AF521" s="62"/>
      <c r="AG521" s="62"/>
      <c r="AH521" s="62"/>
      <c r="AI521" s="62"/>
      <c r="AJ521" s="62"/>
      <c r="AK521" s="62"/>
      <c r="AL521" s="62"/>
      <c r="AM521" s="62"/>
      <c r="AN521" s="62"/>
      <c r="AO521" s="62"/>
      <c r="AP521" s="62"/>
      <c r="AQ521" s="62"/>
      <c r="AR521" s="62"/>
      <c r="AS521" s="62"/>
      <c r="AT521" s="62"/>
      <c r="AU521" s="62"/>
      <c r="AV521" s="62"/>
      <c r="AW521" s="62"/>
      <c r="AX521" s="62"/>
      <c r="AY521" s="62"/>
      <c r="AZ521" s="62"/>
      <c r="BA521" s="62"/>
      <c r="BB521" s="62"/>
      <c r="BC521" s="62"/>
      <c r="BD521" s="62"/>
      <c r="BE521" s="62"/>
      <c r="BF521" s="62"/>
      <c r="BG521" s="62"/>
      <c r="BH521" s="62"/>
      <c r="BI521" s="62"/>
      <c r="BJ521" s="62"/>
      <c r="BK521" s="62"/>
      <c r="BL521" s="62"/>
      <c r="BM521" s="62"/>
      <c r="BN521" s="62"/>
      <c r="BO521" s="62"/>
      <c r="BP521" s="62"/>
      <c r="BQ521" s="62"/>
      <c r="BR521" s="62"/>
      <c r="BS521" s="62"/>
      <c r="BT521" s="62"/>
      <c r="BU521" s="62"/>
      <c r="BV521" s="62"/>
      <c r="BW521" s="62"/>
      <c r="BX521" s="62"/>
      <c r="BY521" s="62"/>
      <c r="BZ521" s="62"/>
      <c r="CA521" s="62"/>
      <c r="CB521" s="62"/>
      <c r="CC521" s="62"/>
      <c r="CD521" s="62"/>
      <c r="CE521" s="62"/>
      <c r="CF521" s="62"/>
      <c r="CG521" s="62"/>
      <c r="CH521" s="62"/>
      <c r="CI521" s="62"/>
      <c r="CJ521" s="62"/>
      <c r="CK521" s="62"/>
      <c r="CL521" s="62"/>
      <c r="CM521" s="62"/>
      <c r="CN521" s="62"/>
      <c r="CO521" s="62"/>
      <c r="CP521" s="62"/>
      <c r="CQ521" s="62"/>
      <c r="CR521" s="62"/>
      <c r="CS521" s="62"/>
      <c r="CT521" s="62"/>
      <c r="CU521" s="62"/>
      <c r="CV521" s="62"/>
      <c r="CW521" s="62"/>
      <c r="CX521" s="62"/>
      <c r="CY521" s="62"/>
      <c r="CZ521" s="62"/>
      <c r="DA521" s="62"/>
      <c r="DB521" s="62"/>
      <c r="DC521" s="62"/>
      <c r="DD521" s="62"/>
      <c r="DE521" s="62"/>
      <c r="DF521" s="62"/>
      <c r="DG521" s="62"/>
      <c r="DH521" s="62"/>
      <c r="DI521" s="62"/>
      <c r="DJ521" s="62"/>
      <c r="DK521" s="62"/>
      <c r="DL521" s="62"/>
      <c r="DM521" s="62"/>
      <c r="DN521" s="62"/>
      <c r="DO521" s="62"/>
      <c r="DP521" s="62"/>
      <c r="DQ521" s="62"/>
      <c r="DR521" s="62"/>
      <c r="DS521" s="62"/>
      <c r="DT521" s="62"/>
      <c r="DU521" s="62"/>
      <c r="DV521" s="62"/>
      <c r="DW521" s="62"/>
      <c r="DX521" s="62"/>
      <c r="DY521" s="62"/>
      <c r="DZ521" s="62"/>
      <c r="EA521" s="62"/>
      <c r="EB521" s="62"/>
      <c r="EC521" s="62"/>
      <c r="ED521" s="62"/>
      <c r="EE521" s="62"/>
      <c r="EF521" s="62"/>
      <c r="EG521" s="62"/>
      <c r="EH521" s="62"/>
      <c r="EI521" s="62"/>
      <c r="EJ521" s="62"/>
      <c r="EK521" s="62"/>
      <c r="EL521" s="62"/>
      <c r="EM521" s="62"/>
      <c r="EN521" s="62"/>
      <c r="EO521" s="62"/>
      <c r="EP521" s="62"/>
      <c r="EQ521" s="62"/>
      <c r="ER521" s="62"/>
      <c r="ES521" s="62"/>
      <c r="ET521" s="62"/>
      <c r="EU521" s="62"/>
      <c r="EV521" s="62"/>
      <c r="EW521" s="62"/>
      <c r="EX521" s="62"/>
      <c r="EY521" s="62"/>
    </row>
    <row r="522" spans="1:155" s="63" customFormat="1" x14ac:dyDescent="0.25">
      <c r="A522" s="206"/>
      <c r="B522" s="3"/>
      <c r="C522" s="3"/>
      <c r="D522" s="3"/>
      <c r="E522" s="206"/>
      <c r="F522" s="206"/>
      <c r="G522" s="207"/>
      <c r="H522" s="284"/>
      <c r="I522" s="284"/>
      <c r="J522" s="284"/>
      <c r="K522" s="208"/>
      <c r="L522" s="341"/>
      <c r="M522" s="342"/>
      <c r="N522" s="342"/>
      <c r="O522" s="340"/>
      <c r="P522" s="204"/>
      <c r="Q522" s="205"/>
      <c r="R522" s="58"/>
      <c r="S522" s="110"/>
      <c r="T522" s="220"/>
      <c r="U522" s="220"/>
      <c r="V522" s="220"/>
      <c r="W522" s="225"/>
      <c r="X522" s="62"/>
      <c r="Y522" s="62"/>
      <c r="Z522" s="62"/>
      <c r="AA522" s="62"/>
      <c r="AB522" s="62"/>
      <c r="AC522" s="62"/>
      <c r="AD522" s="62"/>
      <c r="AE522" s="62"/>
      <c r="AF522" s="62"/>
      <c r="AG522" s="62"/>
      <c r="AH522" s="62"/>
      <c r="AI522" s="62"/>
      <c r="AJ522" s="62"/>
      <c r="AK522" s="62"/>
      <c r="AL522" s="62"/>
      <c r="AM522" s="62"/>
      <c r="AN522" s="62"/>
      <c r="AO522" s="62"/>
      <c r="AP522" s="62"/>
      <c r="AQ522" s="62"/>
      <c r="AR522" s="62"/>
      <c r="AS522" s="62"/>
      <c r="AT522" s="62"/>
      <c r="AU522" s="62"/>
      <c r="AV522" s="62"/>
      <c r="AW522" s="62"/>
      <c r="AX522" s="62"/>
      <c r="AY522" s="62"/>
      <c r="AZ522" s="62"/>
      <c r="BA522" s="62"/>
      <c r="BB522" s="62"/>
      <c r="BC522" s="62"/>
      <c r="BD522" s="62"/>
      <c r="BE522" s="62"/>
      <c r="BF522" s="62"/>
      <c r="BG522" s="62"/>
      <c r="BH522" s="62"/>
      <c r="BI522" s="62"/>
      <c r="BJ522" s="62"/>
      <c r="BK522" s="62"/>
      <c r="BL522" s="62"/>
      <c r="BM522" s="62"/>
      <c r="BN522" s="62"/>
      <c r="BO522" s="62"/>
      <c r="BP522" s="62"/>
      <c r="BQ522" s="62"/>
      <c r="BR522" s="62"/>
      <c r="BS522" s="62"/>
      <c r="BT522" s="62"/>
      <c r="BU522" s="62"/>
      <c r="BV522" s="62"/>
      <c r="BW522" s="62"/>
      <c r="BX522" s="62"/>
      <c r="BY522" s="62"/>
      <c r="BZ522" s="62"/>
      <c r="CA522" s="62"/>
      <c r="CB522" s="62"/>
      <c r="CC522" s="62"/>
      <c r="CD522" s="62"/>
      <c r="CE522" s="62"/>
      <c r="CF522" s="62"/>
      <c r="CG522" s="62"/>
      <c r="CH522" s="62"/>
      <c r="CI522" s="62"/>
      <c r="CJ522" s="62"/>
      <c r="CK522" s="62"/>
      <c r="CL522" s="62"/>
      <c r="CM522" s="62"/>
      <c r="CN522" s="62"/>
      <c r="CO522" s="62"/>
      <c r="CP522" s="62"/>
      <c r="CQ522" s="62"/>
      <c r="CR522" s="62"/>
      <c r="CS522" s="62"/>
      <c r="CT522" s="62"/>
      <c r="CU522" s="62"/>
      <c r="CV522" s="62"/>
      <c r="CW522" s="62"/>
      <c r="CX522" s="62"/>
      <c r="CY522" s="62"/>
      <c r="CZ522" s="62"/>
      <c r="DA522" s="62"/>
      <c r="DB522" s="62"/>
      <c r="DC522" s="62"/>
      <c r="DD522" s="62"/>
      <c r="DE522" s="62"/>
      <c r="DF522" s="62"/>
      <c r="DG522" s="62"/>
      <c r="DH522" s="62"/>
      <c r="DI522" s="62"/>
      <c r="DJ522" s="62"/>
      <c r="DK522" s="62"/>
      <c r="DL522" s="62"/>
      <c r="DM522" s="62"/>
      <c r="DN522" s="62"/>
      <c r="DO522" s="62"/>
      <c r="DP522" s="62"/>
      <c r="DQ522" s="62"/>
      <c r="DR522" s="62"/>
      <c r="DS522" s="62"/>
      <c r="DT522" s="62"/>
      <c r="DU522" s="62"/>
      <c r="DV522" s="62"/>
      <c r="DW522" s="62"/>
      <c r="DX522" s="62"/>
      <c r="DY522" s="62"/>
      <c r="DZ522" s="62"/>
      <c r="EA522" s="62"/>
      <c r="EB522" s="62"/>
      <c r="EC522" s="62"/>
      <c r="ED522" s="62"/>
      <c r="EE522" s="62"/>
      <c r="EF522" s="62"/>
      <c r="EG522" s="62"/>
      <c r="EH522" s="62"/>
      <c r="EI522" s="62"/>
      <c r="EJ522" s="62"/>
      <c r="EK522" s="62"/>
      <c r="EL522" s="62"/>
      <c r="EM522" s="62"/>
      <c r="EN522" s="62"/>
      <c r="EO522" s="62"/>
      <c r="EP522" s="62"/>
      <c r="EQ522" s="62"/>
      <c r="ER522" s="62"/>
      <c r="ES522" s="62"/>
      <c r="ET522" s="62"/>
      <c r="EU522" s="62"/>
      <c r="EV522" s="62"/>
      <c r="EW522" s="62"/>
      <c r="EX522" s="62"/>
      <c r="EY522" s="62"/>
    </row>
    <row r="523" spans="1:155" s="63" customFormat="1" ht="15.75" x14ac:dyDescent="0.25">
      <c r="A523" s="3"/>
      <c r="B523" s="401"/>
      <c r="C523" s="401"/>
      <c r="D523" s="401" t="s">
        <v>422</v>
      </c>
      <c r="E523" s="401"/>
      <c r="F523" s="402"/>
      <c r="G523" s="403"/>
      <c r="H523" s="404"/>
      <c r="I523" s="404"/>
      <c r="J523" s="402" t="s">
        <v>423</v>
      </c>
      <c r="K523" s="405"/>
      <c r="L523" s="406"/>
      <c r="M523" s="407" t="s">
        <v>424</v>
      </c>
      <c r="N523" s="407"/>
      <c r="O523" s="340"/>
      <c r="P523" s="204"/>
      <c r="Q523" s="205"/>
      <c r="R523" s="58"/>
      <c r="S523" s="110"/>
      <c r="T523" s="220"/>
      <c r="U523" s="220"/>
      <c r="V523" s="220"/>
      <c r="W523" s="225"/>
      <c r="X523" s="62"/>
      <c r="Y523" s="62"/>
      <c r="Z523" s="62"/>
      <c r="AA523" s="62"/>
      <c r="AB523" s="62"/>
      <c r="AC523" s="62"/>
      <c r="AD523" s="62"/>
      <c r="AE523" s="62"/>
      <c r="AF523" s="62"/>
      <c r="AG523" s="62"/>
      <c r="AH523" s="62"/>
      <c r="AI523" s="62"/>
      <c r="AJ523" s="62"/>
      <c r="AK523" s="62"/>
      <c r="AL523" s="62"/>
      <c r="AM523" s="62"/>
      <c r="AN523" s="62"/>
      <c r="AO523" s="62"/>
      <c r="AP523" s="62"/>
      <c r="AQ523" s="62"/>
      <c r="AR523" s="62"/>
      <c r="AS523" s="62"/>
      <c r="AT523" s="62"/>
      <c r="AU523" s="62"/>
      <c r="AV523" s="62"/>
      <c r="AW523" s="62"/>
      <c r="AX523" s="62"/>
      <c r="AY523" s="62"/>
      <c r="AZ523" s="62"/>
      <c r="BA523" s="62"/>
      <c r="BB523" s="62"/>
      <c r="BC523" s="62"/>
      <c r="BD523" s="62"/>
      <c r="BE523" s="62"/>
      <c r="BF523" s="62"/>
      <c r="BG523" s="62"/>
      <c r="BH523" s="62"/>
      <c r="BI523" s="62"/>
      <c r="BJ523" s="62"/>
      <c r="BK523" s="62"/>
      <c r="BL523" s="62"/>
      <c r="BM523" s="62"/>
      <c r="BN523" s="62"/>
      <c r="BO523" s="62"/>
      <c r="BP523" s="62"/>
      <c r="BQ523" s="62"/>
      <c r="BR523" s="62"/>
      <c r="BS523" s="62"/>
      <c r="BT523" s="62"/>
      <c r="BU523" s="62"/>
      <c r="BV523" s="62"/>
      <c r="BW523" s="62"/>
      <c r="BX523" s="62"/>
      <c r="BY523" s="62"/>
      <c r="BZ523" s="62"/>
      <c r="CA523" s="62"/>
      <c r="CB523" s="62"/>
      <c r="CC523" s="62"/>
      <c r="CD523" s="62"/>
      <c r="CE523" s="62"/>
      <c r="CF523" s="62"/>
      <c r="CG523" s="62"/>
      <c r="CH523" s="62"/>
      <c r="CI523" s="62"/>
      <c r="CJ523" s="62"/>
      <c r="CK523" s="62"/>
      <c r="CL523" s="62"/>
      <c r="CM523" s="62"/>
      <c r="CN523" s="62"/>
      <c r="CO523" s="62"/>
      <c r="CP523" s="62"/>
      <c r="CQ523" s="62"/>
      <c r="CR523" s="62"/>
      <c r="CS523" s="62"/>
      <c r="CT523" s="62"/>
      <c r="CU523" s="62"/>
      <c r="CV523" s="62"/>
      <c r="CW523" s="62"/>
      <c r="CX523" s="62"/>
      <c r="CY523" s="62"/>
      <c r="CZ523" s="62"/>
      <c r="DA523" s="62"/>
      <c r="DB523" s="62"/>
      <c r="DC523" s="62"/>
      <c r="DD523" s="62"/>
      <c r="DE523" s="62"/>
      <c r="DF523" s="62"/>
      <c r="DG523" s="62"/>
      <c r="DH523" s="62"/>
      <c r="DI523" s="62"/>
      <c r="DJ523" s="62"/>
      <c r="DK523" s="62"/>
      <c r="DL523" s="62"/>
      <c r="DM523" s="62"/>
      <c r="DN523" s="62"/>
      <c r="DO523" s="62"/>
      <c r="DP523" s="62"/>
      <c r="DQ523" s="62"/>
      <c r="DR523" s="62"/>
      <c r="DS523" s="62"/>
      <c r="DT523" s="62"/>
      <c r="DU523" s="62"/>
      <c r="DV523" s="62"/>
      <c r="DW523" s="62"/>
      <c r="DX523" s="62"/>
      <c r="DY523" s="62"/>
      <c r="DZ523" s="62"/>
      <c r="EA523" s="62"/>
      <c r="EB523" s="62"/>
      <c r="EC523" s="62"/>
      <c r="ED523" s="62"/>
      <c r="EE523" s="62"/>
      <c r="EF523" s="62"/>
      <c r="EG523" s="62"/>
      <c r="EH523" s="62"/>
      <c r="EI523" s="62"/>
      <c r="EJ523" s="62"/>
      <c r="EK523" s="62"/>
      <c r="EL523" s="62"/>
      <c r="EM523" s="62"/>
      <c r="EN523" s="62"/>
      <c r="EO523" s="62"/>
      <c r="EP523" s="62"/>
      <c r="EQ523" s="62"/>
      <c r="ER523" s="62"/>
      <c r="ES523" s="62"/>
      <c r="ET523" s="62"/>
      <c r="EU523" s="62"/>
      <c r="EV523" s="62"/>
      <c r="EW523" s="62"/>
      <c r="EX523" s="62"/>
      <c r="EY523" s="62"/>
    </row>
    <row r="524" spans="1:155" s="63" customFormat="1" ht="15.75" x14ac:dyDescent="0.25">
      <c r="A524" s="3"/>
      <c r="B524" s="401"/>
      <c r="C524" s="401" t="s">
        <v>425</v>
      </c>
      <c r="D524" s="401"/>
      <c r="E524" s="401"/>
      <c r="F524" s="402"/>
      <c r="G524" s="403"/>
      <c r="H524" s="404"/>
      <c r="I524" s="404"/>
      <c r="J524" s="402" t="s">
        <v>426</v>
      </c>
      <c r="K524" s="405"/>
      <c r="L524" s="406"/>
      <c r="M524" s="407" t="s">
        <v>427</v>
      </c>
      <c r="N524" s="407"/>
      <c r="O524" s="340"/>
      <c r="P524" s="204"/>
      <c r="Q524" s="205"/>
      <c r="R524" s="58"/>
      <c r="S524" s="110"/>
      <c r="T524" s="220"/>
      <c r="U524" s="220"/>
      <c r="V524" s="220"/>
      <c r="W524" s="225"/>
      <c r="X524" s="62"/>
      <c r="Y524" s="62"/>
      <c r="Z524" s="62"/>
      <c r="AA524" s="62"/>
      <c r="AB524" s="62"/>
      <c r="AC524" s="62"/>
      <c r="AD524" s="62"/>
      <c r="AE524" s="62"/>
      <c r="AF524" s="62"/>
      <c r="AG524" s="62"/>
      <c r="AH524" s="62"/>
      <c r="AI524" s="62"/>
      <c r="AJ524" s="62"/>
      <c r="AK524" s="62"/>
      <c r="AL524" s="62"/>
      <c r="AM524" s="62"/>
      <c r="AN524" s="62"/>
      <c r="AO524" s="62"/>
      <c r="AP524" s="62"/>
      <c r="AQ524" s="62"/>
      <c r="AR524" s="62"/>
      <c r="AS524" s="62"/>
      <c r="AT524" s="62"/>
      <c r="AU524" s="62"/>
      <c r="AV524" s="62"/>
      <c r="AW524" s="62"/>
      <c r="AX524" s="62"/>
      <c r="AY524" s="62"/>
      <c r="AZ524" s="62"/>
      <c r="BA524" s="62"/>
      <c r="BB524" s="62"/>
      <c r="BC524" s="62"/>
      <c r="BD524" s="62"/>
      <c r="BE524" s="62"/>
      <c r="BF524" s="62"/>
      <c r="BG524" s="62"/>
      <c r="BH524" s="62"/>
      <c r="BI524" s="62"/>
      <c r="BJ524" s="62"/>
      <c r="BK524" s="62"/>
      <c r="BL524" s="62"/>
      <c r="BM524" s="62"/>
      <c r="BN524" s="62"/>
      <c r="BO524" s="62"/>
      <c r="BP524" s="62"/>
      <c r="BQ524" s="62"/>
      <c r="BR524" s="62"/>
      <c r="BS524" s="62"/>
      <c r="BT524" s="62"/>
      <c r="BU524" s="62"/>
      <c r="BV524" s="62"/>
      <c r="BW524" s="62"/>
      <c r="BX524" s="62"/>
      <c r="BY524" s="62"/>
      <c r="BZ524" s="62"/>
      <c r="CA524" s="62"/>
      <c r="CB524" s="62"/>
      <c r="CC524" s="62"/>
      <c r="CD524" s="62"/>
      <c r="CE524" s="62"/>
      <c r="CF524" s="62"/>
      <c r="CG524" s="62"/>
      <c r="CH524" s="62"/>
      <c r="CI524" s="62"/>
      <c r="CJ524" s="62"/>
      <c r="CK524" s="62"/>
      <c r="CL524" s="62"/>
      <c r="CM524" s="62"/>
      <c r="CN524" s="62"/>
      <c r="CO524" s="62"/>
      <c r="CP524" s="62"/>
      <c r="CQ524" s="62"/>
      <c r="CR524" s="62"/>
      <c r="CS524" s="62"/>
      <c r="CT524" s="62"/>
      <c r="CU524" s="62"/>
      <c r="CV524" s="62"/>
      <c r="CW524" s="62"/>
      <c r="CX524" s="62"/>
      <c r="CY524" s="62"/>
      <c r="CZ524" s="62"/>
      <c r="DA524" s="62"/>
      <c r="DB524" s="62"/>
      <c r="DC524" s="62"/>
      <c r="DD524" s="62"/>
      <c r="DE524" s="62"/>
      <c r="DF524" s="62"/>
      <c r="DG524" s="62"/>
      <c r="DH524" s="62"/>
      <c r="DI524" s="62"/>
      <c r="DJ524" s="62"/>
      <c r="DK524" s="62"/>
      <c r="DL524" s="62"/>
      <c r="DM524" s="62"/>
      <c r="DN524" s="62"/>
      <c r="DO524" s="62"/>
      <c r="DP524" s="62"/>
      <c r="DQ524" s="62"/>
      <c r="DR524" s="62"/>
      <c r="DS524" s="62"/>
      <c r="DT524" s="62"/>
      <c r="DU524" s="62"/>
      <c r="DV524" s="62"/>
      <c r="DW524" s="62"/>
      <c r="DX524" s="62"/>
      <c r="DY524" s="62"/>
      <c r="DZ524" s="62"/>
      <c r="EA524" s="62"/>
      <c r="EB524" s="62"/>
      <c r="EC524" s="62"/>
      <c r="ED524" s="62"/>
      <c r="EE524" s="62"/>
      <c r="EF524" s="62"/>
      <c r="EG524" s="62"/>
      <c r="EH524" s="62"/>
      <c r="EI524" s="62"/>
      <c r="EJ524" s="62"/>
      <c r="EK524" s="62"/>
      <c r="EL524" s="62"/>
      <c r="EM524" s="62"/>
      <c r="EN524" s="62"/>
      <c r="EO524" s="62"/>
      <c r="EP524" s="62"/>
      <c r="EQ524" s="62"/>
      <c r="ER524" s="62"/>
      <c r="ES524" s="62"/>
      <c r="ET524" s="62"/>
      <c r="EU524" s="62"/>
      <c r="EV524" s="62"/>
      <c r="EW524" s="62"/>
      <c r="EX524" s="62"/>
      <c r="EY524" s="62"/>
    </row>
    <row r="525" spans="1:155" s="63" customFormat="1" x14ac:dyDescent="0.25">
      <c r="A525" s="3"/>
      <c r="B525" s="3"/>
      <c r="C525" s="3"/>
      <c r="D525" s="3"/>
      <c r="E525" s="3"/>
      <c r="F525" s="209"/>
      <c r="G525" s="210"/>
      <c r="H525" s="285"/>
      <c r="I525" s="285"/>
      <c r="J525" s="285"/>
      <c r="K525" s="211"/>
      <c r="L525" s="343"/>
      <c r="M525" s="342"/>
      <c r="N525" s="342"/>
      <c r="O525" s="340"/>
      <c r="P525" s="204"/>
      <c r="Q525" s="205"/>
      <c r="R525" s="58"/>
      <c r="S525" s="110"/>
      <c r="T525" s="220"/>
      <c r="U525" s="220"/>
      <c r="V525" s="220"/>
      <c r="W525" s="225"/>
      <c r="X525" s="62"/>
      <c r="Y525" s="62"/>
      <c r="Z525" s="62"/>
      <c r="AA525" s="62"/>
      <c r="AB525" s="62"/>
      <c r="AC525" s="62"/>
      <c r="AD525" s="62"/>
      <c r="AE525" s="62"/>
      <c r="AF525" s="62"/>
      <c r="AG525" s="62"/>
      <c r="AH525" s="62"/>
      <c r="AI525" s="62"/>
      <c r="AJ525" s="62"/>
      <c r="AK525" s="62"/>
      <c r="AL525" s="62"/>
      <c r="AM525" s="62"/>
      <c r="AN525" s="62"/>
      <c r="AO525" s="62"/>
      <c r="AP525" s="62"/>
      <c r="AQ525" s="62"/>
      <c r="AR525" s="62"/>
      <c r="AS525" s="62"/>
      <c r="AT525" s="62"/>
      <c r="AU525" s="62"/>
      <c r="AV525" s="62"/>
      <c r="AW525" s="62"/>
      <c r="AX525" s="62"/>
      <c r="AY525" s="62"/>
      <c r="AZ525" s="62"/>
      <c r="BA525" s="62"/>
      <c r="BB525" s="62"/>
      <c r="BC525" s="62"/>
      <c r="BD525" s="62"/>
      <c r="BE525" s="62"/>
      <c r="BF525" s="62"/>
      <c r="BG525" s="62"/>
      <c r="BH525" s="62"/>
      <c r="BI525" s="62"/>
      <c r="BJ525" s="62"/>
      <c r="BK525" s="62"/>
      <c r="BL525" s="62"/>
      <c r="BM525" s="62"/>
      <c r="BN525" s="62"/>
      <c r="BO525" s="62"/>
      <c r="BP525" s="62"/>
      <c r="BQ525" s="62"/>
      <c r="BR525" s="62"/>
      <c r="BS525" s="62"/>
      <c r="BT525" s="62"/>
      <c r="BU525" s="62"/>
      <c r="BV525" s="62"/>
      <c r="BW525" s="62"/>
      <c r="BX525" s="62"/>
      <c r="BY525" s="62"/>
      <c r="BZ525" s="62"/>
      <c r="CA525" s="62"/>
      <c r="CB525" s="62"/>
      <c r="CC525" s="62"/>
      <c r="CD525" s="62"/>
      <c r="CE525" s="62"/>
      <c r="CF525" s="62"/>
      <c r="CG525" s="62"/>
      <c r="CH525" s="62"/>
      <c r="CI525" s="62"/>
      <c r="CJ525" s="62"/>
      <c r="CK525" s="62"/>
      <c r="CL525" s="62"/>
      <c r="CM525" s="62"/>
      <c r="CN525" s="62"/>
      <c r="CO525" s="62"/>
      <c r="CP525" s="62"/>
      <c r="CQ525" s="62"/>
      <c r="CR525" s="62"/>
      <c r="CS525" s="62"/>
      <c r="CT525" s="62"/>
      <c r="CU525" s="62"/>
      <c r="CV525" s="62"/>
      <c r="CW525" s="62"/>
      <c r="CX525" s="62"/>
      <c r="CY525" s="62"/>
      <c r="CZ525" s="62"/>
      <c r="DA525" s="62"/>
      <c r="DB525" s="62"/>
      <c r="DC525" s="62"/>
      <c r="DD525" s="62"/>
      <c r="DE525" s="62"/>
      <c r="DF525" s="62"/>
      <c r="DG525" s="62"/>
      <c r="DH525" s="62"/>
      <c r="DI525" s="62"/>
      <c r="DJ525" s="62"/>
      <c r="DK525" s="62"/>
      <c r="DL525" s="62"/>
      <c r="DM525" s="62"/>
      <c r="DN525" s="62"/>
      <c r="DO525" s="62"/>
      <c r="DP525" s="62"/>
      <c r="DQ525" s="62"/>
      <c r="DR525" s="62"/>
      <c r="DS525" s="62"/>
      <c r="DT525" s="62"/>
      <c r="DU525" s="62"/>
      <c r="DV525" s="62"/>
      <c r="DW525" s="62"/>
      <c r="DX525" s="62"/>
      <c r="DY525" s="62"/>
      <c r="DZ525" s="62"/>
      <c r="EA525" s="62"/>
      <c r="EB525" s="62"/>
      <c r="EC525" s="62"/>
      <c r="ED525" s="62"/>
      <c r="EE525" s="62"/>
      <c r="EF525" s="62"/>
      <c r="EG525" s="62"/>
      <c r="EH525" s="62"/>
      <c r="EI525" s="62"/>
      <c r="EJ525" s="62"/>
      <c r="EK525" s="62"/>
      <c r="EL525" s="62"/>
      <c r="EM525" s="62"/>
      <c r="EN525" s="62"/>
      <c r="EO525" s="62"/>
      <c r="EP525" s="62"/>
      <c r="EQ525" s="62"/>
      <c r="ER525" s="62"/>
      <c r="ES525" s="62"/>
      <c r="ET525" s="62"/>
      <c r="EU525" s="62"/>
      <c r="EV525" s="62"/>
      <c r="EW525" s="62"/>
      <c r="EX525" s="62"/>
      <c r="EY525" s="62"/>
    </row>
    <row r="526" spans="1:155" s="63" customFormat="1" x14ac:dyDescent="0.25">
      <c r="A526" s="3"/>
      <c r="B526" s="3"/>
      <c r="C526" s="3"/>
      <c r="D526" s="3"/>
      <c r="E526" s="3"/>
      <c r="F526" s="209"/>
      <c r="G526" s="210"/>
      <c r="H526" s="285"/>
      <c r="I526" s="285"/>
      <c r="J526" s="285"/>
      <c r="K526" s="211"/>
      <c r="L526" s="343"/>
      <c r="M526" s="342"/>
      <c r="N526" s="342"/>
      <c r="O526" s="340"/>
      <c r="P526" s="204"/>
      <c r="Q526" s="205"/>
      <c r="R526" s="58"/>
      <c r="S526" s="110"/>
      <c r="T526" s="220"/>
      <c r="U526" s="220"/>
      <c r="V526" s="220"/>
      <c r="W526" s="225"/>
      <c r="X526" s="62"/>
      <c r="Y526" s="62"/>
      <c r="Z526" s="62"/>
      <c r="AA526" s="62"/>
      <c r="AB526" s="62"/>
      <c r="AC526" s="62"/>
      <c r="AD526" s="62"/>
      <c r="AE526" s="62"/>
      <c r="AF526" s="62"/>
      <c r="AG526" s="62"/>
      <c r="AH526" s="62"/>
      <c r="AI526" s="62"/>
      <c r="AJ526" s="62"/>
      <c r="AK526" s="62"/>
      <c r="AL526" s="62"/>
      <c r="AM526" s="62"/>
      <c r="AN526" s="62"/>
      <c r="AO526" s="62"/>
      <c r="AP526" s="62"/>
      <c r="AQ526" s="62"/>
      <c r="AR526" s="62"/>
      <c r="AS526" s="62"/>
      <c r="AT526" s="62"/>
      <c r="AU526" s="62"/>
      <c r="AV526" s="62"/>
      <c r="AW526" s="62"/>
      <c r="AX526" s="62"/>
      <c r="AY526" s="62"/>
      <c r="AZ526" s="62"/>
      <c r="BA526" s="62"/>
      <c r="BB526" s="62"/>
      <c r="BC526" s="62"/>
      <c r="BD526" s="62"/>
      <c r="BE526" s="62"/>
      <c r="BF526" s="62"/>
      <c r="BG526" s="62"/>
      <c r="BH526" s="62"/>
      <c r="BI526" s="62"/>
      <c r="BJ526" s="62"/>
      <c r="BK526" s="62"/>
      <c r="BL526" s="62"/>
      <c r="BM526" s="62"/>
      <c r="BN526" s="62"/>
      <c r="BO526" s="62"/>
      <c r="BP526" s="62"/>
      <c r="BQ526" s="62"/>
      <c r="BR526" s="62"/>
      <c r="BS526" s="62"/>
      <c r="BT526" s="62"/>
      <c r="BU526" s="62"/>
      <c r="BV526" s="62"/>
      <c r="BW526" s="62"/>
      <c r="BX526" s="62"/>
      <c r="BY526" s="62"/>
      <c r="BZ526" s="62"/>
      <c r="CA526" s="62"/>
      <c r="CB526" s="62"/>
      <c r="CC526" s="62"/>
      <c r="CD526" s="62"/>
      <c r="CE526" s="62"/>
      <c r="CF526" s="62"/>
      <c r="CG526" s="62"/>
      <c r="CH526" s="62"/>
      <c r="CI526" s="62"/>
      <c r="CJ526" s="62"/>
      <c r="CK526" s="62"/>
      <c r="CL526" s="62"/>
      <c r="CM526" s="62"/>
      <c r="CN526" s="62"/>
      <c r="CO526" s="62"/>
      <c r="CP526" s="62"/>
      <c r="CQ526" s="62"/>
      <c r="CR526" s="62"/>
      <c r="CS526" s="62"/>
      <c r="CT526" s="62"/>
      <c r="CU526" s="62"/>
      <c r="CV526" s="62"/>
      <c r="CW526" s="62"/>
      <c r="CX526" s="62"/>
      <c r="CY526" s="62"/>
      <c r="CZ526" s="62"/>
      <c r="DA526" s="62"/>
      <c r="DB526" s="62"/>
      <c r="DC526" s="62"/>
      <c r="DD526" s="62"/>
      <c r="DE526" s="62"/>
      <c r="DF526" s="62"/>
      <c r="DG526" s="62"/>
      <c r="DH526" s="62"/>
      <c r="DI526" s="62"/>
      <c r="DJ526" s="62"/>
      <c r="DK526" s="62"/>
      <c r="DL526" s="62"/>
      <c r="DM526" s="62"/>
      <c r="DN526" s="62"/>
      <c r="DO526" s="62"/>
      <c r="DP526" s="62"/>
      <c r="DQ526" s="62"/>
      <c r="DR526" s="62"/>
      <c r="DS526" s="62"/>
      <c r="DT526" s="62"/>
      <c r="DU526" s="62"/>
      <c r="DV526" s="62"/>
      <c r="DW526" s="62"/>
      <c r="DX526" s="62"/>
      <c r="DY526" s="62"/>
      <c r="DZ526" s="62"/>
      <c r="EA526" s="62"/>
      <c r="EB526" s="62"/>
      <c r="EC526" s="62"/>
      <c r="ED526" s="62"/>
      <c r="EE526" s="62"/>
      <c r="EF526" s="62"/>
      <c r="EG526" s="62"/>
      <c r="EH526" s="62"/>
      <c r="EI526" s="62"/>
      <c r="EJ526" s="62"/>
      <c r="EK526" s="62"/>
      <c r="EL526" s="62"/>
      <c r="EM526" s="62"/>
      <c r="EN526" s="62"/>
      <c r="EO526" s="62"/>
      <c r="EP526" s="62"/>
      <c r="EQ526" s="62"/>
      <c r="ER526" s="62"/>
      <c r="ES526" s="62"/>
      <c r="ET526" s="62"/>
      <c r="EU526" s="62"/>
      <c r="EV526" s="62"/>
      <c r="EW526" s="62"/>
      <c r="EX526" s="62"/>
      <c r="EY526" s="62"/>
    </row>
    <row r="527" spans="1:155" s="63" customFormat="1" x14ac:dyDescent="0.25">
      <c r="A527" s="3"/>
      <c r="B527" s="3"/>
      <c r="C527" s="3"/>
      <c r="D527" s="3"/>
      <c r="E527" s="3"/>
      <c r="F527" s="209"/>
      <c r="G527" s="210"/>
      <c r="H527" s="285"/>
      <c r="I527" s="285"/>
      <c r="J527" s="285"/>
      <c r="K527" s="211"/>
      <c r="L527" s="343"/>
      <c r="M527" s="342"/>
      <c r="N527" s="342"/>
      <c r="O527" s="340"/>
      <c r="P527" s="204"/>
      <c r="Q527" s="205"/>
      <c r="R527" s="58"/>
      <c r="S527" s="110"/>
      <c r="T527" s="220"/>
      <c r="U527" s="220"/>
      <c r="V527" s="220"/>
      <c r="W527" s="225"/>
      <c r="X527" s="62"/>
      <c r="Y527" s="62"/>
      <c r="Z527" s="62"/>
      <c r="AA527" s="62"/>
      <c r="AB527" s="62"/>
      <c r="AC527" s="62"/>
      <c r="AD527" s="62"/>
      <c r="AE527" s="62"/>
      <c r="AF527" s="62"/>
      <c r="AG527" s="62"/>
      <c r="AH527" s="62"/>
      <c r="AI527" s="62"/>
      <c r="AJ527" s="62"/>
      <c r="AK527" s="62"/>
      <c r="AL527" s="62"/>
      <c r="AM527" s="62"/>
      <c r="AN527" s="62"/>
      <c r="AO527" s="62"/>
      <c r="AP527" s="62"/>
      <c r="AQ527" s="62"/>
      <c r="AR527" s="62"/>
      <c r="AS527" s="62"/>
      <c r="AT527" s="62"/>
      <c r="AU527" s="62"/>
      <c r="AV527" s="62"/>
      <c r="AW527" s="62"/>
      <c r="AX527" s="62"/>
      <c r="AY527" s="62"/>
      <c r="AZ527" s="62"/>
      <c r="BA527" s="62"/>
      <c r="BB527" s="62"/>
      <c r="BC527" s="62"/>
      <c r="BD527" s="62"/>
      <c r="BE527" s="62"/>
      <c r="BF527" s="62"/>
      <c r="BG527" s="62"/>
      <c r="BH527" s="62"/>
      <c r="BI527" s="62"/>
      <c r="BJ527" s="62"/>
      <c r="BK527" s="62"/>
      <c r="BL527" s="62"/>
      <c r="BM527" s="62"/>
      <c r="BN527" s="62"/>
      <c r="BO527" s="62"/>
      <c r="BP527" s="62"/>
      <c r="BQ527" s="62"/>
      <c r="BR527" s="62"/>
      <c r="BS527" s="62"/>
      <c r="BT527" s="62"/>
      <c r="BU527" s="62"/>
      <c r="BV527" s="62"/>
      <c r="BW527" s="62"/>
      <c r="BX527" s="62"/>
      <c r="BY527" s="62"/>
      <c r="BZ527" s="62"/>
      <c r="CA527" s="62"/>
      <c r="CB527" s="62"/>
      <c r="CC527" s="62"/>
      <c r="CD527" s="62"/>
      <c r="CE527" s="62"/>
      <c r="CF527" s="62"/>
      <c r="CG527" s="62"/>
      <c r="CH527" s="62"/>
      <c r="CI527" s="62"/>
      <c r="CJ527" s="62"/>
      <c r="CK527" s="62"/>
      <c r="CL527" s="62"/>
      <c r="CM527" s="62"/>
      <c r="CN527" s="62"/>
      <c r="CO527" s="62"/>
      <c r="CP527" s="62"/>
      <c r="CQ527" s="62"/>
      <c r="CR527" s="62"/>
      <c r="CS527" s="62"/>
      <c r="CT527" s="62"/>
      <c r="CU527" s="62"/>
      <c r="CV527" s="62"/>
      <c r="CW527" s="62"/>
      <c r="CX527" s="62"/>
      <c r="CY527" s="62"/>
      <c r="CZ527" s="62"/>
      <c r="DA527" s="62"/>
      <c r="DB527" s="62"/>
      <c r="DC527" s="62"/>
      <c r="DD527" s="62"/>
      <c r="DE527" s="62"/>
      <c r="DF527" s="62"/>
      <c r="DG527" s="62"/>
      <c r="DH527" s="62"/>
      <c r="DI527" s="62"/>
      <c r="DJ527" s="62"/>
      <c r="DK527" s="62"/>
      <c r="DL527" s="62"/>
      <c r="DM527" s="62"/>
      <c r="DN527" s="62"/>
      <c r="DO527" s="62"/>
      <c r="DP527" s="62"/>
      <c r="DQ527" s="62"/>
      <c r="DR527" s="62"/>
      <c r="DS527" s="62"/>
      <c r="DT527" s="62"/>
      <c r="DU527" s="62"/>
      <c r="DV527" s="62"/>
      <c r="DW527" s="62"/>
      <c r="DX527" s="62"/>
      <c r="DY527" s="62"/>
      <c r="DZ527" s="62"/>
      <c r="EA527" s="62"/>
      <c r="EB527" s="62"/>
      <c r="EC527" s="62"/>
      <c r="ED527" s="62"/>
      <c r="EE527" s="62"/>
      <c r="EF527" s="62"/>
      <c r="EG527" s="62"/>
      <c r="EH527" s="62"/>
      <c r="EI527" s="62"/>
      <c r="EJ527" s="62"/>
      <c r="EK527" s="62"/>
      <c r="EL527" s="62"/>
      <c r="EM527" s="62"/>
      <c r="EN527" s="62"/>
      <c r="EO527" s="62"/>
      <c r="EP527" s="62"/>
      <c r="EQ527" s="62"/>
      <c r="ER527" s="62"/>
      <c r="ES527" s="62"/>
      <c r="ET527" s="62"/>
      <c r="EU527" s="62"/>
      <c r="EV527" s="62"/>
      <c r="EW527" s="62"/>
      <c r="EX527" s="62"/>
      <c r="EY527" s="62"/>
    </row>
    <row r="528" spans="1:155" s="63" customFormat="1" x14ac:dyDescent="0.25">
      <c r="A528" s="3"/>
      <c r="B528" s="3"/>
      <c r="C528" s="3"/>
      <c r="D528" s="3"/>
      <c r="E528" s="3"/>
      <c r="F528" s="209"/>
      <c r="G528" s="210"/>
      <c r="H528" s="285"/>
      <c r="I528" s="285"/>
      <c r="J528" s="285"/>
      <c r="K528" s="211"/>
      <c r="L528" s="343"/>
      <c r="M528" s="342"/>
      <c r="N528" s="342"/>
      <c r="O528" s="340"/>
      <c r="P528" s="204"/>
      <c r="Q528" s="205"/>
      <c r="R528" s="58"/>
      <c r="S528" s="110"/>
      <c r="T528" s="220"/>
      <c r="U528" s="220"/>
      <c r="V528" s="220"/>
      <c r="W528" s="225"/>
      <c r="X528" s="62"/>
      <c r="Y528" s="62"/>
      <c r="Z528" s="62"/>
      <c r="AA528" s="62"/>
      <c r="AB528" s="62"/>
      <c r="AC528" s="62"/>
      <c r="AD528" s="62"/>
      <c r="AE528" s="62"/>
      <c r="AF528" s="62"/>
      <c r="AG528" s="62"/>
      <c r="AH528" s="62"/>
      <c r="AI528" s="62"/>
      <c r="AJ528" s="62"/>
      <c r="AK528" s="62"/>
      <c r="AL528" s="62"/>
      <c r="AM528" s="62"/>
      <c r="AN528" s="62"/>
      <c r="AO528" s="62"/>
      <c r="AP528" s="62"/>
      <c r="AQ528" s="62"/>
      <c r="AR528" s="62"/>
      <c r="AS528" s="62"/>
      <c r="AT528" s="62"/>
      <c r="AU528" s="62"/>
      <c r="AV528" s="62"/>
      <c r="AW528" s="62"/>
      <c r="AX528" s="62"/>
      <c r="AY528" s="62"/>
      <c r="AZ528" s="62"/>
      <c r="BA528" s="62"/>
      <c r="BB528" s="62"/>
      <c r="BC528" s="62"/>
      <c r="BD528" s="62"/>
      <c r="BE528" s="62"/>
      <c r="BF528" s="62"/>
      <c r="BG528" s="62"/>
      <c r="BH528" s="62"/>
      <c r="BI528" s="62"/>
      <c r="BJ528" s="62"/>
      <c r="BK528" s="62"/>
      <c r="BL528" s="62"/>
      <c r="BM528" s="62"/>
      <c r="BN528" s="62"/>
      <c r="BO528" s="62"/>
      <c r="BP528" s="62"/>
      <c r="BQ528" s="62"/>
      <c r="BR528" s="62"/>
      <c r="BS528" s="62"/>
      <c r="BT528" s="62"/>
      <c r="BU528" s="62"/>
      <c r="BV528" s="62"/>
      <c r="BW528" s="62"/>
      <c r="BX528" s="62"/>
      <c r="BY528" s="62"/>
      <c r="BZ528" s="62"/>
      <c r="CA528" s="62"/>
      <c r="CB528" s="62"/>
      <c r="CC528" s="62"/>
      <c r="CD528" s="62"/>
      <c r="CE528" s="62"/>
      <c r="CF528" s="62"/>
      <c r="CG528" s="62"/>
      <c r="CH528" s="62"/>
      <c r="CI528" s="62"/>
      <c r="CJ528" s="62"/>
      <c r="CK528" s="62"/>
      <c r="CL528" s="62"/>
      <c r="CM528" s="62"/>
      <c r="CN528" s="62"/>
      <c r="CO528" s="62"/>
      <c r="CP528" s="62"/>
      <c r="CQ528" s="62"/>
      <c r="CR528" s="62"/>
      <c r="CS528" s="62"/>
      <c r="CT528" s="62"/>
      <c r="CU528" s="62"/>
      <c r="CV528" s="62"/>
      <c r="CW528" s="62"/>
      <c r="CX528" s="62"/>
      <c r="CY528" s="62"/>
      <c r="CZ528" s="62"/>
      <c r="DA528" s="62"/>
      <c r="DB528" s="62"/>
      <c r="DC528" s="62"/>
      <c r="DD528" s="62"/>
      <c r="DE528" s="62"/>
      <c r="DF528" s="62"/>
      <c r="DG528" s="62"/>
      <c r="DH528" s="62"/>
      <c r="DI528" s="62"/>
      <c r="DJ528" s="62"/>
      <c r="DK528" s="62"/>
      <c r="DL528" s="62"/>
      <c r="DM528" s="62"/>
      <c r="DN528" s="62"/>
      <c r="DO528" s="62"/>
      <c r="DP528" s="62"/>
      <c r="DQ528" s="62"/>
      <c r="DR528" s="62"/>
      <c r="DS528" s="62"/>
      <c r="DT528" s="62"/>
      <c r="DU528" s="62"/>
      <c r="DV528" s="62"/>
      <c r="DW528" s="62"/>
      <c r="DX528" s="62"/>
      <c r="DY528" s="62"/>
      <c r="DZ528" s="62"/>
      <c r="EA528" s="62"/>
      <c r="EB528" s="62"/>
      <c r="EC528" s="62"/>
      <c r="ED528" s="62"/>
      <c r="EE528" s="62"/>
      <c r="EF528" s="62"/>
      <c r="EG528" s="62"/>
      <c r="EH528" s="62"/>
      <c r="EI528" s="62"/>
      <c r="EJ528" s="62"/>
      <c r="EK528" s="62"/>
      <c r="EL528" s="62"/>
      <c r="EM528" s="62"/>
      <c r="EN528" s="62"/>
      <c r="EO528" s="62"/>
      <c r="EP528" s="62"/>
      <c r="EQ528" s="62"/>
      <c r="ER528" s="62"/>
      <c r="ES528" s="62"/>
      <c r="ET528" s="62"/>
      <c r="EU528" s="62"/>
      <c r="EV528" s="62"/>
      <c r="EW528" s="62"/>
      <c r="EX528" s="62"/>
      <c r="EY528" s="62"/>
    </row>
    <row r="529" spans="1:155" s="63" customFormat="1" x14ac:dyDescent="0.25">
      <c r="A529" s="3"/>
      <c r="B529" s="3"/>
      <c r="C529" s="3"/>
      <c r="D529" s="3"/>
      <c r="E529" s="3"/>
      <c r="F529" s="209"/>
      <c r="G529" s="210"/>
      <c r="H529" s="285"/>
      <c r="I529" s="285"/>
      <c r="J529" s="285"/>
      <c r="K529" s="211"/>
      <c r="L529" s="343"/>
      <c r="M529" s="342"/>
      <c r="N529" s="342"/>
      <c r="O529" s="340"/>
      <c r="P529" s="204"/>
      <c r="Q529" s="205"/>
      <c r="R529" s="58"/>
      <c r="S529" s="110"/>
      <c r="T529" s="220"/>
      <c r="U529" s="220"/>
      <c r="V529" s="220"/>
      <c r="W529" s="225"/>
      <c r="X529" s="62"/>
      <c r="Y529" s="62"/>
      <c r="Z529" s="62"/>
      <c r="AA529" s="62"/>
      <c r="AB529" s="62"/>
      <c r="AC529" s="62"/>
      <c r="AD529" s="62"/>
      <c r="AE529" s="62"/>
      <c r="AF529" s="62"/>
      <c r="AG529" s="62"/>
      <c r="AH529" s="62"/>
      <c r="AI529" s="62"/>
      <c r="AJ529" s="62"/>
      <c r="AK529" s="62"/>
      <c r="AL529" s="62"/>
      <c r="AM529" s="62"/>
      <c r="AN529" s="62"/>
      <c r="AO529" s="62"/>
      <c r="AP529" s="62"/>
      <c r="AQ529" s="62"/>
      <c r="AR529" s="62"/>
      <c r="AS529" s="62"/>
      <c r="AT529" s="62"/>
      <c r="AU529" s="62"/>
      <c r="AV529" s="62"/>
      <c r="AW529" s="62"/>
      <c r="AX529" s="62"/>
      <c r="AY529" s="62"/>
      <c r="AZ529" s="62"/>
      <c r="BA529" s="62"/>
      <c r="BB529" s="62"/>
      <c r="BC529" s="62"/>
      <c r="BD529" s="62"/>
      <c r="BE529" s="62"/>
      <c r="BF529" s="62"/>
      <c r="BG529" s="62"/>
      <c r="BH529" s="62"/>
      <c r="BI529" s="62"/>
      <c r="BJ529" s="62"/>
      <c r="BK529" s="62"/>
      <c r="BL529" s="62"/>
      <c r="BM529" s="62"/>
      <c r="BN529" s="62"/>
      <c r="BO529" s="62"/>
      <c r="BP529" s="62"/>
      <c r="BQ529" s="62"/>
      <c r="BR529" s="62"/>
      <c r="BS529" s="62"/>
      <c r="BT529" s="62"/>
      <c r="BU529" s="62"/>
      <c r="BV529" s="62"/>
      <c r="BW529" s="62"/>
      <c r="BX529" s="62"/>
      <c r="BY529" s="62"/>
      <c r="BZ529" s="62"/>
      <c r="CA529" s="62"/>
      <c r="CB529" s="62"/>
      <c r="CC529" s="62"/>
      <c r="CD529" s="62"/>
      <c r="CE529" s="62"/>
      <c r="CF529" s="62"/>
      <c r="CG529" s="62"/>
      <c r="CH529" s="62"/>
      <c r="CI529" s="62"/>
      <c r="CJ529" s="62"/>
      <c r="CK529" s="62"/>
      <c r="CL529" s="62"/>
      <c r="CM529" s="62"/>
      <c r="CN529" s="62"/>
      <c r="CO529" s="62"/>
      <c r="CP529" s="62"/>
      <c r="CQ529" s="62"/>
      <c r="CR529" s="62"/>
      <c r="CS529" s="62"/>
      <c r="CT529" s="62"/>
      <c r="CU529" s="62"/>
      <c r="CV529" s="62"/>
      <c r="CW529" s="62"/>
      <c r="CX529" s="62"/>
      <c r="CY529" s="62"/>
      <c r="CZ529" s="62"/>
      <c r="DA529" s="62"/>
      <c r="DB529" s="62"/>
      <c r="DC529" s="62"/>
      <c r="DD529" s="62"/>
      <c r="DE529" s="62"/>
      <c r="DF529" s="62"/>
      <c r="DG529" s="62"/>
      <c r="DH529" s="62"/>
      <c r="DI529" s="62"/>
      <c r="DJ529" s="62"/>
      <c r="DK529" s="62"/>
      <c r="DL529" s="62"/>
      <c r="DM529" s="62"/>
      <c r="DN529" s="62"/>
      <c r="DO529" s="62"/>
      <c r="DP529" s="62"/>
      <c r="DQ529" s="62"/>
      <c r="DR529" s="62"/>
      <c r="DS529" s="62"/>
      <c r="DT529" s="62"/>
      <c r="DU529" s="62"/>
      <c r="DV529" s="62"/>
      <c r="DW529" s="62"/>
      <c r="DX529" s="62"/>
      <c r="DY529" s="62"/>
      <c r="DZ529" s="62"/>
      <c r="EA529" s="62"/>
      <c r="EB529" s="62"/>
      <c r="EC529" s="62"/>
      <c r="ED529" s="62"/>
      <c r="EE529" s="62"/>
      <c r="EF529" s="62"/>
      <c r="EG529" s="62"/>
      <c r="EH529" s="62"/>
      <c r="EI529" s="62"/>
      <c r="EJ529" s="62"/>
      <c r="EK529" s="62"/>
      <c r="EL529" s="62"/>
      <c r="EM529" s="62"/>
      <c r="EN529" s="62"/>
      <c r="EO529" s="62"/>
      <c r="EP529" s="62"/>
      <c r="EQ529" s="62"/>
      <c r="ER529" s="62"/>
      <c r="ES529" s="62"/>
      <c r="ET529" s="62"/>
      <c r="EU529" s="62"/>
      <c r="EV529" s="62"/>
      <c r="EW529" s="62"/>
      <c r="EX529" s="62"/>
      <c r="EY529" s="62"/>
    </row>
    <row r="530" spans="1:155" s="63" customFormat="1" x14ac:dyDescent="0.25">
      <c r="A530" s="3"/>
      <c r="B530" s="3"/>
      <c r="C530" s="3"/>
      <c r="D530" s="3"/>
      <c r="E530" s="3"/>
      <c r="F530" s="209"/>
      <c r="G530" s="210"/>
      <c r="H530" s="285"/>
      <c r="I530" s="285"/>
      <c r="J530" s="285"/>
      <c r="K530" s="211"/>
      <c r="L530" s="343"/>
      <c r="M530" s="342"/>
      <c r="N530" s="342"/>
      <c r="O530" s="340"/>
      <c r="P530" s="204"/>
      <c r="Q530" s="205"/>
      <c r="R530" s="58"/>
      <c r="S530" s="110"/>
      <c r="T530" s="220"/>
      <c r="U530" s="220"/>
      <c r="V530" s="220"/>
      <c r="W530" s="225"/>
      <c r="X530" s="62"/>
      <c r="Y530" s="62"/>
      <c r="Z530" s="62"/>
      <c r="AA530" s="62"/>
      <c r="AB530" s="62"/>
      <c r="AC530" s="62"/>
      <c r="AD530" s="62"/>
      <c r="AE530" s="62"/>
      <c r="AF530" s="62"/>
      <c r="AG530" s="62"/>
      <c r="AH530" s="62"/>
      <c r="AI530" s="62"/>
      <c r="AJ530" s="62"/>
      <c r="AK530" s="62"/>
      <c r="AL530" s="62"/>
      <c r="AM530" s="62"/>
      <c r="AN530" s="62"/>
      <c r="AO530" s="62"/>
      <c r="AP530" s="62"/>
      <c r="AQ530" s="62"/>
      <c r="AR530" s="62"/>
      <c r="AS530" s="62"/>
      <c r="AT530" s="62"/>
      <c r="AU530" s="62"/>
      <c r="AV530" s="62"/>
      <c r="AW530" s="62"/>
      <c r="AX530" s="62"/>
      <c r="AY530" s="62"/>
      <c r="AZ530" s="62"/>
      <c r="BA530" s="62"/>
      <c r="BB530" s="62"/>
      <c r="BC530" s="62"/>
      <c r="BD530" s="62"/>
      <c r="BE530" s="62"/>
      <c r="BF530" s="62"/>
      <c r="BG530" s="62"/>
      <c r="BH530" s="62"/>
      <c r="BI530" s="62"/>
      <c r="BJ530" s="62"/>
      <c r="BK530" s="62"/>
      <c r="BL530" s="62"/>
      <c r="BM530" s="62"/>
      <c r="BN530" s="62"/>
      <c r="BO530" s="62"/>
      <c r="BP530" s="62"/>
      <c r="BQ530" s="62"/>
      <c r="BR530" s="62"/>
      <c r="BS530" s="62"/>
      <c r="BT530" s="62"/>
      <c r="BU530" s="62"/>
      <c r="BV530" s="62"/>
      <c r="BW530" s="62"/>
      <c r="BX530" s="62"/>
      <c r="BY530" s="62"/>
      <c r="BZ530" s="62"/>
      <c r="CA530" s="62"/>
      <c r="CB530" s="62"/>
      <c r="CC530" s="62"/>
      <c r="CD530" s="62"/>
      <c r="CE530" s="62"/>
      <c r="CF530" s="62"/>
      <c r="CG530" s="62"/>
      <c r="CH530" s="62"/>
      <c r="CI530" s="62"/>
      <c r="CJ530" s="62"/>
      <c r="CK530" s="62"/>
      <c r="CL530" s="62"/>
      <c r="CM530" s="62"/>
      <c r="CN530" s="62"/>
      <c r="CO530" s="62"/>
      <c r="CP530" s="62"/>
      <c r="CQ530" s="62"/>
      <c r="CR530" s="62"/>
      <c r="CS530" s="62"/>
      <c r="CT530" s="62"/>
      <c r="CU530" s="62"/>
      <c r="CV530" s="62"/>
      <c r="CW530" s="62"/>
      <c r="CX530" s="62"/>
      <c r="CY530" s="62"/>
      <c r="CZ530" s="62"/>
      <c r="DA530" s="62"/>
      <c r="DB530" s="62"/>
      <c r="DC530" s="62"/>
      <c r="DD530" s="62"/>
      <c r="DE530" s="62"/>
      <c r="DF530" s="62"/>
      <c r="DG530" s="62"/>
      <c r="DH530" s="62"/>
      <c r="DI530" s="62"/>
      <c r="DJ530" s="62"/>
      <c r="DK530" s="62"/>
      <c r="DL530" s="62"/>
      <c r="DM530" s="62"/>
      <c r="DN530" s="62"/>
      <c r="DO530" s="62"/>
      <c r="DP530" s="62"/>
      <c r="DQ530" s="62"/>
      <c r="DR530" s="62"/>
      <c r="DS530" s="62"/>
      <c r="DT530" s="62"/>
      <c r="DU530" s="62"/>
      <c r="DV530" s="62"/>
      <c r="DW530" s="62"/>
      <c r="DX530" s="62"/>
      <c r="DY530" s="62"/>
      <c r="DZ530" s="62"/>
      <c r="EA530" s="62"/>
      <c r="EB530" s="62"/>
      <c r="EC530" s="62"/>
      <c r="ED530" s="62"/>
      <c r="EE530" s="62"/>
      <c r="EF530" s="62"/>
      <c r="EG530" s="62"/>
      <c r="EH530" s="62"/>
      <c r="EI530" s="62"/>
      <c r="EJ530" s="62"/>
      <c r="EK530" s="62"/>
      <c r="EL530" s="62"/>
      <c r="EM530" s="62"/>
      <c r="EN530" s="62"/>
      <c r="EO530" s="62"/>
      <c r="EP530" s="62"/>
      <c r="EQ530" s="62"/>
      <c r="ER530" s="62"/>
      <c r="ES530" s="62"/>
      <c r="ET530" s="62"/>
      <c r="EU530" s="62"/>
      <c r="EV530" s="62"/>
      <c r="EW530" s="62"/>
      <c r="EX530" s="62"/>
      <c r="EY530" s="62"/>
    </row>
    <row r="531" spans="1:155" s="63" customFormat="1" x14ac:dyDescent="0.25">
      <c r="A531" s="3"/>
      <c r="B531" s="3"/>
      <c r="C531" s="3"/>
      <c r="D531" s="3"/>
      <c r="E531" s="3"/>
      <c r="F531" s="209"/>
      <c r="G531" s="210"/>
      <c r="H531" s="285"/>
      <c r="I531" s="285"/>
      <c r="J531" s="285"/>
      <c r="K531" s="211"/>
      <c r="L531" s="343"/>
      <c r="M531" s="342"/>
      <c r="N531" s="342"/>
      <c r="O531" s="340"/>
      <c r="P531" s="204"/>
      <c r="Q531" s="205"/>
      <c r="R531" s="58"/>
      <c r="S531" s="110"/>
      <c r="T531" s="220"/>
      <c r="U531" s="220"/>
      <c r="V531" s="220"/>
      <c r="W531" s="225"/>
      <c r="X531" s="62"/>
      <c r="Y531" s="62"/>
      <c r="Z531" s="62"/>
      <c r="AA531" s="62"/>
      <c r="AB531" s="62"/>
      <c r="AC531" s="62"/>
      <c r="AD531" s="62"/>
      <c r="AE531" s="62"/>
      <c r="AF531" s="62"/>
      <c r="AG531" s="62"/>
      <c r="AH531" s="62"/>
      <c r="AI531" s="62"/>
      <c r="AJ531" s="62"/>
      <c r="AK531" s="62"/>
      <c r="AL531" s="62"/>
      <c r="AM531" s="62"/>
      <c r="AN531" s="62"/>
      <c r="AO531" s="62"/>
      <c r="AP531" s="62"/>
      <c r="AQ531" s="62"/>
      <c r="AR531" s="62"/>
      <c r="AS531" s="62"/>
      <c r="AT531" s="62"/>
      <c r="AU531" s="62"/>
      <c r="AV531" s="62"/>
      <c r="AW531" s="62"/>
      <c r="AX531" s="62"/>
      <c r="AY531" s="62"/>
      <c r="AZ531" s="62"/>
      <c r="BA531" s="62"/>
      <c r="BB531" s="62"/>
      <c r="BC531" s="62"/>
      <c r="BD531" s="62"/>
      <c r="BE531" s="62"/>
      <c r="BF531" s="62"/>
      <c r="BG531" s="62"/>
      <c r="BH531" s="62"/>
      <c r="BI531" s="62"/>
      <c r="BJ531" s="62"/>
      <c r="BK531" s="62"/>
      <c r="BL531" s="62"/>
      <c r="BM531" s="62"/>
      <c r="BN531" s="62"/>
      <c r="BO531" s="62"/>
      <c r="BP531" s="62"/>
      <c r="BQ531" s="62"/>
      <c r="BR531" s="62"/>
      <c r="BS531" s="62"/>
      <c r="BT531" s="62"/>
      <c r="BU531" s="62"/>
      <c r="BV531" s="62"/>
      <c r="BW531" s="62"/>
      <c r="BX531" s="62"/>
      <c r="BY531" s="62"/>
      <c r="BZ531" s="62"/>
      <c r="CA531" s="62"/>
      <c r="CB531" s="62"/>
      <c r="CC531" s="62"/>
      <c r="CD531" s="62"/>
      <c r="CE531" s="62"/>
      <c r="CF531" s="62"/>
      <c r="CG531" s="62"/>
      <c r="CH531" s="62"/>
      <c r="CI531" s="62"/>
      <c r="CJ531" s="62"/>
      <c r="CK531" s="62"/>
      <c r="CL531" s="62"/>
      <c r="CM531" s="62"/>
      <c r="CN531" s="62"/>
      <c r="CO531" s="62"/>
      <c r="CP531" s="62"/>
      <c r="CQ531" s="62"/>
      <c r="CR531" s="62"/>
      <c r="CS531" s="62"/>
      <c r="CT531" s="62"/>
      <c r="CU531" s="62"/>
      <c r="CV531" s="62"/>
      <c r="CW531" s="62"/>
      <c r="CX531" s="62"/>
      <c r="CY531" s="62"/>
      <c r="CZ531" s="62"/>
      <c r="DA531" s="62"/>
      <c r="DB531" s="62"/>
      <c r="DC531" s="62"/>
      <c r="DD531" s="62"/>
      <c r="DE531" s="62"/>
      <c r="DF531" s="62"/>
      <c r="DG531" s="62"/>
      <c r="DH531" s="62"/>
      <c r="DI531" s="62"/>
      <c r="DJ531" s="62"/>
      <c r="DK531" s="62"/>
      <c r="DL531" s="62"/>
      <c r="DM531" s="62"/>
      <c r="DN531" s="62"/>
      <c r="DO531" s="62"/>
      <c r="DP531" s="62"/>
      <c r="DQ531" s="62"/>
      <c r="DR531" s="62"/>
      <c r="DS531" s="62"/>
      <c r="DT531" s="62"/>
      <c r="DU531" s="62"/>
      <c r="DV531" s="62"/>
      <c r="DW531" s="62"/>
      <c r="DX531" s="62"/>
      <c r="DY531" s="62"/>
      <c r="DZ531" s="62"/>
      <c r="EA531" s="62"/>
      <c r="EB531" s="62"/>
      <c r="EC531" s="62"/>
      <c r="ED531" s="62"/>
      <c r="EE531" s="62"/>
      <c r="EF531" s="62"/>
      <c r="EG531" s="62"/>
      <c r="EH531" s="62"/>
      <c r="EI531" s="62"/>
      <c r="EJ531" s="62"/>
      <c r="EK531" s="62"/>
      <c r="EL531" s="62"/>
      <c r="EM531" s="62"/>
      <c r="EN531" s="62"/>
      <c r="EO531" s="62"/>
      <c r="EP531" s="62"/>
      <c r="EQ531" s="62"/>
      <c r="ER531" s="62"/>
      <c r="ES531" s="62"/>
      <c r="ET531" s="62"/>
      <c r="EU531" s="62"/>
      <c r="EV531" s="62"/>
      <c r="EW531" s="62"/>
      <c r="EX531" s="62"/>
      <c r="EY531" s="62"/>
    </row>
    <row r="532" spans="1:155" x14ac:dyDescent="0.2">
      <c r="M532" s="339"/>
      <c r="N532" s="339"/>
      <c r="O532" s="345"/>
      <c r="P532" s="170"/>
      <c r="R532" s="39"/>
      <c r="S532" s="40"/>
      <c r="T532" s="125"/>
      <c r="U532" s="125"/>
      <c r="V532" s="125"/>
      <c r="W532" s="126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  <c r="CC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  <c r="CU532" s="10"/>
      <c r="CV532" s="10"/>
      <c r="CW532" s="10"/>
      <c r="CX532" s="10"/>
      <c r="CY532" s="10"/>
      <c r="CZ532" s="10"/>
      <c r="DA532" s="10"/>
      <c r="DB532" s="10"/>
      <c r="DC532" s="10"/>
      <c r="DD532" s="11"/>
      <c r="DE532" s="11"/>
      <c r="DF532" s="11"/>
      <c r="DG532" s="11"/>
      <c r="DH532" s="11"/>
      <c r="DI532" s="11"/>
      <c r="DJ532" s="11"/>
      <c r="DK532" s="11"/>
      <c r="DL532" s="11"/>
      <c r="DM532" s="11"/>
      <c r="DN532" s="11"/>
      <c r="DO532" s="11"/>
      <c r="DP532" s="11"/>
      <c r="DQ532" s="11"/>
      <c r="DR532" s="11"/>
      <c r="DS532" s="11"/>
      <c r="DT532" s="11"/>
      <c r="DU532" s="11"/>
      <c r="DV532" s="11"/>
      <c r="DW532" s="11"/>
      <c r="DX532" s="11"/>
      <c r="DY532" s="11"/>
      <c r="DZ532" s="11"/>
      <c r="EA532" s="11"/>
      <c r="EB532" s="11"/>
      <c r="EC532" s="11"/>
      <c r="ED532" s="11"/>
      <c r="EE532" s="11"/>
      <c r="EF532" s="11"/>
      <c r="EG532" s="11"/>
      <c r="EH532" s="11"/>
      <c r="EI532" s="11"/>
      <c r="EJ532" s="11"/>
      <c r="EK532" s="11"/>
      <c r="EL532" s="11"/>
      <c r="EM532" s="11"/>
      <c r="EN532" s="11"/>
      <c r="EO532" s="11"/>
      <c r="EP532" s="11"/>
      <c r="EQ532" s="11"/>
      <c r="ER532" s="11"/>
      <c r="ES532" s="11"/>
      <c r="ET532" s="11"/>
      <c r="EU532" s="11"/>
      <c r="EV532" s="11"/>
      <c r="EW532" s="11"/>
      <c r="EX532" s="11"/>
      <c r="EY532" s="11"/>
    </row>
    <row r="533" spans="1:155" x14ac:dyDescent="0.2">
      <c r="M533" s="339"/>
      <c r="N533" s="339"/>
      <c r="O533" s="345"/>
      <c r="P533" s="170"/>
      <c r="R533" s="39"/>
      <c r="S533" s="40"/>
      <c r="T533" s="125"/>
      <c r="U533" s="125"/>
      <c r="V533" s="125"/>
      <c r="W533" s="126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  <c r="DD533" s="11"/>
      <c r="DE533" s="11"/>
      <c r="DF533" s="11"/>
      <c r="DG533" s="11"/>
      <c r="DH533" s="11"/>
      <c r="DI533" s="11"/>
      <c r="DJ533" s="11"/>
      <c r="DK533" s="11"/>
      <c r="DL533" s="11"/>
      <c r="DM533" s="11"/>
      <c r="DN533" s="11"/>
      <c r="DO533" s="11"/>
      <c r="DP533" s="11"/>
      <c r="DQ533" s="11"/>
      <c r="DR533" s="11"/>
      <c r="DS533" s="11"/>
      <c r="DT533" s="11"/>
      <c r="DU533" s="11"/>
      <c r="DV533" s="11"/>
      <c r="DW533" s="11"/>
      <c r="DX533" s="11"/>
      <c r="DY533" s="11"/>
      <c r="DZ533" s="11"/>
      <c r="EA533" s="11"/>
      <c r="EB533" s="11"/>
      <c r="EC533" s="11"/>
      <c r="ED533" s="11"/>
      <c r="EE533" s="11"/>
      <c r="EF533" s="11"/>
      <c r="EG533" s="11"/>
      <c r="EH533" s="11"/>
      <c r="EI533" s="11"/>
      <c r="EJ533" s="11"/>
      <c r="EK533" s="11"/>
      <c r="EL533" s="11"/>
      <c r="EM533" s="11"/>
      <c r="EN533" s="11"/>
      <c r="EO533" s="11"/>
      <c r="EP533" s="11"/>
      <c r="EQ533" s="11"/>
      <c r="ER533" s="11"/>
      <c r="ES533" s="11"/>
      <c r="ET533" s="11"/>
      <c r="EU533" s="11"/>
      <c r="EV533" s="11"/>
      <c r="EW533" s="11"/>
      <c r="EX533" s="11"/>
      <c r="EY533" s="11"/>
    </row>
    <row r="534" spans="1:155" x14ac:dyDescent="0.2">
      <c r="M534" s="339"/>
      <c r="N534" s="339"/>
      <c r="O534" s="345"/>
      <c r="P534" s="170"/>
      <c r="R534" s="39"/>
      <c r="S534" s="40"/>
      <c r="T534" s="125"/>
      <c r="U534" s="125"/>
      <c r="V534" s="125"/>
      <c r="W534" s="126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1"/>
      <c r="DE534" s="11"/>
      <c r="DF534" s="11"/>
      <c r="DG534" s="11"/>
      <c r="DH534" s="11"/>
      <c r="DI534" s="11"/>
      <c r="DJ534" s="11"/>
      <c r="DK534" s="11"/>
      <c r="DL534" s="11"/>
      <c r="DM534" s="11"/>
      <c r="DN534" s="11"/>
      <c r="DO534" s="11"/>
      <c r="DP534" s="11"/>
      <c r="DQ534" s="11"/>
      <c r="DR534" s="11"/>
      <c r="DS534" s="11"/>
      <c r="DT534" s="11"/>
      <c r="DU534" s="11"/>
      <c r="DV534" s="11"/>
      <c r="DW534" s="11"/>
      <c r="DX534" s="11"/>
      <c r="DY534" s="11"/>
      <c r="DZ534" s="11"/>
      <c r="EA534" s="11"/>
      <c r="EB534" s="11"/>
      <c r="EC534" s="11"/>
      <c r="ED534" s="11"/>
      <c r="EE534" s="11"/>
      <c r="EF534" s="11"/>
      <c r="EG534" s="11"/>
      <c r="EH534" s="11"/>
      <c r="EI534" s="11"/>
      <c r="EJ534" s="11"/>
      <c r="EK534" s="11"/>
      <c r="EL534" s="11"/>
      <c r="EM534" s="11"/>
      <c r="EN534" s="11"/>
      <c r="EO534" s="11"/>
      <c r="EP534" s="11"/>
      <c r="EQ534" s="11"/>
      <c r="ER534" s="11"/>
      <c r="ES534" s="11"/>
      <c r="ET534" s="11"/>
      <c r="EU534" s="11"/>
      <c r="EV534" s="11"/>
      <c r="EW534" s="11"/>
      <c r="EX534" s="11"/>
      <c r="EY534" s="11"/>
    </row>
    <row r="535" spans="1:155" x14ac:dyDescent="0.2">
      <c r="M535" s="339"/>
      <c r="N535" s="339"/>
      <c r="O535" s="345"/>
      <c r="P535" s="170"/>
      <c r="R535" s="39"/>
      <c r="S535" s="40"/>
      <c r="T535" s="125"/>
      <c r="U535" s="125"/>
      <c r="V535" s="125"/>
      <c r="W535" s="126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1"/>
      <c r="DE535" s="11"/>
      <c r="DF535" s="11"/>
      <c r="DG535" s="11"/>
      <c r="DH535" s="11"/>
      <c r="DI535" s="11"/>
      <c r="DJ535" s="11"/>
      <c r="DK535" s="11"/>
      <c r="DL535" s="11"/>
      <c r="DM535" s="11"/>
      <c r="DN535" s="11"/>
      <c r="DO535" s="11"/>
      <c r="DP535" s="11"/>
      <c r="DQ535" s="11"/>
      <c r="DR535" s="11"/>
      <c r="DS535" s="11"/>
      <c r="DT535" s="11"/>
      <c r="DU535" s="11"/>
      <c r="DV535" s="11"/>
      <c r="DW535" s="11"/>
      <c r="DX535" s="11"/>
      <c r="DY535" s="11"/>
      <c r="DZ535" s="11"/>
      <c r="EA535" s="11"/>
      <c r="EB535" s="11"/>
      <c r="EC535" s="11"/>
      <c r="ED535" s="11"/>
      <c r="EE535" s="11"/>
      <c r="EF535" s="11"/>
      <c r="EG535" s="11"/>
      <c r="EH535" s="11"/>
      <c r="EI535" s="11"/>
      <c r="EJ535" s="11"/>
      <c r="EK535" s="11"/>
      <c r="EL535" s="11"/>
      <c r="EM535" s="11"/>
      <c r="EN535" s="11"/>
      <c r="EO535" s="11"/>
      <c r="EP535" s="11"/>
      <c r="EQ535" s="11"/>
      <c r="ER535" s="11"/>
      <c r="ES535" s="11"/>
      <c r="ET535" s="11"/>
      <c r="EU535" s="11"/>
      <c r="EV535" s="11"/>
      <c r="EW535" s="11"/>
      <c r="EX535" s="11"/>
      <c r="EY535" s="11"/>
    </row>
    <row r="536" spans="1:155" x14ac:dyDescent="0.2">
      <c r="M536" s="339"/>
      <c r="N536" s="339"/>
      <c r="O536" s="345"/>
      <c r="P536" s="170"/>
      <c r="R536" s="39"/>
      <c r="S536" s="40"/>
      <c r="T536" s="125"/>
      <c r="U536" s="125"/>
      <c r="V536" s="125"/>
      <c r="W536" s="126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1"/>
      <c r="DE536" s="11"/>
      <c r="DF536" s="11"/>
      <c r="DG536" s="11"/>
      <c r="DH536" s="11"/>
      <c r="DI536" s="11"/>
      <c r="DJ536" s="11"/>
      <c r="DK536" s="11"/>
      <c r="DL536" s="11"/>
      <c r="DM536" s="11"/>
      <c r="DN536" s="11"/>
      <c r="DO536" s="11"/>
      <c r="DP536" s="11"/>
      <c r="DQ536" s="11"/>
      <c r="DR536" s="11"/>
      <c r="DS536" s="11"/>
      <c r="DT536" s="11"/>
      <c r="DU536" s="11"/>
      <c r="DV536" s="11"/>
      <c r="DW536" s="11"/>
      <c r="DX536" s="11"/>
      <c r="DY536" s="11"/>
      <c r="DZ536" s="11"/>
      <c r="EA536" s="11"/>
      <c r="EB536" s="11"/>
      <c r="EC536" s="11"/>
      <c r="ED536" s="11"/>
      <c r="EE536" s="11"/>
      <c r="EF536" s="11"/>
      <c r="EG536" s="11"/>
      <c r="EH536" s="11"/>
      <c r="EI536" s="11"/>
      <c r="EJ536" s="11"/>
      <c r="EK536" s="11"/>
      <c r="EL536" s="11"/>
      <c r="EM536" s="11"/>
      <c r="EN536" s="11"/>
      <c r="EO536" s="11"/>
      <c r="EP536" s="11"/>
      <c r="EQ536" s="11"/>
      <c r="ER536" s="11"/>
      <c r="ES536" s="11"/>
      <c r="ET536" s="11"/>
      <c r="EU536" s="11"/>
      <c r="EV536" s="11"/>
      <c r="EW536" s="11"/>
      <c r="EX536" s="11"/>
      <c r="EY536" s="11"/>
    </row>
    <row r="537" spans="1:155" x14ac:dyDescent="0.2">
      <c r="M537" s="339"/>
      <c r="N537" s="339"/>
      <c r="O537" s="345"/>
      <c r="P537" s="170"/>
      <c r="R537" s="39"/>
      <c r="S537" s="40"/>
      <c r="T537" s="125"/>
      <c r="U537" s="125"/>
      <c r="V537" s="125"/>
      <c r="W537" s="126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1"/>
      <c r="DE537" s="11"/>
      <c r="DF537" s="11"/>
      <c r="DG537" s="11"/>
      <c r="DH537" s="11"/>
      <c r="DI537" s="11"/>
      <c r="DJ537" s="11"/>
      <c r="DK537" s="11"/>
      <c r="DL537" s="11"/>
      <c r="DM537" s="11"/>
      <c r="DN537" s="11"/>
      <c r="DO537" s="11"/>
      <c r="DP537" s="11"/>
      <c r="DQ537" s="11"/>
      <c r="DR537" s="11"/>
      <c r="DS537" s="11"/>
      <c r="DT537" s="11"/>
      <c r="DU537" s="11"/>
      <c r="DV537" s="11"/>
      <c r="DW537" s="11"/>
      <c r="DX537" s="11"/>
      <c r="DY537" s="11"/>
      <c r="DZ537" s="11"/>
      <c r="EA537" s="11"/>
      <c r="EB537" s="11"/>
      <c r="EC537" s="11"/>
      <c r="ED537" s="11"/>
      <c r="EE537" s="11"/>
      <c r="EF537" s="11"/>
      <c r="EG537" s="11"/>
      <c r="EH537" s="11"/>
      <c r="EI537" s="11"/>
      <c r="EJ537" s="11"/>
      <c r="EK537" s="11"/>
      <c r="EL537" s="11"/>
      <c r="EM537" s="11"/>
      <c r="EN537" s="11"/>
      <c r="EO537" s="11"/>
      <c r="EP537" s="11"/>
      <c r="EQ537" s="11"/>
      <c r="ER537" s="11"/>
      <c r="ES537" s="11"/>
      <c r="ET537" s="11"/>
      <c r="EU537" s="11"/>
      <c r="EV537" s="11"/>
      <c r="EW537" s="11"/>
      <c r="EX537" s="11"/>
      <c r="EY537" s="11"/>
    </row>
    <row r="538" spans="1:155" x14ac:dyDescent="0.2">
      <c r="M538" s="339"/>
      <c r="N538" s="339"/>
      <c r="O538" s="345"/>
      <c r="P538" s="170"/>
      <c r="R538" s="39"/>
      <c r="S538" s="40"/>
      <c r="T538" s="125"/>
      <c r="U538" s="125"/>
      <c r="V538" s="125"/>
      <c r="W538" s="126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1"/>
      <c r="DE538" s="11"/>
      <c r="DF538" s="11"/>
      <c r="DG538" s="11"/>
      <c r="DH538" s="11"/>
      <c r="DI538" s="11"/>
      <c r="DJ538" s="11"/>
      <c r="DK538" s="11"/>
      <c r="DL538" s="11"/>
      <c r="DM538" s="11"/>
      <c r="DN538" s="11"/>
      <c r="DO538" s="11"/>
      <c r="DP538" s="11"/>
      <c r="DQ538" s="11"/>
      <c r="DR538" s="11"/>
      <c r="DS538" s="11"/>
      <c r="DT538" s="11"/>
      <c r="DU538" s="11"/>
      <c r="DV538" s="11"/>
      <c r="DW538" s="11"/>
      <c r="DX538" s="11"/>
      <c r="DY538" s="11"/>
      <c r="DZ538" s="11"/>
      <c r="EA538" s="11"/>
      <c r="EB538" s="11"/>
      <c r="EC538" s="11"/>
      <c r="ED538" s="11"/>
      <c r="EE538" s="11"/>
      <c r="EF538" s="11"/>
      <c r="EG538" s="11"/>
      <c r="EH538" s="11"/>
      <c r="EI538" s="11"/>
      <c r="EJ538" s="11"/>
      <c r="EK538" s="11"/>
      <c r="EL538" s="11"/>
      <c r="EM538" s="11"/>
      <c r="EN538" s="11"/>
      <c r="EO538" s="11"/>
      <c r="EP538" s="11"/>
      <c r="EQ538" s="11"/>
      <c r="ER538" s="11"/>
      <c r="ES538" s="11"/>
      <c r="ET538" s="11"/>
      <c r="EU538" s="11"/>
      <c r="EV538" s="11"/>
      <c r="EW538" s="11"/>
      <c r="EX538" s="11"/>
      <c r="EY538" s="11"/>
    </row>
    <row r="539" spans="1:155" x14ac:dyDescent="0.2">
      <c r="M539" s="339"/>
      <c r="N539" s="339"/>
      <c r="O539" s="345"/>
      <c r="P539" s="170"/>
      <c r="R539" s="39"/>
      <c r="S539" s="40"/>
      <c r="T539" s="125"/>
      <c r="U539" s="125"/>
      <c r="V539" s="125"/>
      <c r="W539" s="126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1"/>
      <c r="DE539" s="11"/>
      <c r="DF539" s="11"/>
      <c r="DG539" s="11"/>
      <c r="DH539" s="11"/>
      <c r="DI539" s="11"/>
      <c r="DJ539" s="11"/>
      <c r="DK539" s="11"/>
      <c r="DL539" s="11"/>
      <c r="DM539" s="11"/>
      <c r="DN539" s="11"/>
      <c r="DO539" s="11"/>
      <c r="DP539" s="11"/>
      <c r="DQ539" s="11"/>
      <c r="DR539" s="11"/>
      <c r="DS539" s="11"/>
      <c r="DT539" s="11"/>
      <c r="DU539" s="11"/>
      <c r="DV539" s="11"/>
      <c r="DW539" s="11"/>
      <c r="DX539" s="11"/>
      <c r="DY539" s="11"/>
      <c r="DZ539" s="11"/>
      <c r="EA539" s="11"/>
      <c r="EB539" s="11"/>
      <c r="EC539" s="11"/>
      <c r="ED539" s="11"/>
      <c r="EE539" s="11"/>
      <c r="EF539" s="11"/>
      <c r="EG539" s="11"/>
      <c r="EH539" s="11"/>
      <c r="EI539" s="11"/>
      <c r="EJ539" s="11"/>
      <c r="EK539" s="11"/>
      <c r="EL539" s="11"/>
      <c r="EM539" s="11"/>
      <c r="EN539" s="11"/>
      <c r="EO539" s="11"/>
      <c r="EP539" s="11"/>
      <c r="EQ539" s="11"/>
      <c r="ER539" s="11"/>
      <c r="ES539" s="11"/>
      <c r="ET539" s="11"/>
      <c r="EU539" s="11"/>
      <c r="EV539" s="11"/>
      <c r="EW539" s="11"/>
      <c r="EX539" s="11"/>
      <c r="EY539" s="11"/>
    </row>
    <row r="540" spans="1:155" x14ac:dyDescent="0.2">
      <c r="M540" s="339"/>
      <c r="N540" s="339"/>
      <c r="O540" s="345"/>
      <c r="P540" s="170"/>
      <c r="R540" s="39"/>
      <c r="S540" s="40"/>
      <c r="T540" s="125"/>
      <c r="U540" s="125"/>
      <c r="V540" s="125"/>
      <c r="W540" s="126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1"/>
      <c r="DE540" s="11"/>
      <c r="DF540" s="11"/>
      <c r="DG540" s="11"/>
      <c r="DH540" s="11"/>
      <c r="DI540" s="11"/>
      <c r="DJ540" s="11"/>
      <c r="DK540" s="11"/>
      <c r="DL540" s="11"/>
      <c r="DM540" s="11"/>
      <c r="DN540" s="11"/>
      <c r="DO540" s="11"/>
      <c r="DP540" s="11"/>
      <c r="DQ540" s="11"/>
      <c r="DR540" s="11"/>
      <c r="DS540" s="11"/>
      <c r="DT540" s="11"/>
      <c r="DU540" s="11"/>
      <c r="DV540" s="11"/>
      <c r="DW540" s="11"/>
      <c r="DX540" s="11"/>
      <c r="DY540" s="11"/>
      <c r="DZ540" s="11"/>
      <c r="EA540" s="11"/>
      <c r="EB540" s="11"/>
      <c r="EC540" s="11"/>
      <c r="ED540" s="11"/>
      <c r="EE540" s="11"/>
      <c r="EF540" s="11"/>
      <c r="EG540" s="11"/>
      <c r="EH540" s="11"/>
      <c r="EI540" s="11"/>
      <c r="EJ540" s="11"/>
      <c r="EK540" s="11"/>
      <c r="EL540" s="11"/>
      <c r="EM540" s="11"/>
      <c r="EN540" s="11"/>
      <c r="EO540" s="11"/>
      <c r="EP540" s="11"/>
      <c r="EQ540" s="11"/>
      <c r="ER540" s="11"/>
      <c r="ES540" s="11"/>
      <c r="ET540" s="11"/>
      <c r="EU540" s="11"/>
      <c r="EV540" s="11"/>
      <c r="EW540" s="11"/>
      <c r="EX540" s="11"/>
      <c r="EY540" s="11"/>
    </row>
    <row r="541" spans="1:155" x14ac:dyDescent="0.2">
      <c r="M541" s="339"/>
      <c r="N541" s="339"/>
      <c r="O541" s="345"/>
      <c r="P541" s="170"/>
      <c r="R541" s="39"/>
      <c r="S541" s="40"/>
      <c r="T541" s="125"/>
      <c r="U541" s="125"/>
      <c r="V541" s="125"/>
      <c r="W541" s="126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1"/>
      <c r="DE541" s="11"/>
      <c r="DF541" s="11"/>
      <c r="DG541" s="11"/>
      <c r="DH541" s="11"/>
      <c r="DI541" s="11"/>
      <c r="DJ541" s="11"/>
      <c r="DK541" s="11"/>
      <c r="DL541" s="11"/>
      <c r="DM541" s="11"/>
      <c r="DN541" s="11"/>
      <c r="DO541" s="11"/>
      <c r="DP541" s="11"/>
      <c r="DQ541" s="11"/>
      <c r="DR541" s="11"/>
      <c r="DS541" s="11"/>
      <c r="DT541" s="11"/>
      <c r="DU541" s="11"/>
      <c r="DV541" s="11"/>
      <c r="DW541" s="11"/>
      <c r="DX541" s="11"/>
      <c r="DY541" s="11"/>
      <c r="DZ541" s="11"/>
      <c r="EA541" s="11"/>
      <c r="EB541" s="11"/>
      <c r="EC541" s="11"/>
      <c r="ED541" s="11"/>
      <c r="EE541" s="11"/>
      <c r="EF541" s="11"/>
      <c r="EG541" s="11"/>
      <c r="EH541" s="11"/>
      <c r="EI541" s="11"/>
      <c r="EJ541" s="11"/>
      <c r="EK541" s="11"/>
      <c r="EL541" s="11"/>
      <c r="EM541" s="11"/>
      <c r="EN541" s="11"/>
      <c r="EO541" s="11"/>
      <c r="EP541" s="11"/>
      <c r="EQ541" s="11"/>
      <c r="ER541" s="11"/>
      <c r="ES541" s="11"/>
      <c r="ET541" s="11"/>
      <c r="EU541" s="11"/>
      <c r="EV541" s="11"/>
      <c r="EW541" s="11"/>
      <c r="EX541" s="11"/>
      <c r="EY541" s="11"/>
    </row>
    <row r="542" spans="1:155" x14ac:dyDescent="0.2">
      <c r="M542" s="339"/>
      <c r="N542" s="339"/>
      <c r="O542" s="345"/>
      <c r="P542" s="170"/>
      <c r="R542" s="39"/>
      <c r="S542" s="40"/>
      <c r="T542" s="125"/>
      <c r="U542" s="125"/>
      <c r="V542" s="125"/>
      <c r="W542" s="126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1"/>
      <c r="DE542" s="11"/>
      <c r="DF542" s="11"/>
      <c r="DG542" s="11"/>
      <c r="DH542" s="11"/>
      <c r="DI542" s="11"/>
      <c r="DJ542" s="11"/>
      <c r="DK542" s="11"/>
      <c r="DL542" s="11"/>
      <c r="DM542" s="11"/>
      <c r="DN542" s="11"/>
      <c r="DO542" s="11"/>
      <c r="DP542" s="11"/>
      <c r="DQ542" s="11"/>
      <c r="DR542" s="11"/>
      <c r="DS542" s="11"/>
      <c r="DT542" s="11"/>
      <c r="DU542" s="11"/>
      <c r="DV542" s="11"/>
      <c r="DW542" s="11"/>
      <c r="DX542" s="11"/>
      <c r="DY542" s="11"/>
      <c r="DZ542" s="11"/>
      <c r="EA542" s="11"/>
      <c r="EB542" s="11"/>
      <c r="EC542" s="11"/>
      <c r="ED542" s="11"/>
      <c r="EE542" s="11"/>
      <c r="EF542" s="11"/>
      <c r="EG542" s="11"/>
      <c r="EH542" s="11"/>
      <c r="EI542" s="11"/>
      <c r="EJ542" s="11"/>
      <c r="EK542" s="11"/>
      <c r="EL542" s="11"/>
      <c r="EM542" s="11"/>
      <c r="EN542" s="11"/>
      <c r="EO542" s="11"/>
      <c r="EP542" s="11"/>
      <c r="EQ542" s="11"/>
      <c r="ER542" s="11"/>
      <c r="ES542" s="11"/>
      <c r="ET542" s="11"/>
      <c r="EU542" s="11"/>
      <c r="EV542" s="11"/>
      <c r="EW542" s="11"/>
      <c r="EX542" s="11"/>
      <c r="EY542" s="11"/>
    </row>
    <row r="543" spans="1:155" x14ac:dyDescent="0.2">
      <c r="M543" s="339"/>
      <c r="N543" s="339"/>
      <c r="O543" s="345"/>
      <c r="P543" s="170"/>
      <c r="R543" s="39"/>
      <c r="S543" s="40"/>
      <c r="T543" s="125"/>
      <c r="U543" s="125"/>
      <c r="V543" s="125"/>
      <c r="W543" s="126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1"/>
      <c r="DE543" s="11"/>
      <c r="DF543" s="11"/>
      <c r="DG543" s="11"/>
      <c r="DH543" s="11"/>
      <c r="DI543" s="11"/>
      <c r="DJ543" s="11"/>
      <c r="DK543" s="11"/>
      <c r="DL543" s="11"/>
      <c r="DM543" s="11"/>
      <c r="DN543" s="11"/>
      <c r="DO543" s="11"/>
      <c r="DP543" s="11"/>
      <c r="DQ543" s="11"/>
      <c r="DR543" s="11"/>
      <c r="DS543" s="11"/>
      <c r="DT543" s="11"/>
      <c r="DU543" s="11"/>
      <c r="DV543" s="11"/>
      <c r="DW543" s="11"/>
      <c r="DX543" s="11"/>
      <c r="DY543" s="11"/>
      <c r="DZ543" s="11"/>
      <c r="EA543" s="11"/>
      <c r="EB543" s="11"/>
      <c r="EC543" s="11"/>
      <c r="ED543" s="11"/>
      <c r="EE543" s="11"/>
      <c r="EF543" s="11"/>
      <c r="EG543" s="11"/>
      <c r="EH543" s="11"/>
      <c r="EI543" s="11"/>
      <c r="EJ543" s="11"/>
      <c r="EK543" s="11"/>
      <c r="EL543" s="11"/>
      <c r="EM543" s="11"/>
      <c r="EN543" s="11"/>
      <c r="EO543" s="11"/>
      <c r="EP543" s="11"/>
      <c r="EQ543" s="11"/>
      <c r="ER543" s="11"/>
      <c r="ES543" s="11"/>
      <c r="ET543" s="11"/>
      <c r="EU543" s="11"/>
      <c r="EV543" s="11"/>
      <c r="EW543" s="11"/>
      <c r="EX543" s="11"/>
      <c r="EY543" s="11"/>
    </row>
    <row r="544" spans="1:155" x14ac:dyDescent="0.2">
      <c r="M544" s="339"/>
      <c r="N544" s="339"/>
      <c r="O544" s="345"/>
      <c r="P544" s="170"/>
      <c r="R544" s="39"/>
      <c r="S544" s="40"/>
      <c r="T544" s="125"/>
      <c r="U544" s="125"/>
      <c r="V544" s="125"/>
      <c r="W544" s="126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1"/>
      <c r="DE544" s="11"/>
      <c r="DF544" s="11"/>
      <c r="DG544" s="11"/>
      <c r="DH544" s="11"/>
      <c r="DI544" s="11"/>
      <c r="DJ544" s="11"/>
      <c r="DK544" s="11"/>
      <c r="DL544" s="11"/>
      <c r="DM544" s="11"/>
      <c r="DN544" s="11"/>
      <c r="DO544" s="11"/>
      <c r="DP544" s="11"/>
      <c r="DQ544" s="11"/>
      <c r="DR544" s="11"/>
      <c r="DS544" s="11"/>
      <c r="DT544" s="11"/>
      <c r="DU544" s="11"/>
      <c r="DV544" s="11"/>
      <c r="DW544" s="11"/>
      <c r="DX544" s="11"/>
      <c r="DY544" s="11"/>
      <c r="DZ544" s="11"/>
      <c r="EA544" s="11"/>
      <c r="EB544" s="11"/>
      <c r="EC544" s="11"/>
      <c r="ED544" s="11"/>
      <c r="EE544" s="11"/>
      <c r="EF544" s="11"/>
      <c r="EG544" s="11"/>
      <c r="EH544" s="11"/>
      <c r="EI544" s="11"/>
      <c r="EJ544" s="11"/>
      <c r="EK544" s="11"/>
      <c r="EL544" s="11"/>
      <c r="EM544" s="11"/>
      <c r="EN544" s="11"/>
      <c r="EO544" s="11"/>
      <c r="EP544" s="11"/>
      <c r="EQ544" s="11"/>
      <c r="ER544" s="11"/>
      <c r="ES544" s="11"/>
      <c r="ET544" s="11"/>
      <c r="EU544" s="11"/>
      <c r="EV544" s="11"/>
      <c r="EW544" s="11"/>
      <c r="EX544" s="11"/>
      <c r="EY544" s="11"/>
    </row>
    <row r="545" spans="13:155" x14ac:dyDescent="0.2">
      <c r="M545" s="339"/>
      <c r="N545" s="339"/>
      <c r="O545" s="345"/>
      <c r="P545" s="170"/>
      <c r="R545" s="39"/>
      <c r="S545" s="40"/>
      <c r="T545" s="125"/>
      <c r="U545" s="125"/>
      <c r="V545" s="125"/>
      <c r="W545" s="126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1"/>
      <c r="DE545" s="11"/>
      <c r="DF545" s="11"/>
      <c r="DG545" s="11"/>
      <c r="DH545" s="11"/>
      <c r="DI545" s="11"/>
      <c r="DJ545" s="11"/>
      <c r="DK545" s="11"/>
      <c r="DL545" s="11"/>
      <c r="DM545" s="11"/>
      <c r="DN545" s="11"/>
      <c r="DO545" s="11"/>
      <c r="DP545" s="11"/>
      <c r="DQ545" s="11"/>
      <c r="DR545" s="11"/>
      <c r="DS545" s="11"/>
      <c r="DT545" s="11"/>
      <c r="DU545" s="11"/>
      <c r="DV545" s="11"/>
      <c r="DW545" s="11"/>
      <c r="DX545" s="11"/>
      <c r="DY545" s="11"/>
      <c r="DZ545" s="11"/>
      <c r="EA545" s="11"/>
      <c r="EB545" s="11"/>
      <c r="EC545" s="11"/>
      <c r="ED545" s="11"/>
      <c r="EE545" s="11"/>
      <c r="EF545" s="11"/>
      <c r="EG545" s="11"/>
      <c r="EH545" s="11"/>
      <c r="EI545" s="11"/>
      <c r="EJ545" s="11"/>
      <c r="EK545" s="11"/>
      <c r="EL545" s="11"/>
      <c r="EM545" s="11"/>
      <c r="EN545" s="11"/>
      <c r="EO545" s="11"/>
      <c r="EP545" s="11"/>
      <c r="EQ545" s="11"/>
      <c r="ER545" s="11"/>
      <c r="ES545" s="11"/>
      <c r="ET545" s="11"/>
      <c r="EU545" s="11"/>
      <c r="EV545" s="11"/>
      <c r="EW545" s="11"/>
      <c r="EX545" s="11"/>
      <c r="EY545" s="11"/>
    </row>
    <row r="546" spans="13:155" x14ac:dyDescent="0.2">
      <c r="M546" s="339"/>
      <c r="N546" s="339"/>
      <c r="O546" s="345"/>
      <c r="P546" s="170"/>
      <c r="R546" s="39"/>
      <c r="S546" s="40"/>
      <c r="T546" s="125"/>
      <c r="U546" s="125"/>
      <c r="V546" s="125"/>
      <c r="W546" s="126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1"/>
      <c r="DE546" s="11"/>
      <c r="DF546" s="11"/>
      <c r="DG546" s="11"/>
      <c r="DH546" s="11"/>
      <c r="DI546" s="11"/>
      <c r="DJ546" s="11"/>
      <c r="DK546" s="11"/>
      <c r="DL546" s="11"/>
      <c r="DM546" s="11"/>
      <c r="DN546" s="11"/>
      <c r="DO546" s="11"/>
      <c r="DP546" s="11"/>
      <c r="DQ546" s="11"/>
      <c r="DR546" s="11"/>
      <c r="DS546" s="11"/>
      <c r="DT546" s="11"/>
      <c r="DU546" s="11"/>
      <c r="DV546" s="11"/>
      <c r="DW546" s="11"/>
      <c r="DX546" s="11"/>
      <c r="DY546" s="11"/>
      <c r="DZ546" s="11"/>
      <c r="EA546" s="11"/>
      <c r="EB546" s="11"/>
      <c r="EC546" s="11"/>
      <c r="ED546" s="11"/>
      <c r="EE546" s="11"/>
      <c r="EF546" s="11"/>
      <c r="EG546" s="11"/>
      <c r="EH546" s="11"/>
      <c r="EI546" s="11"/>
      <c r="EJ546" s="11"/>
      <c r="EK546" s="11"/>
      <c r="EL546" s="11"/>
      <c r="EM546" s="11"/>
      <c r="EN546" s="11"/>
      <c r="EO546" s="11"/>
      <c r="EP546" s="11"/>
      <c r="EQ546" s="11"/>
      <c r="ER546" s="11"/>
      <c r="ES546" s="11"/>
      <c r="ET546" s="11"/>
      <c r="EU546" s="11"/>
      <c r="EV546" s="11"/>
      <c r="EW546" s="11"/>
      <c r="EX546" s="11"/>
      <c r="EY546" s="11"/>
    </row>
    <row r="547" spans="13:155" x14ac:dyDescent="0.2">
      <c r="M547" s="339"/>
      <c r="N547" s="339"/>
      <c r="O547" s="345"/>
      <c r="P547" s="170"/>
      <c r="R547" s="39"/>
      <c r="S547" s="214"/>
      <c r="T547" s="226"/>
      <c r="U547" s="226"/>
      <c r="V547" s="226"/>
    </row>
    <row r="548" spans="13:155" x14ac:dyDescent="0.2">
      <c r="M548" s="339"/>
      <c r="N548" s="339"/>
      <c r="O548" s="345"/>
      <c r="P548" s="170"/>
      <c r="R548" s="39"/>
      <c r="S548" s="214"/>
      <c r="T548" s="226"/>
      <c r="U548" s="226"/>
      <c r="V548" s="226"/>
    </row>
    <row r="549" spans="13:155" x14ac:dyDescent="0.2">
      <c r="M549" s="339"/>
      <c r="N549" s="339"/>
      <c r="O549" s="345"/>
      <c r="P549" s="170"/>
      <c r="R549" s="39"/>
      <c r="S549" s="214"/>
      <c r="T549" s="226"/>
      <c r="U549" s="226"/>
      <c r="V549" s="226"/>
    </row>
    <row r="550" spans="13:155" x14ac:dyDescent="0.2">
      <c r="M550" s="339"/>
      <c r="N550" s="339"/>
      <c r="O550" s="345"/>
      <c r="P550" s="170"/>
      <c r="R550" s="39"/>
      <c r="S550" s="214"/>
      <c r="T550" s="226"/>
      <c r="U550" s="226"/>
      <c r="V550" s="226"/>
    </row>
    <row r="551" spans="13:155" x14ac:dyDescent="0.2">
      <c r="M551" s="339"/>
      <c r="N551" s="339"/>
      <c r="O551" s="345"/>
      <c r="P551" s="170"/>
      <c r="R551" s="39"/>
      <c r="S551" s="214"/>
      <c r="T551" s="226"/>
      <c r="U551" s="226"/>
      <c r="V551" s="226"/>
    </row>
    <row r="552" spans="13:155" x14ac:dyDescent="0.2">
      <c r="M552" s="339"/>
      <c r="N552" s="339"/>
      <c r="O552" s="345"/>
      <c r="P552" s="170"/>
      <c r="R552" s="39"/>
      <c r="S552" s="214"/>
      <c r="T552" s="226"/>
      <c r="U552" s="226"/>
      <c r="V552" s="226"/>
    </row>
    <row r="553" spans="13:155" x14ac:dyDescent="0.2">
      <c r="M553" s="339"/>
      <c r="N553" s="339"/>
      <c r="O553" s="345"/>
      <c r="P553" s="170"/>
      <c r="R553" s="39"/>
      <c r="S553" s="214"/>
      <c r="T553" s="226"/>
      <c r="U553" s="226"/>
      <c r="V553" s="226"/>
    </row>
    <row r="554" spans="13:155" x14ac:dyDescent="0.2">
      <c r="M554" s="339"/>
      <c r="N554" s="339"/>
      <c r="O554" s="345"/>
      <c r="P554" s="170"/>
      <c r="R554" s="39"/>
      <c r="S554" s="214"/>
      <c r="T554" s="226"/>
      <c r="U554" s="226"/>
      <c r="V554" s="226"/>
    </row>
    <row r="555" spans="13:155" x14ac:dyDescent="0.2">
      <c r="M555" s="339"/>
      <c r="N555" s="339"/>
      <c r="O555" s="345"/>
      <c r="P555" s="170"/>
      <c r="R555" s="39"/>
      <c r="S555" s="214"/>
      <c r="T555" s="226"/>
      <c r="U555" s="226"/>
      <c r="V555" s="226"/>
    </row>
    <row r="556" spans="13:155" x14ac:dyDescent="0.2">
      <c r="M556" s="339"/>
      <c r="N556" s="339"/>
      <c r="O556" s="345"/>
      <c r="P556" s="170"/>
      <c r="R556" s="39"/>
      <c r="S556" s="214"/>
      <c r="T556" s="226"/>
      <c r="U556" s="226"/>
      <c r="V556" s="226"/>
    </row>
    <row r="557" spans="13:155" x14ac:dyDescent="0.2">
      <c r="M557" s="339"/>
      <c r="N557" s="339"/>
      <c r="O557" s="345"/>
      <c r="P557" s="170"/>
      <c r="R557" s="39"/>
      <c r="S557" s="214"/>
      <c r="T557" s="226"/>
      <c r="U557" s="226"/>
      <c r="V557" s="226"/>
    </row>
    <row r="558" spans="13:155" x14ac:dyDescent="0.2">
      <c r="M558" s="339"/>
      <c r="N558" s="339"/>
      <c r="O558" s="345"/>
      <c r="P558" s="170"/>
      <c r="R558" s="39"/>
      <c r="S558" s="214"/>
      <c r="T558" s="226"/>
      <c r="U558" s="226"/>
      <c r="V558" s="226"/>
    </row>
    <row r="559" spans="13:155" x14ac:dyDescent="0.2">
      <c r="M559" s="339"/>
      <c r="N559" s="339"/>
      <c r="O559" s="345"/>
      <c r="P559" s="170"/>
      <c r="R559" s="39"/>
      <c r="S559" s="214"/>
      <c r="T559" s="226"/>
      <c r="U559" s="226"/>
      <c r="V559" s="226"/>
    </row>
    <row r="560" spans="13:155" x14ac:dyDescent="0.2">
      <c r="M560" s="339"/>
      <c r="N560" s="339"/>
      <c r="O560" s="345"/>
      <c r="P560" s="170"/>
      <c r="R560" s="39"/>
      <c r="S560" s="214"/>
      <c r="T560" s="226"/>
      <c r="U560" s="226"/>
      <c r="V560" s="226"/>
    </row>
    <row r="561" spans="13:22" x14ac:dyDescent="0.2">
      <c r="M561" s="339"/>
      <c r="N561" s="339"/>
      <c r="O561" s="345"/>
      <c r="P561" s="170"/>
      <c r="R561" s="39"/>
      <c r="S561" s="214"/>
      <c r="T561" s="226"/>
      <c r="U561" s="226"/>
      <c r="V561" s="226"/>
    </row>
    <row r="562" spans="13:22" x14ac:dyDescent="0.2">
      <c r="M562" s="339"/>
      <c r="N562" s="339"/>
      <c r="O562" s="345"/>
      <c r="P562" s="170"/>
      <c r="R562" s="39"/>
      <c r="S562" s="214"/>
      <c r="T562" s="226"/>
      <c r="U562" s="226"/>
      <c r="V562" s="226"/>
    </row>
    <row r="563" spans="13:22" x14ac:dyDescent="0.2">
      <c r="M563" s="339"/>
      <c r="N563" s="339"/>
      <c r="O563" s="345"/>
      <c r="P563" s="170"/>
      <c r="R563" s="39"/>
      <c r="S563" s="214"/>
      <c r="T563" s="226"/>
      <c r="U563" s="226"/>
      <c r="V563" s="226"/>
    </row>
    <row r="564" spans="13:22" x14ac:dyDescent="0.2">
      <c r="M564" s="339"/>
      <c r="N564" s="339"/>
      <c r="O564" s="345"/>
      <c r="P564" s="170"/>
      <c r="R564" s="39"/>
      <c r="S564" s="214"/>
      <c r="T564" s="226"/>
      <c r="U564" s="226"/>
      <c r="V564" s="226"/>
    </row>
    <row r="565" spans="13:22" x14ac:dyDescent="0.2">
      <c r="M565" s="339"/>
      <c r="N565" s="339"/>
      <c r="O565" s="345"/>
      <c r="P565" s="170"/>
      <c r="R565" s="39"/>
      <c r="S565" s="214"/>
      <c r="T565" s="226"/>
      <c r="U565" s="226"/>
      <c r="V565" s="226"/>
    </row>
    <row r="566" spans="13:22" x14ac:dyDescent="0.2">
      <c r="M566" s="339"/>
      <c r="N566" s="339"/>
      <c r="O566" s="345"/>
      <c r="P566" s="170"/>
      <c r="R566" s="39"/>
      <c r="S566" s="214"/>
      <c r="T566" s="226"/>
      <c r="U566" s="226"/>
      <c r="V566" s="226"/>
    </row>
    <row r="567" spans="13:22" x14ac:dyDescent="0.2">
      <c r="M567" s="339"/>
      <c r="N567" s="339"/>
      <c r="O567" s="345"/>
      <c r="P567" s="170"/>
      <c r="R567" s="39"/>
      <c r="S567" s="214"/>
      <c r="T567" s="226"/>
      <c r="U567" s="226"/>
      <c r="V567" s="226"/>
    </row>
    <row r="568" spans="13:22" x14ac:dyDescent="0.2">
      <c r="M568" s="339"/>
      <c r="N568" s="339"/>
      <c r="O568" s="345"/>
      <c r="P568" s="170"/>
      <c r="R568" s="39"/>
      <c r="S568" s="214"/>
      <c r="T568" s="226"/>
      <c r="U568" s="226"/>
      <c r="V568" s="226"/>
    </row>
    <row r="569" spans="13:22" x14ac:dyDescent="0.2">
      <c r="M569" s="339"/>
      <c r="N569" s="339"/>
      <c r="O569" s="345"/>
      <c r="P569" s="170"/>
      <c r="R569" s="39"/>
      <c r="S569" s="214"/>
      <c r="T569" s="226"/>
      <c r="U569" s="226"/>
      <c r="V569" s="226"/>
    </row>
    <row r="570" spans="13:22" x14ac:dyDescent="0.2">
      <c r="M570" s="339"/>
      <c r="N570" s="339"/>
      <c r="O570" s="345"/>
      <c r="P570" s="170"/>
      <c r="R570" s="39"/>
      <c r="S570" s="214"/>
      <c r="T570" s="226"/>
      <c r="U570" s="226"/>
      <c r="V570" s="226"/>
    </row>
    <row r="571" spans="13:22" x14ac:dyDescent="0.2">
      <c r="M571" s="339"/>
      <c r="N571" s="339"/>
      <c r="O571" s="345"/>
      <c r="P571" s="170"/>
      <c r="R571" s="39"/>
      <c r="S571" s="214"/>
      <c r="T571" s="226"/>
      <c r="U571" s="226"/>
      <c r="V571" s="226"/>
    </row>
    <row r="572" spans="13:22" x14ac:dyDescent="0.2">
      <c r="M572" s="339"/>
      <c r="N572" s="339"/>
      <c r="O572" s="345"/>
      <c r="P572" s="170"/>
      <c r="R572" s="39"/>
      <c r="S572" s="214"/>
      <c r="T572" s="226"/>
      <c r="U572" s="226"/>
      <c r="V572" s="226"/>
    </row>
    <row r="573" spans="13:22" x14ac:dyDescent="0.2">
      <c r="M573" s="339"/>
      <c r="N573" s="339"/>
      <c r="O573" s="345"/>
      <c r="P573" s="170"/>
      <c r="R573" s="39"/>
      <c r="S573" s="214"/>
      <c r="T573" s="226"/>
      <c r="U573" s="226"/>
      <c r="V573" s="226"/>
    </row>
    <row r="574" spans="13:22" x14ac:dyDescent="0.2">
      <c r="M574" s="339"/>
      <c r="N574" s="339"/>
      <c r="O574" s="345"/>
      <c r="P574" s="170"/>
      <c r="R574" s="39"/>
      <c r="S574" s="214"/>
      <c r="T574" s="226"/>
      <c r="U574" s="226"/>
      <c r="V574" s="226"/>
    </row>
    <row r="575" spans="13:22" x14ac:dyDescent="0.2">
      <c r="M575" s="339"/>
      <c r="N575" s="339"/>
      <c r="O575" s="345"/>
      <c r="P575" s="170"/>
      <c r="R575" s="39"/>
      <c r="S575" s="214"/>
      <c r="T575" s="226"/>
      <c r="U575" s="226"/>
      <c r="V575" s="226"/>
    </row>
    <row r="576" spans="13:22" x14ac:dyDescent="0.2">
      <c r="M576" s="339"/>
      <c r="N576" s="339"/>
      <c r="O576" s="345"/>
      <c r="P576" s="170"/>
      <c r="R576" s="39"/>
      <c r="S576" s="214"/>
      <c r="T576" s="226"/>
      <c r="U576" s="226"/>
      <c r="V576" s="226"/>
    </row>
    <row r="577" spans="13:22" x14ac:dyDescent="0.2">
      <c r="M577" s="339"/>
      <c r="N577" s="339"/>
      <c r="O577" s="345"/>
      <c r="P577" s="170"/>
      <c r="R577" s="39"/>
      <c r="S577" s="214"/>
      <c r="T577" s="226"/>
      <c r="U577" s="226"/>
      <c r="V577" s="226"/>
    </row>
    <row r="578" spans="13:22" x14ac:dyDescent="0.2">
      <c r="M578" s="339"/>
      <c r="N578" s="339"/>
      <c r="O578" s="345"/>
      <c r="P578" s="170"/>
      <c r="R578" s="39"/>
      <c r="S578" s="214"/>
      <c r="T578" s="226"/>
      <c r="U578" s="226"/>
      <c r="V578" s="226"/>
    </row>
    <row r="579" spans="13:22" x14ac:dyDescent="0.2">
      <c r="M579" s="339"/>
      <c r="N579" s="339"/>
      <c r="O579" s="345"/>
      <c r="P579" s="170"/>
      <c r="R579" s="39"/>
      <c r="S579" s="214"/>
      <c r="T579" s="226"/>
      <c r="U579" s="226"/>
      <c r="V579" s="226"/>
    </row>
    <row r="580" spans="13:22" x14ac:dyDescent="0.2">
      <c r="M580" s="339"/>
      <c r="N580" s="339"/>
      <c r="O580" s="345"/>
      <c r="P580" s="170"/>
      <c r="R580" s="39"/>
      <c r="S580" s="214"/>
      <c r="T580" s="226"/>
      <c r="U580" s="226"/>
      <c r="V580" s="226"/>
    </row>
    <row r="581" spans="13:22" x14ac:dyDescent="0.2">
      <c r="M581" s="339"/>
      <c r="N581" s="339"/>
      <c r="O581" s="345"/>
      <c r="P581" s="170"/>
      <c r="R581" s="39"/>
      <c r="S581" s="214"/>
      <c r="T581" s="226"/>
      <c r="U581" s="226"/>
      <c r="V581" s="226"/>
    </row>
    <row r="582" spans="13:22" x14ac:dyDescent="0.2">
      <c r="M582" s="339"/>
      <c r="N582" s="339"/>
      <c r="O582" s="345"/>
      <c r="P582" s="170"/>
      <c r="R582" s="39"/>
      <c r="S582" s="214"/>
      <c r="T582" s="226"/>
      <c r="U582" s="226"/>
      <c r="V582" s="226"/>
    </row>
    <row r="583" spans="13:22" x14ac:dyDescent="0.2">
      <c r="M583" s="339"/>
      <c r="N583" s="339"/>
      <c r="O583" s="345"/>
      <c r="P583" s="170"/>
      <c r="R583" s="39"/>
      <c r="S583" s="214"/>
      <c r="T583" s="226"/>
      <c r="U583" s="226"/>
      <c r="V583" s="226"/>
    </row>
    <row r="584" spans="13:22" x14ac:dyDescent="0.2">
      <c r="M584" s="339"/>
      <c r="N584" s="339"/>
      <c r="O584" s="345"/>
      <c r="P584" s="170"/>
      <c r="R584" s="39"/>
      <c r="S584" s="214"/>
      <c r="T584" s="226"/>
      <c r="U584" s="226"/>
      <c r="V584" s="226"/>
    </row>
    <row r="585" spans="13:22" x14ac:dyDescent="0.2">
      <c r="M585" s="339"/>
      <c r="N585" s="339"/>
      <c r="O585" s="345"/>
      <c r="P585" s="170"/>
      <c r="R585" s="39"/>
      <c r="S585" s="214"/>
      <c r="T585" s="226"/>
      <c r="U585" s="226"/>
      <c r="V585" s="226"/>
    </row>
    <row r="586" spans="13:22" x14ac:dyDescent="0.2">
      <c r="M586" s="339"/>
      <c r="N586" s="339"/>
      <c r="O586" s="345"/>
      <c r="P586" s="170"/>
      <c r="R586" s="39"/>
      <c r="S586" s="214"/>
      <c r="T586" s="226"/>
      <c r="U586" s="226"/>
      <c r="V586" s="226"/>
    </row>
    <row r="587" spans="13:22" x14ac:dyDescent="0.2">
      <c r="M587" s="339"/>
      <c r="N587" s="339"/>
      <c r="O587" s="345"/>
      <c r="P587" s="170"/>
      <c r="R587" s="39"/>
      <c r="S587" s="214"/>
      <c r="T587" s="226"/>
      <c r="U587" s="226"/>
      <c r="V587" s="226"/>
    </row>
    <row r="588" spans="13:22" x14ac:dyDescent="0.2">
      <c r="M588" s="339"/>
      <c r="N588" s="339"/>
      <c r="O588" s="345"/>
      <c r="P588" s="170"/>
      <c r="R588" s="39"/>
      <c r="S588" s="214"/>
      <c r="T588" s="226"/>
      <c r="U588" s="226"/>
      <c r="V588" s="226"/>
    </row>
    <row r="589" spans="13:22" x14ac:dyDescent="0.2">
      <c r="M589" s="339"/>
      <c r="N589" s="339"/>
      <c r="O589" s="345"/>
      <c r="P589" s="170"/>
      <c r="R589" s="39"/>
      <c r="S589" s="214"/>
      <c r="T589" s="226"/>
      <c r="U589" s="226"/>
      <c r="V589" s="226"/>
    </row>
    <row r="590" spans="13:22" x14ac:dyDescent="0.2">
      <c r="M590" s="339"/>
      <c r="N590" s="339"/>
      <c r="O590" s="345"/>
      <c r="P590" s="170"/>
      <c r="R590" s="39"/>
      <c r="S590" s="214"/>
      <c r="T590" s="226"/>
      <c r="U590" s="226"/>
      <c r="V590" s="226"/>
    </row>
    <row r="591" spans="13:22" x14ac:dyDescent="0.2">
      <c r="M591" s="339"/>
      <c r="N591" s="339"/>
      <c r="O591" s="345"/>
      <c r="P591" s="170"/>
      <c r="R591" s="39"/>
      <c r="S591" s="214"/>
      <c r="T591" s="226"/>
      <c r="U591" s="226"/>
      <c r="V591" s="226"/>
    </row>
    <row r="592" spans="13:22" x14ac:dyDescent="0.2">
      <c r="M592" s="339"/>
      <c r="N592" s="339"/>
      <c r="O592" s="345"/>
      <c r="P592" s="170"/>
      <c r="R592" s="39"/>
      <c r="S592" s="214"/>
      <c r="T592" s="226"/>
      <c r="U592" s="226"/>
      <c r="V592" s="226"/>
    </row>
    <row r="593" spans="13:22" x14ac:dyDescent="0.2">
      <c r="M593" s="339"/>
      <c r="N593" s="339"/>
      <c r="O593" s="345"/>
      <c r="P593" s="170"/>
      <c r="R593" s="39"/>
      <c r="S593" s="214"/>
      <c r="T593" s="226"/>
      <c r="U593" s="226"/>
      <c r="V593" s="226"/>
    </row>
    <row r="594" spans="13:22" x14ac:dyDescent="0.2">
      <c r="M594" s="339"/>
      <c r="N594" s="339"/>
      <c r="O594" s="345"/>
      <c r="P594" s="170"/>
      <c r="R594" s="39"/>
      <c r="S594" s="214"/>
      <c r="T594" s="226"/>
      <c r="U594" s="226"/>
      <c r="V594" s="226"/>
    </row>
    <row r="595" spans="13:22" x14ac:dyDescent="0.2">
      <c r="M595" s="339"/>
      <c r="N595" s="339"/>
      <c r="O595" s="345"/>
      <c r="P595" s="170"/>
      <c r="R595" s="39"/>
      <c r="S595" s="214"/>
      <c r="T595" s="226"/>
      <c r="U595" s="226"/>
      <c r="V595" s="226"/>
    </row>
    <row r="596" spans="13:22" x14ac:dyDescent="0.2">
      <c r="M596" s="339"/>
      <c r="N596" s="339"/>
      <c r="O596" s="345"/>
      <c r="P596" s="170"/>
      <c r="R596" s="39"/>
      <c r="S596" s="214"/>
      <c r="T596" s="226"/>
      <c r="U596" s="226"/>
      <c r="V596" s="226"/>
    </row>
    <row r="597" spans="13:22" x14ac:dyDescent="0.2">
      <c r="M597" s="339"/>
      <c r="N597" s="339"/>
      <c r="O597" s="345"/>
      <c r="P597" s="170"/>
      <c r="R597" s="39"/>
      <c r="S597" s="214"/>
      <c r="T597" s="226"/>
      <c r="U597" s="226"/>
      <c r="V597" s="226"/>
    </row>
    <row r="598" spans="13:22" x14ac:dyDescent="0.2">
      <c r="M598" s="339"/>
      <c r="N598" s="339"/>
      <c r="O598" s="345"/>
      <c r="P598" s="170"/>
      <c r="R598" s="39"/>
      <c r="S598" s="214"/>
      <c r="T598" s="226"/>
      <c r="U598" s="226"/>
      <c r="V598" s="226"/>
    </row>
    <row r="599" spans="13:22" x14ac:dyDescent="0.2">
      <c r="M599" s="339"/>
      <c r="N599" s="339"/>
      <c r="O599" s="345"/>
      <c r="P599" s="170"/>
      <c r="R599" s="39"/>
      <c r="S599" s="214"/>
      <c r="T599" s="226"/>
      <c r="U599" s="226"/>
      <c r="V599" s="226"/>
    </row>
    <row r="600" spans="13:22" x14ac:dyDescent="0.2">
      <c r="M600" s="339"/>
      <c r="N600" s="339"/>
      <c r="O600" s="345"/>
      <c r="P600" s="170"/>
      <c r="R600" s="39"/>
      <c r="S600" s="214"/>
      <c r="T600" s="226"/>
      <c r="U600" s="226"/>
      <c r="V600" s="226"/>
    </row>
    <row r="601" spans="13:22" x14ac:dyDescent="0.2">
      <c r="M601" s="339"/>
      <c r="N601" s="339"/>
      <c r="O601" s="345"/>
      <c r="P601" s="170"/>
      <c r="R601" s="39"/>
      <c r="S601" s="214"/>
      <c r="T601" s="226"/>
      <c r="U601" s="226"/>
      <c r="V601" s="226"/>
    </row>
    <row r="602" spans="13:22" x14ac:dyDescent="0.2">
      <c r="M602" s="339"/>
      <c r="N602" s="339"/>
      <c r="O602" s="345"/>
      <c r="P602" s="170"/>
      <c r="R602" s="39"/>
      <c r="S602" s="214"/>
      <c r="T602" s="226"/>
      <c r="U602" s="226"/>
      <c r="V602" s="226"/>
    </row>
    <row r="603" spans="13:22" x14ac:dyDescent="0.2">
      <c r="M603" s="339"/>
      <c r="N603" s="339"/>
      <c r="O603" s="345"/>
      <c r="P603" s="170"/>
      <c r="R603" s="39"/>
      <c r="S603" s="214"/>
      <c r="T603" s="226"/>
      <c r="U603" s="226"/>
      <c r="V603" s="226"/>
    </row>
    <row r="604" spans="13:22" x14ac:dyDescent="0.2">
      <c r="M604" s="339"/>
      <c r="N604" s="339"/>
      <c r="O604" s="345"/>
      <c r="P604" s="170"/>
      <c r="R604" s="39"/>
      <c r="S604" s="214"/>
      <c r="T604" s="226"/>
      <c r="U604" s="226"/>
      <c r="V604" s="226"/>
    </row>
    <row r="605" spans="13:22" x14ac:dyDescent="0.2">
      <c r="M605" s="339"/>
      <c r="N605" s="339"/>
      <c r="O605" s="345"/>
      <c r="P605" s="170"/>
      <c r="R605" s="39"/>
      <c r="S605" s="214"/>
      <c r="T605" s="226"/>
      <c r="U605" s="226"/>
      <c r="V605" s="226"/>
    </row>
    <row r="606" spans="13:22" x14ac:dyDescent="0.2">
      <c r="M606" s="339"/>
      <c r="N606" s="339"/>
      <c r="O606" s="345"/>
      <c r="P606" s="170"/>
      <c r="R606" s="39"/>
      <c r="S606" s="214"/>
      <c r="T606" s="226"/>
      <c r="U606" s="226"/>
      <c r="V606" s="226"/>
    </row>
    <row r="607" spans="13:22" x14ac:dyDescent="0.2">
      <c r="M607" s="339"/>
      <c r="N607" s="339"/>
      <c r="O607" s="345"/>
      <c r="P607" s="170"/>
      <c r="R607" s="39"/>
      <c r="S607" s="214"/>
      <c r="T607" s="226"/>
      <c r="U607" s="226"/>
      <c r="V607" s="226"/>
    </row>
    <row r="608" spans="13:22" x14ac:dyDescent="0.2">
      <c r="M608" s="339"/>
      <c r="N608" s="339"/>
      <c r="O608" s="345"/>
      <c r="P608" s="170"/>
      <c r="R608" s="39"/>
      <c r="S608" s="214"/>
      <c r="T608" s="226"/>
      <c r="U608" s="226"/>
      <c r="V608" s="226"/>
    </row>
    <row r="609" spans="13:22" x14ac:dyDescent="0.2">
      <c r="M609" s="339"/>
      <c r="N609" s="339"/>
      <c r="O609" s="345"/>
      <c r="P609" s="170"/>
      <c r="R609" s="39"/>
      <c r="S609" s="214"/>
      <c r="T609" s="226"/>
      <c r="U609" s="226"/>
      <c r="V609" s="226"/>
    </row>
    <row r="610" spans="13:22" x14ac:dyDescent="0.2">
      <c r="M610" s="339"/>
      <c r="N610" s="339"/>
      <c r="O610" s="345"/>
      <c r="P610" s="170"/>
      <c r="R610" s="39"/>
      <c r="S610" s="214"/>
      <c r="T610" s="226"/>
      <c r="U610" s="226"/>
      <c r="V610" s="226"/>
    </row>
    <row r="611" spans="13:22" x14ac:dyDescent="0.2">
      <c r="M611" s="339"/>
      <c r="N611" s="339"/>
      <c r="O611" s="345"/>
      <c r="P611" s="170"/>
      <c r="R611" s="39"/>
      <c r="S611" s="214"/>
      <c r="T611" s="226"/>
      <c r="U611" s="226"/>
      <c r="V611" s="226"/>
    </row>
    <row r="612" spans="13:22" x14ac:dyDescent="0.2">
      <c r="M612" s="339"/>
      <c r="N612" s="339"/>
      <c r="O612" s="345"/>
      <c r="P612" s="170"/>
      <c r="R612" s="39"/>
      <c r="S612" s="214"/>
      <c r="T612" s="226"/>
      <c r="U612" s="226"/>
      <c r="V612" s="226"/>
    </row>
    <row r="613" spans="13:22" x14ac:dyDescent="0.2">
      <c r="M613" s="339"/>
      <c r="N613" s="339"/>
      <c r="O613" s="345"/>
      <c r="P613" s="170"/>
      <c r="R613" s="39"/>
      <c r="S613" s="214"/>
      <c r="T613" s="226"/>
      <c r="U613" s="226"/>
      <c r="V613" s="226"/>
    </row>
    <row r="614" spans="13:22" x14ac:dyDescent="0.2">
      <c r="M614" s="339"/>
      <c r="N614" s="339"/>
      <c r="O614" s="345"/>
      <c r="P614" s="170"/>
      <c r="R614" s="39"/>
      <c r="S614" s="214"/>
      <c r="T614" s="226"/>
      <c r="U614" s="226"/>
      <c r="V614" s="226"/>
    </row>
    <row r="615" spans="13:22" x14ac:dyDescent="0.2">
      <c r="M615" s="339"/>
      <c r="N615" s="339"/>
      <c r="O615" s="345"/>
      <c r="P615" s="170"/>
      <c r="R615" s="39"/>
      <c r="S615" s="214"/>
      <c r="T615" s="226"/>
      <c r="U615" s="226"/>
      <c r="V615" s="226"/>
    </row>
    <row r="616" spans="13:22" x14ac:dyDescent="0.2">
      <c r="M616" s="339"/>
      <c r="N616" s="339"/>
      <c r="O616" s="345"/>
      <c r="P616" s="170"/>
      <c r="R616" s="39"/>
      <c r="S616" s="214"/>
      <c r="T616" s="226"/>
      <c r="U616" s="226"/>
      <c r="V616" s="226"/>
    </row>
    <row r="617" spans="13:22" x14ac:dyDescent="0.2">
      <c r="M617" s="339"/>
      <c r="N617" s="339"/>
      <c r="O617" s="345"/>
      <c r="P617" s="170"/>
      <c r="R617" s="39"/>
      <c r="S617" s="214"/>
      <c r="T617" s="226"/>
      <c r="U617" s="226"/>
      <c r="V617" s="226"/>
    </row>
    <row r="618" spans="13:22" x14ac:dyDescent="0.2">
      <c r="M618" s="339"/>
      <c r="N618" s="339"/>
      <c r="O618" s="345"/>
      <c r="P618" s="170"/>
      <c r="R618" s="39"/>
      <c r="S618" s="214"/>
      <c r="T618" s="226"/>
      <c r="U618" s="226"/>
      <c r="V618" s="226"/>
    </row>
    <row r="619" spans="13:22" x14ac:dyDescent="0.2">
      <c r="M619" s="339"/>
      <c r="N619" s="339"/>
      <c r="O619" s="345"/>
      <c r="P619" s="170"/>
      <c r="R619" s="39"/>
      <c r="S619" s="214"/>
      <c r="T619" s="226"/>
      <c r="U619" s="226"/>
      <c r="V619" s="226"/>
    </row>
    <row r="620" spans="13:22" x14ac:dyDescent="0.2">
      <c r="M620" s="339"/>
      <c r="N620" s="339"/>
      <c r="O620" s="345"/>
      <c r="P620" s="170"/>
      <c r="R620" s="39"/>
      <c r="S620" s="214"/>
      <c r="T620" s="226"/>
      <c r="U620" s="226"/>
      <c r="V620" s="226"/>
    </row>
    <row r="621" spans="13:22" x14ac:dyDescent="0.2">
      <c r="M621" s="339"/>
      <c r="N621" s="339"/>
      <c r="O621" s="345"/>
      <c r="P621" s="170"/>
      <c r="R621" s="39"/>
      <c r="S621" s="214"/>
      <c r="T621" s="226"/>
      <c r="U621" s="226"/>
      <c r="V621" s="226"/>
    </row>
    <row r="622" spans="13:22" x14ac:dyDescent="0.2">
      <c r="M622" s="339"/>
      <c r="N622" s="339"/>
      <c r="O622" s="345"/>
      <c r="P622" s="170"/>
      <c r="R622" s="39"/>
      <c r="S622" s="214"/>
      <c r="T622" s="226"/>
      <c r="U622" s="226"/>
      <c r="V622" s="226"/>
    </row>
    <row r="623" spans="13:22" x14ac:dyDescent="0.2">
      <c r="M623" s="339"/>
      <c r="N623" s="339"/>
      <c r="O623" s="345"/>
      <c r="P623" s="170"/>
      <c r="R623" s="39"/>
      <c r="S623" s="214"/>
      <c r="T623" s="226"/>
      <c r="U623" s="226"/>
      <c r="V623" s="226"/>
    </row>
    <row r="624" spans="13:22" x14ac:dyDescent="0.2">
      <c r="M624" s="339"/>
      <c r="N624" s="339"/>
      <c r="O624" s="345"/>
      <c r="P624" s="170"/>
      <c r="R624" s="39"/>
      <c r="S624" s="214"/>
      <c r="T624" s="226"/>
      <c r="U624" s="226"/>
      <c r="V624" s="226"/>
    </row>
    <row r="625" spans="13:22" x14ac:dyDescent="0.2">
      <c r="M625" s="339"/>
      <c r="N625" s="339"/>
      <c r="O625" s="345"/>
      <c r="P625" s="170"/>
      <c r="R625" s="39"/>
      <c r="S625" s="214"/>
      <c r="T625" s="226"/>
      <c r="U625" s="226"/>
      <c r="V625" s="226"/>
    </row>
    <row r="626" spans="13:22" x14ac:dyDescent="0.2">
      <c r="M626" s="339"/>
      <c r="N626" s="339"/>
      <c r="O626" s="345"/>
      <c r="P626" s="170"/>
      <c r="R626" s="39"/>
      <c r="S626" s="214"/>
      <c r="T626" s="226"/>
      <c r="U626" s="226"/>
      <c r="V626" s="226"/>
    </row>
    <row r="627" spans="13:22" x14ac:dyDescent="0.2">
      <c r="M627" s="339"/>
      <c r="N627" s="339"/>
      <c r="O627" s="345"/>
      <c r="P627" s="170"/>
      <c r="R627" s="39"/>
      <c r="S627" s="214"/>
      <c r="T627" s="226"/>
      <c r="U627" s="226"/>
      <c r="V627" s="226"/>
    </row>
    <row r="628" spans="13:22" x14ac:dyDescent="0.2">
      <c r="M628" s="339"/>
      <c r="N628" s="339"/>
      <c r="O628" s="345"/>
      <c r="P628" s="170"/>
      <c r="R628" s="39"/>
      <c r="S628" s="214"/>
      <c r="T628" s="226"/>
      <c r="U628" s="226"/>
      <c r="V628" s="226"/>
    </row>
    <row r="629" spans="13:22" x14ac:dyDescent="0.2">
      <c r="M629" s="339"/>
      <c r="N629" s="339"/>
      <c r="O629" s="345"/>
      <c r="P629" s="170"/>
      <c r="R629" s="39"/>
      <c r="S629" s="214"/>
      <c r="T629" s="226"/>
      <c r="U629" s="226"/>
      <c r="V629" s="226"/>
    </row>
    <row r="630" spans="13:22" x14ac:dyDescent="0.2">
      <c r="M630" s="339"/>
      <c r="N630" s="339"/>
      <c r="O630" s="345"/>
      <c r="P630" s="170"/>
      <c r="R630" s="39"/>
      <c r="S630" s="214"/>
      <c r="T630" s="226"/>
      <c r="U630" s="226"/>
      <c r="V630" s="226"/>
    </row>
    <row r="631" spans="13:22" x14ac:dyDescent="0.2">
      <c r="M631" s="339"/>
      <c r="N631" s="339"/>
      <c r="O631" s="345"/>
      <c r="P631" s="170"/>
      <c r="R631" s="39"/>
      <c r="S631" s="214"/>
      <c r="T631" s="226"/>
      <c r="U631" s="226"/>
      <c r="V631" s="226"/>
    </row>
    <row r="632" spans="13:22" x14ac:dyDescent="0.2">
      <c r="M632" s="339"/>
      <c r="N632" s="339"/>
      <c r="O632" s="345"/>
      <c r="P632" s="170"/>
      <c r="R632" s="39"/>
      <c r="S632" s="214"/>
      <c r="T632" s="226"/>
      <c r="U632" s="226"/>
      <c r="V632" s="226"/>
    </row>
    <row r="633" spans="13:22" x14ac:dyDescent="0.2">
      <c r="M633" s="339"/>
      <c r="N633" s="339"/>
      <c r="O633" s="345"/>
      <c r="P633" s="170"/>
      <c r="R633" s="39"/>
      <c r="S633" s="214"/>
      <c r="T633" s="226"/>
      <c r="U633" s="226"/>
      <c r="V633" s="226"/>
    </row>
    <row r="634" spans="13:22" x14ac:dyDescent="0.2">
      <c r="M634" s="339"/>
      <c r="N634" s="339"/>
      <c r="O634" s="345"/>
      <c r="P634" s="170"/>
      <c r="R634" s="39"/>
      <c r="S634" s="214"/>
      <c r="T634" s="226"/>
      <c r="U634" s="226"/>
      <c r="V634" s="226"/>
    </row>
    <row r="635" spans="13:22" x14ac:dyDescent="0.2">
      <c r="M635" s="339"/>
      <c r="N635" s="339"/>
      <c r="O635" s="345"/>
      <c r="P635" s="170"/>
      <c r="R635" s="39"/>
      <c r="S635" s="214"/>
      <c r="T635" s="226"/>
      <c r="U635" s="226"/>
      <c r="V635" s="226"/>
    </row>
    <row r="636" spans="13:22" x14ac:dyDescent="0.2">
      <c r="M636" s="339"/>
      <c r="N636" s="339"/>
      <c r="O636" s="345"/>
      <c r="P636" s="170"/>
      <c r="R636" s="39"/>
      <c r="S636" s="214"/>
      <c r="T636" s="226"/>
      <c r="U636" s="226"/>
      <c r="V636" s="226"/>
    </row>
    <row r="637" spans="13:22" x14ac:dyDescent="0.2">
      <c r="M637" s="339"/>
      <c r="N637" s="339"/>
      <c r="O637" s="345"/>
      <c r="P637" s="170"/>
      <c r="R637" s="39"/>
      <c r="S637" s="214"/>
      <c r="T637" s="226"/>
      <c r="U637" s="226"/>
      <c r="V637" s="226"/>
    </row>
    <row r="638" spans="13:22" x14ac:dyDescent="0.2">
      <c r="M638" s="339"/>
      <c r="N638" s="339"/>
      <c r="O638" s="345"/>
      <c r="P638" s="170"/>
      <c r="R638" s="39"/>
      <c r="S638" s="214"/>
      <c r="T638" s="226"/>
      <c r="U638" s="226"/>
      <c r="V638" s="226"/>
    </row>
    <row r="639" spans="13:22" x14ac:dyDescent="0.2">
      <c r="M639" s="339"/>
      <c r="N639" s="339"/>
      <c r="O639" s="345"/>
      <c r="P639" s="170"/>
      <c r="R639" s="39"/>
      <c r="S639" s="214"/>
      <c r="T639" s="226"/>
      <c r="U639" s="226"/>
      <c r="V639" s="226"/>
    </row>
    <row r="640" spans="13:22" x14ac:dyDescent="0.2">
      <c r="M640" s="339"/>
      <c r="N640" s="339"/>
      <c r="O640" s="345"/>
      <c r="P640" s="170"/>
      <c r="R640" s="39"/>
      <c r="S640" s="214"/>
      <c r="T640" s="226"/>
      <c r="U640" s="226"/>
      <c r="V640" s="226"/>
    </row>
    <row r="641" spans="13:22" x14ac:dyDescent="0.2">
      <c r="M641" s="339"/>
      <c r="N641" s="339"/>
      <c r="O641" s="345"/>
      <c r="P641" s="170"/>
      <c r="R641" s="39"/>
      <c r="S641" s="214"/>
      <c r="T641" s="226"/>
      <c r="U641" s="226"/>
      <c r="V641" s="226"/>
    </row>
    <row r="642" spans="13:22" x14ac:dyDescent="0.2">
      <c r="M642" s="339"/>
      <c r="N642" s="339"/>
      <c r="O642" s="345"/>
      <c r="P642" s="170"/>
      <c r="R642" s="39"/>
      <c r="S642" s="214"/>
      <c r="T642" s="226"/>
      <c r="U642" s="226"/>
      <c r="V642" s="226"/>
    </row>
    <row r="643" spans="13:22" x14ac:dyDescent="0.2">
      <c r="M643" s="339"/>
      <c r="N643" s="339"/>
      <c r="O643" s="345"/>
      <c r="P643" s="170"/>
      <c r="R643" s="39"/>
      <c r="S643" s="214"/>
      <c r="T643" s="226"/>
      <c r="U643" s="226"/>
      <c r="V643" s="226"/>
    </row>
    <row r="644" spans="13:22" x14ac:dyDescent="0.2">
      <c r="M644" s="339"/>
      <c r="N644" s="339"/>
      <c r="O644" s="345"/>
      <c r="P644" s="170"/>
      <c r="R644" s="39"/>
      <c r="S644" s="214"/>
      <c r="T644" s="226"/>
      <c r="U644" s="226"/>
      <c r="V644" s="226"/>
    </row>
    <row r="645" spans="13:22" x14ac:dyDescent="0.2">
      <c r="M645" s="339"/>
      <c r="N645" s="339"/>
      <c r="O645" s="345"/>
      <c r="P645" s="170"/>
      <c r="R645" s="39"/>
      <c r="S645" s="214"/>
      <c r="T645" s="226"/>
      <c r="U645" s="226"/>
      <c r="V645" s="226"/>
    </row>
    <row r="646" spans="13:22" x14ac:dyDescent="0.2">
      <c r="M646" s="339"/>
      <c r="N646" s="339"/>
      <c r="O646" s="345"/>
      <c r="P646" s="170"/>
      <c r="R646" s="39"/>
      <c r="S646" s="214"/>
      <c r="T646" s="226"/>
      <c r="U646" s="226"/>
      <c r="V646" s="226"/>
    </row>
    <row r="647" spans="13:22" x14ac:dyDescent="0.2">
      <c r="M647" s="339"/>
      <c r="N647" s="339"/>
      <c r="O647" s="345"/>
      <c r="P647" s="170"/>
      <c r="R647" s="39"/>
      <c r="S647" s="214"/>
      <c r="T647" s="226"/>
      <c r="U647" s="226"/>
      <c r="V647" s="226"/>
    </row>
    <row r="648" spans="13:22" x14ac:dyDescent="0.2">
      <c r="M648" s="339"/>
      <c r="N648" s="339"/>
      <c r="O648" s="345"/>
      <c r="P648" s="170"/>
      <c r="R648" s="39"/>
      <c r="S648" s="214"/>
      <c r="T648" s="226"/>
      <c r="U648" s="226"/>
      <c r="V648" s="226"/>
    </row>
    <row r="649" spans="13:22" x14ac:dyDescent="0.2">
      <c r="M649" s="339"/>
      <c r="N649" s="339"/>
      <c r="O649" s="345"/>
      <c r="P649" s="170"/>
      <c r="R649" s="39"/>
      <c r="S649" s="214"/>
      <c r="T649" s="226"/>
      <c r="U649" s="226"/>
      <c r="V649" s="226"/>
    </row>
    <row r="650" spans="13:22" x14ac:dyDescent="0.2">
      <c r="M650" s="339"/>
      <c r="N650" s="339"/>
      <c r="O650" s="345"/>
      <c r="P650" s="170"/>
      <c r="R650" s="39"/>
      <c r="S650" s="214"/>
      <c r="T650" s="226"/>
      <c r="U650" s="226"/>
      <c r="V650" s="226"/>
    </row>
    <row r="651" spans="13:22" x14ac:dyDescent="0.2">
      <c r="M651" s="339"/>
      <c r="N651" s="339"/>
      <c r="O651" s="345"/>
      <c r="P651" s="170"/>
      <c r="R651" s="39"/>
      <c r="S651" s="214"/>
      <c r="T651" s="226"/>
      <c r="U651" s="226"/>
      <c r="V651" s="226"/>
    </row>
    <row r="652" spans="13:22" x14ac:dyDescent="0.2">
      <c r="M652" s="339"/>
      <c r="N652" s="339"/>
      <c r="O652" s="345"/>
      <c r="P652" s="170"/>
      <c r="R652" s="39"/>
      <c r="S652" s="214"/>
      <c r="T652" s="226"/>
      <c r="U652" s="226"/>
      <c r="V652" s="226"/>
    </row>
    <row r="653" spans="13:22" x14ac:dyDescent="0.2">
      <c r="M653" s="339"/>
      <c r="N653" s="339"/>
      <c r="O653" s="345"/>
      <c r="P653" s="170"/>
      <c r="R653" s="39"/>
      <c r="S653" s="214"/>
      <c r="T653" s="226"/>
      <c r="U653" s="226"/>
      <c r="V653" s="226"/>
    </row>
    <row r="654" spans="13:22" x14ac:dyDescent="0.2">
      <c r="M654" s="339"/>
      <c r="N654" s="339"/>
      <c r="O654" s="345"/>
      <c r="P654" s="170"/>
      <c r="R654" s="39"/>
      <c r="S654" s="214"/>
      <c r="T654" s="226"/>
      <c r="U654" s="226"/>
      <c r="V654" s="226"/>
    </row>
    <row r="655" spans="13:22" x14ac:dyDescent="0.2">
      <c r="M655" s="339"/>
      <c r="N655" s="339"/>
      <c r="O655" s="345"/>
      <c r="P655" s="170"/>
      <c r="R655" s="39"/>
      <c r="S655" s="214"/>
      <c r="T655" s="226"/>
      <c r="U655" s="226"/>
      <c r="V655" s="226"/>
    </row>
    <row r="656" spans="13:22" x14ac:dyDescent="0.2">
      <c r="M656" s="339"/>
      <c r="N656" s="339"/>
      <c r="O656" s="345"/>
      <c r="P656" s="170"/>
      <c r="R656" s="39"/>
      <c r="S656" s="214"/>
      <c r="T656" s="226"/>
      <c r="U656" s="226"/>
      <c r="V656" s="226"/>
    </row>
    <row r="657" spans="13:22" x14ac:dyDescent="0.2">
      <c r="M657" s="339"/>
      <c r="N657" s="339"/>
      <c r="O657" s="345"/>
      <c r="P657" s="170"/>
      <c r="R657" s="39"/>
      <c r="S657" s="214"/>
      <c r="T657" s="226"/>
      <c r="U657" s="226"/>
      <c r="V657" s="226"/>
    </row>
    <row r="658" spans="13:22" x14ac:dyDescent="0.2">
      <c r="M658" s="339"/>
      <c r="N658" s="339"/>
      <c r="O658" s="345"/>
      <c r="P658" s="170"/>
      <c r="R658" s="39"/>
      <c r="S658" s="214"/>
      <c r="T658" s="226"/>
      <c r="U658" s="226"/>
      <c r="V658" s="226"/>
    </row>
    <row r="659" spans="13:22" x14ac:dyDescent="0.2">
      <c r="M659" s="339"/>
      <c r="N659" s="339"/>
      <c r="O659" s="345"/>
      <c r="P659" s="170"/>
      <c r="R659" s="39"/>
      <c r="S659" s="214"/>
      <c r="T659" s="226"/>
      <c r="U659" s="226"/>
      <c r="V659" s="226"/>
    </row>
    <row r="660" spans="13:22" x14ac:dyDescent="0.2">
      <c r="M660" s="339"/>
      <c r="N660" s="339"/>
      <c r="O660" s="345"/>
      <c r="P660" s="170"/>
      <c r="R660" s="39"/>
      <c r="S660" s="214"/>
      <c r="T660" s="226"/>
      <c r="U660" s="226"/>
      <c r="V660" s="226"/>
    </row>
    <row r="661" spans="13:22" x14ac:dyDescent="0.2">
      <c r="M661" s="339"/>
      <c r="N661" s="339"/>
      <c r="O661" s="345"/>
      <c r="P661" s="170"/>
      <c r="R661" s="39"/>
      <c r="S661" s="214"/>
      <c r="T661" s="226"/>
      <c r="U661" s="226"/>
      <c r="V661" s="226"/>
    </row>
    <row r="662" spans="13:22" x14ac:dyDescent="0.2">
      <c r="M662" s="339"/>
      <c r="N662" s="339"/>
      <c r="O662" s="345"/>
      <c r="P662" s="170"/>
      <c r="R662" s="39"/>
      <c r="S662" s="214"/>
      <c r="T662" s="226"/>
      <c r="U662" s="226"/>
      <c r="V662" s="226"/>
    </row>
    <row r="663" spans="13:22" x14ac:dyDescent="0.2">
      <c r="M663" s="339"/>
      <c r="N663" s="339"/>
      <c r="O663" s="345"/>
      <c r="P663" s="170"/>
      <c r="R663" s="39"/>
      <c r="S663" s="214"/>
      <c r="T663" s="226"/>
      <c r="U663" s="226"/>
      <c r="V663" s="226"/>
    </row>
    <row r="664" spans="13:22" x14ac:dyDescent="0.2">
      <c r="M664" s="339"/>
      <c r="N664" s="339"/>
      <c r="O664" s="345"/>
      <c r="P664" s="170"/>
      <c r="R664" s="39"/>
      <c r="S664" s="214"/>
      <c r="T664" s="226"/>
      <c r="U664" s="226"/>
      <c r="V664" s="226"/>
    </row>
    <row r="665" spans="13:22" x14ac:dyDescent="0.2">
      <c r="M665" s="339"/>
      <c r="N665" s="339"/>
      <c r="O665" s="345"/>
      <c r="P665" s="170"/>
      <c r="R665" s="39"/>
      <c r="S665" s="214"/>
      <c r="T665" s="226"/>
      <c r="U665" s="226"/>
      <c r="V665" s="226"/>
    </row>
    <row r="666" spans="13:22" x14ac:dyDescent="0.2">
      <c r="M666" s="339"/>
      <c r="N666" s="339"/>
      <c r="O666" s="345"/>
      <c r="P666" s="170"/>
      <c r="R666" s="39"/>
      <c r="S666" s="214"/>
      <c r="T666" s="226"/>
      <c r="U666" s="226"/>
      <c r="V666" s="226"/>
    </row>
    <row r="667" spans="13:22" x14ac:dyDescent="0.2">
      <c r="M667" s="339"/>
      <c r="N667" s="339"/>
      <c r="O667" s="345"/>
      <c r="P667" s="170"/>
      <c r="R667" s="39"/>
      <c r="S667" s="214"/>
      <c r="T667" s="226"/>
      <c r="U667" s="226"/>
      <c r="V667" s="226"/>
    </row>
    <row r="668" spans="13:22" x14ac:dyDescent="0.2">
      <c r="M668" s="339"/>
      <c r="N668" s="339"/>
      <c r="O668" s="345"/>
      <c r="P668" s="170"/>
      <c r="R668" s="39"/>
      <c r="S668" s="214"/>
      <c r="T668" s="226"/>
      <c r="U668" s="226"/>
      <c r="V668" s="226"/>
    </row>
    <row r="669" spans="13:22" x14ac:dyDescent="0.2">
      <c r="M669" s="339"/>
      <c r="N669" s="339"/>
      <c r="O669" s="345"/>
      <c r="P669" s="170"/>
      <c r="R669" s="39"/>
      <c r="S669" s="214"/>
      <c r="T669" s="226"/>
      <c r="U669" s="226"/>
      <c r="V669" s="226"/>
    </row>
    <row r="670" spans="13:22" x14ac:dyDescent="0.2">
      <c r="M670" s="339"/>
      <c r="N670" s="339"/>
      <c r="O670" s="345"/>
      <c r="P670" s="170"/>
      <c r="R670" s="39"/>
      <c r="S670" s="214"/>
      <c r="T670" s="226"/>
      <c r="U670" s="226"/>
      <c r="V670" s="226"/>
    </row>
    <row r="671" spans="13:22" x14ac:dyDescent="0.2">
      <c r="M671" s="339"/>
      <c r="N671" s="339"/>
      <c r="O671" s="345"/>
      <c r="P671" s="170"/>
      <c r="R671" s="39"/>
      <c r="S671" s="214"/>
      <c r="T671" s="226"/>
      <c r="U671" s="226"/>
      <c r="V671" s="226"/>
    </row>
    <row r="672" spans="13:22" x14ac:dyDescent="0.2">
      <c r="M672" s="339"/>
      <c r="N672" s="339"/>
      <c r="O672" s="345"/>
      <c r="P672" s="170"/>
      <c r="R672" s="39"/>
      <c r="S672" s="214"/>
      <c r="T672" s="226"/>
      <c r="U672" s="226"/>
      <c r="V672" s="226"/>
    </row>
    <row r="673" spans="13:22" x14ac:dyDescent="0.2">
      <c r="M673" s="339"/>
      <c r="N673" s="339"/>
      <c r="O673" s="345"/>
      <c r="P673" s="170"/>
      <c r="R673" s="39"/>
      <c r="S673" s="214"/>
      <c r="T673" s="226"/>
      <c r="U673" s="226"/>
      <c r="V673" s="226"/>
    </row>
    <row r="674" spans="13:22" x14ac:dyDescent="0.2">
      <c r="M674" s="339"/>
      <c r="N674" s="339"/>
      <c r="O674" s="345"/>
      <c r="P674" s="170"/>
      <c r="R674" s="39"/>
      <c r="S674" s="214"/>
      <c r="T674" s="226"/>
      <c r="U674" s="226"/>
      <c r="V674" s="226"/>
    </row>
    <row r="675" spans="13:22" x14ac:dyDescent="0.2">
      <c r="M675" s="339"/>
      <c r="N675" s="339"/>
      <c r="O675" s="345"/>
      <c r="P675" s="170"/>
      <c r="R675" s="39"/>
      <c r="S675" s="214"/>
      <c r="T675" s="226"/>
      <c r="U675" s="226"/>
      <c r="V675" s="226"/>
    </row>
    <row r="676" spans="13:22" x14ac:dyDescent="0.2">
      <c r="M676" s="339"/>
      <c r="N676" s="339"/>
      <c r="O676" s="345"/>
      <c r="P676" s="170"/>
      <c r="R676" s="39"/>
      <c r="S676" s="214"/>
      <c r="T676" s="226"/>
      <c r="U676" s="226"/>
      <c r="V676" s="226"/>
    </row>
    <row r="677" spans="13:22" x14ac:dyDescent="0.2">
      <c r="M677" s="339"/>
      <c r="N677" s="339"/>
      <c r="O677" s="345"/>
      <c r="P677" s="170"/>
      <c r="R677" s="39"/>
      <c r="S677" s="214"/>
      <c r="T677" s="226"/>
      <c r="U677" s="226"/>
      <c r="V677" s="226"/>
    </row>
    <row r="678" spans="13:22" x14ac:dyDescent="0.2">
      <c r="M678" s="339"/>
      <c r="N678" s="339"/>
      <c r="O678" s="345"/>
      <c r="P678" s="170"/>
      <c r="R678" s="39"/>
      <c r="S678" s="214"/>
      <c r="T678" s="226"/>
      <c r="U678" s="226"/>
      <c r="V678" s="226"/>
    </row>
    <row r="679" spans="13:22" x14ac:dyDescent="0.2">
      <c r="M679" s="339"/>
      <c r="N679" s="339"/>
      <c r="O679" s="345"/>
      <c r="P679" s="170"/>
      <c r="R679" s="39"/>
      <c r="S679" s="214"/>
      <c r="T679" s="226"/>
      <c r="U679" s="226"/>
      <c r="V679" s="226"/>
    </row>
    <row r="680" spans="13:22" x14ac:dyDescent="0.2">
      <c r="M680" s="339"/>
      <c r="N680" s="339"/>
      <c r="O680" s="345"/>
      <c r="P680" s="170"/>
      <c r="R680" s="39"/>
      <c r="S680" s="214"/>
      <c r="T680" s="226"/>
      <c r="U680" s="226"/>
      <c r="V680" s="226"/>
    </row>
    <row r="681" spans="13:22" x14ac:dyDescent="0.2">
      <c r="M681" s="339"/>
      <c r="N681" s="339"/>
      <c r="O681" s="345"/>
      <c r="P681" s="170"/>
      <c r="R681" s="39"/>
      <c r="S681" s="214"/>
      <c r="T681" s="226"/>
      <c r="U681" s="226"/>
      <c r="V681" s="226"/>
    </row>
    <row r="682" spans="13:22" x14ac:dyDescent="0.2">
      <c r="M682" s="339"/>
      <c r="N682" s="339"/>
      <c r="O682" s="345"/>
      <c r="P682" s="170"/>
      <c r="R682" s="39"/>
      <c r="S682" s="214"/>
      <c r="T682" s="226"/>
      <c r="U682" s="226"/>
      <c r="V682" s="226"/>
    </row>
    <row r="683" spans="13:22" x14ac:dyDescent="0.2">
      <c r="M683" s="339"/>
      <c r="N683" s="339"/>
      <c r="O683" s="345"/>
      <c r="P683" s="170"/>
      <c r="R683" s="39"/>
      <c r="S683" s="214"/>
      <c r="T683" s="226"/>
      <c r="U683" s="226"/>
      <c r="V683" s="226"/>
    </row>
    <row r="684" spans="13:22" x14ac:dyDescent="0.2">
      <c r="M684" s="339"/>
      <c r="N684" s="339"/>
      <c r="O684" s="345"/>
      <c r="P684" s="170"/>
      <c r="R684" s="39"/>
      <c r="S684" s="214"/>
      <c r="T684" s="226"/>
      <c r="U684" s="226"/>
      <c r="V684" s="226"/>
    </row>
    <row r="685" spans="13:22" x14ac:dyDescent="0.2">
      <c r="M685" s="339"/>
      <c r="N685" s="339"/>
      <c r="O685" s="345"/>
      <c r="P685" s="170"/>
      <c r="R685" s="39"/>
      <c r="S685" s="214"/>
      <c r="T685" s="226"/>
      <c r="U685" s="226"/>
      <c r="V685" s="226"/>
    </row>
    <row r="686" spans="13:22" x14ac:dyDescent="0.2">
      <c r="M686" s="339"/>
      <c r="N686" s="339"/>
      <c r="O686" s="345"/>
      <c r="P686" s="170"/>
      <c r="R686" s="39"/>
      <c r="S686" s="214"/>
      <c r="T686" s="226"/>
      <c r="U686" s="226"/>
      <c r="V686" s="226"/>
    </row>
    <row r="687" spans="13:22" x14ac:dyDescent="0.2">
      <c r="M687" s="339"/>
      <c r="N687" s="339"/>
      <c r="O687" s="345"/>
      <c r="P687" s="170"/>
      <c r="R687" s="39"/>
      <c r="S687" s="214"/>
      <c r="T687" s="226"/>
      <c r="U687" s="226"/>
      <c r="V687" s="226"/>
    </row>
    <row r="688" spans="13:22" x14ac:dyDescent="0.2">
      <c r="M688" s="339"/>
      <c r="N688" s="339"/>
      <c r="O688" s="345"/>
      <c r="P688" s="170"/>
      <c r="R688" s="39"/>
      <c r="S688" s="214"/>
      <c r="T688" s="226"/>
      <c r="U688" s="226"/>
      <c r="V688" s="226"/>
    </row>
    <row r="689" spans="13:22" x14ac:dyDescent="0.2">
      <c r="M689" s="339"/>
      <c r="N689" s="339"/>
      <c r="O689" s="345"/>
      <c r="P689" s="170"/>
      <c r="R689" s="39"/>
      <c r="S689" s="214"/>
      <c r="T689" s="226"/>
      <c r="U689" s="226"/>
      <c r="V689" s="226"/>
    </row>
    <row r="690" spans="13:22" x14ac:dyDescent="0.2">
      <c r="M690" s="339"/>
      <c r="N690" s="339"/>
      <c r="O690" s="345"/>
      <c r="P690" s="170"/>
      <c r="R690" s="39"/>
      <c r="S690" s="214"/>
      <c r="T690" s="226"/>
      <c r="U690" s="226"/>
      <c r="V690" s="226"/>
    </row>
    <row r="691" spans="13:22" x14ac:dyDescent="0.2">
      <c r="M691" s="339"/>
      <c r="N691" s="339"/>
      <c r="O691" s="345"/>
      <c r="P691" s="170"/>
      <c r="R691" s="39"/>
      <c r="S691" s="214"/>
      <c r="T691" s="226"/>
      <c r="U691" s="226"/>
      <c r="V691" s="226"/>
    </row>
    <row r="692" spans="13:22" x14ac:dyDescent="0.2">
      <c r="M692" s="339"/>
      <c r="N692" s="339"/>
      <c r="O692" s="345"/>
      <c r="P692" s="170"/>
      <c r="R692" s="39"/>
      <c r="S692" s="214"/>
      <c r="T692" s="226"/>
      <c r="U692" s="226"/>
      <c r="V692" s="226"/>
    </row>
    <row r="693" spans="13:22" x14ac:dyDescent="0.2">
      <c r="M693" s="339"/>
      <c r="N693" s="339"/>
      <c r="O693" s="345"/>
      <c r="P693" s="170"/>
      <c r="R693" s="39"/>
      <c r="S693" s="214"/>
      <c r="T693" s="226"/>
      <c r="U693" s="226"/>
      <c r="V693" s="226"/>
    </row>
    <row r="694" spans="13:22" x14ac:dyDescent="0.2">
      <c r="M694" s="339"/>
      <c r="N694" s="339"/>
      <c r="O694" s="345"/>
      <c r="P694" s="170"/>
      <c r="R694" s="39"/>
      <c r="S694" s="214"/>
      <c r="T694" s="226"/>
      <c r="U694" s="226"/>
      <c r="V694" s="226"/>
    </row>
    <row r="695" spans="13:22" x14ac:dyDescent="0.2">
      <c r="M695" s="339"/>
      <c r="N695" s="339"/>
      <c r="O695" s="345"/>
      <c r="P695" s="170"/>
      <c r="R695" s="39"/>
      <c r="S695" s="214"/>
      <c r="T695" s="226"/>
      <c r="U695" s="226"/>
      <c r="V695" s="226"/>
    </row>
    <row r="696" spans="13:22" x14ac:dyDescent="0.2">
      <c r="M696" s="339"/>
      <c r="N696" s="339"/>
      <c r="O696" s="345"/>
      <c r="P696" s="170"/>
      <c r="R696" s="39"/>
      <c r="S696" s="214"/>
      <c r="T696" s="226"/>
      <c r="U696" s="226"/>
      <c r="V696" s="226"/>
    </row>
    <row r="697" spans="13:22" x14ac:dyDescent="0.2">
      <c r="M697" s="339"/>
      <c r="N697" s="339"/>
      <c r="O697" s="345"/>
      <c r="P697" s="170"/>
      <c r="R697" s="39"/>
      <c r="S697" s="214"/>
      <c r="T697" s="226"/>
      <c r="U697" s="226"/>
      <c r="V697" s="226"/>
    </row>
    <row r="698" spans="13:22" x14ac:dyDescent="0.2">
      <c r="M698" s="339"/>
      <c r="N698" s="339"/>
      <c r="O698" s="345"/>
      <c r="P698" s="170"/>
      <c r="R698" s="39"/>
      <c r="S698" s="214"/>
      <c r="T698" s="226"/>
      <c r="U698" s="226"/>
      <c r="V698" s="226"/>
    </row>
    <row r="699" spans="13:22" x14ac:dyDescent="0.2">
      <c r="M699" s="339"/>
      <c r="N699" s="339"/>
      <c r="O699" s="345"/>
      <c r="P699" s="170"/>
      <c r="R699" s="39"/>
      <c r="S699" s="214"/>
      <c r="T699" s="226"/>
      <c r="U699" s="226"/>
      <c r="V699" s="226"/>
    </row>
    <row r="700" spans="13:22" x14ac:dyDescent="0.2">
      <c r="M700" s="339"/>
      <c r="N700" s="339"/>
      <c r="O700" s="345"/>
      <c r="P700" s="170"/>
      <c r="R700" s="39"/>
      <c r="S700" s="214"/>
      <c r="T700" s="226"/>
      <c r="U700" s="226"/>
      <c r="V700" s="226"/>
    </row>
    <row r="701" spans="13:22" x14ac:dyDescent="0.2">
      <c r="M701" s="339"/>
      <c r="N701" s="339"/>
      <c r="O701" s="345"/>
      <c r="P701" s="170"/>
      <c r="R701" s="39"/>
      <c r="S701" s="214"/>
      <c r="T701" s="226"/>
      <c r="U701" s="226"/>
      <c r="V701" s="226"/>
    </row>
    <row r="702" spans="13:22" x14ac:dyDescent="0.2">
      <c r="M702" s="339"/>
      <c r="N702" s="339"/>
      <c r="O702" s="345"/>
      <c r="P702" s="170"/>
      <c r="R702" s="39"/>
      <c r="S702" s="214"/>
      <c r="T702" s="226"/>
      <c r="U702" s="226"/>
      <c r="V702" s="226"/>
    </row>
    <row r="703" spans="13:22" x14ac:dyDescent="0.2">
      <c r="M703" s="339"/>
      <c r="N703" s="339"/>
      <c r="O703" s="345"/>
      <c r="P703" s="170"/>
      <c r="R703" s="39"/>
      <c r="S703" s="214"/>
      <c r="T703" s="226"/>
      <c r="U703" s="226"/>
      <c r="V703" s="226"/>
    </row>
    <row r="704" spans="13:22" x14ac:dyDescent="0.2">
      <c r="M704" s="339"/>
      <c r="N704" s="339"/>
      <c r="O704" s="345"/>
      <c r="P704" s="170"/>
      <c r="R704" s="39"/>
      <c r="S704" s="214"/>
      <c r="T704" s="226"/>
      <c r="U704" s="226"/>
      <c r="V704" s="226"/>
    </row>
    <row r="705" spans="13:22" x14ac:dyDescent="0.2">
      <c r="M705" s="339"/>
      <c r="N705" s="339"/>
      <c r="O705" s="345"/>
      <c r="P705" s="170"/>
      <c r="R705" s="39"/>
      <c r="S705" s="214"/>
      <c r="T705" s="226"/>
      <c r="U705" s="226"/>
      <c r="V705" s="226"/>
    </row>
    <row r="706" spans="13:22" x14ac:dyDescent="0.2">
      <c r="M706" s="339"/>
      <c r="N706" s="339"/>
      <c r="O706" s="345"/>
      <c r="P706" s="170"/>
      <c r="R706" s="39"/>
      <c r="S706" s="214"/>
      <c r="T706" s="226"/>
      <c r="U706" s="226"/>
      <c r="V706" s="226"/>
    </row>
    <row r="707" spans="13:22" x14ac:dyDescent="0.2">
      <c r="M707" s="339"/>
      <c r="N707" s="339"/>
      <c r="O707" s="345"/>
      <c r="P707" s="170"/>
      <c r="R707" s="39"/>
      <c r="S707" s="214"/>
      <c r="T707" s="226"/>
      <c r="U707" s="226"/>
      <c r="V707" s="226"/>
    </row>
    <row r="708" spans="13:22" x14ac:dyDescent="0.2">
      <c r="M708" s="339"/>
      <c r="N708" s="339"/>
      <c r="O708" s="345"/>
      <c r="P708" s="170"/>
      <c r="R708" s="39"/>
      <c r="S708" s="214"/>
      <c r="T708" s="226"/>
      <c r="U708" s="226"/>
      <c r="V708" s="226"/>
    </row>
    <row r="709" spans="13:22" x14ac:dyDescent="0.2">
      <c r="M709" s="339"/>
      <c r="N709" s="339"/>
      <c r="O709" s="345"/>
      <c r="P709" s="170"/>
      <c r="R709" s="39"/>
      <c r="S709" s="214"/>
      <c r="T709" s="226"/>
      <c r="U709" s="226"/>
      <c r="V709" s="226"/>
    </row>
    <row r="710" spans="13:22" x14ac:dyDescent="0.2">
      <c r="M710" s="339"/>
      <c r="N710" s="339"/>
      <c r="O710" s="345"/>
      <c r="P710" s="170"/>
      <c r="R710" s="39"/>
      <c r="S710" s="214"/>
      <c r="T710" s="226"/>
      <c r="U710" s="226"/>
      <c r="V710" s="226"/>
    </row>
    <row r="711" spans="13:22" x14ac:dyDescent="0.2">
      <c r="M711" s="339"/>
      <c r="N711" s="339"/>
      <c r="O711" s="345"/>
      <c r="P711" s="170"/>
      <c r="R711" s="39"/>
      <c r="S711" s="214"/>
      <c r="T711" s="226"/>
      <c r="U711" s="226"/>
      <c r="V711" s="226"/>
    </row>
    <row r="712" spans="13:22" x14ac:dyDescent="0.2">
      <c r="M712" s="339"/>
      <c r="N712" s="339"/>
      <c r="O712" s="345"/>
      <c r="P712" s="170"/>
      <c r="R712" s="39"/>
      <c r="S712" s="214"/>
      <c r="T712" s="226"/>
      <c r="U712" s="226"/>
      <c r="V712" s="226"/>
    </row>
    <row r="713" spans="13:22" x14ac:dyDescent="0.2">
      <c r="M713" s="339"/>
      <c r="N713" s="339"/>
      <c r="O713" s="345"/>
      <c r="P713" s="170"/>
      <c r="R713" s="39"/>
      <c r="S713" s="214"/>
      <c r="T713" s="226"/>
      <c r="U713" s="226"/>
      <c r="V713" s="226"/>
    </row>
    <row r="714" spans="13:22" x14ac:dyDescent="0.2">
      <c r="M714" s="339"/>
      <c r="N714" s="339"/>
      <c r="O714" s="345"/>
      <c r="P714" s="170"/>
      <c r="R714" s="39"/>
      <c r="S714" s="214"/>
      <c r="T714" s="226"/>
      <c r="U714" s="226"/>
      <c r="V714" s="226"/>
    </row>
    <row r="715" spans="13:22" x14ac:dyDescent="0.2">
      <c r="M715" s="339"/>
      <c r="N715" s="339"/>
      <c r="O715" s="345"/>
      <c r="P715" s="170"/>
      <c r="R715" s="39"/>
      <c r="S715" s="214"/>
      <c r="T715" s="226"/>
      <c r="U715" s="226"/>
      <c r="V715" s="226"/>
    </row>
    <row r="716" spans="13:22" x14ac:dyDescent="0.2">
      <c r="M716" s="339"/>
      <c r="N716" s="339"/>
      <c r="O716" s="345"/>
      <c r="P716" s="170"/>
      <c r="R716" s="39"/>
      <c r="S716" s="214"/>
      <c r="T716" s="226"/>
      <c r="U716" s="226"/>
      <c r="V716" s="226"/>
    </row>
    <row r="717" spans="13:22" x14ac:dyDescent="0.2">
      <c r="M717" s="339"/>
      <c r="N717" s="339"/>
      <c r="O717" s="345"/>
      <c r="P717" s="170"/>
      <c r="R717" s="39"/>
      <c r="S717" s="214"/>
      <c r="T717" s="226"/>
      <c r="U717" s="226"/>
      <c r="V717" s="226"/>
    </row>
    <row r="718" spans="13:22" x14ac:dyDescent="0.2">
      <c r="M718" s="339"/>
      <c r="N718" s="339"/>
      <c r="O718" s="345"/>
      <c r="P718" s="170"/>
      <c r="R718" s="39"/>
      <c r="S718" s="214"/>
      <c r="T718" s="226"/>
      <c r="U718" s="226"/>
      <c r="V718" s="226"/>
    </row>
    <row r="719" spans="13:22" x14ac:dyDescent="0.2">
      <c r="M719" s="339"/>
      <c r="N719" s="339"/>
      <c r="O719" s="345"/>
      <c r="P719" s="170"/>
      <c r="R719" s="39"/>
      <c r="S719" s="214"/>
      <c r="T719" s="226"/>
      <c r="U719" s="226"/>
      <c r="V719" s="226"/>
    </row>
    <row r="720" spans="13:22" x14ac:dyDescent="0.2">
      <c r="M720" s="339"/>
      <c r="N720" s="339"/>
      <c r="O720" s="345"/>
      <c r="P720" s="170"/>
      <c r="R720" s="39"/>
      <c r="S720" s="214"/>
      <c r="T720" s="226"/>
      <c r="U720" s="226"/>
      <c r="V720" s="226"/>
    </row>
    <row r="721" spans="13:22" x14ac:dyDescent="0.2">
      <c r="M721" s="339"/>
      <c r="N721" s="339"/>
      <c r="O721" s="345"/>
      <c r="P721" s="170"/>
      <c r="R721" s="39"/>
      <c r="S721" s="214"/>
      <c r="T721" s="226"/>
      <c r="U721" s="226"/>
      <c r="V721" s="226"/>
    </row>
    <row r="722" spans="13:22" x14ac:dyDescent="0.2">
      <c r="M722" s="339"/>
      <c r="N722" s="339"/>
      <c r="O722" s="345"/>
      <c r="P722" s="170"/>
      <c r="R722" s="39"/>
      <c r="S722" s="214"/>
      <c r="T722" s="226"/>
      <c r="U722" s="226"/>
      <c r="V722" s="226"/>
    </row>
    <row r="723" spans="13:22" x14ac:dyDescent="0.2">
      <c r="M723" s="339"/>
      <c r="N723" s="339"/>
      <c r="O723" s="345"/>
      <c r="P723" s="170"/>
      <c r="R723" s="39"/>
      <c r="S723" s="214"/>
      <c r="T723" s="226"/>
      <c r="U723" s="226"/>
      <c r="V723" s="226"/>
    </row>
    <row r="724" spans="13:22" x14ac:dyDescent="0.2">
      <c r="M724" s="339"/>
      <c r="N724" s="339"/>
      <c r="O724" s="345"/>
      <c r="P724" s="170"/>
      <c r="R724" s="39"/>
      <c r="S724" s="214"/>
      <c r="T724" s="226"/>
      <c r="U724" s="226"/>
      <c r="V724" s="226"/>
    </row>
    <row r="725" spans="13:22" x14ac:dyDescent="0.2">
      <c r="M725" s="339"/>
      <c r="N725" s="339"/>
      <c r="O725" s="345"/>
      <c r="P725" s="170"/>
      <c r="R725" s="39"/>
      <c r="S725" s="214"/>
      <c r="T725" s="226"/>
      <c r="U725" s="226"/>
      <c r="V725" s="226"/>
    </row>
    <row r="726" spans="13:22" x14ac:dyDescent="0.2">
      <c r="M726" s="339"/>
      <c r="N726" s="339"/>
      <c r="O726" s="345"/>
      <c r="P726" s="170"/>
      <c r="R726" s="39"/>
      <c r="S726" s="214"/>
      <c r="T726" s="226"/>
      <c r="U726" s="226"/>
      <c r="V726" s="226"/>
    </row>
    <row r="727" spans="13:22" x14ac:dyDescent="0.2">
      <c r="M727" s="339"/>
      <c r="N727" s="339"/>
      <c r="O727" s="345"/>
      <c r="P727" s="170"/>
      <c r="R727" s="39"/>
      <c r="S727" s="214"/>
      <c r="T727" s="226"/>
      <c r="U727" s="226"/>
      <c r="V727" s="226"/>
    </row>
    <row r="728" spans="13:22" x14ac:dyDescent="0.2">
      <c r="M728" s="339"/>
      <c r="N728" s="339"/>
      <c r="O728" s="345"/>
      <c r="P728" s="170"/>
      <c r="R728" s="39"/>
      <c r="S728" s="214"/>
      <c r="T728" s="226"/>
      <c r="U728" s="226"/>
      <c r="V728" s="226"/>
    </row>
    <row r="729" spans="13:22" x14ac:dyDescent="0.2">
      <c r="M729" s="339"/>
      <c r="N729" s="339"/>
      <c r="O729" s="345"/>
      <c r="P729" s="170"/>
      <c r="R729" s="39"/>
      <c r="S729" s="214"/>
      <c r="T729" s="226"/>
      <c r="U729" s="226"/>
      <c r="V729" s="226"/>
    </row>
    <row r="730" spans="13:22" x14ac:dyDescent="0.2">
      <c r="M730" s="339"/>
      <c r="N730" s="339"/>
      <c r="O730" s="345"/>
      <c r="P730" s="170"/>
      <c r="R730" s="39"/>
      <c r="S730" s="214"/>
      <c r="T730" s="226"/>
      <c r="U730" s="226"/>
      <c r="V730" s="226"/>
    </row>
    <row r="731" spans="13:22" x14ac:dyDescent="0.2">
      <c r="M731" s="339"/>
      <c r="N731" s="339"/>
      <c r="O731" s="345"/>
      <c r="P731" s="170"/>
      <c r="R731" s="39"/>
      <c r="S731" s="214"/>
      <c r="T731" s="226"/>
      <c r="U731" s="226"/>
      <c r="V731" s="226"/>
    </row>
    <row r="732" spans="13:22" x14ac:dyDescent="0.2">
      <c r="M732" s="339"/>
      <c r="N732" s="339"/>
      <c r="O732" s="345"/>
      <c r="P732" s="170"/>
      <c r="R732" s="39"/>
      <c r="S732" s="214"/>
      <c r="T732" s="226"/>
      <c r="U732" s="226"/>
      <c r="V732" s="226"/>
    </row>
    <row r="733" spans="13:22" x14ac:dyDescent="0.2">
      <c r="M733" s="339"/>
      <c r="N733" s="339"/>
      <c r="O733" s="345"/>
      <c r="P733" s="170"/>
      <c r="R733" s="39"/>
      <c r="S733" s="214"/>
      <c r="T733" s="226"/>
      <c r="U733" s="226"/>
      <c r="V733" s="226"/>
    </row>
    <row r="734" spans="13:22" x14ac:dyDescent="0.2">
      <c r="M734" s="339"/>
      <c r="N734" s="339"/>
      <c r="O734" s="345"/>
      <c r="P734" s="170"/>
      <c r="R734" s="39"/>
      <c r="S734" s="214"/>
      <c r="T734" s="226"/>
      <c r="U734" s="226"/>
      <c r="V734" s="226"/>
    </row>
    <row r="735" spans="13:22" x14ac:dyDescent="0.2">
      <c r="M735" s="339"/>
      <c r="N735" s="339"/>
      <c r="O735" s="345"/>
      <c r="P735" s="170"/>
      <c r="R735" s="39"/>
      <c r="S735" s="214"/>
      <c r="T735" s="226"/>
      <c r="U735" s="226"/>
      <c r="V735" s="226"/>
    </row>
    <row r="736" spans="13:22" x14ac:dyDescent="0.2">
      <c r="M736" s="339"/>
      <c r="N736" s="339"/>
      <c r="O736" s="345"/>
      <c r="P736" s="170"/>
      <c r="R736" s="39"/>
      <c r="S736" s="214"/>
      <c r="T736" s="226"/>
      <c r="U736" s="226"/>
      <c r="V736" s="226"/>
    </row>
    <row r="737" spans="13:22" x14ac:dyDescent="0.2">
      <c r="M737" s="339"/>
      <c r="N737" s="339"/>
      <c r="O737" s="345"/>
      <c r="P737" s="170"/>
      <c r="R737" s="39"/>
      <c r="S737" s="214"/>
      <c r="T737" s="226"/>
      <c r="U737" s="226"/>
      <c r="V737" s="226"/>
    </row>
    <row r="738" spans="13:22" x14ac:dyDescent="0.2">
      <c r="M738" s="339"/>
      <c r="N738" s="339"/>
      <c r="O738" s="345"/>
      <c r="P738" s="170"/>
      <c r="R738" s="39"/>
      <c r="S738" s="214"/>
      <c r="T738" s="226"/>
      <c r="U738" s="226"/>
      <c r="V738" s="226"/>
    </row>
    <row r="739" spans="13:22" x14ac:dyDescent="0.2">
      <c r="M739" s="339"/>
      <c r="N739" s="339"/>
      <c r="O739" s="345"/>
      <c r="P739" s="170"/>
      <c r="R739" s="39"/>
      <c r="S739" s="214"/>
      <c r="T739" s="226"/>
      <c r="U739" s="226"/>
      <c r="V739" s="226"/>
    </row>
    <row r="740" spans="13:22" x14ac:dyDescent="0.2">
      <c r="M740" s="339"/>
      <c r="N740" s="339"/>
      <c r="O740" s="345"/>
      <c r="P740" s="170"/>
      <c r="R740" s="39"/>
      <c r="S740" s="214"/>
      <c r="T740" s="226"/>
      <c r="U740" s="226"/>
      <c r="V740" s="226"/>
    </row>
    <row r="741" spans="13:22" x14ac:dyDescent="0.2">
      <c r="M741" s="339"/>
      <c r="N741" s="339"/>
      <c r="O741" s="345"/>
      <c r="P741" s="170"/>
      <c r="R741" s="39"/>
      <c r="S741" s="214"/>
      <c r="T741" s="226"/>
      <c r="U741" s="226"/>
      <c r="V741" s="226"/>
    </row>
    <row r="742" spans="13:22" x14ac:dyDescent="0.2">
      <c r="M742" s="339"/>
      <c r="N742" s="339"/>
      <c r="O742" s="345"/>
      <c r="P742" s="170"/>
      <c r="R742" s="39"/>
      <c r="S742" s="214"/>
      <c r="T742" s="226"/>
      <c r="U742" s="226"/>
      <c r="V742" s="226"/>
    </row>
    <row r="743" spans="13:22" x14ac:dyDescent="0.2">
      <c r="M743" s="339"/>
      <c r="N743" s="339"/>
      <c r="O743" s="345"/>
      <c r="P743" s="170"/>
      <c r="R743" s="39"/>
      <c r="S743" s="214"/>
      <c r="T743" s="226"/>
      <c r="U743" s="226"/>
      <c r="V743" s="226"/>
    </row>
    <row r="744" spans="13:22" x14ac:dyDescent="0.2">
      <c r="M744" s="339"/>
      <c r="N744" s="339"/>
      <c r="O744" s="345"/>
      <c r="P744" s="170"/>
      <c r="R744" s="39"/>
      <c r="S744" s="214"/>
      <c r="T744" s="226"/>
      <c r="U744" s="226"/>
      <c r="V744" s="226"/>
    </row>
    <row r="745" spans="13:22" x14ac:dyDescent="0.2">
      <c r="M745" s="339"/>
      <c r="N745" s="339"/>
      <c r="O745" s="345"/>
      <c r="P745" s="170"/>
      <c r="R745" s="39"/>
      <c r="S745" s="214"/>
      <c r="T745" s="226"/>
      <c r="U745" s="226"/>
      <c r="V745" s="226"/>
    </row>
    <row r="746" spans="13:22" x14ac:dyDescent="0.2">
      <c r="M746" s="339"/>
      <c r="N746" s="339"/>
      <c r="O746" s="345"/>
      <c r="P746" s="170"/>
      <c r="R746" s="39"/>
      <c r="S746" s="214"/>
      <c r="T746" s="226"/>
      <c r="U746" s="226"/>
      <c r="V746" s="226"/>
    </row>
    <row r="747" spans="13:22" x14ac:dyDescent="0.2">
      <c r="M747" s="339"/>
      <c r="N747" s="339"/>
      <c r="O747" s="345"/>
      <c r="P747" s="170"/>
      <c r="R747" s="39"/>
      <c r="S747" s="214"/>
      <c r="T747" s="226"/>
      <c r="U747" s="226"/>
      <c r="V747" s="226"/>
    </row>
    <row r="748" spans="13:22" x14ac:dyDescent="0.2">
      <c r="M748" s="339"/>
      <c r="N748" s="339"/>
      <c r="O748" s="345"/>
      <c r="P748" s="170"/>
      <c r="R748" s="39"/>
      <c r="S748" s="214"/>
      <c r="T748" s="226"/>
      <c r="U748" s="226"/>
      <c r="V748" s="226"/>
    </row>
    <row r="749" spans="13:22" x14ac:dyDescent="0.2">
      <c r="M749" s="339"/>
      <c r="N749" s="339"/>
      <c r="O749" s="345"/>
      <c r="P749" s="170"/>
      <c r="R749" s="39"/>
      <c r="S749" s="214"/>
      <c r="T749" s="226"/>
      <c r="U749" s="226"/>
      <c r="V749" s="226"/>
    </row>
    <row r="750" spans="13:22" x14ac:dyDescent="0.2">
      <c r="M750" s="339"/>
      <c r="N750" s="339"/>
      <c r="O750" s="345"/>
      <c r="P750" s="170"/>
      <c r="R750" s="39"/>
      <c r="S750" s="214"/>
      <c r="T750" s="226"/>
      <c r="U750" s="226"/>
      <c r="V750" s="226"/>
    </row>
    <row r="751" spans="13:22" x14ac:dyDescent="0.2">
      <c r="M751" s="339"/>
      <c r="N751" s="339"/>
      <c r="O751" s="345"/>
      <c r="P751" s="170"/>
      <c r="R751" s="39"/>
      <c r="S751" s="214"/>
      <c r="T751" s="226"/>
      <c r="U751" s="226"/>
      <c r="V751" s="226"/>
    </row>
    <row r="752" spans="13:22" x14ac:dyDescent="0.2">
      <c r="M752" s="339"/>
      <c r="N752" s="339"/>
      <c r="O752" s="345"/>
      <c r="P752" s="170"/>
      <c r="R752" s="39"/>
      <c r="S752" s="214"/>
      <c r="T752" s="226"/>
      <c r="U752" s="226"/>
      <c r="V752" s="226"/>
    </row>
    <row r="753" spans="13:22" x14ac:dyDescent="0.2">
      <c r="M753" s="339"/>
      <c r="N753" s="339"/>
      <c r="O753" s="345"/>
      <c r="P753" s="170"/>
      <c r="R753" s="39"/>
      <c r="S753" s="214"/>
      <c r="T753" s="226"/>
      <c r="U753" s="226"/>
      <c r="V753" s="226"/>
    </row>
    <row r="754" spans="13:22" x14ac:dyDescent="0.2">
      <c r="M754" s="339"/>
      <c r="N754" s="339"/>
      <c r="O754" s="345"/>
      <c r="P754" s="170"/>
      <c r="R754" s="39"/>
      <c r="S754" s="214"/>
      <c r="T754" s="226"/>
      <c r="U754" s="226"/>
      <c r="V754" s="226"/>
    </row>
    <row r="755" spans="13:22" x14ac:dyDescent="0.2">
      <c r="M755" s="339"/>
      <c r="N755" s="339"/>
      <c r="O755" s="345"/>
      <c r="P755" s="170"/>
      <c r="R755" s="39"/>
      <c r="S755" s="214"/>
      <c r="T755" s="226"/>
      <c r="U755" s="226"/>
      <c r="V755" s="226"/>
    </row>
    <row r="756" spans="13:22" x14ac:dyDescent="0.2">
      <c r="M756" s="339"/>
      <c r="N756" s="339"/>
      <c r="O756" s="345"/>
      <c r="P756" s="170"/>
      <c r="R756" s="39"/>
      <c r="S756" s="214"/>
      <c r="T756" s="226"/>
      <c r="U756" s="226"/>
      <c r="V756" s="226"/>
    </row>
    <row r="757" spans="13:22" x14ac:dyDescent="0.2">
      <c r="M757" s="339"/>
      <c r="N757" s="339"/>
      <c r="O757" s="345"/>
      <c r="P757" s="170"/>
      <c r="R757" s="39"/>
      <c r="S757" s="214"/>
      <c r="T757" s="226"/>
      <c r="U757" s="226"/>
      <c r="V757" s="226"/>
    </row>
    <row r="758" spans="13:22" x14ac:dyDescent="0.2">
      <c r="M758" s="339"/>
      <c r="N758" s="339"/>
      <c r="O758" s="345"/>
      <c r="P758" s="170"/>
      <c r="R758" s="39"/>
      <c r="S758" s="214"/>
      <c r="T758" s="226"/>
      <c r="U758" s="226"/>
      <c r="V758" s="226"/>
    </row>
    <row r="759" spans="13:22" x14ac:dyDescent="0.2">
      <c r="M759" s="339"/>
      <c r="N759" s="339"/>
      <c r="O759" s="345"/>
      <c r="P759" s="170"/>
      <c r="R759" s="39"/>
      <c r="S759" s="214"/>
      <c r="T759" s="226"/>
      <c r="U759" s="226"/>
      <c r="V759" s="226"/>
    </row>
    <row r="760" spans="13:22" x14ac:dyDescent="0.2">
      <c r="M760" s="339"/>
      <c r="N760" s="339"/>
      <c r="O760" s="345"/>
      <c r="P760" s="170"/>
      <c r="R760" s="39"/>
      <c r="S760" s="214"/>
      <c r="T760" s="226"/>
      <c r="U760" s="226"/>
      <c r="V760" s="226"/>
    </row>
    <row r="761" spans="13:22" x14ac:dyDescent="0.2">
      <c r="M761" s="339"/>
      <c r="N761" s="339"/>
      <c r="O761" s="345"/>
      <c r="P761" s="170"/>
      <c r="R761" s="39"/>
      <c r="S761" s="214"/>
      <c r="T761" s="226"/>
      <c r="U761" s="226"/>
      <c r="V761" s="226"/>
    </row>
    <row r="762" spans="13:22" x14ac:dyDescent="0.2">
      <c r="M762" s="339"/>
      <c r="N762" s="339"/>
      <c r="O762" s="345"/>
      <c r="P762" s="170"/>
      <c r="R762" s="39"/>
      <c r="S762" s="214"/>
      <c r="T762" s="226"/>
      <c r="U762" s="226"/>
      <c r="V762" s="226"/>
    </row>
    <row r="763" spans="13:22" x14ac:dyDescent="0.2">
      <c r="M763" s="339"/>
      <c r="N763" s="339"/>
      <c r="O763" s="345"/>
      <c r="P763" s="170"/>
      <c r="R763" s="39"/>
      <c r="S763" s="214"/>
      <c r="T763" s="226"/>
      <c r="U763" s="226"/>
      <c r="V763" s="226"/>
    </row>
    <row r="764" spans="13:22" x14ac:dyDescent="0.2">
      <c r="M764" s="339"/>
      <c r="N764" s="339"/>
      <c r="O764" s="345"/>
      <c r="P764" s="170"/>
      <c r="R764" s="39"/>
      <c r="S764" s="214"/>
      <c r="T764" s="226"/>
      <c r="U764" s="226"/>
      <c r="V764" s="226"/>
    </row>
    <row r="765" spans="13:22" x14ac:dyDescent="0.2">
      <c r="M765" s="339"/>
      <c r="N765" s="339"/>
      <c r="O765" s="345"/>
      <c r="P765" s="170"/>
      <c r="R765" s="39"/>
      <c r="S765" s="214"/>
      <c r="T765" s="226"/>
      <c r="U765" s="226"/>
      <c r="V765" s="226"/>
    </row>
    <row r="766" spans="13:22" x14ac:dyDescent="0.2">
      <c r="M766" s="339"/>
      <c r="N766" s="339"/>
      <c r="O766" s="345"/>
      <c r="P766" s="170"/>
      <c r="R766" s="39"/>
      <c r="S766" s="214"/>
      <c r="T766" s="226"/>
      <c r="U766" s="226"/>
      <c r="V766" s="226"/>
    </row>
    <row r="767" spans="13:22" x14ac:dyDescent="0.2">
      <c r="M767" s="339"/>
      <c r="N767" s="339"/>
      <c r="O767" s="345"/>
      <c r="P767" s="170"/>
      <c r="R767" s="39"/>
      <c r="S767" s="214"/>
      <c r="T767" s="226"/>
      <c r="U767" s="226"/>
      <c r="V767" s="226"/>
    </row>
    <row r="768" spans="13:22" x14ac:dyDescent="0.2">
      <c r="M768" s="339"/>
      <c r="N768" s="339"/>
      <c r="O768" s="345"/>
      <c r="P768" s="170"/>
      <c r="R768" s="39"/>
      <c r="S768" s="214"/>
      <c r="T768" s="226"/>
      <c r="U768" s="226"/>
      <c r="V768" s="226"/>
    </row>
    <row r="769" spans="13:22" x14ac:dyDescent="0.2">
      <c r="M769" s="339"/>
      <c r="N769" s="339"/>
      <c r="O769" s="345"/>
      <c r="P769" s="170"/>
      <c r="R769" s="39"/>
      <c r="S769" s="214"/>
      <c r="T769" s="226"/>
      <c r="U769" s="226"/>
      <c r="V769" s="226"/>
    </row>
    <row r="770" spans="13:22" x14ac:dyDescent="0.2">
      <c r="M770" s="339"/>
      <c r="N770" s="339"/>
      <c r="O770" s="345"/>
      <c r="P770" s="170"/>
      <c r="R770" s="39"/>
      <c r="S770" s="214"/>
      <c r="T770" s="226"/>
      <c r="U770" s="226"/>
      <c r="V770" s="226"/>
    </row>
    <row r="771" spans="13:22" x14ac:dyDescent="0.2">
      <c r="M771" s="339"/>
      <c r="N771" s="339"/>
      <c r="O771" s="345"/>
      <c r="P771" s="170"/>
      <c r="R771" s="39"/>
      <c r="S771" s="214"/>
      <c r="T771" s="226"/>
      <c r="U771" s="226"/>
      <c r="V771" s="226"/>
    </row>
    <row r="772" spans="13:22" x14ac:dyDescent="0.2">
      <c r="M772" s="339"/>
      <c r="N772" s="339"/>
      <c r="O772" s="345"/>
      <c r="P772" s="170"/>
      <c r="R772" s="39"/>
      <c r="S772" s="214"/>
      <c r="T772" s="226"/>
      <c r="U772" s="226"/>
      <c r="V772" s="226"/>
    </row>
    <row r="773" spans="13:22" x14ac:dyDescent="0.2">
      <c r="M773" s="339"/>
      <c r="N773" s="339"/>
      <c r="O773" s="345"/>
      <c r="P773" s="170"/>
      <c r="R773" s="39"/>
      <c r="S773" s="214"/>
      <c r="T773" s="226"/>
      <c r="U773" s="226"/>
      <c r="V773" s="226"/>
    </row>
    <row r="774" spans="13:22" x14ac:dyDescent="0.2">
      <c r="M774" s="339"/>
      <c r="N774" s="339"/>
      <c r="O774" s="345"/>
      <c r="P774" s="170"/>
      <c r="R774" s="39"/>
      <c r="S774" s="214"/>
      <c r="T774" s="226"/>
      <c r="U774" s="226"/>
      <c r="V774" s="226"/>
    </row>
    <row r="775" spans="13:22" x14ac:dyDescent="0.2">
      <c r="M775" s="339"/>
      <c r="N775" s="339"/>
      <c r="O775" s="345"/>
      <c r="P775" s="170"/>
      <c r="R775" s="39"/>
      <c r="S775" s="214"/>
      <c r="T775" s="226"/>
      <c r="U775" s="226"/>
      <c r="V775" s="226"/>
    </row>
    <row r="776" spans="13:22" x14ac:dyDescent="0.2">
      <c r="M776" s="339"/>
      <c r="N776" s="339"/>
      <c r="O776" s="345"/>
      <c r="P776" s="170"/>
      <c r="R776" s="39"/>
      <c r="S776" s="214"/>
      <c r="T776" s="226"/>
      <c r="U776" s="226"/>
      <c r="V776" s="226"/>
    </row>
    <row r="777" spans="13:22" x14ac:dyDescent="0.2">
      <c r="M777" s="339"/>
      <c r="N777" s="339"/>
      <c r="O777" s="345"/>
      <c r="P777" s="170"/>
      <c r="R777" s="39"/>
      <c r="S777" s="214"/>
      <c r="T777" s="226"/>
      <c r="U777" s="226"/>
      <c r="V777" s="226"/>
    </row>
    <row r="778" spans="13:22" x14ac:dyDescent="0.2">
      <c r="M778" s="339"/>
      <c r="N778" s="339"/>
      <c r="O778" s="345"/>
      <c r="P778" s="170"/>
      <c r="R778" s="39"/>
      <c r="S778" s="214"/>
      <c r="T778" s="226"/>
      <c r="U778" s="226"/>
      <c r="V778" s="226"/>
    </row>
    <row r="779" spans="13:22" x14ac:dyDescent="0.2">
      <c r="M779" s="339"/>
      <c r="N779" s="339"/>
      <c r="O779" s="345"/>
      <c r="P779" s="170"/>
      <c r="R779" s="39"/>
      <c r="S779" s="214"/>
      <c r="T779" s="226"/>
      <c r="U779" s="226"/>
      <c r="V779" s="226"/>
    </row>
    <row r="780" spans="13:22" x14ac:dyDescent="0.2">
      <c r="M780" s="339"/>
      <c r="N780" s="339"/>
      <c r="O780" s="345"/>
      <c r="P780" s="170"/>
      <c r="R780" s="39"/>
      <c r="S780" s="214"/>
      <c r="T780" s="226"/>
      <c r="U780" s="226"/>
      <c r="V780" s="226"/>
    </row>
    <row r="781" spans="13:22" x14ac:dyDescent="0.2">
      <c r="M781" s="339"/>
      <c r="N781" s="339"/>
      <c r="O781" s="345"/>
      <c r="P781" s="170"/>
      <c r="R781" s="39"/>
      <c r="S781" s="214"/>
      <c r="T781" s="226"/>
      <c r="U781" s="226"/>
      <c r="V781" s="226"/>
    </row>
    <row r="782" spans="13:22" x14ac:dyDescent="0.2">
      <c r="M782" s="339"/>
      <c r="N782" s="339"/>
      <c r="O782" s="345"/>
      <c r="P782" s="170"/>
      <c r="R782" s="39"/>
      <c r="S782" s="214"/>
      <c r="T782" s="226"/>
      <c r="U782" s="226"/>
      <c r="V782" s="226"/>
    </row>
    <row r="783" spans="13:22" x14ac:dyDescent="0.2">
      <c r="M783" s="339"/>
      <c r="N783" s="339"/>
      <c r="O783" s="345"/>
      <c r="P783" s="170"/>
      <c r="R783" s="39"/>
      <c r="S783" s="214"/>
      <c r="T783" s="226"/>
      <c r="U783" s="226"/>
      <c r="V783" s="226"/>
    </row>
    <row r="784" spans="13:22" x14ac:dyDescent="0.2">
      <c r="M784" s="339"/>
      <c r="N784" s="339"/>
      <c r="O784" s="345"/>
      <c r="P784" s="170"/>
      <c r="R784" s="39"/>
      <c r="S784" s="214"/>
      <c r="T784" s="226"/>
      <c r="U784" s="226"/>
      <c r="V784" s="226"/>
    </row>
    <row r="785" spans="13:22" x14ac:dyDescent="0.2">
      <c r="M785" s="339"/>
      <c r="N785" s="339"/>
      <c r="O785" s="345"/>
      <c r="P785" s="170"/>
      <c r="R785" s="39"/>
      <c r="S785" s="214"/>
      <c r="T785" s="226"/>
      <c r="U785" s="226"/>
      <c r="V785" s="226"/>
    </row>
    <row r="786" spans="13:22" x14ac:dyDescent="0.2">
      <c r="M786" s="339"/>
      <c r="N786" s="339"/>
      <c r="O786" s="345"/>
      <c r="P786" s="170"/>
      <c r="R786" s="39"/>
      <c r="S786" s="214"/>
      <c r="T786" s="226"/>
      <c r="U786" s="226"/>
      <c r="V786" s="226"/>
    </row>
    <row r="787" spans="13:22" x14ac:dyDescent="0.2">
      <c r="M787" s="339"/>
      <c r="N787" s="339"/>
      <c r="O787" s="345"/>
      <c r="P787" s="170"/>
      <c r="R787" s="39"/>
      <c r="S787" s="214"/>
      <c r="T787" s="226"/>
      <c r="U787" s="226"/>
      <c r="V787" s="226"/>
    </row>
    <row r="788" spans="13:22" x14ac:dyDescent="0.2">
      <c r="M788" s="339"/>
      <c r="N788" s="339"/>
      <c r="O788" s="345"/>
      <c r="P788" s="170"/>
      <c r="R788" s="39"/>
      <c r="S788" s="214"/>
      <c r="T788" s="226"/>
      <c r="U788" s="226"/>
      <c r="V788" s="226"/>
    </row>
    <row r="789" spans="13:22" x14ac:dyDescent="0.2">
      <c r="M789" s="339"/>
      <c r="N789" s="339"/>
      <c r="O789" s="345"/>
      <c r="P789" s="170"/>
      <c r="R789" s="39"/>
      <c r="S789" s="214"/>
      <c r="T789" s="226"/>
      <c r="U789" s="226"/>
      <c r="V789" s="226"/>
    </row>
    <row r="790" spans="13:22" x14ac:dyDescent="0.2">
      <c r="M790" s="339"/>
      <c r="N790" s="339"/>
      <c r="O790" s="345"/>
      <c r="P790" s="170"/>
      <c r="R790" s="39"/>
      <c r="S790" s="214"/>
      <c r="T790" s="226"/>
      <c r="U790" s="226"/>
      <c r="V790" s="226"/>
    </row>
    <row r="791" spans="13:22" x14ac:dyDescent="0.2">
      <c r="M791" s="339"/>
      <c r="N791" s="339"/>
      <c r="O791" s="345"/>
      <c r="P791" s="170"/>
      <c r="R791" s="39"/>
      <c r="S791" s="214"/>
      <c r="T791" s="226"/>
      <c r="U791" s="226"/>
      <c r="V791" s="226"/>
    </row>
    <row r="792" spans="13:22" x14ac:dyDescent="0.2">
      <c r="M792" s="339"/>
      <c r="N792" s="339"/>
      <c r="O792" s="345"/>
      <c r="P792" s="170"/>
      <c r="R792" s="39"/>
      <c r="S792" s="214"/>
      <c r="T792" s="226"/>
      <c r="U792" s="226"/>
      <c r="V792" s="226"/>
    </row>
    <row r="793" spans="13:22" x14ac:dyDescent="0.2">
      <c r="M793" s="339"/>
      <c r="N793" s="339"/>
      <c r="O793" s="345"/>
      <c r="P793" s="170"/>
      <c r="R793" s="39"/>
      <c r="S793" s="214"/>
      <c r="T793" s="226"/>
      <c r="U793" s="226"/>
      <c r="V793" s="226"/>
    </row>
    <row r="794" spans="13:22" x14ac:dyDescent="0.2">
      <c r="M794" s="339"/>
      <c r="N794" s="339"/>
      <c r="O794" s="345"/>
      <c r="P794" s="170"/>
      <c r="R794" s="39"/>
      <c r="S794" s="214"/>
      <c r="T794" s="226"/>
      <c r="U794" s="226"/>
      <c r="V794" s="226"/>
    </row>
    <row r="795" spans="13:22" x14ac:dyDescent="0.2">
      <c r="M795" s="339"/>
      <c r="N795" s="339"/>
      <c r="O795" s="345"/>
      <c r="P795" s="170"/>
      <c r="R795" s="39"/>
      <c r="S795" s="214"/>
      <c r="T795" s="226"/>
      <c r="U795" s="226"/>
      <c r="V795" s="226"/>
    </row>
    <row r="796" spans="13:22" x14ac:dyDescent="0.2">
      <c r="M796" s="339"/>
      <c r="N796" s="339"/>
      <c r="O796" s="345"/>
      <c r="P796" s="170"/>
      <c r="R796" s="39"/>
      <c r="S796" s="214"/>
      <c r="T796" s="226"/>
      <c r="U796" s="226"/>
      <c r="V796" s="226"/>
    </row>
    <row r="797" spans="13:22" x14ac:dyDescent="0.2">
      <c r="M797" s="339"/>
      <c r="N797" s="339"/>
      <c r="O797" s="345"/>
      <c r="P797" s="170"/>
      <c r="R797" s="39"/>
      <c r="S797" s="214"/>
      <c r="T797" s="226"/>
      <c r="U797" s="226"/>
      <c r="V797" s="226"/>
    </row>
    <row r="798" spans="13:22" x14ac:dyDescent="0.2">
      <c r="M798" s="339"/>
      <c r="N798" s="339"/>
      <c r="O798" s="345"/>
      <c r="P798" s="170"/>
      <c r="R798" s="39"/>
      <c r="S798" s="214"/>
      <c r="T798" s="226"/>
      <c r="U798" s="226"/>
      <c r="V798" s="226"/>
    </row>
    <row r="799" spans="13:22" x14ac:dyDescent="0.2">
      <c r="M799" s="339"/>
      <c r="N799" s="339"/>
      <c r="O799" s="345"/>
      <c r="P799" s="170"/>
      <c r="R799" s="39"/>
      <c r="S799" s="214"/>
      <c r="T799" s="226"/>
      <c r="U799" s="226"/>
      <c r="V799" s="226"/>
    </row>
    <row r="800" spans="13:22" x14ac:dyDescent="0.2">
      <c r="M800" s="339"/>
      <c r="N800" s="339"/>
      <c r="O800" s="345"/>
      <c r="P800" s="170"/>
      <c r="R800" s="39"/>
      <c r="S800" s="214"/>
      <c r="T800" s="226"/>
      <c r="U800" s="226"/>
      <c r="V800" s="226"/>
    </row>
    <row r="801" spans="13:22" x14ac:dyDescent="0.2">
      <c r="M801" s="339"/>
      <c r="N801" s="339"/>
      <c r="O801" s="345"/>
      <c r="P801" s="170"/>
      <c r="R801" s="39"/>
      <c r="S801" s="214"/>
      <c r="T801" s="226"/>
      <c r="U801" s="226"/>
      <c r="V801" s="226"/>
    </row>
    <row r="802" spans="13:22" x14ac:dyDescent="0.2">
      <c r="M802" s="339"/>
      <c r="N802" s="339"/>
      <c r="O802" s="345"/>
      <c r="P802" s="170"/>
      <c r="R802" s="39"/>
      <c r="S802" s="214"/>
      <c r="T802" s="226"/>
      <c r="U802" s="226"/>
      <c r="V802" s="226"/>
    </row>
    <row r="803" spans="13:22" x14ac:dyDescent="0.2">
      <c r="M803" s="339"/>
      <c r="N803" s="339"/>
      <c r="O803" s="345"/>
      <c r="P803" s="170"/>
      <c r="R803" s="39"/>
      <c r="S803" s="214"/>
      <c r="T803" s="226"/>
      <c r="U803" s="226"/>
      <c r="V803" s="226"/>
    </row>
    <row r="804" spans="13:22" x14ac:dyDescent="0.2">
      <c r="M804" s="339"/>
      <c r="N804" s="339"/>
      <c r="O804" s="345"/>
      <c r="P804" s="170"/>
      <c r="R804" s="39"/>
      <c r="S804" s="214"/>
      <c r="T804" s="226"/>
      <c r="U804" s="226"/>
      <c r="V804" s="226"/>
    </row>
    <row r="805" spans="13:22" x14ac:dyDescent="0.2">
      <c r="M805" s="339"/>
      <c r="N805" s="339"/>
      <c r="O805" s="345"/>
      <c r="P805" s="170"/>
      <c r="R805" s="39"/>
      <c r="S805" s="214"/>
      <c r="T805" s="226"/>
      <c r="U805" s="226"/>
      <c r="V805" s="226"/>
    </row>
    <row r="806" spans="13:22" x14ac:dyDescent="0.2">
      <c r="M806" s="339"/>
      <c r="N806" s="339"/>
      <c r="O806" s="345"/>
      <c r="P806" s="170"/>
      <c r="R806" s="39"/>
      <c r="S806" s="214"/>
      <c r="T806" s="226"/>
      <c r="U806" s="226"/>
      <c r="V806" s="226"/>
    </row>
    <row r="807" spans="13:22" x14ac:dyDescent="0.2">
      <c r="M807" s="339"/>
      <c r="N807" s="339"/>
      <c r="O807" s="345"/>
      <c r="P807" s="170"/>
      <c r="R807" s="39"/>
      <c r="S807" s="214"/>
      <c r="T807" s="226"/>
      <c r="U807" s="226"/>
      <c r="V807" s="226"/>
    </row>
    <row r="808" spans="13:22" x14ac:dyDescent="0.2">
      <c r="M808" s="339"/>
      <c r="N808" s="339"/>
      <c r="O808" s="345"/>
      <c r="P808" s="170"/>
      <c r="R808" s="39"/>
      <c r="S808" s="214"/>
      <c r="T808" s="226"/>
      <c r="U808" s="226"/>
      <c r="V808" s="226"/>
    </row>
    <row r="809" spans="13:22" x14ac:dyDescent="0.2">
      <c r="M809" s="339"/>
      <c r="N809" s="339"/>
      <c r="O809" s="345"/>
      <c r="P809" s="170"/>
      <c r="R809" s="39"/>
      <c r="S809" s="214"/>
      <c r="T809" s="226"/>
      <c r="U809" s="226"/>
      <c r="V809" s="226"/>
    </row>
    <row r="810" spans="13:22" x14ac:dyDescent="0.2">
      <c r="M810" s="339"/>
      <c r="N810" s="339"/>
      <c r="O810" s="345"/>
      <c r="P810" s="170"/>
      <c r="R810" s="39"/>
      <c r="S810" s="214"/>
      <c r="T810" s="226"/>
      <c r="U810" s="226"/>
      <c r="V810" s="226"/>
    </row>
    <row r="811" spans="13:22" x14ac:dyDescent="0.2">
      <c r="M811" s="339"/>
      <c r="N811" s="339"/>
      <c r="O811" s="345"/>
      <c r="P811" s="170"/>
      <c r="R811" s="39"/>
      <c r="S811" s="214"/>
      <c r="T811" s="226"/>
      <c r="U811" s="226"/>
      <c r="V811" s="226"/>
    </row>
    <row r="812" spans="13:22" x14ac:dyDescent="0.2">
      <c r="M812" s="339"/>
      <c r="N812" s="339"/>
      <c r="O812" s="345"/>
      <c r="P812" s="170"/>
      <c r="R812" s="39"/>
      <c r="S812" s="214"/>
      <c r="T812" s="226"/>
      <c r="U812" s="226"/>
      <c r="V812" s="226"/>
    </row>
    <row r="813" spans="13:22" x14ac:dyDescent="0.2">
      <c r="M813" s="339"/>
      <c r="N813" s="339"/>
      <c r="O813" s="345"/>
      <c r="P813" s="170"/>
      <c r="R813" s="39"/>
      <c r="S813" s="214"/>
      <c r="T813" s="226"/>
      <c r="U813" s="226"/>
      <c r="V813" s="226"/>
    </row>
    <row r="814" spans="13:22" x14ac:dyDescent="0.2">
      <c r="M814" s="339"/>
      <c r="N814" s="339"/>
      <c r="O814" s="345"/>
      <c r="P814" s="170"/>
      <c r="R814" s="39"/>
      <c r="S814" s="214"/>
      <c r="T814" s="226"/>
      <c r="U814" s="226"/>
      <c r="V814" s="226"/>
    </row>
    <row r="815" spans="13:22" x14ac:dyDescent="0.2">
      <c r="M815" s="339"/>
      <c r="N815" s="339"/>
      <c r="O815" s="345"/>
      <c r="P815" s="170"/>
      <c r="R815" s="39"/>
      <c r="S815" s="214"/>
      <c r="T815" s="226"/>
      <c r="U815" s="226"/>
      <c r="V815" s="226"/>
    </row>
    <row r="816" spans="13:22" x14ac:dyDescent="0.2">
      <c r="M816" s="339"/>
      <c r="N816" s="339"/>
      <c r="O816" s="345"/>
      <c r="P816" s="170"/>
      <c r="R816" s="39"/>
      <c r="S816" s="214"/>
      <c r="T816" s="226"/>
      <c r="U816" s="226"/>
      <c r="V816" s="226"/>
    </row>
    <row r="817" spans="13:22" x14ac:dyDescent="0.2">
      <c r="M817" s="339"/>
      <c r="N817" s="339"/>
      <c r="O817" s="345"/>
      <c r="P817" s="170"/>
      <c r="R817" s="39"/>
      <c r="S817" s="214"/>
      <c r="T817" s="226"/>
      <c r="U817" s="226"/>
      <c r="V817" s="226"/>
    </row>
    <row r="818" spans="13:22" x14ac:dyDescent="0.2">
      <c r="M818" s="339"/>
      <c r="N818" s="339"/>
      <c r="O818" s="345"/>
      <c r="P818" s="170"/>
      <c r="R818" s="39"/>
      <c r="S818" s="214"/>
      <c r="T818" s="226"/>
      <c r="U818" s="226"/>
      <c r="V818" s="226"/>
    </row>
    <row r="819" spans="13:22" x14ac:dyDescent="0.2">
      <c r="M819" s="339"/>
      <c r="N819" s="339"/>
      <c r="O819" s="345"/>
      <c r="P819" s="170"/>
      <c r="R819" s="39"/>
      <c r="S819" s="214"/>
      <c r="T819" s="226"/>
      <c r="U819" s="226"/>
      <c r="V819" s="226"/>
    </row>
    <row r="820" spans="13:22" x14ac:dyDescent="0.2">
      <c r="M820" s="339"/>
      <c r="N820" s="339"/>
      <c r="O820" s="345"/>
      <c r="P820" s="170"/>
      <c r="R820" s="39"/>
      <c r="S820" s="214"/>
      <c r="T820" s="226"/>
      <c r="U820" s="226"/>
      <c r="V820" s="226"/>
    </row>
    <row r="821" spans="13:22" x14ac:dyDescent="0.2">
      <c r="M821" s="339"/>
      <c r="N821" s="339"/>
      <c r="O821" s="345"/>
      <c r="P821" s="170"/>
      <c r="R821" s="39"/>
      <c r="S821" s="214"/>
      <c r="T821" s="226"/>
      <c r="U821" s="226"/>
      <c r="V821" s="226"/>
    </row>
    <row r="822" spans="13:22" x14ac:dyDescent="0.2">
      <c r="M822" s="339"/>
      <c r="N822" s="339"/>
      <c r="O822" s="345"/>
      <c r="P822" s="170"/>
      <c r="R822" s="39"/>
      <c r="S822" s="214"/>
      <c r="T822" s="226"/>
      <c r="U822" s="226"/>
      <c r="V822" s="226"/>
    </row>
    <row r="823" spans="13:22" x14ac:dyDescent="0.2">
      <c r="M823" s="339"/>
      <c r="N823" s="339"/>
      <c r="O823" s="345"/>
      <c r="P823" s="170"/>
      <c r="R823" s="39"/>
      <c r="S823" s="214"/>
      <c r="T823" s="226"/>
      <c r="U823" s="226"/>
      <c r="V823" s="226"/>
    </row>
    <row r="824" spans="13:22" x14ac:dyDescent="0.2">
      <c r="M824" s="339"/>
      <c r="N824" s="339"/>
      <c r="O824" s="345"/>
      <c r="P824" s="170"/>
      <c r="R824" s="39"/>
      <c r="S824" s="214"/>
      <c r="T824" s="226"/>
      <c r="U824" s="226"/>
      <c r="V824" s="226"/>
    </row>
    <row r="825" spans="13:22" x14ac:dyDescent="0.2">
      <c r="M825" s="339"/>
      <c r="N825" s="339"/>
      <c r="O825" s="345"/>
      <c r="P825" s="170"/>
      <c r="R825" s="39"/>
      <c r="S825" s="214"/>
      <c r="T825" s="226"/>
      <c r="U825" s="226"/>
      <c r="V825" s="226"/>
    </row>
    <row r="826" spans="13:22" x14ac:dyDescent="0.2">
      <c r="M826" s="339"/>
      <c r="N826" s="339"/>
      <c r="O826" s="345"/>
      <c r="P826" s="170"/>
      <c r="R826" s="39"/>
      <c r="S826" s="214"/>
      <c r="T826" s="226"/>
      <c r="U826" s="226"/>
      <c r="V826" s="226"/>
    </row>
    <row r="827" spans="13:22" x14ac:dyDescent="0.2">
      <c r="M827" s="339"/>
      <c r="N827" s="339"/>
      <c r="O827" s="345"/>
      <c r="P827" s="170"/>
      <c r="R827" s="39"/>
      <c r="S827" s="214"/>
      <c r="T827" s="226"/>
      <c r="U827" s="226"/>
      <c r="V827" s="226"/>
    </row>
    <row r="828" spans="13:22" x14ac:dyDescent="0.2">
      <c r="M828" s="339"/>
      <c r="N828" s="339"/>
      <c r="O828" s="345"/>
      <c r="P828" s="170"/>
      <c r="R828" s="39"/>
      <c r="S828" s="214"/>
      <c r="T828" s="226"/>
      <c r="U828" s="226"/>
      <c r="V828" s="226"/>
    </row>
    <row r="829" spans="13:22" x14ac:dyDescent="0.2">
      <c r="M829" s="339"/>
      <c r="N829" s="339"/>
      <c r="O829" s="345"/>
      <c r="P829" s="170"/>
      <c r="R829" s="39"/>
      <c r="S829" s="214"/>
      <c r="T829" s="226"/>
      <c r="U829" s="226"/>
      <c r="V829" s="226"/>
    </row>
    <row r="830" spans="13:22" x14ac:dyDescent="0.2">
      <c r="M830" s="339"/>
      <c r="N830" s="339"/>
      <c r="O830" s="345"/>
      <c r="P830" s="170"/>
      <c r="R830" s="39"/>
      <c r="S830" s="214"/>
      <c r="T830" s="226"/>
      <c r="U830" s="226"/>
      <c r="V830" s="226"/>
    </row>
    <row r="831" spans="13:22" x14ac:dyDescent="0.2">
      <c r="M831" s="339"/>
      <c r="N831" s="339"/>
      <c r="O831" s="345"/>
      <c r="P831" s="170"/>
      <c r="R831" s="39"/>
      <c r="S831" s="214"/>
      <c r="T831" s="226"/>
      <c r="U831" s="226"/>
      <c r="V831" s="226"/>
    </row>
    <row r="832" spans="13:22" x14ac:dyDescent="0.2">
      <c r="M832" s="339"/>
      <c r="N832" s="339"/>
      <c r="O832" s="345"/>
      <c r="P832" s="170"/>
      <c r="R832" s="39"/>
      <c r="S832" s="214"/>
      <c r="T832" s="226"/>
      <c r="U832" s="226"/>
      <c r="V832" s="226"/>
    </row>
    <row r="833" spans="13:22" x14ac:dyDescent="0.2">
      <c r="M833" s="339"/>
      <c r="N833" s="339"/>
      <c r="O833" s="345"/>
      <c r="P833" s="170"/>
      <c r="R833" s="39"/>
      <c r="S833" s="214"/>
      <c r="T833" s="226"/>
      <c r="U833" s="226"/>
      <c r="V833" s="226"/>
    </row>
    <row r="834" spans="13:22" x14ac:dyDescent="0.2">
      <c r="M834" s="339"/>
      <c r="N834" s="339"/>
      <c r="O834" s="345"/>
      <c r="P834" s="170"/>
      <c r="R834" s="39"/>
      <c r="S834" s="214"/>
      <c r="T834" s="226"/>
      <c r="U834" s="226"/>
      <c r="V834" s="226"/>
    </row>
    <row r="835" spans="13:22" x14ac:dyDescent="0.2">
      <c r="M835" s="339"/>
      <c r="N835" s="339"/>
      <c r="O835" s="345"/>
      <c r="P835" s="170"/>
      <c r="R835" s="39"/>
      <c r="S835" s="214"/>
      <c r="T835" s="226"/>
      <c r="U835" s="226"/>
      <c r="V835" s="226"/>
    </row>
    <row r="836" spans="13:22" x14ac:dyDescent="0.2">
      <c r="M836" s="339"/>
      <c r="N836" s="339"/>
      <c r="O836" s="345"/>
      <c r="P836" s="170"/>
      <c r="R836" s="39"/>
      <c r="S836" s="214"/>
      <c r="T836" s="226"/>
      <c r="U836" s="226"/>
      <c r="V836" s="226"/>
    </row>
    <row r="837" spans="13:22" x14ac:dyDescent="0.2">
      <c r="M837" s="339"/>
      <c r="N837" s="339"/>
      <c r="O837" s="345"/>
      <c r="P837" s="170"/>
      <c r="R837" s="39"/>
      <c r="S837" s="214"/>
      <c r="T837" s="226"/>
      <c r="U837" s="226"/>
      <c r="V837" s="226"/>
    </row>
    <row r="838" spans="13:22" x14ac:dyDescent="0.2">
      <c r="M838" s="339"/>
      <c r="N838" s="339"/>
      <c r="O838" s="345"/>
      <c r="P838" s="170"/>
      <c r="R838" s="39"/>
      <c r="S838" s="214"/>
      <c r="T838" s="226"/>
      <c r="U838" s="226"/>
      <c r="V838" s="226"/>
    </row>
    <row r="839" spans="13:22" x14ac:dyDescent="0.2">
      <c r="M839" s="339"/>
      <c r="N839" s="339"/>
      <c r="O839" s="345"/>
      <c r="P839" s="170"/>
      <c r="R839" s="39"/>
      <c r="S839" s="214"/>
      <c r="T839" s="226"/>
      <c r="U839" s="226"/>
      <c r="V839" s="226"/>
    </row>
    <row r="840" spans="13:22" x14ac:dyDescent="0.2">
      <c r="M840" s="339"/>
      <c r="N840" s="339"/>
      <c r="O840" s="345"/>
      <c r="P840" s="170"/>
      <c r="R840" s="39"/>
      <c r="S840" s="214"/>
      <c r="T840" s="226"/>
      <c r="U840" s="226"/>
      <c r="V840" s="226"/>
    </row>
    <row r="841" spans="13:22" x14ac:dyDescent="0.2">
      <c r="M841" s="339"/>
      <c r="N841" s="339"/>
      <c r="O841" s="345"/>
      <c r="P841" s="170"/>
      <c r="R841" s="39"/>
      <c r="S841" s="214"/>
      <c r="T841" s="226"/>
      <c r="U841" s="226"/>
      <c r="V841" s="226"/>
    </row>
    <row r="842" spans="13:22" x14ac:dyDescent="0.2">
      <c r="M842" s="339"/>
      <c r="N842" s="339"/>
      <c r="O842" s="345"/>
      <c r="P842" s="170"/>
      <c r="R842" s="39"/>
      <c r="S842" s="214"/>
      <c r="T842" s="226"/>
      <c r="U842" s="226"/>
      <c r="V842" s="226"/>
    </row>
    <row r="843" spans="13:22" x14ac:dyDescent="0.2">
      <c r="M843" s="339"/>
      <c r="N843" s="339"/>
      <c r="O843" s="345"/>
      <c r="P843" s="170"/>
      <c r="R843" s="39"/>
      <c r="S843" s="214"/>
      <c r="T843" s="226"/>
      <c r="U843" s="226"/>
      <c r="V843" s="226"/>
    </row>
    <row r="844" spans="13:22" x14ac:dyDescent="0.2">
      <c r="M844" s="339"/>
      <c r="N844" s="339"/>
      <c r="O844" s="345"/>
      <c r="P844" s="170"/>
      <c r="R844" s="39"/>
      <c r="S844" s="214"/>
      <c r="T844" s="226"/>
      <c r="U844" s="226"/>
      <c r="V844" s="226"/>
    </row>
    <row r="845" spans="13:22" x14ac:dyDescent="0.2">
      <c r="M845" s="339"/>
      <c r="N845" s="339"/>
      <c r="O845" s="345"/>
      <c r="P845" s="170"/>
      <c r="R845" s="39"/>
      <c r="S845" s="214"/>
      <c r="T845" s="226"/>
      <c r="U845" s="226"/>
      <c r="V845" s="226"/>
    </row>
    <row r="846" spans="13:22" x14ac:dyDescent="0.2">
      <c r="M846" s="339"/>
      <c r="N846" s="339"/>
      <c r="O846" s="345"/>
      <c r="P846" s="170"/>
      <c r="R846" s="39"/>
      <c r="S846" s="214"/>
      <c r="T846" s="226"/>
      <c r="U846" s="226"/>
      <c r="V846" s="226"/>
    </row>
    <row r="847" spans="13:22" x14ac:dyDescent="0.2">
      <c r="M847" s="339"/>
      <c r="N847" s="339"/>
      <c r="O847" s="345"/>
      <c r="P847" s="170"/>
      <c r="R847" s="39"/>
      <c r="S847" s="214"/>
      <c r="T847" s="226"/>
      <c r="U847" s="226"/>
      <c r="V847" s="226"/>
    </row>
    <row r="848" spans="13:22" x14ac:dyDescent="0.2">
      <c r="M848" s="339"/>
      <c r="N848" s="339"/>
      <c r="O848" s="345"/>
      <c r="P848" s="170"/>
      <c r="R848" s="39"/>
      <c r="S848" s="214"/>
      <c r="T848" s="226"/>
      <c r="U848" s="226"/>
      <c r="V848" s="226"/>
    </row>
    <row r="849" spans="13:22" x14ac:dyDescent="0.2">
      <c r="M849" s="339"/>
      <c r="N849" s="339"/>
      <c r="O849" s="345"/>
      <c r="P849" s="170"/>
      <c r="R849" s="39"/>
      <c r="S849" s="214"/>
      <c r="T849" s="226"/>
      <c r="U849" s="226"/>
      <c r="V849" s="226"/>
    </row>
    <row r="850" spans="13:22" x14ac:dyDescent="0.2">
      <c r="M850" s="339"/>
      <c r="N850" s="339"/>
      <c r="O850" s="345"/>
      <c r="P850" s="170"/>
      <c r="R850" s="39"/>
      <c r="S850" s="214"/>
      <c r="T850" s="226"/>
      <c r="U850" s="226"/>
      <c r="V850" s="226"/>
    </row>
    <row r="851" spans="13:22" x14ac:dyDescent="0.2">
      <c r="M851" s="339"/>
      <c r="N851" s="339"/>
      <c r="O851" s="345"/>
      <c r="P851" s="170"/>
      <c r="R851" s="39"/>
      <c r="S851" s="214"/>
      <c r="T851" s="226"/>
      <c r="U851" s="226"/>
      <c r="V851" s="226"/>
    </row>
    <row r="852" spans="13:22" x14ac:dyDescent="0.2">
      <c r="M852" s="339"/>
      <c r="N852" s="339"/>
      <c r="O852" s="345"/>
      <c r="P852" s="170"/>
      <c r="R852" s="39"/>
      <c r="S852" s="214"/>
      <c r="T852" s="226"/>
      <c r="U852" s="226"/>
      <c r="V852" s="226"/>
    </row>
    <row r="853" spans="13:22" x14ac:dyDescent="0.2">
      <c r="M853" s="339"/>
      <c r="N853" s="339"/>
      <c r="O853" s="345"/>
      <c r="P853" s="170"/>
      <c r="R853" s="39"/>
      <c r="S853" s="214"/>
      <c r="T853" s="226"/>
      <c r="U853" s="226"/>
      <c r="V853" s="226"/>
    </row>
    <row r="854" spans="13:22" x14ac:dyDescent="0.2">
      <c r="M854" s="339"/>
      <c r="N854" s="339"/>
      <c r="O854" s="345"/>
      <c r="P854" s="170"/>
      <c r="R854" s="39"/>
      <c r="S854" s="214"/>
      <c r="T854" s="226"/>
      <c r="U854" s="226"/>
      <c r="V854" s="226"/>
    </row>
    <row r="855" spans="13:22" x14ac:dyDescent="0.2">
      <c r="M855" s="339"/>
      <c r="N855" s="339"/>
      <c r="O855" s="345"/>
      <c r="P855" s="170"/>
      <c r="R855" s="39"/>
      <c r="S855" s="214"/>
      <c r="T855" s="226"/>
      <c r="U855" s="226"/>
      <c r="V855" s="226"/>
    </row>
    <row r="856" spans="13:22" x14ac:dyDescent="0.2">
      <c r="M856" s="339"/>
      <c r="N856" s="339"/>
      <c r="O856" s="345"/>
      <c r="P856" s="170"/>
      <c r="R856" s="39"/>
      <c r="S856" s="214"/>
      <c r="T856" s="226"/>
      <c r="U856" s="226"/>
      <c r="V856" s="226"/>
    </row>
    <row r="857" spans="13:22" x14ac:dyDescent="0.2">
      <c r="M857" s="339"/>
      <c r="N857" s="339"/>
      <c r="O857" s="345"/>
      <c r="P857" s="170"/>
      <c r="R857" s="39"/>
      <c r="S857" s="214"/>
      <c r="T857" s="226"/>
      <c r="U857" s="226"/>
      <c r="V857" s="226"/>
    </row>
    <row r="858" spans="13:22" x14ac:dyDescent="0.2">
      <c r="M858" s="339"/>
      <c r="N858" s="339"/>
      <c r="O858" s="345"/>
      <c r="P858" s="170"/>
      <c r="R858" s="39"/>
      <c r="S858" s="214"/>
      <c r="T858" s="226"/>
      <c r="U858" s="226"/>
      <c r="V858" s="226"/>
    </row>
    <row r="859" spans="13:22" x14ac:dyDescent="0.2">
      <c r="M859" s="339"/>
      <c r="N859" s="339"/>
      <c r="O859" s="345"/>
      <c r="P859" s="170"/>
      <c r="R859" s="39"/>
      <c r="S859" s="214"/>
      <c r="T859" s="226"/>
      <c r="U859" s="226"/>
      <c r="V859" s="226"/>
    </row>
    <row r="860" spans="13:22" x14ac:dyDescent="0.2">
      <c r="M860" s="339"/>
      <c r="N860" s="339"/>
      <c r="O860" s="345"/>
      <c r="P860" s="170"/>
      <c r="R860" s="39"/>
      <c r="S860" s="214"/>
      <c r="T860" s="226"/>
      <c r="U860" s="226"/>
      <c r="V860" s="226"/>
    </row>
    <row r="861" spans="13:22" x14ac:dyDescent="0.2">
      <c r="M861" s="339"/>
      <c r="N861" s="339"/>
      <c r="O861" s="345"/>
      <c r="P861" s="170"/>
      <c r="R861" s="39"/>
      <c r="S861" s="214"/>
      <c r="T861" s="226"/>
      <c r="U861" s="226"/>
      <c r="V861" s="226"/>
    </row>
    <row r="862" spans="13:22" x14ac:dyDescent="0.2">
      <c r="M862" s="339"/>
      <c r="N862" s="339"/>
      <c r="O862" s="345"/>
      <c r="P862" s="170"/>
      <c r="R862" s="39"/>
      <c r="S862" s="214"/>
      <c r="T862" s="226"/>
      <c r="U862" s="226"/>
      <c r="V862" s="226"/>
    </row>
    <row r="863" spans="13:22" x14ac:dyDescent="0.2">
      <c r="M863" s="339"/>
      <c r="N863" s="339"/>
      <c r="O863" s="345"/>
      <c r="P863" s="170"/>
      <c r="R863" s="39"/>
      <c r="S863" s="214"/>
      <c r="T863" s="226"/>
      <c r="U863" s="226"/>
      <c r="V863" s="226"/>
    </row>
    <row r="864" spans="13:22" x14ac:dyDescent="0.2">
      <c r="M864" s="339"/>
      <c r="N864" s="339"/>
      <c r="O864" s="345"/>
      <c r="P864" s="170"/>
      <c r="R864" s="39"/>
      <c r="S864" s="214"/>
      <c r="T864" s="226"/>
      <c r="U864" s="226"/>
      <c r="V864" s="226"/>
    </row>
    <row r="865" spans="13:22" x14ac:dyDescent="0.2">
      <c r="M865" s="339"/>
      <c r="N865" s="339"/>
      <c r="O865" s="345"/>
      <c r="P865" s="170"/>
      <c r="R865" s="39"/>
      <c r="S865" s="214"/>
      <c r="T865" s="226"/>
      <c r="U865" s="226"/>
      <c r="V865" s="226"/>
    </row>
    <row r="866" spans="13:22" x14ac:dyDescent="0.2">
      <c r="M866" s="339"/>
      <c r="N866" s="339"/>
      <c r="O866" s="345"/>
      <c r="P866" s="170"/>
      <c r="R866" s="39"/>
      <c r="S866" s="214"/>
      <c r="T866" s="226"/>
      <c r="U866" s="226"/>
      <c r="V866" s="226"/>
    </row>
    <row r="867" spans="13:22" x14ac:dyDescent="0.2">
      <c r="M867" s="339"/>
      <c r="N867" s="339"/>
      <c r="O867" s="345"/>
      <c r="P867" s="170"/>
      <c r="R867" s="39"/>
      <c r="S867" s="214"/>
      <c r="T867" s="226"/>
      <c r="U867" s="226"/>
      <c r="V867" s="226"/>
    </row>
    <row r="868" spans="13:22" x14ac:dyDescent="0.2">
      <c r="M868" s="339"/>
      <c r="N868" s="339"/>
      <c r="O868" s="345"/>
      <c r="P868" s="170"/>
      <c r="R868" s="39"/>
      <c r="S868" s="214"/>
      <c r="T868" s="226"/>
      <c r="U868" s="226"/>
      <c r="V868" s="226"/>
    </row>
    <row r="869" spans="13:22" x14ac:dyDescent="0.2">
      <c r="M869" s="339"/>
      <c r="N869" s="339"/>
      <c r="O869" s="345"/>
      <c r="P869" s="170"/>
      <c r="R869" s="39"/>
      <c r="S869" s="214"/>
      <c r="T869" s="226"/>
      <c r="U869" s="226"/>
      <c r="V869" s="226"/>
    </row>
    <row r="870" spans="13:22" x14ac:dyDescent="0.2">
      <c r="M870" s="339"/>
      <c r="N870" s="339"/>
      <c r="O870" s="345"/>
      <c r="P870" s="170"/>
      <c r="R870" s="39"/>
      <c r="S870" s="214"/>
      <c r="T870" s="226"/>
      <c r="U870" s="226"/>
      <c r="V870" s="226"/>
    </row>
    <row r="871" spans="13:22" x14ac:dyDescent="0.2">
      <c r="M871" s="339"/>
      <c r="N871" s="339"/>
      <c r="O871" s="345"/>
      <c r="P871" s="170"/>
      <c r="R871" s="39"/>
      <c r="S871" s="214"/>
      <c r="T871" s="226"/>
      <c r="U871" s="226"/>
      <c r="V871" s="226"/>
    </row>
    <row r="872" spans="13:22" x14ac:dyDescent="0.2">
      <c r="M872" s="339"/>
      <c r="N872" s="339"/>
      <c r="O872" s="345"/>
      <c r="P872" s="170"/>
      <c r="R872" s="39"/>
      <c r="S872" s="214"/>
      <c r="T872" s="226"/>
      <c r="U872" s="226"/>
      <c r="V872" s="226"/>
    </row>
    <row r="873" spans="13:22" x14ac:dyDescent="0.2">
      <c r="M873" s="339"/>
      <c r="N873" s="339"/>
      <c r="O873" s="345"/>
      <c r="P873" s="170"/>
      <c r="R873" s="39"/>
      <c r="S873" s="214"/>
      <c r="T873" s="226"/>
      <c r="U873" s="226"/>
      <c r="V873" s="226"/>
    </row>
    <row r="874" spans="13:22" x14ac:dyDescent="0.2">
      <c r="M874" s="339"/>
      <c r="N874" s="339"/>
      <c r="O874" s="345"/>
      <c r="P874" s="170"/>
      <c r="R874" s="39"/>
      <c r="S874" s="214"/>
      <c r="T874" s="226"/>
      <c r="U874" s="226"/>
      <c r="V874" s="226"/>
    </row>
    <row r="875" spans="13:22" x14ac:dyDescent="0.2">
      <c r="M875" s="339"/>
      <c r="N875" s="339"/>
      <c r="O875" s="345"/>
      <c r="P875" s="170"/>
      <c r="R875" s="39"/>
      <c r="S875" s="214"/>
      <c r="T875" s="226"/>
      <c r="U875" s="226"/>
      <c r="V875" s="226"/>
    </row>
    <row r="876" spans="13:22" x14ac:dyDescent="0.2">
      <c r="M876" s="339"/>
      <c r="N876" s="339"/>
      <c r="O876" s="345"/>
      <c r="P876" s="170"/>
      <c r="R876" s="39"/>
      <c r="S876" s="214"/>
      <c r="T876" s="226"/>
      <c r="U876" s="226"/>
      <c r="V876" s="226"/>
    </row>
    <row r="877" spans="13:22" x14ac:dyDescent="0.2">
      <c r="M877" s="339"/>
      <c r="N877" s="339"/>
      <c r="O877" s="345"/>
      <c r="P877" s="170"/>
      <c r="R877" s="39"/>
      <c r="S877" s="214"/>
      <c r="T877" s="226"/>
      <c r="U877" s="226"/>
      <c r="V877" s="226"/>
    </row>
    <row r="878" spans="13:22" x14ac:dyDescent="0.2">
      <c r="M878" s="339"/>
      <c r="N878" s="339"/>
      <c r="O878" s="345"/>
      <c r="P878" s="170"/>
      <c r="R878" s="39"/>
      <c r="S878" s="214"/>
      <c r="T878" s="226"/>
      <c r="U878" s="226"/>
      <c r="V878" s="226"/>
    </row>
    <row r="879" spans="13:22" x14ac:dyDescent="0.2">
      <c r="M879" s="339"/>
      <c r="N879" s="339"/>
      <c r="O879" s="345"/>
      <c r="P879" s="170"/>
      <c r="R879" s="39"/>
      <c r="S879" s="214"/>
      <c r="T879" s="226"/>
      <c r="U879" s="226"/>
      <c r="V879" s="226"/>
    </row>
    <row r="880" spans="13:22" x14ac:dyDescent="0.2">
      <c r="M880" s="339"/>
      <c r="N880" s="339"/>
      <c r="O880" s="345"/>
      <c r="P880" s="170"/>
      <c r="R880" s="39"/>
      <c r="S880" s="214"/>
      <c r="T880" s="226"/>
      <c r="U880" s="226"/>
      <c r="V880" s="226"/>
    </row>
    <row r="881" spans="13:22" x14ac:dyDescent="0.2">
      <c r="M881" s="339"/>
      <c r="N881" s="339"/>
      <c r="O881" s="345"/>
      <c r="P881" s="170"/>
      <c r="R881" s="39"/>
      <c r="S881" s="214"/>
      <c r="T881" s="226"/>
      <c r="U881" s="226"/>
      <c r="V881" s="226"/>
    </row>
    <row r="882" spans="13:22" x14ac:dyDescent="0.2">
      <c r="M882" s="339"/>
      <c r="N882" s="339"/>
      <c r="O882" s="345"/>
      <c r="P882" s="170"/>
      <c r="R882" s="39"/>
      <c r="S882" s="214"/>
      <c r="T882" s="226"/>
      <c r="U882" s="226"/>
      <c r="V882" s="226"/>
    </row>
    <row r="883" spans="13:22" x14ac:dyDescent="0.2">
      <c r="M883" s="339"/>
      <c r="N883" s="339"/>
      <c r="O883" s="345"/>
      <c r="P883" s="170"/>
      <c r="R883" s="39"/>
      <c r="S883" s="214"/>
      <c r="T883" s="226"/>
      <c r="U883" s="226"/>
      <c r="V883" s="226"/>
    </row>
    <row r="884" spans="13:22" x14ac:dyDescent="0.2">
      <c r="M884" s="339"/>
      <c r="N884" s="339"/>
      <c r="O884" s="345"/>
      <c r="P884" s="170"/>
      <c r="R884" s="39"/>
      <c r="S884" s="214"/>
      <c r="T884" s="226"/>
      <c r="U884" s="226"/>
      <c r="V884" s="226"/>
    </row>
    <row r="885" spans="13:22" x14ac:dyDescent="0.2">
      <c r="M885" s="339"/>
      <c r="N885" s="339"/>
      <c r="O885" s="345"/>
      <c r="P885" s="170"/>
      <c r="R885" s="39"/>
      <c r="S885" s="214"/>
      <c r="T885" s="226"/>
      <c r="U885" s="226"/>
      <c r="V885" s="226"/>
    </row>
    <row r="886" spans="13:22" x14ac:dyDescent="0.2">
      <c r="M886" s="339"/>
      <c r="N886" s="339"/>
      <c r="O886" s="345"/>
      <c r="P886" s="170"/>
      <c r="R886" s="39"/>
      <c r="S886" s="214"/>
      <c r="T886" s="226"/>
      <c r="U886" s="226"/>
      <c r="V886" s="226"/>
    </row>
    <row r="887" spans="13:22" x14ac:dyDescent="0.2">
      <c r="M887" s="339"/>
      <c r="N887" s="339"/>
      <c r="O887" s="345"/>
      <c r="P887" s="170"/>
      <c r="R887" s="39"/>
      <c r="S887" s="214"/>
      <c r="T887" s="226"/>
      <c r="U887" s="226"/>
      <c r="V887" s="226"/>
    </row>
    <row r="888" spans="13:22" x14ac:dyDescent="0.2">
      <c r="M888" s="339"/>
      <c r="N888" s="339"/>
      <c r="O888" s="345"/>
      <c r="P888" s="170"/>
      <c r="R888" s="39"/>
      <c r="S888" s="214"/>
      <c r="T888" s="226"/>
      <c r="U888" s="226"/>
      <c r="V888" s="226"/>
    </row>
    <row r="889" spans="13:22" x14ac:dyDescent="0.2">
      <c r="M889" s="339"/>
      <c r="N889" s="339"/>
      <c r="O889" s="345"/>
      <c r="P889" s="170"/>
      <c r="R889" s="39"/>
      <c r="S889" s="214"/>
      <c r="T889" s="226"/>
      <c r="U889" s="226"/>
      <c r="V889" s="226"/>
    </row>
    <row r="890" spans="13:22" x14ac:dyDescent="0.2">
      <c r="M890" s="339"/>
      <c r="N890" s="339"/>
      <c r="O890" s="345"/>
      <c r="P890" s="170"/>
      <c r="R890" s="39"/>
      <c r="S890" s="214"/>
      <c r="T890" s="226"/>
      <c r="U890" s="226"/>
      <c r="V890" s="226"/>
    </row>
    <row r="891" spans="13:22" x14ac:dyDescent="0.2">
      <c r="M891" s="339"/>
      <c r="N891" s="339"/>
      <c r="O891" s="345"/>
      <c r="P891" s="170"/>
      <c r="R891" s="39"/>
      <c r="S891" s="214"/>
      <c r="T891" s="226"/>
      <c r="U891" s="226"/>
      <c r="V891" s="226"/>
    </row>
    <row r="892" spans="13:22" x14ac:dyDescent="0.2">
      <c r="M892" s="339"/>
      <c r="N892" s="339"/>
      <c r="O892" s="345"/>
      <c r="P892" s="170"/>
      <c r="R892" s="39"/>
      <c r="S892" s="214"/>
      <c r="T892" s="226"/>
      <c r="U892" s="226"/>
      <c r="V892" s="226"/>
    </row>
    <row r="893" spans="13:22" x14ac:dyDescent="0.2">
      <c r="M893" s="339"/>
      <c r="N893" s="339"/>
      <c r="O893" s="345"/>
      <c r="P893" s="170"/>
      <c r="R893" s="39"/>
      <c r="S893" s="214"/>
      <c r="T893" s="226"/>
      <c r="U893" s="226"/>
      <c r="V893" s="226"/>
    </row>
    <row r="894" spans="13:22" x14ac:dyDescent="0.2">
      <c r="M894" s="339"/>
      <c r="N894" s="339"/>
      <c r="O894" s="345"/>
      <c r="P894" s="170"/>
      <c r="R894" s="39"/>
      <c r="S894" s="214"/>
      <c r="T894" s="226"/>
      <c r="U894" s="226"/>
      <c r="V894" s="226"/>
    </row>
    <row r="895" spans="13:22" x14ac:dyDescent="0.2">
      <c r="M895" s="339"/>
      <c r="N895" s="339"/>
      <c r="O895" s="345"/>
      <c r="P895" s="170"/>
      <c r="R895" s="39"/>
      <c r="S895" s="214"/>
      <c r="T895" s="226"/>
      <c r="U895" s="226"/>
      <c r="V895" s="226"/>
    </row>
    <row r="896" spans="13:22" x14ac:dyDescent="0.2">
      <c r="M896" s="339"/>
      <c r="N896" s="339"/>
      <c r="O896" s="345"/>
      <c r="P896" s="170"/>
      <c r="R896" s="39"/>
      <c r="S896" s="214"/>
      <c r="T896" s="226"/>
      <c r="U896" s="226"/>
      <c r="V896" s="226"/>
    </row>
    <row r="897" spans="13:22" x14ac:dyDescent="0.2">
      <c r="M897" s="339"/>
      <c r="N897" s="339"/>
      <c r="O897" s="345"/>
      <c r="P897" s="170"/>
      <c r="R897" s="39"/>
      <c r="S897" s="214"/>
      <c r="T897" s="226"/>
      <c r="U897" s="226"/>
      <c r="V897" s="226"/>
    </row>
    <row r="898" spans="13:22" x14ac:dyDescent="0.2">
      <c r="M898" s="339"/>
      <c r="N898" s="339"/>
      <c r="O898" s="345"/>
      <c r="P898" s="170"/>
      <c r="R898" s="39"/>
      <c r="S898" s="214"/>
      <c r="T898" s="226"/>
      <c r="U898" s="226"/>
      <c r="V898" s="226"/>
    </row>
    <row r="899" spans="13:22" x14ac:dyDescent="0.2">
      <c r="M899" s="339"/>
      <c r="N899" s="339"/>
      <c r="O899" s="345"/>
      <c r="P899" s="170"/>
      <c r="R899" s="39"/>
      <c r="S899" s="214"/>
      <c r="T899" s="226"/>
      <c r="U899" s="226"/>
      <c r="V899" s="226"/>
    </row>
    <row r="900" spans="13:22" x14ac:dyDescent="0.2">
      <c r="M900" s="339"/>
      <c r="N900" s="339"/>
      <c r="O900" s="345"/>
      <c r="P900" s="170"/>
      <c r="R900" s="39"/>
      <c r="S900" s="214"/>
      <c r="T900" s="226"/>
      <c r="U900" s="226"/>
      <c r="V900" s="226"/>
    </row>
    <row r="901" spans="13:22" x14ac:dyDescent="0.2">
      <c r="M901" s="339"/>
      <c r="N901" s="339"/>
      <c r="O901" s="345"/>
      <c r="P901" s="170"/>
      <c r="R901" s="39"/>
      <c r="S901" s="214"/>
      <c r="T901" s="226"/>
      <c r="U901" s="226"/>
      <c r="V901" s="226"/>
    </row>
    <row r="902" spans="13:22" x14ac:dyDescent="0.2">
      <c r="M902" s="339"/>
      <c r="N902" s="339"/>
      <c r="O902" s="345"/>
      <c r="P902" s="170"/>
      <c r="R902" s="39"/>
      <c r="S902" s="214"/>
      <c r="T902" s="226"/>
      <c r="U902" s="226"/>
      <c r="V902" s="226"/>
    </row>
    <row r="903" spans="13:22" x14ac:dyDescent="0.2">
      <c r="M903" s="339"/>
      <c r="N903" s="339"/>
      <c r="O903" s="345"/>
      <c r="P903" s="170"/>
      <c r="R903" s="39"/>
      <c r="S903" s="214"/>
      <c r="T903" s="226"/>
      <c r="U903" s="226"/>
      <c r="V903" s="226"/>
    </row>
    <row r="904" spans="13:22" x14ac:dyDescent="0.2">
      <c r="M904" s="339"/>
      <c r="N904" s="339"/>
      <c r="O904" s="345"/>
      <c r="P904" s="170"/>
      <c r="R904" s="39"/>
      <c r="S904" s="214"/>
      <c r="T904" s="226"/>
      <c r="U904" s="226"/>
      <c r="V904" s="226"/>
    </row>
    <row r="905" spans="13:22" x14ac:dyDescent="0.2">
      <c r="M905" s="339"/>
      <c r="N905" s="339"/>
      <c r="O905" s="345"/>
      <c r="P905" s="170"/>
      <c r="R905" s="39"/>
      <c r="S905" s="214"/>
      <c r="T905" s="226"/>
      <c r="U905" s="226"/>
      <c r="V905" s="226"/>
    </row>
    <row r="906" spans="13:22" x14ac:dyDescent="0.2">
      <c r="M906" s="339"/>
      <c r="N906" s="339"/>
      <c r="O906" s="345"/>
      <c r="P906" s="170"/>
      <c r="R906" s="39"/>
      <c r="S906" s="214"/>
      <c r="T906" s="226"/>
      <c r="U906" s="226"/>
      <c r="V906" s="226"/>
    </row>
    <row r="907" spans="13:22" x14ac:dyDescent="0.2">
      <c r="M907" s="339"/>
      <c r="N907" s="339"/>
      <c r="O907" s="345"/>
      <c r="P907" s="170"/>
      <c r="R907" s="39"/>
      <c r="S907" s="214"/>
      <c r="T907" s="226"/>
      <c r="U907" s="226"/>
      <c r="V907" s="226"/>
    </row>
    <row r="908" spans="13:22" x14ac:dyDescent="0.2">
      <c r="M908" s="339"/>
      <c r="N908" s="339"/>
      <c r="O908" s="345"/>
      <c r="P908" s="170"/>
      <c r="R908" s="39"/>
      <c r="S908" s="214"/>
      <c r="T908" s="226"/>
      <c r="U908" s="226"/>
      <c r="V908" s="226"/>
    </row>
    <row r="909" spans="13:22" x14ac:dyDescent="0.2">
      <c r="M909" s="339"/>
      <c r="N909" s="339"/>
      <c r="O909" s="345"/>
      <c r="P909" s="170"/>
      <c r="R909" s="39"/>
      <c r="S909" s="214"/>
      <c r="T909" s="226"/>
      <c r="U909" s="226"/>
      <c r="V909" s="226"/>
    </row>
    <row r="910" spans="13:22" x14ac:dyDescent="0.2">
      <c r="M910" s="339"/>
      <c r="N910" s="339"/>
      <c r="O910" s="345"/>
      <c r="P910" s="170"/>
      <c r="R910" s="39"/>
      <c r="S910" s="214"/>
      <c r="T910" s="226"/>
      <c r="U910" s="226"/>
      <c r="V910" s="226"/>
    </row>
    <row r="911" spans="13:22" x14ac:dyDescent="0.2">
      <c r="M911" s="339"/>
      <c r="N911" s="339"/>
      <c r="O911" s="345"/>
      <c r="P911" s="170"/>
      <c r="R911" s="39"/>
      <c r="S911" s="214"/>
      <c r="T911" s="226"/>
      <c r="U911" s="226"/>
      <c r="V911" s="226"/>
    </row>
    <row r="912" spans="13:22" x14ac:dyDescent="0.2">
      <c r="M912" s="339"/>
      <c r="N912" s="339"/>
      <c r="O912" s="345"/>
      <c r="P912" s="170"/>
      <c r="R912" s="39"/>
      <c r="S912" s="214"/>
      <c r="T912" s="226"/>
      <c r="U912" s="226"/>
      <c r="V912" s="226"/>
    </row>
    <row r="913" spans="13:22" x14ac:dyDescent="0.2">
      <c r="M913" s="339"/>
      <c r="N913" s="339"/>
      <c r="O913" s="345"/>
      <c r="P913" s="170"/>
      <c r="R913" s="39"/>
      <c r="S913" s="214"/>
      <c r="T913" s="226"/>
      <c r="U913" s="226"/>
      <c r="V913" s="226"/>
    </row>
    <row r="914" spans="13:22" x14ac:dyDescent="0.2">
      <c r="M914" s="339"/>
      <c r="N914" s="339"/>
      <c r="O914" s="345"/>
      <c r="P914" s="170"/>
      <c r="R914" s="39"/>
      <c r="S914" s="214"/>
      <c r="T914" s="226"/>
      <c r="U914" s="226"/>
      <c r="V914" s="226"/>
    </row>
    <row r="915" spans="13:22" x14ac:dyDescent="0.2">
      <c r="M915" s="339"/>
      <c r="N915" s="339"/>
      <c r="O915" s="345"/>
      <c r="P915" s="170"/>
      <c r="R915" s="39"/>
      <c r="S915" s="214"/>
      <c r="T915" s="226"/>
      <c r="U915" s="226"/>
      <c r="V915" s="226"/>
    </row>
    <row r="916" spans="13:22" x14ac:dyDescent="0.2">
      <c r="M916" s="339"/>
      <c r="N916" s="339"/>
      <c r="O916" s="345"/>
      <c r="P916" s="170"/>
      <c r="R916" s="39"/>
      <c r="S916" s="214"/>
      <c r="T916" s="226"/>
      <c r="U916" s="226"/>
      <c r="V916" s="226"/>
    </row>
    <row r="917" spans="13:22" x14ac:dyDescent="0.2">
      <c r="M917" s="339"/>
      <c r="N917" s="339"/>
      <c r="O917" s="345"/>
      <c r="P917" s="170"/>
      <c r="R917" s="39"/>
      <c r="S917" s="214"/>
      <c r="T917" s="226"/>
      <c r="U917" s="226"/>
      <c r="V917" s="226"/>
    </row>
    <row r="918" spans="13:22" x14ac:dyDescent="0.2">
      <c r="M918" s="339"/>
      <c r="N918" s="339"/>
      <c r="O918" s="345"/>
      <c r="P918" s="170"/>
      <c r="R918" s="39"/>
      <c r="S918" s="214"/>
      <c r="T918" s="226"/>
      <c r="U918" s="226"/>
      <c r="V918" s="226"/>
    </row>
    <row r="919" spans="13:22" x14ac:dyDescent="0.2">
      <c r="M919" s="339"/>
      <c r="N919" s="339"/>
      <c r="O919" s="345"/>
      <c r="P919" s="170"/>
      <c r="R919" s="39"/>
      <c r="S919" s="214"/>
      <c r="T919" s="226"/>
      <c r="U919" s="226"/>
      <c r="V919" s="226"/>
    </row>
    <row r="920" spans="13:22" x14ac:dyDescent="0.2">
      <c r="M920" s="339"/>
      <c r="N920" s="339"/>
      <c r="O920" s="345"/>
      <c r="P920" s="170"/>
      <c r="R920" s="39"/>
      <c r="S920" s="214"/>
      <c r="T920" s="226"/>
      <c r="U920" s="226"/>
      <c r="V920" s="226"/>
    </row>
    <row r="921" spans="13:22" x14ac:dyDescent="0.2">
      <c r="M921" s="339"/>
      <c r="N921" s="339"/>
      <c r="O921" s="345"/>
      <c r="P921" s="170"/>
      <c r="R921" s="39"/>
      <c r="S921" s="214"/>
      <c r="T921" s="226"/>
      <c r="U921" s="226"/>
      <c r="V921" s="226"/>
    </row>
    <row r="922" spans="13:22" x14ac:dyDescent="0.2">
      <c r="M922" s="339"/>
      <c r="N922" s="339"/>
      <c r="O922" s="345"/>
      <c r="P922" s="170"/>
      <c r="R922" s="39"/>
      <c r="S922" s="214"/>
      <c r="T922" s="226"/>
      <c r="U922" s="226"/>
      <c r="V922" s="226"/>
    </row>
    <row r="923" spans="13:22" x14ac:dyDescent="0.2">
      <c r="M923" s="339"/>
      <c r="N923" s="339"/>
      <c r="O923" s="345"/>
      <c r="P923" s="170"/>
      <c r="R923" s="39"/>
      <c r="S923" s="214"/>
      <c r="T923" s="226"/>
      <c r="U923" s="226"/>
      <c r="V923" s="226"/>
    </row>
    <row r="924" spans="13:22" x14ac:dyDescent="0.2">
      <c r="M924" s="339"/>
      <c r="N924" s="339"/>
      <c r="O924" s="345"/>
      <c r="P924" s="170"/>
      <c r="R924" s="39"/>
      <c r="S924" s="214"/>
      <c r="T924" s="226"/>
      <c r="U924" s="226"/>
      <c r="V924" s="226"/>
    </row>
    <row r="925" spans="13:22" x14ac:dyDescent="0.2">
      <c r="M925" s="339"/>
      <c r="N925" s="339"/>
      <c r="O925" s="345"/>
      <c r="P925" s="170"/>
      <c r="R925" s="39"/>
      <c r="S925" s="214"/>
      <c r="T925" s="226"/>
      <c r="U925" s="226"/>
      <c r="V925" s="226"/>
    </row>
    <row r="926" spans="13:22" x14ac:dyDescent="0.2">
      <c r="M926" s="339"/>
      <c r="N926" s="339"/>
      <c r="O926" s="345"/>
      <c r="P926" s="170"/>
      <c r="R926" s="39"/>
      <c r="S926" s="214"/>
      <c r="T926" s="226"/>
      <c r="U926" s="226"/>
      <c r="V926" s="226"/>
    </row>
    <row r="927" spans="13:22" x14ac:dyDescent="0.2">
      <c r="M927" s="339"/>
      <c r="N927" s="339"/>
      <c r="O927" s="345"/>
      <c r="P927" s="170"/>
      <c r="R927" s="39"/>
      <c r="S927" s="214"/>
      <c r="T927" s="226"/>
      <c r="U927" s="226"/>
      <c r="V927" s="226"/>
    </row>
    <row r="928" spans="13:22" x14ac:dyDescent="0.2">
      <c r="M928" s="339"/>
      <c r="N928" s="339"/>
      <c r="O928" s="345"/>
      <c r="P928" s="170"/>
      <c r="R928" s="39"/>
      <c r="S928" s="214"/>
      <c r="T928" s="226"/>
      <c r="U928" s="226"/>
      <c r="V928" s="226"/>
    </row>
    <row r="929" spans="13:22" x14ac:dyDescent="0.2">
      <c r="M929" s="339"/>
      <c r="N929" s="339"/>
      <c r="O929" s="345"/>
      <c r="P929" s="170"/>
      <c r="R929" s="39"/>
      <c r="S929" s="214"/>
      <c r="T929" s="226"/>
      <c r="U929" s="226"/>
      <c r="V929" s="226"/>
    </row>
    <row r="930" spans="13:22" x14ac:dyDescent="0.2">
      <c r="M930" s="339"/>
      <c r="N930" s="339"/>
      <c r="O930" s="345"/>
      <c r="P930" s="170"/>
      <c r="R930" s="39"/>
      <c r="S930" s="214"/>
      <c r="T930" s="226"/>
      <c r="U930" s="226"/>
      <c r="V930" s="226"/>
    </row>
    <row r="931" spans="13:22" x14ac:dyDescent="0.2">
      <c r="M931" s="339"/>
      <c r="N931" s="339"/>
      <c r="O931" s="345"/>
      <c r="P931" s="170"/>
      <c r="R931" s="39"/>
      <c r="S931" s="214"/>
      <c r="T931" s="226"/>
      <c r="U931" s="226"/>
      <c r="V931" s="226"/>
    </row>
    <row r="932" spans="13:22" x14ac:dyDescent="0.2">
      <c r="M932" s="339"/>
      <c r="N932" s="339"/>
      <c r="O932" s="345"/>
      <c r="P932" s="170"/>
      <c r="R932" s="39"/>
      <c r="S932" s="214"/>
      <c r="T932" s="226"/>
      <c r="U932" s="226"/>
      <c r="V932" s="226"/>
    </row>
    <row r="933" spans="13:22" x14ac:dyDescent="0.2">
      <c r="M933" s="339"/>
      <c r="N933" s="339"/>
      <c r="O933" s="345"/>
      <c r="P933" s="170"/>
      <c r="R933" s="39"/>
      <c r="S933" s="214"/>
      <c r="T933" s="226"/>
      <c r="U933" s="226"/>
      <c r="V933" s="226"/>
    </row>
    <row r="934" spans="13:22" x14ac:dyDescent="0.2">
      <c r="M934" s="339"/>
      <c r="N934" s="339"/>
      <c r="O934" s="345"/>
      <c r="P934" s="170"/>
      <c r="R934" s="39"/>
      <c r="S934" s="214"/>
      <c r="T934" s="226"/>
      <c r="U934" s="226"/>
      <c r="V934" s="226"/>
    </row>
    <row r="935" spans="13:22" x14ac:dyDescent="0.2">
      <c r="M935" s="339"/>
      <c r="N935" s="339"/>
      <c r="O935" s="345"/>
      <c r="P935" s="170"/>
      <c r="R935" s="39"/>
      <c r="S935" s="214"/>
      <c r="T935" s="226"/>
      <c r="U935" s="226"/>
      <c r="V935" s="226"/>
    </row>
    <row r="936" spans="13:22" x14ac:dyDescent="0.2">
      <c r="M936" s="339"/>
      <c r="N936" s="339"/>
      <c r="O936" s="345"/>
      <c r="P936" s="170"/>
      <c r="R936" s="39"/>
      <c r="S936" s="214"/>
      <c r="T936" s="226"/>
      <c r="U936" s="226"/>
      <c r="V936" s="226"/>
    </row>
    <row r="937" spans="13:22" x14ac:dyDescent="0.2">
      <c r="M937" s="339"/>
      <c r="N937" s="339"/>
      <c r="O937" s="345"/>
      <c r="P937" s="170"/>
      <c r="R937" s="39"/>
      <c r="S937" s="214"/>
      <c r="T937" s="226"/>
      <c r="U937" s="226"/>
      <c r="V937" s="226"/>
    </row>
    <row r="938" spans="13:22" x14ac:dyDescent="0.2">
      <c r="M938" s="339"/>
      <c r="N938" s="339"/>
      <c r="O938" s="345"/>
      <c r="P938" s="170"/>
      <c r="R938" s="39"/>
      <c r="S938" s="214"/>
      <c r="T938" s="226"/>
      <c r="U938" s="226"/>
      <c r="V938" s="226"/>
    </row>
    <row r="939" spans="13:22" x14ac:dyDescent="0.2">
      <c r="M939" s="339"/>
      <c r="N939" s="339"/>
      <c r="O939" s="345"/>
      <c r="P939" s="170"/>
      <c r="R939" s="39"/>
      <c r="S939" s="214"/>
      <c r="T939" s="226"/>
      <c r="U939" s="226"/>
      <c r="V939" s="226"/>
    </row>
    <row r="940" spans="13:22" x14ac:dyDescent="0.2">
      <c r="M940" s="339"/>
      <c r="N940" s="339"/>
      <c r="O940" s="345"/>
      <c r="P940" s="170"/>
      <c r="R940" s="39"/>
      <c r="S940" s="214"/>
      <c r="T940" s="226"/>
      <c r="U940" s="226"/>
      <c r="V940" s="226"/>
    </row>
    <row r="941" spans="13:22" x14ac:dyDescent="0.2">
      <c r="M941" s="339"/>
      <c r="N941" s="339"/>
      <c r="O941" s="345"/>
      <c r="P941" s="170"/>
      <c r="R941" s="39"/>
      <c r="S941" s="214"/>
      <c r="T941" s="226"/>
      <c r="U941" s="226"/>
      <c r="V941" s="226"/>
    </row>
    <row r="942" spans="13:22" x14ac:dyDescent="0.2">
      <c r="M942" s="339"/>
      <c r="N942" s="339"/>
      <c r="O942" s="345"/>
      <c r="P942" s="170"/>
      <c r="R942" s="39"/>
      <c r="S942" s="214"/>
      <c r="T942" s="226"/>
      <c r="U942" s="226"/>
      <c r="V942" s="226"/>
    </row>
    <row r="943" spans="13:22" x14ac:dyDescent="0.2">
      <c r="M943" s="339"/>
      <c r="N943" s="339"/>
      <c r="O943" s="345"/>
      <c r="P943" s="170"/>
      <c r="R943" s="39"/>
      <c r="S943" s="214"/>
      <c r="T943" s="226"/>
      <c r="U943" s="226"/>
      <c r="V943" s="226"/>
    </row>
    <row r="944" spans="13:22" x14ac:dyDescent="0.2">
      <c r="M944" s="339"/>
      <c r="N944" s="339"/>
      <c r="O944" s="345"/>
      <c r="P944" s="170"/>
      <c r="R944" s="39"/>
      <c r="S944" s="214"/>
      <c r="T944" s="226"/>
      <c r="U944" s="226"/>
      <c r="V944" s="226"/>
    </row>
    <row r="945" spans="13:22" x14ac:dyDescent="0.2">
      <c r="M945" s="339"/>
      <c r="N945" s="339"/>
      <c r="O945" s="345"/>
      <c r="P945" s="170"/>
      <c r="R945" s="39"/>
      <c r="S945" s="214"/>
      <c r="T945" s="226"/>
      <c r="U945" s="226"/>
      <c r="V945" s="226"/>
    </row>
    <row r="946" spans="13:22" x14ac:dyDescent="0.2">
      <c r="M946" s="339"/>
      <c r="N946" s="339"/>
      <c r="O946" s="345"/>
      <c r="P946" s="170"/>
      <c r="R946" s="39"/>
      <c r="S946" s="214"/>
      <c r="T946" s="226"/>
      <c r="U946" s="226"/>
      <c r="V946" s="226"/>
    </row>
    <row r="947" spans="13:22" x14ac:dyDescent="0.2">
      <c r="M947" s="339"/>
      <c r="N947" s="339"/>
      <c r="O947" s="345"/>
      <c r="P947" s="170"/>
      <c r="R947" s="39"/>
      <c r="S947" s="214"/>
      <c r="T947" s="226"/>
      <c r="U947" s="226"/>
      <c r="V947" s="226"/>
    </row>
    <row r="948" spans="13:22" x14ac:dyDescent="0.2">
      <c r="M948" s="339"/>
      <c r="N948" s="339"/>
      <c r="O948" s="345"/>
      <c r="P948" s="170"/>
      <c r="R948" s="39"/>
      <c r="S948" s="214"/>
      <c r="T948" s="226"/>
      <c r="U948" s="226"/>
      <c r="V948" s="226"/>
    </row>
    <row r="949" spans="13:22" x14ac:dyDescent="0.2">
      <c r="M949" s="339"/>
      <c r="N949" s="339"/>
      <c r="O949" s="345"/>
      <c r="P949" s="170"/>
      <c r="R949" s="39"/>
      <c r="S949" s="214"/>
      <c r="T949" s="226"/>
      <c r="U949" s="226"/>
      <c r="V949" s="226"/>
    </row>
    <row r="950" spans="13:22" x14ac:dyDescent="0.2">
      <c r="M950" s="339"/>
      <c r="N950" s="339"/>
      <c r="O950" s="345"/>
      <c r="P950" s="170"/>
      <c r="R950" s="39"/>
      <c r="S950" s="214"/>
      <c r="T950" s="226"/>
      <c r="U950" s="226"/>
      <c r="V950" s="226"/>
    </row>
    <row r="951" spans="13:22" x14ac:dyDescent="0.2">
      <c r="M951" s="339"/>
      <c r="N951" s="339"/>
      <c r="O951" s="345"/>
      <c r="P951" s="170"/>
      <c r="R951" s="39"/>
      <c r="S951" s="214"/>
      <c r="T951" s="226"/>
      <c r="U951" s="226"/>
      <c r="V951" s="226"/>
    </row>
    <row r="952" spans="13:22" x14ac:dyDescent="0.2">
      <c r="M952" s="339"/>
      <c r="N952" s="339"/>
      <c r="O952" s="345"/>
      <c r="P952" s="170"/>
      <c r="R952" s="39"/>
      <c r="S952" s="214"/>
      <c r="T952" s="226"/>
      <c r="U952" s="226"/>
      <c r="V952" s="226"/>
    </row>
    <row r="953" spans="13:22" x14ac:dyDescent="0.2">
      <c r="M953" s="339"/>
      <c r="N953" s="339"/>
      <c r="O953" s="345"/>
      <c r="P953" s="170"/>
      <c r="R953" s="39"/>
      <c r="S953" s="214"/>
      <c r="T953" s="226"/>
      <c r="U953" s="226"/>
      <c r="V953" s="226"/>
    </row>
    <row r="954" spans="13:22" x14ac:dyDescent="0.2">
      <c r="M954" s="339"/>
      <c r="N954" s="339"/>
      <c r="O954" s="345"/>
      <c r="P954" s="170"/>
      <c r="R954" s="39"/>
      <c r="S954" s="214"/>
      <c r="T954" s="226"/>
      <c r="U954" s="226"/>
      <c r="V954" s="226"/>
    </row>
    <row r="955" spans="13:22" x14ac:dyDescent="0.2">
      <c r="M955" s="339"/>
      <c r="N955" s="339"/>
      <c r="O955" s="345"/>
      <c r="P955" s="170"/>
      <c r="R955" s="39"/>
      <c r="S955" s="214"/>
      <c r="T955" s="226"/>
      <c r="U955" s="226"/>
      <c r="V955" s="226"/>
    </row>
    <row r="956" spans="13:22" x14ac:dyDescent="0.2">
      <c r="M956" s="339"/>
      <c r="N956" s="339"/>
      <c r="O956" s="345"/>
      <c r="P956" s="170"/>
      <c r="R956" s="39"/>
      <c r="S956" s="214"/>
      <c r="T956" s="226"/>
      <c r="U956" s="226"/>
      <c r="V956" s="226"/>
    </row>
    <row r="957" spans="13:22" x14ac:dyDescent="0.2">
      <c r="M957" s="339"/>
      <c r="N957" s="339"/>
      <c r="O957" s="345"/>
      <c r="P957" s="170"/>
      <c r="R957" s="39"/>
      <c r="S957" s="214"/>
      <c r="T957" s="226"/>
      <c r="U957" s="226"/>
      <c r="V957" s="226"/>
    </row>
    <row r="958" spans="13:22" x14ac:dyDescent="0.2">
      <c r="M958" s="339"/>
      <c r="N958" s="339"/>
      <c r="O958" s="345"/>
      <c r="P958" s="170"/>
      <c r="R958" s="39"/>
      <c r="S958" s="214"/>
      <c r="T958" s="226"/>
      <c r="U958" s="226"/>
      <c r="V958" s="226"/>
    </row>
    <row r="959" spans="13:22" x14ac:dyDescent="0.2">
      <c r="M959" s="339"/>
      <c r="N959" s="339"/>
      <c r="O959" s="345"/>
      <c r="P959" s="170"/>
      <c r="R959" s="39"/>
      <c r="S959" s="214"/>
      <c r="T959" s="226"/>
      <c r="U959" s="226"/>
      <c r="V959" s="226"/>
    </row>
    <row r="960" spans="13:22" x14ac:dyDescent="0.2">
      <c r="M960" s="339"/>
      <c r="N960" s="339"/>
      <c r="O960" s="345"/>
      <c r="P960" s="170"/>
      <c r="R960" s="39"/>
      <c r="S960" s="214"/>
      <c r="T960" s="226"/>
      <c r="U960" s="226"/>
      <c r="V960" s="226"/>
    </row>
    <row r="961" spans="13:22" x14ac:dyDescent="0.2">
      <c r="M961" s="339"/>
      <c r="N961" s="339"/>
      <c r="O961" s="345"/>
      <c r="P961" s="170"/>
      <c r="R961" s="39"/>
      <c r="S961" s="214"/>
      <c r="T961" s="226"/>
      <c r="U961" s="226"/>
      <c r="V961" s="226"/>
    </row>
    <row r="962" spans="13:22" x14ac:dyDescent="0.2">
      <c r="M962" s="339"/>
      <c r="N962" s="339"/>
      <c r="O962" s="345"/>
      <c r="P962" s="170"/>
      <c r="R962" s="39"/>
      <c r="S962" s="214"/>
      <c r="T962" s="226"/>
      <c r="U962" s="226"/>
      <c r="V962" s="226"/>
    </row>
    <row r="963" spans="13:22" x14ac:dyDescent="0.2">
      <c r="M963" s="339"/>
      <c r="N963" s="339"/>
      <c r="O963" s="345"/>
      <c r="P963" s="170"/>
      <c r="R963" s="39"/>
      <c r="S963" s="214"/>
      <c r="T963" s="226"/>
      <c r="U963" s="226"/>
      <c r="V963" s="226"/>
    </row>
    <row r="964" spans="13:22" x14ac:dyDescent="0.2">
      <c r="M964" s="339"/>
      <c r="N964" s="339"/>
      <c r="O964" s="345"/>
      <c r="P964" s="170"/>
      <c r="R964" s="39"/>
      <c r="S964" s="214"/>
      <c r="T964" s="226"/>
      <c r="U964" s="226"/>
      <c r="V964" s="226"/>
    </row>
    <row r="965" spans="13:22" x14ac:dyDescent="0.2">
      <c r="M965" s="339"/>
      <c r="N965" s="339"/>
      <c r="O965" s="345"/>
      <c r="P965" s="170"/>
      <c r="R965" s="39"/>
      <c r="S965" s="214"/>
      <c r="T965" s="226"/>
      <c r="U965" s="226"/>
      <c r="V965" s="226"/>
    </row>
    <row r="966" spans="13:22" x14ac:dyDescent="0.2">
      <c r="M966" s="339"/>
      <c r="N966" s="339"/>
      <c r="O966" s="345"/>
      <c r="P966" s="170"/>
      <c r="R966" s="39"/>
      <c r="S966" s="214"/>
      <c r="T966" s="226"/>
      <c r="U966" s="226"/>
      <c r="V966" s="226"/>
    </row>
    <row r="967" spans="13:22" x14ac:dyDescent="0.2">
      <c r="M967" s="339"/>
      <c r="N967" s="339"/>
      <c r="O967" s="345"/>
      <c r="P967" s="170"/>
      <c r="R967" s="39"/>
      <c r="S967" s="214"/>
      <c r="T967" s="226"/>
      <c r="U967" s="226"/>
      <c r="V967" s="226"/>
    </row>
    <row r="968" spans="13:22" x14ac:dyDescent="0.2">
      <c r="M968" s="339"/>
      <c r="N968" s="339"/>
      <c r="O968" s="345"/>
      <c r="P968" s="170"/>
      <c r="R968" s="39"/>
      <c r="S968" s="214"/>
      <c r="T968" s="226"/>
      <c r="U968" s="226"/>
      <c r="V968" s="226"/>
    </row>
    <row r="969" spans="13:22" x14ac:dyDescent="0.2">
      <c r="M969" s="339"/>
      <c r="N969" s="339"/>
      <c r="O969" s="345"/>
      <c r="P969" s="170"/>
      <c r="R969" s="39"/>
      <c r="S969" s="214"/>
      <c r="T969" s="226"/>
      <c r="U969" s="226"/>
      <c r="V969" s="226"/>
    </row>
  </sheetData>
  <mergeCells count="20">
    <mergeCell ref="A263:F263"/>
    <mergeCell ref="A396:F396"/>
    <mergeCell ref="A481:F481"/>
    <mergeCell ref="P3:P4"/>
    <mergeCell ref="Q3:Q4"/>
    <mergeCell ref="A52:F52"/>
    <mergeCell ref="A67:F67"/>
    <mergeCell ref="A174:F174"/>
    <mergeCell ref="A98:F98"/>
    <mergeCell ref="D1:F1"/>
    <mergeCell ref="G2:N2"/>
    <mergeCell ref="A3:A4"/>
    <mergeCell ref="B3:B4"/>
    <mergeCell ref="C3:C4"/>
    <mergeCell ref="D3:D4"/>
    <mergeCell ref="E3:E4"/>
    <mergeCell ref="F3:F4"/>
    <mergeCell ref="G3:G4"/>
    <mergeCell ref="H3:K3"/>
    <mergeCell ref="L3:O3"/>
  </mergeCells>
  <printOptions horizontalCentered="1"/>
  <pageMargins left="0.39370078740157483" right="0.19685039370078741" top="0.19685039370078741" bottom="0.39370078740157483" header="0" footer="0"/>
  <pageSetup paperSize="9" scale="54" fitToHeight="15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judet</vt:lpstr>
      <vt:lpstr>Sheet1</vt:lpstr>
      <vt:lpstr>Sheet2</vt:lpstr>
      <vt:lpstr>Sheet3</vt:lpstr>
      <vt:lpstr>judet!Print_Area</vt:lpstr>
      <vt:lpstr>judet!Print_Titles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Judit Candra</cp:lastModifiedBy>
  <cp:lastPrinted>2021-12-07T13:55:02Z</cp:lastPrinted>
  <dcterms:created xsi:type="dcterms:W3CDTF">2021-10-27T07:13:44Z</dcterms:created>
  <dcterms:modified xsi:type="dcterms:W3CDTF">2022-03-09T07:42:10Z</dcterms:modified>
</cp:coreProperties>
</file>