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candra\Desktop\SITUATII\2025\IULIE 2025\"/>
    </mc:Choice>
  </mc:AlternateContent>
  <xr:revisionPtr revIDLastSave="0" documentId="13_ncr:1_{590BEEDC-1FA2-4F12-AE96-A200D2174C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TU MARE" sheetId="4" r:id="rId1"/>
    <sheet name="Sheet1" sheetId="1" r:id="rId2"/>
    <sheet name="Sheet2" sheetId="2" r:id="rId3"/>
  </sheets>
  <definedNames>
    <definedName name="_xlnm._FilterDatabase" localSheetId="0" hidden="1">'SATU MARE'!$K$4:$K$850</definedName>
    <definedName name="_xlnm.Print_Area" localSheetId="0">'SATU MARE'!$A$4:$Q$455</definedName>
    <definedName name="_xlnm.Print_Area">#REF!</definedName>
    <definedName name="_xlnm.Print_Titles" localSheetId="0">'SATU MARE'!$6:$7</definedName>
    <definedName name="_xlnm.Print_Titles">#N/A</definedName>
    <definedName name="test">#REF!</definedName>
    <definedName name="Z_397CD15D_2114_4EF5_824A_761F5DAAF476_.wvu.PrintArea" localSheetId="0" hidden="1">'SATU MARE'!$G$10:$O$455</definedName>
    <definedName name="Z_397CD15D_2114_4EF5_824A_761F5DAAF476_.wvu.Rows" localSheetId="0" hidden="1">'SATU MARE'!#REF!,'SATU MARE'!#REF!,'SATU MARE'!#REF!,'SATU MARE'!$116:$116,'SATU MARE'!$118:$119,'SATU MARE'!$122:$124,'SATU MARE'!$126:$128,'SATU MARE'!$142:$142,'SATU MARE'!$148:$149,'SATU MARE'!$153:$154,'SATU MARE'!#REF!,'SATU MARE'!#REF!,'SATU MARE'!$189:$190,'SATU MARE'!$193:$195,'SATU MARE'!$214:$214,'SATU MARE'!$220:$221,'SATU MARE'!$225:$225,'SATU MARE'!#REF!,'SATU MARE'!$230:$230,'SATU MARE'!$233:$233,'SATU MARE'!$245:$245,'SATU MARE'!$247:$247,'SATU MARE'!$252:$252,'SATU MARE'!$258:$258,'SATU MARE'!#REF!,'SATU MARE'!$274:$275,'SATU MARE'!$278:$280,'SATU MARE'!$283:$285,'SATU MARE'!$287:$287,'SATU MARE'!$304:$304,'SATU MARE'!$310:$311,'SATU MARE'!$321:$321,'SATU MARE'!$324:$324,'SATU MARE'!$358:$359,'SATU MARE'!$374:$374,'SATU MARE'!#REF!,'SATU MARE'!$389:$389,'SATU MARE'!$392:$392,'SATU MARE'!$446:$446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09" i="4" l="1"/>
  <c r="P408" i="4"/>
  <c r="P407" i="4" l="1"/>
  <c r="M431" i="4"/>
  <c r="L429" i="4"/>
  <c r="I429" i="4"/>
  <c r="H363" i="4"/>
  <c r="H339" i="4"/>
  <c r="H322" i="4"/>
  <c r="I241" i="4"/>
  <c r="N229" i="4" l="1"/>
  <c r="M229" i="4"/>
  <c r="L229" i="4"/>
  <c r="I229" i="4"/>
  <c r="H229" i="4"/>
  <c r="N101" i="4"/>
  <c r="O441" i="4" l="1"/>
  <c r="J441" i="4"/>
  <c r="O242" i="4"/>
  <c r="Q242" i="4" s="1"/>
  <c r="O243" i="4"/>
  <c r="Q243" i="4" s="1"/>
  <c r="N241" i="4"/>
  <c r="N240" i="4" s="1"/>
  <c r="M241" i="4"/>
  <c r="L241" i="4"/>
  <c r="L240" i="4" s="1"/>
  <c r="M240" i="4"/>
  <c r="J242" i="4"/>
  <c r="J243" i="4"/>
  <c r="I240" i="4"/>
  <c r="H241" i="4"/>
  <c r="J241" i="4" s="1"/>
  <c r="O241" i="4" l="1"/>
  <c r="P243" i="4"/>
  <c r="P242" i="4"/>
  <c r="P241" i="4"/>
  <c r="Q241" i="4"/>
  <c r="P441" i="4"/>
  <c r="H240" i="4"/>
  <c r="Q441" i="4"/>
  <c r="O240" i="4"/>
  <c r="O49" i="4"/>
  <c r="P49" i="4" s="1"/>
  <c r="O50" i="4"/>
  <c r="P50" i="4" s="1"/>
  <c r="O51" i="4"/>
  <c r="P51" i="4" s="1"/>
  <c r="M48" i="4"/>
  <c r="N48" i="4"/>
  <c r="L48" i="4"/>
  <c r="K49" i="4"/>
  <c r="K50" i="4"/>
  <c r="K51" i="4"/>
  <c r="J40" i="4"/>
  <c r="J43" i="4"/>
  <c r="J45" i="4"/>
  <c r="J46" i="4"/>
  <c r="J47" i="4"/>
  <c r="J49" i="4"/>
  <c r="J50" i="4"/>
  <c r="J51" i="4"/>
  <c r="J53" i="4"/>
  <c r="J55" i="4"/>
  <c r="J56" i="4"/>
  <c r="J57" i="4"/>
  <c r="J59" i="4"/>
  <c r="J64" i="4"/>
  <c r="J65" i="4"/>
  <c r="I48" i="4"/>
  <c r="H48" i="4"/>
  <c r="O433" i="4"/>
  <c r="O413" i="4"/>
  <c r="O412" i="4"/>
  <c r="O411" i="4"/>
  <c r="N410" i="4"/>
  <c r="Q240" i="4" l="1"/>
  <c r="P240" i="4"/>
  <c r="J240" i="4"/>
  <c r="J48" i="4"/>
  <c r="K48" i="4"/>
  <c r="Q51" i="4"/>
  <c r="O48" i="4"/>
  <c r="Q48" i="4" s="1"/>
  <c r="Q50" i="4"/>
  <c r="Q49" i="4"/>
  <c r="O257" i="4"/>
  <c r="O248" i="4"/>
  <c r="O101" i="4" s="1"/>
  <c r="O247" i="4"/>
  <c r="N442" i="4"/>
  <c r="N382" i="4" s="1"/>
  <c r="N431" i="4"/>
  <c r="N429" i="4"/>
  <c r="N427" i="4"/>
  <c r="N423" i="4"/>
  <c r="N417" i="4"/>
  <c r="N407" i="4"/>
  <c r="N404" i="4"/>
  <c r="N401" i="4"/>
  <c r="N398" i="4"/>
  <c r="N395" i="4"/>
  <c r="N392" i="4"/>
  <c r="N391" i="4" s="1"/>
  <c r="N388" i="4"/>
  <c r="N386" i="4"/>
  <c r="N379" i="4"/>
  <c r="N371" i="4"/>
  <c r="N370" i="4" s="1"/>
  <c r="N369" i="4" s="1"/>
  <c r="N363" i="4"/>
  <c r="N362" i="4" s="1"/>
  <c r="N358" i="4"/>
  <c r="N356" i="4"/>
  <c r="N355" i="4" s="1"/>
  <c r="N350" i="4"/>
  <c r="N339" i="4"/>
  <c r="N333" i="4"/>
  <c r="N332" i="4" s="1"/>
  <c r="N330" i="4"/>
  <c r="N329" i="4" s="1"/>
  <c r="N322" i="4"/>
  <c r="N313" i="4"/>
  <c r="N309" i="4"/>
  <c r="N297" i="4"/>
  <c r="N289" i="4"/>
  <c r="N282" i="4"/>
  <c r="N265" i="4"/>
  <c r="N251" i="4"/>
  <c r="N250" i="4" s="1"/>
  <c r="N249" i="4" s="1"/>
  <c r="N246" i="4"/>
  <c r="N244" i="4" s="1"/>
  <c r="N238" i="4"/>
  <c r="N237" i="4" s="1"/>
  <c r="N235" i="4"/>
  <c r="N169" i="4" s="1"/>
  <c r="N223" i="4"/>
  <c r="N219" i="4"/>
  <c r="N207" i="4"/>
  <c r="N199" i="4"/>
  <c r="N197" i="4"/>
  <c r="N180" i="4"/>
  <c r="N162" i="4"/>
  <c r="N157" i="4"/>
  <c r="N160" i="4" s="1"/>
  <c r="N152" i="4"/>
  <c r="N147" i="4"/>
  <c r="N140" i="4"/>
  <c r="N132" i="4"/>
  <c r="N130" i="4"/>
  <c r="N113" i="4"/>
  <c r="N109" i="4"/>
  <c r="N81" i="4" s="1"/>
  <c r="N108" i="4"/>
  <c r="N106" i="4" s="1"/>
  <c r="N94" i="4"/>
  <c r="N93" i="4"/>
  <c r="N92" i="4"/>
  <c r="N91" i="4"/>
  <c r="M442" i="4"/>
  <c r="M382" i="4" s="1"/>
  <c r="M429" i="4"/>
  <c r="M427" i="4"/>
  <c r="M423" i="4"/>
  <c r="M417" i="4"/>
  <c r="M410" i="4"/>
  <c r="O410" i="4" s="1"/>
  <c r="M407" i="4"/>
  <c r="M404" i="4"/>
  <c r="M401" i="4"/>
  <c r="M398" i="4"/>
  <c r="M395" i="4"/>
  <c r="M392" i="4"/>
  <c r="M391" i="4" s="1"/>
  <c r="M388" i="4"/>
  <c r="M386" i="4"/>
  <c r="M379" i="4"/>
  <c r="M371" i="4"/>
  <c r="M370" i="4" s="1"/>
  <c r="M369" i="4" s="1"/>
  <c r="M363" i="4"/>
  <c r="M362" i="4" s="1"/>
  <c r="M361" i="4" s="1"/>
  <c r="M358" i="4"/>
  <c r="M356" i="4"/>
  <c r="M377" i="4" s="1"/>
  <c r="M376" i="4" s="1"/>
  <c r="M350" i="4"/>
  <c r="M339" i="4"/>
  <c r="M333" i="4"/>
  <c r="M332" i="4" s="1"/>
  <c r="M330" i="4"/>
  <c r="M329" i="4" s="1"/>
  <c r="M322" i="4"/>
  <c r="M313" i="4"/>
  <c r="M309" i="4"/>
  <c r="M297" i="4"/>
  <c r="M289" i="4"/>
  <c r="M282" i="4"/>
  <c r="M265" i="4"/>
  <c r="M251" i="4"/>
  <c r="M250" i="4" s="1"/>
  <c r="M246" i="4"/>
  <c r="M244" i="4" s="1"/>
  <c r="M238" i="4"/>
  <c r="M237" i="4" s="1"/>
  <c r="M235" i="4"/>
  <c r="M169" i="4" s="1"/>
  <c r="M223" i="4"/>
  <c r="M219" i="4"/>
  <c r="M207" i="4"/>
  <c r="M199" i="4"/>
  <c r="M197" i="4"/>
  <c r="M180" i="4"/>
  <c r="M162" i="4"/>
  <c r="M157" i="4"/>
  <c r="M160" i="4" s="1"/>
  <c r="M152" i="4"/>
  <c r="M147" i="4"/>
  <c r="M140" i="4"/>
  <c r="M132" i="4"/>
  <c r="M130" i="4"/>
  <c r="M113" i="4"/>
  <c r="M109" i="4"/>
  <c r="M81" i="4" s="1"/>
  <c r="M108" i="4"/>
  <c r="M106" i="4" s="1"/>
  <c r="M101" i="4"/>
  <c r="M94" i="4"/>
  <c r="M93" i="4"/>
  <c r="M92" i="4"/>
  <c r="M91" i="4"/>
  <c r="L442" i="4"/>
  <c r="L382" i="4" s="1"/>
  <c r="L431" i="4"/>
  <c r="L427" i="4"/>
  <c r="L423" i="4"/>
  <c r="L417" i="4"/>
  <c r="L410" i="4"/>
  <c r="L407" i="4"/>
  <c r="L404" i="4"/>
  <c r="L401" i="4"/>
  <c r="L398" i="4"/>
  <c r="L395" i="4"/>
  <c r="L392" i="4"/>
  <c r="L391" i="4" s="1"/>
  <c r="L388" i="4"/>
  <c r="L386" i="4"/>
  <c r="L385" i="4" s="1"/>
  <c r="L379" i="4"/>
  <c r="L371" i="4"/>
  <c r="L370" i="4" s="1"/>
  <c r="L369" i="4" s="1"/>
  <c r="L363" i="4"/>
  <c r="L362" i="4" s="1"/>
  <c r="L361" i="4" s="1"/>
  <c r="L358" i="4"/>
  <c r="L356" i="4"/>
  <c r="L355" i="4" s="1"/>
  <c r="L350" i="4"/>
  <c r="L339" i="4"/>
  <c r="L333" i="4"/>
  <c r="L332" i="4" s="1"/>
  <c r="L330" i="4"/>
  <c r="L329" i="4" s="1"/>
  <c r="L322" i="4"/>
  <c r="L313" i="4"/>
  <c r="L309" i="4"/>
  <c r="L297" i="4"/>
  <c r="L289" i="4"/>
  <c r="L282" i="4"/>
  <c r="L265" i="4"/>
  <c r="L251" i="4"/>
  <c r="L250" i="4" s="1"/>
  <c r="L246" i="4"/>
  <c r="L244" i="4" s="1"/>
  <c r="L238" i="4"/>
  <c r="L237" i="4" s="1"/>
  <c r="L260" i="4" s="1"/>
  <c r="L259" i="4" s="1"/>
  <c r="L235" i="4"/>
  <c r="L169" i="4" s="1"/>
  <c r="L223" i="4"/>
  <c r="L219" i="4"/>
  <c r="L207" i="4"/>
  <c r="L199" i="4"/>
  <c r="L197" i="4"/>
  <c r="L180" i="4"/>
  <c r="L179" i="4" s="1"/>
  <c r="L162" i="4"/>
  <c r="L157" i="4"/>
  <c r="L152" i="4"/>
  <c r="L147" i="4"/>
  <c r="L140" i="4"/>
  <c r="L132" i="4"/>
  <c r="L130" i="4"/>
  <c r="L113" i="4"/>
  <c r="L109" i="4"/>
  <c r="L81" i="4" s="1"/>
  <c r="L108" i="4"/>
  <c r="L106" i="4" s="1"/>
  <c r="L101" i="4"/>
  <c r="L94" i="4"/>
  <c r="L93" i="4"/>
  <c r="L92" i="4"/>
  <c r="L91" i="4"/>
  <c r="I442" i="4"/>
  <c r="I431" i="4"/>
  <c r="I427" i="4"/>
  <c r="I423" i="4"/>
  <c r="I417" i="4"/>
  <c r="I410" i="4"/>
  <c r="I407" i="4"/>
  <c r="I404" i="4"/>
  <c r="I401" i="4"/>
  <c r="I398" i="4"/>
  <c r="I395" i="4"/>
  <c r="I394" i="4" s="1"/>
  <c r="I95" i="4" s="1"/>
  <c r="I74" i="4" s="1"/>
  <c r="I392" i="4"/>
  <c r="I391" i="4" s="1"/>
  <c r="I388" i="4"/>
  <c r="I386" i="4"/>
  <c r="I385" i="4" s="1"/>
  <c r="I379" i="4"/>
  <c r="I371" i="4"/>
  <c r="I370" i="4" s="1"/>
  <c r="I369" i="4" s="1"/>
  <c r="I363" i="4"/>
  <c r="I362" i="4" s="1"/>
  <c r="I361" i="4" s="1"/>
  <c r="I358" i="4"/>
  <c r="I356" i="4"/>
  <c r="I377" i="4" s="1"/>
  <c r="I376" i="4" s="1"/>
  <c r="I350" i="4"/>
  <c r="I339" i="4"/>
  <c r="I333" i="4"/>
  <c r="I332" i="4" s="1"/>
  <c r="I330" i="4"/>
  <c r="I329" i="4" s="1"/>
  <c r="I322" i="4"/>
  <c r="I313" i="4"/>
  <c r="I309" i="4"/>
  <c r="I297" i="4"/>
  <c r="I289" i="4"/>
  <c r="I282" i="4"/>
  <c r="I265" i="4"/>
  <c r="I251" i="4"/>
  <c r="I250" i="4" s="1"/>
  <c r="I246" i="4"/>
  <c r="I244" i="4" s="1"/>
  <c r="I238" i="4"/>
  <c r="I237" i="4" s="1"/>
  <c r="I235" i="4"/>
  <c r="I169" i="4" s="1"/>
  <c r="I223" i="4"/>
  <c r="I219" i="4"/>
  <c r="I207" i="4"/>
  <c r="I199" i="4"/>
  <c r="I197" i="4"/>
  <c r="I180" i="4"/>
  <c r="I162" i="4"/>
  <c r="I157" i="4"/>
  <c r="I160" i="4" s="1"/>
  <c r="I152" i="4"/>
  <c r="I147" i="4"/>
  <c r="I140" i="4"/>
  <c r="I132" i="4"/>
  <c r="I130" i="4"/>
  <c r="I113" i="4"/>
  <c r="I109" i="4"/>
  <c r="I81" i="4" s="1"/>
  <c r="I108" i="4"/>
  <c r="I106" i="4" s="1"/>
  <c r="I101" i="4"/>
  <c r="I94" i="4"/>
  <c r="I93" i="4"/>
  <c r="I92" i="4"/>
  <c r="I91" i="4"/>
  <c r="O65" i="4"/>
  <c r="O64" i="4"/>
  <c r="O59" i="4"/>
  <c r="O40" i="4"/>
  <c r="N63" i="4"/>
  <c r="N62" i="4" s="1"/>
  <c r="N61" i="4"/>
  <c r="N58" i="4"/>
  <c r="N54" i="4"/>
  <c r="N52" i="4"/>
  <c r="N44" i="4"/>
  <c r="N42" i="4"/>
  <c r="N38" i="4"/>
  <c r="N37" i="4" s="1"/>
  <c r="N36" i="4" s="1"/>
  <c r="N34" i="4"/>
  <c r="N31" i="4"/>
  <c r="N30" i="4" s="1"/>
  <c r="N27" i="4"/>
  <c r="N26" i="4" s="1"/>
  <c r="N20" i="4"/>
  <c r="N19" i="4" s="1"/>
  <c r="N14" i="4"/>
  <c r="N11" i="4"/>
  <c r="M63" i="4"/>
  <c r="M62" i="4" s="1"/>
  <c r="M61" i="4"/>
  <c r="M58" i="4"/>
  <c r="M54" i="4"/>
  <c r="M52" i="4"/>
  <c r="M44" i="4"/>
  <c r="M42" i="4"/>
  <c r="M38" i="4"/>
  <c r="M37" i="4" s="1"/>
  <c r="M36" i="4" s="1"/>
  <c r="M34" i="4"/>
  <c r="M31" i="4"/>
  <c r="M30" i="4" s="1"/>
  <c r="M27" i="4"/>
  <c r="M26" i="4" s="1"/>
  <c r="M20" i="4"/>
  <c r="M19" i="4" s="1"/>
  <c r="M14" i="4"/>
  <c r="M11" i="4"/>
  <c r="L63" i="4"/>
  <c r="L62" i="4" s="1"/>
  <c r="L61" i="4"/>
  <c r="L58" i="4"/>
  <c r="L54" i="4"/>
  <c r="L52" i="4"/>
  <c r="L44" i="4"/>
  <c r="L42" i="4"/>
  <c r="L38" i="4"/>
  <c r="L37" i="4" s="1"/>
  <c r="L36" i="4" s="1"/>
  <c r="L34" i="4"/>
  <c r="L31" i="4"/>
  <c r="L30" i="4" s="1"/>
  <c r="L27" i="4"/>
  <c r="L26" i="4" s="1"/>
  <c r="L20" i="4"/>
  <c r="L19" i="4" s="1"/>
  <c r="L14" i="4"/>
  <c r="L11" i="4"/>
  <c r="I63" i="4"/>
  <c r="I62" i="4"/>
  <c r="I61" i="4"/>
  <c r="I58" i="4"/>
  <c r="I54" i="4"/>
  <c r="I52" i="4"/>
  <c r="I44" i="4"/>
  <c r="I42" i="4"/>
  <c r="I38" i="4"/>
  <c r="I37" i="4" s="1"/>
  <c r="I36" i="4" s="1"/>
  <c r="I34" i="4"/>
  <c r="I31" i="4"/>
  <c r="I30" i="4" s="1"/>
  <c r="I27" i="4"/>
  <c r="I26" i="4" s="1"/>
  <c r="I20" i="4"/>
  <c r="I19" i="4" s="1"/>
  <c r="I14" i="4"/>
  <c r="I11" i="4"/>
  <c r="H61" i="4"/>
  <c r="H63" i="4"/>
  <c r="H54" i="4"/>
  <c r="H52" i="4"/>
  <c r="H44" i="4"/>
  <c r="H42" i="4"/>
  <c r="H20" i="4"/>
  <c r="H19" i="4" s="1"/>
  <c r="H282" i="4"/>
  <c r="L102" i="4" l="1"/>
  <c r="L77" i="4" s="1"/>
  <c r="M355" i="4"/>
  <c r="N416" i="4"/>
  <c r="I416" i="4"/>
  <c r="N41" i="4"/>
  <c r="M416" i="4"/>
  <c r="L416" i="4"/>
  <c r="N448" i="4"/>
  <c r="N400" i="4"/>
  <c r="N96" i="4"/>
  <c r="N171" i="4"/>
  <c r="M112" i="4"/>
  <c r="I382" i="4"/>
  <c r="N296" i="4"/>
  <c r="M296" i="4"/>
  <c r="I338" i="4"/>
  <c r="I98" i="4" s="1"/>
  <c r="N338" i="4"/>
  <c r="N375" i="4" s="1"/>
  <c r="N139" i="4"/>
  <c r="L41" i="4"/>
  <c r="N385" i="4"/>
  <c r="J44" i="4"/>
  <c r="M448" i="4"/>
  <c r="N25" i="4"/>
  <c r="P48" i="4"/>
  <c r="H41" i="4"/>
  <c r="J42" i="4"/>
  <c r="J52" i="4"/>
  <c r="J63" i="4"/>
  <c r="M41" i="4"/>
  <c r="J54" i="4"/>
  <c r="J61" i="4"/>
  <c r="I41" i="4"/>
  <c r="I60" i="4" s="1"/>
  <c r="N264" i="4"/>
  <c r="L394" i="4"/>
  <c r="L95" i="4" s="1"/>
  <c r="L74" i="4" s="1"/>
  <c r="M394" i="4"/>
  <c r="M95" i="4" s="1"/>
  <c r="M74" i="4" s="1"/>
  <c r="I206" i="4"/>
  <c r="L338" i="4"/>
  <c r="L337" i="4" s="1"/>
  <c r="M338" i="4"/>
  <c r="M375" i="4" s="1"/>
  <c r="M25" i="4"/>
  <c r="L25" i="4"/>
  <c r="I173" i="4"/>
  <c r="N179" i="4"/>
  <c r="M206" i="4"/>
  <c r="L112" i="4"/>
  <c r="I139" i="4"/>
  <c r="I25" i="4"/>
  <c r="M173" i="4"/>
  <c r="L296" i="4"/>
  <c r="L264" i="4"/>
  <c r="M264" i="4"/>
  <c r="M385" i="4"/>
  <c r="N175" i="4"/>
  <c r="N174" i="4" s="1"/>
  <c r="N112" i="4"/>
  <c r="M400" i="4"/>
  <c r="I264" i="4"/>
  <c r="M179" i="4"/>
  <c r="N394" i="4"/>
  <c r="N95" i="4" s="1"/>
  <c r="N74" i="4" s="1"/>
  <c r="N170" i="4"/>
  <c r="I400" i="4"/>
  <c r="L448" i="4"/>
  <c r="M102" i="4"/>
  <c r="M77" i="4" s="1"/>
  <c r="I179" i="4"/>
  <c r="L87" i="4"/>
  <c r="L72" i="4" s="1"/>
  <c r="M13" i="4"/>
  <c r="L13" i="4"/>
  <c r="L400" i="4"/>
  <c r="M170" i="4"/>
  <c r="I13" i="4"/>
  <c r="L206" i="4"/>
  <c r="L178" i="4" s="1"/>
  <c r="M139" i="4"/>
  <c r="N206" i="4"/>
  <c r="M60" i="4"/>
  <c r="I112" i="4"/>
  <c r="M88" i="4"/>
  <c r="M73" i="4" s="1"/>
  <c r="N102" i="4"/>
  <c r="N77" i="4" s="1"/>
  <c r="I296" i="4"/>
  <c r="N173" i="4"/>
  <c r="M87" i="4"/>
  <c r="M72" i="4" s="1"/>
  <c r="O63" i="4"/>
  <c r="I170" i="4"/>
  <c r="I260" i="4"/>
  <c r="I259" i="4" s="1"/>
  <c r="N88" i="4"/>
  <c r="N73" i="4" s="1"/>
  <c r="I102" i="4"/>
  <c r="I77" i="4" s="1"/>
  <c r="I448" i="4"/>
  <c r="L170" i="4"/>
  <c r="M260" i="4"/>
  <c r="M259" i="4" s="1"/>
  <c r="N260" i="4"/>
  <c r="N259" i="4" s="1"/>
  <c r="N13" i="4"/>
  <c r="L139" i="4"/>
  <c r="L160" i="4"/>
  <c r="L173" i="4"/>
  <c r="I355" i="4"/>
  <c r="N75" i="4"/>
  <c r="M168" i="4"/>
  <c r="M86" i="4"/>
  <c r="M71" i="4" s="1"/>
  <c r="N168" i="4"/>
  <c r="N86" i="4"/>
  <c r="N71" i="4" s="1"/>
  <c r="L86" i="4"/>
  <c r="L71" i="4" s="1"/>
  <c r="L168" i="4"/>
  <c r="N105" i="4"/>
  <c r="N80" i="4" s="1"/>
  <c r="N79" i="4" s="1"/>
  <c r="N361" i="4"/>
  <c r="N104" i="4" s="1"/>
  <c r="L249" i="4"/>
  <c r="L105" i="4"/>
  <c r="L80" i="4" s="1"/>
  <c r="L79" i="4" s="1"/>
  <c r="M249" i="4"/>
  <c r="M105" i="4"/>
  <c r="M80" i="4" s="1"/>
  <c r="M79" i="4" s="1"/>
  <c r="I86" i="4"/>
  <c r="I71" i="4" s="1"/>
  <c r="I168" i="4"/>
  <c r="I249" i="4"/>
  <c r="I105" i="4"/>
  <c r="I80" i="4" s="1"/>
  <c r="I79" i="4" s="1"/>
  <c r="I103" i="4"/>
  <c r="I78" i="4" s="1"/>
  <c r="L103" i="4"/>
  <c r="L78" i="4" s="1"/>
  <c r="M103" i="4"/>
  <c r="M78" i="4" s="1"/>
  <c r="N103" i="4"/>
  <c r="N78" i="4" s="1"/>
  <c r="I87" i="4"/>
  <c r="I72" i="4" s="1"/>
  <c r="N87" i="4"/>
  <c r="N72" i="4" s="1"/>
  <c r="L377" i="4"/>
  <c r="L376" i="4" s="1"/>
  <c r="N377" i="4"/>
  <c r="N376" i="4" s="1"/>
  <c r="L90" i="4"/>
  <c r="L89" i="4" s="1"/>
  <c r="M90" i="4"/>
  <c r="M89" i="4" s="1"/>
  <c r="N90" i="4"/>
  <c r="N89" i="4" s="1"/>
  <c r="L88" i="4"/>
  <c r="L73" i="4" s="1"/>
  <c r="I90" i="4"/>
  <c r="I89" i="4" s="1"/>
  <c r="I88" i="4"/>
  <c r="I73" i="4" s="1"/>
  <c r="N60" i="4"/>
  <c r="H356" i="4"/>
  <c r="Q411" i="4"/>
  <c r="Q412" i="4"/>
  <c r="Q413" i="4"/>
  <c r="K411" i="4"/>
  <c r="K412" i="4"/>
  <c r="K413" i="4"/>
  <c r="J411" i="4"/>
  <c r="J412" i="4"/>
  <c r="J413" i="4"/>
  <c r="H410" i="4"/>
  <c r="J410" i="4" s="1"/>
  <c r="K107" i="4"/>
  <c r="N98" i="4" l="1"/>
  <c r="N337" i="4"/>
  <c r="N172" i="4" s="1"/>
  <c r="I178" i="4"/>
  <c r="I177" i="4" s="1"/>
  <c r="I261" i="4" s="1"/>
  <c r="N178" i="4"/>
  <c r="N177" i="4" s="1"/>
  <c r="N261" i="4" s="1"/>
  <c r="M415" i="4"/>
  <c r="M414" i="4" s="1"/>
  <c r="L96" i="4"/>
  <c r="L75" i="4" s="1"/>
  <c r="L171" i="4"/>
  <c r="I337" i="4"/>
  <c r="I263" i="4" s="1"/>
  <c r="I262" i="4" s="1"/>
  <c r="M96" i="4"/>
  <c r="M75" i="4" s="1"/>
  <c r="M171" i="4"/>
  <c r="I375" i="4"/>
  <c r="N167" i="4"/>
  <c r="M111" i="4"/>
  <c r="M110" i="4" s="1"/>
  <c r="M452" i="4" s="1"/>
  <c r="M455" i="4" s="1"/>
  <c r="I415" i="4"/>
  <c r="I414" i="4" s="1"/>
  <c r="I96" i="4"/>
  <c r="I75" i="4" s="1"/>
  <c r="I171" i="4"/>
  <c r="M178" i="4"/>
  <c r="M177" i="4" s="1"/>
  <c r="M261" i="4" s="1"/>
  <c r="N10" i="4"/>
  <c r="N9" i="4" s="1"/>
  <c r="N415" i="4"/>
  <c r="N414" i="4" s="1"/>
  <c r="L415" i="4"/>
  <c r="L414" i="4" s="1"/>
  <c r="N84" i="4"/>
  <c r="N69" i="4" s="1"/>
  <c r="M98" i="4"/>
  <c r="L98" i="4"/>
  <c r="M337" i="4"/>
  <c r="M172" i="4" s="1"/>
  <c r="M167" i="4"/>
  <c r="L375" i="4"/>
  <c r="L166" i="4"/>
  <c r="J41" i="4"/>
  <c r="I10" i="4"/>
  <c r="I9" i="4" s="1"/>
  <c r="J9" i="4" s="1"/>
  <c r="I85" i="4"/>
  <c r="I70" i="4" s="1"/>
  <c r="M85" i="4"/>
  <c r="M70" i="4" s="1"/>
  <c r="L111" i="4"/>
  <c r="L110" i="4" s="1"/>
  <c r="L163" i="4" s="1"/>
  <c r="L161" i="4" s="1"/>
  <c r="I111" i="4"/>
  <c r="I110" i="4" s="1"/>
  <c r="I163" i="4" s="1"/>
  <c r="I161" i="4" s="1"/>
  <c r="N166" i="4"/>
  <c r="L84" i="4"/>
  <c r="L69" i="4" s="1"/>
  <c r="M10" i="4"/>
  <c r="M9" i="4" s="1"/>
  <c r="I166" i="4"/>
  <c r="I167" i="4"/>
  <c r="I84" i="4"/>
  <c r="I69" i="4" s="1"/>
  <c r="N100" i="4"/>
  <c r="N99" i="4" s="1"/>
  <c r="N111" i="4"/>
  <c r="N110" i="4" s="1"/>
  <c r="N452" i="4" s="1"/>
  <c r="N455" i="4" s="1"/>
  <c r="M166" i="4"/>
  <c r="M84" i="4"/>
  <c r="M69" i="4" s="1"/>
  <c r="M100" i="4"/>
  <c r="M99" i="4" s="1"/>
  <c r="L10" i="4"/>
  <c r="L9" i="4" s="1"/>
  <c r="N85" i="4"/>
  <c r="N70" i="4" s="1"/>
  <c r="L100" i="4"/>
  <c r="L99" i="4" s="1"/>
  <c r="L167" i="4"/>
  <c r="I100" i="4"/>
  <c r="I99" i="4" s="1"/>
  <c r="L60" i="4"/>
  <c r="L85" i="4"/>
  <c r="L70" i="4" s="1"/>
  <c r="M175" i="4"/>
  <c r="M174" i="4" s="1"/>
  <c r="M104" i="4"/>
  <c r="L172" i="4"/>
  <c r="L263" i="4"/>
  <c r="L262" i="4" s="1"/>
  <c r="L175" i="4"/>
  <c r="L174" i="4" s="1"/>
  <c r="L177" i="4"/>
  <c r="L261" i="4" s="1"/>
  <c r="L104" i="4"/>
  <c r="I175" i="4"/>
  <c r="I174" i="4" s="1"/>
  <c r="I104" i="4"/>
  <c r="Q410" i="4"/>
  <c r="K410" i="4"/>
  <c r="H157" i="4"/>
  <c r="I172" i="4" l="1"/>
  <c r="I165" i="4" s="1"/>
  <c r="I164" i="4" s="1"/>
  <c r="L380" i="4"/>
  <c r="L378" i="4" s="1"/>
  <c r="I380" i="4"/>
  <c r="I378" i="4" s="1"/>
  <c r="N263" i="4"/>
  <c r="N262" i="4" s="1"/>
  <c r="N380" i="4" s="1"/>
  <c r="N378" i="4" s="1"/>
  <c r="M165" i="4"/>
  <c r="M164" i="4" s="1"/>
  <c r="M263" i="4"/>
  <c r="M262" i="4" s="1"/>
  <c r="M380" i="4" s="1"/>
  <c r="M378" i="4" s="1"/>
  <c r="N165" i="4"/>
  <c r="N164" i="4" s="1"/>
  <c r="L97" i="4"/>
  <c r="L76" i="4" s="1"/>
  <c r="L68" i="4" s="1"/>
  <c r="L67" i="4" s="1"/>
  <c r="L384" i="4"/>
  <c r="L383" i="4" s="1"/>
  <c r="L381" i="4" s="1"/>
  <c r="L449" i="4"/>
  <c r="N384" i="4"/>
  <c r="N383" i="4" s="1"/>
  <c r="N381" i="4" s="1"/>
  <c r="N449" i="4"/>
  <c r="N97" i="4"/>
  <c r="N76" i="4" s="1"/>
  <c r="N68" i="4" s="1"/>
  <c r="N67" i="4" s="1"/>
  <c r="I449" i="4"/>
  <c r="I384" i="4"/>
  <c r="I383" i="4" s="1"/>
  <c r="I381" i="4" s="1"/>
  <c r="I97" i="4"/>
  <c r="I76" i="4" s="1"/>
  <c r="I68" i="4" s="1"/>
  <c r="I67" i="4" s="1"/>
  <c r="M449" i="4"/>
  <c r="M384" i="4"/>
  <c r="M383" i="4" s="1"/>
  <c r="M381" i="4" s="1"/>
  <c r="M163" i="4"/>
  <c r="M161" i="4" s="1"/>
  <c r="L165" i="4"/>
  <c r="L164" i="4" s="1"/>
  <c r="L452" i="4"/>
  <c r="L455" i="4" s="1"/>
  <c r="I452" i="4"/>
  <c r="I455" i="4" s="1"/>
  <c r="M97" i="4"/>
  <c r="M76" i="4" s="1"/>
  <c r="M68" i="4" s="1"/>
  <c r="M67" i="4" s="1"/>
  <c r="N163" i="4"/>
  <c r="N161" i="4" s="1"/>
  <c r="H38" i="4"/>
  <c r="L83" i="4" l="1"/>
  <c r="L82" i="4" s="1"/>
  <c r="L451" i="4" s="1"/>
  <c r="L454" i="4" s="1"/>
  <c r="L450" i="4"/>
  <c r="L447" i="4" s="1"/>
  <c r="I450" i="4"/>
  <c r="I447" i="4" s="1"/>
  <c r="N83" i="4"/>
  <c r="N82" i="4" s="1"/>
  <c r="N453" i="4" s="1"/>
  <c r="M450" i="4"/>
  <c r="M447" i="4" s="1"/>
  <c r="M83" i="4"/>
  <c r="M82" i="4" s="1"/>
  <c r="M451" i="4" s="1"/>
  <c r="M454" i="4" s="1"/>
  <c r="I83" i="4"/>
  <c r="I82" i="4" s="1"/>
  <c r="I453" i="4" s="1"/>
  <c r="N450" i="4"/>
  <c r="N447" i="4" s="1"/>
  <c r="H11" i="4"/>
  <c r="M453" i="4" l="1"/>
  <c r="L453" i="4"/>
  <c r="N451" i="4"/>
  <c r="N454" i="4" s="1"/>
  <c r="I451" i="4"/>
  <c r="I454" i="4" s="1"/>
  <c r="H431" i="4"/>
  <c r="J433" i="4"/>
  <c r="P433" i="4"/>
  <c r="O15" i="4" l="1"/>
  <c r="O57" i="4"/>
  <c r="O56" i="4"/>
  <c r="O55" i="4"/>
  <c r="O54" i="4" s="1"/>
  <c r="O53" i="4"/>
  <c r="O47" i="4"/>
  <c r="O46" i="4"/>
  <c r="O45" i="4"/>
  <c r="O43" i="4"/>
  <c r="O159" i="4"/>
  <c r="O445" i="4"/>
  <c r="O444" i="4"/>
  <c r="O443" i="4"/>
  <c r="O440" i="4"/>
  <c r="O438" i="4"/>
  <c r="O437" i="4"/>
  <c r="O436" i="4"/>
  <c r="O435" i="4"/>
  <c r="O434" i="4"/>
  <c r="O432" i="4"/>
  <c r="O431" i="4" s="1"/>
  <c r="O430" i="4"/>
  <c r="O428" i="4"/>
  <c r="O426" i="4"/>
  <c r="O425" i="4"/>
  <c r="O424" i="4"/>
  <c r="O422" i="4"/>
  <c r="O421" i="4"/>
  <c r="O420" i="4"/>
  <c r="O419" i="4"/>
  <c r="O418" i="4"/>
  <c r="O409" i="4"/>
  <c r="Q409" i="4" s="1"/>
  <c r="O408" i="4"/>
  <c r="Q408" i="4" s="1"/>
  <c r="O406" i="4"/>
  <c r="Q406" i="4" s="1"/>
  <c r="O405" i="4"/>
  <c r="Q405" i="4" s="1"/>
  <c r="O403" i="4"/>
  <c r="Q403" i="4" s="1"/>
  <c r="O402" i="4"/>
  <c r="Q402" i="4" s="1"/>
  <c r="O399" i="4"/>
  <c r="Q399" i="4" s="1"/>
  <c r="O397" i="4"/>
  <c r="Q397" i="4" s="1"/>
  <c r="O396" i="4"/>
  <c r="Q396" i="4" s="1"/>
  <c r="O393" i="4"/>
  <c r="Q393" i="4" s="1"/>
  <c r="O390" i="4"/>
  <c r="Q390" i="4" s="1"/>
  <c r="O389" i="4"/>
  <c r="Q389" i="4" s="1"/>
  <c r="O387" i="4"/>
  <c r="O373" i="4"/>
  <c r="O372" i="4"/>
  <c r="Q372" i="4" s="1"/>
  <c r="O368" i="4"/>
  <c r="Q368" i="4" s="1"/>
  <c r="O367" i="4"/>
  <c r="Q367" i="4" s="1"/>
  <c r="O366" i="4"/>
  <c r="Q366" i="4" s="1"/>
  <c r="O365" i="4"/>
  <c r="Q365" i="4" s="1"/>
  <c r="O364" i="4"/>
  <c r="Q364" i="4" s="1"/>
  <c r="O360" i="4"/>
  <c r="Q360" i="4" s="1"/>
  <c r="O359" i="4"/>
  <c r="O357" i="4"/>
  <c r="O354" i="4"/>
  <c r="O353" i="4"/>
  <c r="O352" i="4"/>
  <c r="O351" i="4"/>
  <c r="O349" i="4"/>
  <c r="O348" i="4"/>
  <c r="O347" i="4"/>
  <c r="O346" i="4"/>
  <c r="O345" i="4"/>
  <c r="O344" i="4"/>
  <c r="O343" i="4"/>
  <c r="O342" i="4"/>
  <c r="O341" i="4"/>
  <c r="O340" i="4"/>
  <c r="O336" i="4"/>
  <c r="O335" i="4"/>
  <c r="O334" i="4"/>
  <c r="O331" i="4"/>
  <c r="O328" i="4"/>
  <c r="O327" i="4"/>
  <c r="O326" i="4"/>
  <c r="O325" i="4"/>
  <c r="O324" i="4"/>
  <c r="O323" i="4"/>
  <c r="O321" i="4"/>
  <c r="O320" i="4"/>
  <c r="O319" i="4"/>
  <c r="O318" i="4"/>
  <c r="O317" i="4"/>
  <c r="O316" i="4"/>
  <c r="O315" i="4"/>
  <c r="O314" i="4"/>
  <c r="O312" i="4"/>
  <c r="O311" i="4"/>
  <c r="O310" i="4"/>
  <c r="O308" i="4"/>
  <c r="O307" i="4"/>
  <c r="O306" i="4"/>
  <c r="O305" i="4"/>
  <c r="O304" i="4"/>
  <c r="O303" i="4"/>
  <c r="O302" i="4"/>
  <c r="O301" i="4"/>
  <c r="O300" i="4"/>
  <c r="O299" i="4"/>
  <c r="O298" i="4"/>
  <c r="O295" i="4"/>
  <c r="O294" i="4"/>
  <c r="O293" i="4"/>
  <c r="O292" i="4"/>
  <c r="O291" i="4"/>
  <c r="O290" i="4"/>
  <c r="O288" i="4"/>
  <c r="O287" i="4"/>
  <c r="O286" i="4"/>
  <c r="O285" i="4"/>
  <c r="O284" i="4"/>
  <c r="O283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56" i="4"/>
  <c r="O255" i="4"/>
  <c r="O254" i="4"/>
  <c r="O253" i="4"/>
  <c r="O252" i="4"/>
  <c r="O239" i="4"/>
  <c r="O236" i="4"/>
  <c r="O234" i="4"/>
  <c r="O233" i="4"/>
  <c r="O232" i="4"/>
  <c r="O230" i="4"/>
  <c r="O228" i="4"/>
  <c r="O227" i="4"/>
  <c r="O226" i="4"/>
  <c r="O225" i="4"/>
  <c r="O224" i="4"/>
  <c r="O222" i="4"/>
  <c r="O221" i="4"/>
  <c r="O220" i="4"/>
  <c r="O218" i="4"/>
  <c r="O217" i="4"/>
  <c r="O216" i="4"/>
  <c r="O215" i="4"/>
  <c r="O214" i="4"/>
  <c r="O213" i="4"/>
  <c r="O212" i="4"/>
  <c r="O211" i="4"/>
  <c r="O210" i="4"/>
  <c r="O209" i="4"/>
  <c r="O208" i="4"/>
  <c r="O205" i="4"/>
  <c r="O204" i="4"/>
  <c r="O203" i="4"/>
  <c r="O202" i="4"/>
  <c r="O201" i="4"/>
  <c r="O200" i="4"/>
  <c r="H197" i="4"/>
  <c r="O198" i="4"/>
  <c r="O197" i="4" s="1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81" i="4"/>
  <c r="O158" i="4"/>
  <c r="O157" i="4" s="1"/>
  <c r="O156" i="4"/>
  <c r="O155" i="4"/>
  <c r="O154" i="4"/>
  <c r="O153" i="4"/>
  <c r="O151" i="4"/>
  <c r="O150" i="4"/>
  <c r="O149" i="4"/>
  <c r="O148" i="4"/>
  <c r="O146" i="4"/>
  <c r="O145" i="4"/>
  <c r="O144" i="4"/>
  <c r="O143" i="4"/>
  <c r="O142" i="4"/>
  <c r="O141" i="4"/>
  <c r="O138" i="4"/>
  <c r="O137" i="4"/>
  <c r="O136" i="4"/>
  <c r="O135" i="4"/>
  <c r="O134" i="4"/>
  <c r="O133" i="4"/>
  <c r="O131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14" i="4"/>
  <c r="O350" i="4" l="1"/>
  <c r="O229" i="4"/>
  <c r="O356" i="4"/>
  <c r="O355" i="4" s="1"/>
  <c r="Q357" i="4"/>
  <c r="O44" i="4"/>
  <c r="O282" i="4"/>
  <c r="O442" i="4"/>
  <c r="O382" i="4" s="1"/>
  <c r="O429" i="4"/>
  <c r="O427" i="4"/>
  <c r="O417" i="4"/>
  <c r="O407" i="4"/>
  <c r="O404" i="4"/>
  <c r="O401" i="4"/>
  <c r="O400" i="4" s="1"/>
  <c r="O398" i="4"/>
  <c r="O395" i="4"/>
  <c r="O392" i="4"/>
  <c r="O388" i="4"/>
  <c r="O386" i="4"/>
  <c r="O385" i="4" s="1"/>
  <c r="O379" i="4"/>
  <c r="Q379" i="4" s="1"/>
  <c r="O371" i="4"/>
  <c r="O363" i="4"/>
  <c r="O358" i="4"/>
  <c r="O339" i="4"/>
  <c r="O333" i="4"/>
  <c r="O330" i="4"/>
  <c r="O329" i="4" s="1"/>
  <c r="O168" i="4" s="1"/>
  <c r="O322" i="4"/>
  <c r="O313" i="4"/>
  <c r="O309" i="4"/>
  <c r="O297" i="4"/>
  <c r="O289" i="4"/>
  <c r="O265" i="4"/>
  <c r="O251" i="4"/>
  <c r="O250" i="4" s="1"/>
  <c r="O249" i="4" s="1"/>
  <c r="O246" i="4"/>
  <c r="O244" i="4" s="1"/>
  <c r="O238" i="4"/>
  <c r="O237" i="4" s="1"/>
  <c r="O235" i="4"/>
  <c r="O169" i="4" s="1"/>
  <c r="O223" i="4"/>
  <c r="O219" i="4"/>
  <c r="O207" i="4"/>
  <c r="O199" i="4"/>
  <c r="O180" i="4"/>
  <c r="O162" i="4"/>
  <c r="O152" i="4"/>
  <c r="O147" i="4"/>
  <c r="O140" i="4"/>
  <c r="O132" i="4"/>
  <c r="O130" i="4"/>
  <c r="O113" i="4"/>
  <c r="O416" i="4" l="1"/>
  <c r="O96" i="4"/>
  <c r="O171" i="4"/>
  <c r="O362" i="4"/>
  <c r="Q363" i="4"/>
  <c r="O370" i="4"/>
  <c r="Q371" i="4"/>
  <c r="P400" i="4"/>
  <c r="O103" i="4"/>
  <c r="O78" i="4" s="1"/>
  <c r="O332" i="4"/>
  <c r="O170" i="4" s="1"/>
  <c r="O296" i="4"/>
  <c r="O206" i="4"/>
  <c r="O423" i="4"/>
  <c r="O338" i="4"/>
  <c r="O375" i="4" s="1"/>
  <c r="Q375" i="4" s="1"/>
  <c r="O175" i="4"/>
  <c r="O174" i="4" s="1"/>
  <c r="Q162" i="4"/>
  <c r="Q388" i="4"/>
  <c r="Q395" i="4"/>
  <c r="Q401" i="4"/>
  <c r="Q407" i="4"/>
  <c r="P107" i="4"/>
  <c r="Q169" i="4"/>
  <c r="O391" i="4"/>
  <c r="Q391" i="4" s="1"/>
  <c r="Q392" i="4"/>
  <c r="Q398" i="4"/>
  <c r="Q404" i="4"/>
  <c r="O394" i="4"/>
  <c r="O264" i="4"/>
  <c r="O179" i="4"/>
  <c r="O139" i="4"/>
  <c r="O112" i="4"/>
  <c r="O173" i="4"/>
  <c r="O160" i="4"/>
  <c r="O260" i="4"/>
  <c r="O377" i="4"/>
  <c r="Q168" i="4"/>
  <c r="H108" i="4"/>
  <c r="H106" i="4" s="1"/>
  <c r="P442" i="4"/>
  <c r="J443" i="4"/>
  <c r="J444" i="4"/>
  <c r="H442" i="4"/>
  <c r="P404" i="4"/>
  <c r="P401" i="4"/>
  <c r="H407" i="4"/>
  <c r="J407" i="4" s="1"/>
  <c r="H404" i="4"/>
  <c r="K404" i="4" s="1"/>
  <c r="H401" i="4"/>
  <c r="K389" i="4"/>
  <c r="K390" i="4"/>
  <c r="K393" i="4"/>
  <c r="K396" i="4"/>
  <c r="K397" i="4"/>
  <c r="K399" i="4"/>
  <c r="K402" i="4"/>
  <c r="K403" i="4"/>
  <c r="K405" i="4"/>
  <c r="K406" i="4"/>
  <c r="K408" i="4"/>
  <c r="K409" i="4"/>
  <c r="K364" i="4"/>
  <c r="K365" i="4"/>
  <c r="K366" i="4"/>
  <c r="K367" i="4"/>
  <c r="K368" i="4"/>
  <c r="K372" i="4"/>
  <c r="J402" i="4"/>
  <c r="J403" i="4"/>
  <c r="J405" i="4"/>
  <c r="J406" i="4"/>
  <c r="J408" i="4"/>
  <c r="J409" i="4"/>
  <c r="P360" i="4"/>
  <c r="K359" i="4"/>
  <c r="K360" i="4"/>
  <c r="J359" i="4"/>
  <c r="J360" i="4"/>
  <c r="H358" i="4"/>
  <c r="H173" i="4" s="1"/>
  <c r="H400" i="4" l="1"/>
  <c r="H171" i="4" s="1"/>
  <c r="H96" i="4"/>
  <c r="O415" i="4"/>
  <c r="O414" i="4" s="1"/>
  <c r="O178" i="4"/>
  <c r="J442" i="4"/>
  <c r="K442" i="4"/>
  <c r="O376" i="4"/>
  <c r="Q376" i="4" s="1"/>
  <c r="Q377" i="4"/>
  <c r="O111" i="4"/>
  <c r="O110" i="4" s="1"/>
  <c r="O163" i="4" s="1"/>
  <c r="O161" i="4" s="1"/>
  <c r="Q161" i="4" s="1"/>
  <c r="Q112" i="4"/>
  <c r="O369" i="4"/>
  <c r="Q369" i="4" s="1"/>
  <c r="Q370" i="4"/>
  <c r="O361" i="4"/>
  <c r="Q361" i="4" s="1"/>
  <c r="Q362" i="4"/>
  <c r="J401" i="4"/>
  <c r="K108" i="4"/>
  <c r="O337" i="4"/>
  <c r="O263" i="4" s="1"/>
  <c r="O262" i="4" s="1"/>
  <c r="O177" i="4"/>
  <c r="O261" i="4" s="1"/>
  <c r="Q394" i="4"/>
  <c r="O167" i="4"/>
  <c r="Q170" i="4"/>
  <c r="Q174" i="4"/>
  <c r="O259" i="4"/>
  <c r="Q259" i="4" s="1"/>
  <c r="Q260" i="4"/>
  <c r="Q400" i="4"/>
  <c r="Q175" i="4"/>
  <c r="O166" i="4"/>
  <c r="J404" i="4"/>
  <c r="H103" i="4"/>
  <c r="K407" i="4"/>
  <c r="H382" i="4"/>
  <c r="J382" i="4" s="1"/>
  <c r="K401" i="4"/>
  <c r="O384" i="4" l="1"/>
  <c r="O383" i="4" s="1"/>
  <c r="P414" i="4"/>
  <c r="Q166" i="4"/>
  <c r="Q171" i="4"/>
  <c r="Q163" i="4"/>
  <c r="O172" i="4"/>
  <c r="O165" i="4" s="1"/>
  <c r="O380" i="4"/>
  <c r="H78" i="4"/>
  <c r="K78" i="4" s="1"/>
  <c r="K103" i="4"/>
  <c r="Q167" i="4"/>
  <c r="K400" i="4"/>
  <c r="O381" i="4" l="1"/>
  <c r="Q381" i="4" s="1"/>
  <c r="P383" i="4"/>
  <c r="O378" i="4"/>
  <c r="Q378" i="4" s="1"/>
  <c r="Q380" i="4"/>
  <c r="Q172" i="4"/>
  <c r="O164" i="4"/>
  <c r="K171" i="4"/>
  <c r="Q164" i="4" l="1"/>
  <c r="Q165" i="4"/>
  <c r="Q78" i="4"/>
  <c r="Q103" i="4"/>
  <c r="P43" i="4"/>
  <c r="P44" i="4"/>
  <c r="P45" i="4"/>
  <c r="P46" i="4"/>
  <c r="P47" i="4"/>
  <c r="P53" i="4"/>
  <c r="P57" i="4"/>
  <c r="P59" i="4"/>
  <c r="Q43" i="4"/>
  <c r="Q44" i="4"/>
  <c r="Q45" i="4"/>
  <c r="Q46" i="4"/>
  <c r="Q47" i="4"/>
  <c r="Q53" i="4"/>
  <c r="Q57" i="4"/>
  <c r="Q59" i="4"/>
  <c r="O58" i="4"/>
  <c r="O52" i="4"/>
  <c r="O42" i="4"/>
  <c r="O41" i="4" s="1"/>
  <c r="P42" i="4"/>
  <c r="K41" i="4"/>
  <c r="O11" i="4"/>
  <c r="P11" i="4" s="1"/>
  <c r="K11" i="4"/>
  <c r="K12" i="4"/>
  <c r="K15" i="4"/>
  <c r="K16" i="4"/>
  <c r="K17" i="4"/>
  <c r="K18" i="4"/>
  <c r="K21" i="4"/>
  <c r="K22" i="4"/>
  <c r="K23" i="4"/>
  <c r="K24" i="4"/>
  <c r="K28" i="4"/>
  <c r="K29" i="4"/>
  <c r="K32" i="4"/>
  <c r="K33" i="4"/>
  <c r="K35" i="4"/>
  <c r="K39" i="4"/>
  <c r="K43" i="4"/>
  <c r="K44" i="4"/>
  <c r="K45" i="4"/>
  <c r="K46" i="4"/>
  <c r="K47" i="4"/>
  <c r="K53" i="4"/>
  <c r="K55" i="4"/>
  <c r="K56" i="4"/>
  <c r="K57" i="4"/>
  <c r="K59" i="4"/>
  <c r="K63" i="4"/>
  <c r="K65" i="4"/>
  <c r="H62" i="4"/>
  <c r="K61" i="4"/>
  <c r="H58" i="4"/>
  <c r="K54" i="4"/>
  <c r="H37" i="4"/>
  <c r="H36" i="4" s="1"/>
  <c r="H31" i="4"/>
  <c r="H60" i="4" l="1"/>
  <c r="J60" i="4" s="1"/>
  <c r="J58" i="4"/>
  <c r="K62" i="4"/>
  <c r="J62" i="4"/>
  <c r="P58" i="4"/>
  <c r="K42" i="4"/>
  <c r="K31" i="4"/>
  <c r="K52" i="4"/>
  <c r="K58" i="4"/>
  <c r="P41" i="4"/>
  <c r="P52" i="4"/>
  <c r="Q41" i="4"/>
  <c r="Q52" i="4"/>
  <c r="Q42" i="4"/>
  <c r="Q58" i="4"/>
  <c r="Q11" i="4"/>
  <c r="K38" i="4"/>
  <c r="K36" i="4"/>
  <c r="K37" i="4"/>
  <c r="J12" i="4"/>
  <c r="J16" i="4"/>
  <c r="J17" i="4"/>
  <c r="J18" i="4"/>
  <c r="J21" i="4"/>
  <c r="J22" i="4"/>
  <c r="J23" i="4"/>
  <c r="J24" i="4"/>
  <c r="J28" i="4"/>
  <c r="J29" i="4"/>
  <c r="J32" i="4"/>
  <c r="J33" i="4"/>
  <c r="J35" i="4"/>
  <c r="J36" i="4"/>
  <c r="J37" i="4"/>
  <c r="J38" i="4"/>
  <c r="J39" i="4"/>
  <c r="J11" i="4"/>
  <c r="H34" i="4"/>
  <c r="H30" i="4"/>
  <c r="J30" i="4" s="1"/>
  <c r="H27" i="4"/>
  <c r="J15" i="4"/>
  <c r="H14" i="4"/>
  <c r="K14" i="4" s="1"/>
  <c r="J34" i="4" l="1"/>
  <c r="K34" i="4"/>
  <c r="H26" i="4"/>
  <c r="K26" i="4" s="1"/>
  <c r="K27" i="4"/>
  <c r="K20" i="4"/>
  <c r="K60" i="4"/>
  <c r="K30" i="4"/>
  <c r="H25" i="4"/>
  <c r="J20" i="4"/>
  <c r="J31" i="4"/>
  <c r="J27" i="4"/>
  <c r="J14" i="4"/>
  <c r="K25" i="4" l="1"/>
  <c r="J26" i="4"/>
  <c r="K19" i="4"/>
  <c r="J19" i="4"/>
  <c r="H13" i="4"/>
  <c r="H10" i="4" s="1"/>
  <c r="J25" i="4"/>
  <c r="H9" i="4" l="1"/>
  <c r="K13" i="4"/>
  <c r="K10" i="4"/>
  <c r="J13" i="4"/>
  <c r="J10" i="4"/>
  <c r="K281" i="4" l="1"/>
  <c r="K290" i="4"/>
  <c r="K291" i="4"/>
  <c r="K292" i="4"/>
  <c r="K293" i="4"/>
  <c r="K294" i="4"/>
  <c r="K303" i="4"/>
  <c r="K308" i="4"/>
  <c r="K318" i="4"/>
  <c r="K387" i="4"/>
  <c r="H429" i="4" l="1"/>
  <c r="H427" i="4"/>
  <c r="J427" i="4" s="1"/>
  <c r="H423" i="4"/>
  <c r="J423" i="4" s="1"/>
  <c r="H417" i="4"/>
  <c r="H398" i="4"/>
  <c r="J398" i="4" s="1"/>
  <c r="H395" i="4"/>
  <c r="J395" i="4" s="1"/>
  <c r="H392" i="4"/>
  <c r="H391" i="4" s="1"/>
  <c r="H388" i="4"/>
  <c r="H386" i="4"/>
  <c r="H379" i="4"/>
  <c r="K379" i="4" s="1"/>
  <c r="H371" i="4"/>
  <c r="H370" i="4" s="1"/>
  <c r="H369" i="4" s="1"/>
  <c r="K106" i="4" s="1"/>
  <c r="H362" i="4"/>
  <c r="H350" i="4"/>
  <c r="J339" i="4"/>
  <c r="H333" i="4"/>
  <c r="H330" i="4"/>
  <c r="H329" i="4" s="1"/>
  <c r="H313" i="4"/>
  <c r="J313" i="4" s="1"/>
  <c r="H309" i="4"/>
  <c r="J309" i="4" s="1"/>
  <c r="H297" i="4"/>
  <c r="H289" i="4"/>
  <c r="K289" i="4" s="1"/>
  <c r="J282" i="4"/>
  <c r="H265" i="4"/>
  <c r="H251" i="4"/>
  <c r="H250" i="4" s="1"/>
  <c r="H249" i="4" s="1"/>
  <c r="H246" i="4"/>
  <c r="H244" i="4" s="1"/>
  <c r="K96" i="4"/>
  <c r="H238" i="4"/>
  <c r="H237" i="4" s="1"/>
  <c r="H235" i="4"/>
  <c r="H169" i="4" s="1"/>
  <c r="J229" i="4"/>
  <c r="H223" i="4"/>
  <c r="J223" i="4" s="1"/>
  <c r="H219" i="4"/>
  <c r="J219" i="4" s="1"/>
  <c r="H207" i="4"/>
  <c r="H199" i="4"/>
  <c r="J199" i="4" s="1"/>
  <c r="H180" i="4"/>
  <c r="H162" i="4"/>
  <c r="K162" i="4" s="1"/>
  <c r="H152" i="4"/>
  <c r="J152" i="4" s="1"/>
  <c r="H147" i="4"/>
  <c r="J147" i="4" s="1"/>
  <c r="H140" i="4"/>
  <c r="J140" i="4" s="1"/>
  <c r="H132" i="4"/>
  <c r="J132" i="4" s="1"/>
  <c r="H130" i="4"/>
  <c r="J130" i="4" s="1"/>
  <c r="H113" i="4"/>
  <c r="H109" i="4"/>
  <c r="H81" i="4" s="1"/>
  <c r="K81" i="4" s="1"/>
  <c r="H101" i="4"/>
  <c r="K101" i="4" s="1"/>
  <c r="H94" i="4"/>
  <c r="K94" i="4" s="1"/>
  <c r="H93" i="4"/>
  <c r="K93" i="4" s="1"/>
  <c r="H92" i="4"/>
  <c r="K92" i="4" s="1"/>
  <c r="H91" i="4"/>
  <c r="K91" i="4" s="1"/>
  <c r="P446" i="4"/>
  <c r="J446" i="4"/>
  <c r="J445" i="4"/>
  <c r="J440" i="4"/>
  <c r="J438" i="4"/>
  <c r="J437" i="4"/>
  <c r="J436" i="4"/>
  <c r="J435" i="4"/>
  <c r="P434" i="4"/>
  <c r="J434" i="4"/>
  <c r="P432" i="4"/>
  <c r="J432" i="4"/>
  <c r="P431" i="4"/>
  <c r="J431" i="4"/>
  <c r="J430" i="4"/>
  <c r="J428" i="4"/>
  <c r="J426" i="4"/>
  <c r="J425" i="4"/>
  <c r="J424" i="4"/>
  <c r="P423" i="4"/>
  <c r="J422" i="4"/>
  <c r="J421" i="4"/>
  <c r="J420" i="4"/>
  <c r="P419" i="4"/>
  <c r="J419" i="4"/>
  <c r="J418" i="4"/>
  <c r="J400" i="4"/>
  <c r="J96" i="4" s="1"/>
  <c r="J75" i="4" s="1"/>
  <c r="J399" i="4"/>
  <c r="J397" i="4"/>
  <c r="P396" i="4"/>
  <c r="J396" i="4"/>
  <c r="P395" i="4"/>
  <c r="O92" i="4"/>
  <c r="Q92" i="4" s="1"/>
  <c r="J393" i="4"/>
  <c r="J92" i="4" s="1"/>
  <c r="J390" i="4"/>
  <c r="J389" i="4"/>
  <c r="Q387" i="4"/>
  <c r="J387" i="4"/>
  <c r="J386" i="4" s="1"/>
  <c r="J385" i="4" s="1"/>
  <c r="P374" i="4"/>
  <c r="J374" i="4"/>
  <c r="J373" i="4"/>
  <c r="J372" i="4"/>
  <c r="J108" i="4" s="1"/>
  <c r="J106" i="4" s="1"/>
  <c r="J368" i="4"/>
  <c r="J367" i="4"/>
  <c r="J366" i="4"/>
  <c r="J365" i="4"/>
  <c r="J364" i="4"/>
  <c r="P363" i="4"/>
  <c r="K358" i="4"/>
  <c r="J358" i="4"/>
  <c r="P357" i="4"/>
  <c r="J357" i="4"/>
  <c r="J356" i="4"/>
  <c r="P354" i="4"/>
  <c r="J354" i="4"/>
  <c r="J353" i="4"/>
  <c r="P352" i="4"/>
  <c r="J352" i="4"/>
  <c r="J351" i="4"/>
  <c r="J349" i="4"/>
  <c r="J348" i="4"/>
  <c r="J347" i="4"/>
  <c r="J346" i="4"/>
  <c r="J345" i="4"/>
  <c r="J344" i="4"/>
  <c r="J343" i="4"/>
  <c r="J342" i="4"/>
  <c r="J341" i="4"/>
  <c r="P340" i="4"/>
  <c r="J340" i="4"/>
  <c r="J336" i="4"/>
  <c r="J94" i="4" s="1"/>
  <c r="O93" i="4"/>
  <c r="J335" i="4"/>
  <c r="J93" i="4" s="1"/>
  <c r="O91" i="4"/>
  <c r="Q91" i="4" s="1"/>
  <c r="K334" i="4"/>
  <c r="J334" i="4"/>
  <c r="J91" i="4" s="1"/>
  <c r="J331" i="4"/>
  <c r="J86" i="4" s="1"/>
  <c r="J71" i="4" s="1"/>
  <c r="K328" i="4"/>
  <c r="J328" i="4"/>
  <c r="J327" i="4"/>
  <c r="K326" i="4"/>
  <c r="J326" i="4"/>
  <c r="K325" i="4"/>
  <c r="J325" i="4"/>
  <c r="J324" i="4"/>
  <c r="J323" i="4"/>
  <c r="Q322" i="4"/>
  <c r="J321" i="4"/>
  <c r="J320" i="4"/>
  <c r="P319" i="4"/>
  <c r="J319" i="4"/>
  <c r="P318" i="4"/>
  <c r="J318" i="4"/>
  <c r="J317" i="4"/>
  <c r="P316" i="4"/>
  <c r="K316" i="4"/>
  <c r="J316" i="4"/>
  <c r="J315" i="4"/>
  <c r="P314" i="4"/>
  <c r="K314" i="4"/>
  <c r="J314" i="4"/>
  <c r="J312" i="4"/>
  <c r="J311" i="4"/>
  <c r="P310" i="4"/>
  <c r="J310" i="4"/>
  <c r="P309" i="4"/>
  <c r="P308" i="4"/>
  <c r="J308" i="4"/>
  <c r="P307" i="4"/>
  <c r="K307" i="4"/>
  <c r="J307" i="4"/>
  <c r="K306" i="4"/>
  <c r="J306" i="4"/>
  <c r="P305" i="4"/>
  <c r="K305" i="4"/>
  <c r="J305" i="4"/>
  <c r="J304" i="4"/>
  <c r="P303" i="4"/>
  <c r="J303" i="4"/>
  <c r="P302" i="4"/>
  <c r="K302" i="4"/>
  <c r="J302" i="4"/>
  <c r="K301" i="4"/>
  <c r="J301" i="4"/>
  <c r="P300" i="4"/>
  <c r="K300" i="4"/>
  <c r="J300" i="4"/>
  <c r="J299" i="4"/>
  <c r="P298" i="4"/>
  <c r="K298" i="4"/>
  <c r="J298" i="4"/>
  <c r="K295" i="4"/>
  <c r="J295" i="4"/>
  <c r="P294" i="4"/>
  <c r="J294" i="4"/>
  <c r="J293" i="4"/>
  <c r="J292" i="4"/>
  <c r="P291" i="4"/>
  <c r="J291" i="4"/>
  <c r="J290" i="4"/>
  <c r="P288" i="4"/>
  <c r="K288" i="4"/>
  <c r="J288" i="4"/>
  <c r="P287" i="4"/>
  <c r="J287" i="4"/>
  <c r="J286" i="4"/>
  <c r="P285" i="4"/>
  <c r="J285" i="4"/>
  <c r="J284" i="4"/>
  <c r="P283" i="4"/>
  <c r="J283" i="4"/>
  <c r="P281" i="4"/>
  <c r="J281" i="4"/>
  <c r="P280" i="4"/>
  <c r="K280" i="4"/>
  <c r="J280" i="4"/>
  <c r="J279" i="4"/>
  <c r="P278" i="4"/>
  <c r="J278" i="4"/>
  <c r="P277" i="4"/>
  <c r="K277" i="4"/>
  <c r="J277" i="4"/>
  <c r="P276" i="4"/>
  <c r="K276" i="4"/>
  <c r="J276" i="4"/>
  <c r="J275" i="4"/>
  <c r="J274" i="4"/>
  <c r="J273" i="4"/>
  <c r="J272" i="4"/>
  <c r="J271" i="4"/>
  <c r="J270" i="4"/>
  <c r="P269" i="4"/>
  <c r="J269" i="4"/>
  <c r="J268" i="4"/>
  <c r="P267" i="4"/>
  <c r="K267" i="4"/>
  <c r="J267" i="4"/>
  <c r="P266" i="4"/>
  <c r="K266" i="4"/>
  <c r="J266" i="4"/>
  <c r="P258" i="4"/>
  <c r="J258" i="4"/>
  <c r="J257" i="4"/>
  <c r="J256" i="4"/>
  <c r="P255" i="4"/>
  <c r="J255" i="4"/>
  <c r="J254" i="4"/>
  <c r="P253" i="4"/>
  <c r="J253" i="4"/>
  <c r="J252" i="4"/>
  <c r="Q101" i="4"/>
  <c r="K248" i="4"/>
  <c r="J248" i="4"/>
  <c r="J101" i="4" s="1"/>
  <c r="O100" i="4"/>
  <c r="J247" i="4"/>
  <c r="J245" i="4"/>
  <c r="J239" i="4"/>
  <c r="O87" i="4"/>
  <c r="K236" i="4"/>
  <c r="J236" i="4"/>
  <c r="J234" i="4"/>
  <c r="J233" i="4"/>
  <c r="J232" i="4"/>
  <c r="J230" i="4"/>
  <c r="P229" i="4"/>
  <c r="J228" i="4"/>
  <c r="J227" i="4"/>
  <c r="P226" i="4"/>
  <c r="J226" i="4"/>
  <c r="J225" i="4"/>
  <c r="P224" i="4"/>
  <c r="J224" i="4"/>
  <c r="P223" i="4"/>
  <c r="J222" i="4"/>
  <c r="J221" i="4"/>
  <c r="J220" i="4"/>
  <c r="P219" i="4"/>
  <c r="J218" i="4"/>
  <c r="K217" i="4"/>
  <c r="J217" i="4"/>
  <c r="P216" i="4"/>
  <c r="K216" i="4"/>
  <c r="J216" i="4"/>
  <c r="P215" i="4"/>
  <c r="K215" i="4"/>
  <c r="J215" i="4"/>
  <c r="J214" i="4"/>
  <c r="J213" i="4"/>
  <c r="J212" i="4"/>
  <c r="J211" i="4"/>
  <c r="P210" i="4"/>
  <c r="K210" i="4"/>
  <c r="J210" i="4"/>
  <c r="J209" i="4"/>
  <c r="J208" i="4"/>
  <c r="J205" i="4"/>
  <c r="P204" i="4"/>
  <c r="J204" i="4"/>
  <c r="J203" i="4"/>
  <c r="P202" i="4"/>
  <c r="J202" i="4"/>
  <c r="J201" i="4"/>
  <c r="P200" i="4"/>
  <c r="J200" i="4"/>
  <c r="P198" i="4"/>
  <c r="J198" i="4"/>
  <c r="J197" i="4"/>
  <c r="J196" i="4"/>
  <c r="P195" i="4"/>
  <c r="J195" i="4"/>
  <c r="J194" i="4"/>
  <c r="P193" i="4"/>
  <c r="J193" i="4"/>
  <c r="J192" i="4"/>
  <c r="P191" i="4"/>
  <c r="J191" i="4"/>
  <c r="J190" i="4"/>
  <c r="P189" i="4"/>
  <c r="J189" i="4"/>
  <c r="J188" i="4"/>
  <c r="P187" i="4"/>
  <c r="J187" i="4"/>
  <c r="J186" i="4"/>
  <c r="P185" i="4"/>
  <c r="J185" i="4"/>
  <c r="P184" i="4"/>
  <c r="J184" i="4"/>
  <c r="J183" i="4"/>
  <c r="P182" i="4"/>
  <c r="J182" i="4"/>
  <c r="J181" i="4"/>
  <c r="K158" i="4"/>
  <c r="J158" i="4"/>
  <c r="J157" i="4" s="1"/>
  <c r="J156" i="4"/>
  <c r="J155" i="4"/>
  <c r="P154" i="4"/>
  <c r="J154" i="4"/>
  <c r="J153" i="4"/>
  <c r="P151" i="4"/>
  <c r="J151" i="4"/>
  <c r="J150" i="4"/>
  <c r="J149" i="4"/>
  <c r="J148" i="4"/>
  <c r="J146" i="4"/>
  <c r="P145" i="4"/>
  <c r="J145" i="4"/>
  <c r="J144" i="4"/>
  <c r="P143" i="4"/>
  <c r="J143" i="4"/>
  <c r="J142" i="4"/>
  <c r="P141" i="4"/>
  <c r="J141" i="4"/>
  <c r="P140" i="4"/>
  <c r="P138" i="4"/>
  <c r="P137" i="4"/>
  <c r="J137" i="4"/>
  <c r="J136" i="4"/>
  <c r="P135" i="4"/>
  <c r="J135" i="4"/>
  <c r="J134" i="4"/>
  <c r="P133" i="4"/>
  <c r="J133" i="4"/>
  <c r="P131" i="4"/>
  <c r="J131" i="4"/>
  <c r="P130" i="4"/>
  <c r="P129" i="4"/>
  <c r="J129" i="4"/>
  <c r="J128" i="4"/>
  <c r="J127" i="4"/>
  <c r="J126" i="4"/>
  <c r="J125" i="4"/>
  <c r="J124" i="4"/>
  <c r="J123" i="4"/>
  <c r="J122" i="4"/>
  <c r="J121" i="4"/>
  <c r="J120" i="4"/>
  <c r="J119" i="4"/>
  <c r="P118" i="4"/>
  <c r="J118" i="4"/>
  <c r="J117" i="4"/>
  <c r="P116" i="4"/>
  <c r="J116" i="4"/>
  <c r="J115" i="4"/>
  <c r="J114" i="4"/>
  <c r="P103" i="4"/>
  <c r="P78" i="4"/>
  <c r="J74" i="4"/>
  <c r="O39" i="4"/>
  <c r="O38" i="4" s="1"/>
  <c r="O35" i="4"/>
  <c r="O32" i="4"/>
  <c r="O29" i="4"/>
  <c r="O28" i="4"/>
  <c r="O23" i="4"/>
  <c r="O12" i="4"/>
  <c r="J429" i="4" l="1"/>
  <c r="H416" i="4"/>
  <c r="H415" i="4" s="1"/>
  <c r="H296" i="4"/>
  <c r="J350" i="4"/>
  <c r="H338" i="4"/>
  <c r="J417" i="4"/>
  <c r="H332" i="4"/>
  <c r="H170" i="4" s="1"/>
  <c r="K333" i="4"/>
  <c r="H206" i="4"/>
  <c r="J109" i="4"/>
  <c r="J81" i="4" s="1"/>
  <c r="J235" i="4"/>
  <c r="J371" i="4"/>
  <c r="P91" i="4"/>
  <c r="P92" i="4"/>
  <c r="J251" i="4"/>
  <c r="J330" i="4"/>
  <c r="J238" i="4"/>
  <c r="J363" i="4"/>
  <c r="J392" i="4"/>
  <c r="J246" i="4"/>
  <c r="J289" i="4"/>
  <c r="K246" i="4"/>
  <c r="H75" i="4"/>
  <c r="K75" i="4" s="1"/>
  <c r="J379" i="4"/>
  <c r="H87" i="4"/>
  <c r="K87" i="4" s="1"/>
  <c r="O72" i="4"/>
  <c r="Q72" i="4" s="1"/>
  <c r="Q87" i="4"/>
  <c r="P93" i="4"/>
  <c r="Q93" i="4"/>
  <c r="H355" i="4"/>
  <c r="J355" i="4" s="1"/>
  <c r="K356" i="4"/>
  <c r="O99" i="4"/>
  <c r="P322" i="4"/>
  <c r="P336" i="4"/>
  <c r="O94" i="4"/>
  <c r="O108" i="4"/>
  <c r="P108" i="4" s="1"/>
  <c r="O109" i="4"/>
  <c r="J333" i="4"/>
  <c r="H175" i="4"/>
  <c r="H174" i="4" s="1"/>
  <c r="H168" i="4"/>
  <c r="K168" i="4" s="1"/>
  <c r="H86" i="4"/>
  <c r="Q289" i="4"/>
  <c r="P235" i="4"/>
  <c r="P282" i="4"/>
  <c r="P23" i="4"/>
  <c r="Q23" i="4"/>
  <c r="Q65" i="4"/>
  <c r="P65" i="4"/>
  <c r="P162" i="4"/>
  <c r="K388" i="4"/>
  <c r="K395" i="4"/>
  <c r="P29" i="4"/>
  <c r="Q29" i="4"/>
  <c r="P55" i="4"/>
  <c r="Q55" i="4"/>
  <c r="Q12" i="4"/>
  <c r="P12" i="4"/>
  <c r="Q28" i="4"/>
  <c r="P28" i="4"/>
  <c r="Q32" i="4"/>
  <c r="P32" i="4"/>
  <c r="P63" i="4"/>
  <c r="O62" i="4"/>
  <c r="Q63" i="4"/>
  <c r="P132" i="4"/>
  <c r="Q235" i="4"/>
  <c r="H385" i="4"/>
  <c r="H448" i="4"/>
  <c r="K363" i="4"/>
  <c r="K391" i="4"/>
  <c r="K392" i="4"/>
  <c r="K398" i="4"/>
  <c r="K370" i="4"/>
  <c r="K371" i="4"/>
  <c r="J207" i="4"/>
  <c r="J206" i="4" s="1"/>
  <c r="Q386" i="4"/>
  <c r="Q385" i="4"/>
  <c r="Q356" i="4"/>
  <c r="P39" i="4"/>
  <c r="Q39" i="4"/>
  <c r="P35" i="4"/>
  <c r="Q35" i="4"/>
  <c r="J102" i="4"/>
  <c r="J77" i="4" s="1"/>
  <c r="J322" i="4"/>
  <c r="J297" i="4"/>
  <c r="J265" i="4"/>
  <c r="H139" i="4"/>
  <c r="H179" i="4"/>
  <c r="P199" i="4"/>
  <c r="H264" i="4"/>
  <c r="H166" i="4" s="1"/>
  <c r="H375" i="4"/>
  <c r="J113" i="4"/>
  <c r="J112" i="4" s="1"/>
  <c r="P339" i="4"/>
  <c r="P387" i="4"/>
  <c r="H394" i="4"/>
  <c r="H95" i="4" s="1"/>
  <c r="K386" i="4"/>
  <c r="P373" i="4"/>
  <c r="P257" i="4"/>
  <c r="P212" i="4"/>
  <c r="P120" i="4"/>
  <c r="P122" i="4"/>
  <c r="P124" i="4"/>
  <c r="P126" i="4"/>
  <c r="P128" i="4"/>
  <c r="P147" i="4"/>
  <c r="P148" i="4"/>
  <c r="P150" i="4"/>
  <c r="P155" i="4"/>
  <c r="O34" i="4"/>
  <c r="P101" i="4"/>
  <c r="P159" i="4"/>
  <c r="J180" i="4"/>
  <c r="J179" i="4" s="1"/>
  <c r="P197" i="4"/>
  <c r="P208" i="4"/>
  <c r="P217" i="4"/>
  <c r="P218" i="4"/>
  <c r="P220" i="4"/>
  <c r="P222" i="4"/>
  <c r="P270" i="4"/>
  <c r="P272" i="4"/>
  <c r="P274" i="4"/>
  <c r="P292" i="4"/>
  <c r="P293" i="4"/>
  <c r="P306" i="4"/>
  <c r="P312" i="4"/>
  <c r="P386" i="4"/>
  <c r="P436" i="4"/>
  <c r="P438" i="4"/>
  <c r="P445" i="4"/>
  <c r="H112" i="4"/>
  <c r="P214" i="4"/>
  <c r="P228" i="4"/>
  <c r="P325" i="4"/>
  <c r="P342" i="4"/>
  <c r="P344" i="4"/>
  <c r="P346" i="4"/>
  <c r="P348" i="4"/>
  <c r="P421" i="4"/>
  <c r="P424" i="4"/>
  <c r="P426" i="4"/>
  <c r="P429" i="4"/>
  <c r="P430" i="4"/>
  <c r="P355" i="4"/>
  <c r="P362" i="4"/>
  <c r="P361" i="4"/>
  <c r="Q355" i="4"/>
  <c r="J244" i="4"/>
  <c r="K244" i="4"/>
  <c r="K369" i="4"/>
  <c r="J370" i="4"/>
  <c r="H260" i="4"/>
  <c r="H259" i="4" s="1"/>
  <c r="H90" i="4"/>
  <c r="H88" i="4"/>
  <c r="H105" i="4"/>
  <c r="H361" i="4"/>
  <c r="H104" i="4" s="1"/>
  <c r="K104" i="4" s="1"/>
  <c r="J369" i="4"/>
  <c r="H377" i="4"/>
  <c r="K377" i="4" s="1"/>
  <c r="O27" i="4"/>
  <c r="K322" i="4"/>
  <c r="K313" i="4"/>
  <c r="K297" i="4"/>
  <c r="K235" i="4"/>
  <c r="O24" i="4"/>
  <c r="O33" i="4"/>
  <c r="O16" i="4"/>
  <c r="O17" i="4"/>
  <c r="O18" i="4"/>
  <c r="O21" i="4"/>
  <c r="O22" i="4"/>
  <c r="J162" i="4"/>
  <c r="P114" i="4"/>
  <c r="P115" i="4"/>
  <c r="P117" i="4"/>
  <c r="P119" i="4"/>
  <c r="P121" i="4"/>
  <c r="P123" i="4"/>
  <c r="P125" i="4"/>
  <c r="P127" i="4"/>
  <c r="P134" i="4"/>
  <c r="P136" i="4"/>
  <c r="P142" i="4"/>
  <c r="P144" i="4"/>
  <c r="P146" i="4"/>
  <c r="P149" i="4"/>
  <c r="P153" i="4"/>
  <c r="P156" i="4"/>
  <c r="P158" i="4"/>
  <c r="P181" i="4"/>
  <c r="P183" i="4"/>
  <c r="P186" i="4"/>
  <c r="P188" i="4"/>
  <c r="Q158" i="4"/>
  <c r="P190" i="4"/>
  <c r="P192" i="4"/>
  <c r="P194" i="4"/>
  <c r="K207" i="4"/>
  <c r="Q210" i="4"/>
  <c r="Q216" i="4"/>
  <c r="P230" i="4"/>
  <c r="P233" i="4"/>
  <c r="P236" i="4"/>
  <c r="P239" i="4"/>
  <c r="P245" i="4"/>
  <c r="P247" i="4"/>
  <c r="P248" i="4"/>
  <c r="P252" i="4"/>
  <c r="P254" i="4"/>
  <c r="P256" i="4"/>
  <c r="K265" i="4"/>
  <c r="Q266" i="4"/>
  <c r="Q267" i="4"/>
  <c r="Q276" i="4"/>
  <c r="Q280" i="4"/>
  <c r="Q281" i="4"/>
  <c r="P196" i="4"/>
  <c r="P201" i="4"/>
  <c r="P203" i="4"/>
  <c r="P205" i="4"/>
  <c r="P209" i="4"/>
  <c r="P211" i="4"/>
  <c r="P213" i="4"/>
  <c r="Q215" i="4"/>
  <c r="Q217" i="4"/>
  <c r="P221" i="4"/>
  <c r="P225" i="4"/>
  <c r="P227" i="4"/>
  <c r="P232" i="4"/>
  <c r="P234" i="4"/>
  <c r="Q236" i="4"/>
  <c r="Q246" i="4"/>
  <c r="Q248" i="4"/>
  <c r="P268" i="4"/>
  <c r="P271" i="4"/>
  <c r="P273" i="4"/>
  <c r="P275" i="4"/>
  <c r="Q277" i="4"/>
  <c r="P279" i="4"/>
  <c r="P284" i="4"/>
  <c r="P286" i="4"/>
  <c r="Q288" i="4"/>
  <c r="P290" i="4"/>
  <c r="Q290" i="4"/>
  <c r="Q291" i="4"/>
  <c r="Q292" i="4"/>
  <c r="Q293" i="4"/>
  <c r="Q294" i="4"/>
  <c r="P295" i="4"/>
  <c r="Q298" i="4"/>
  <c r="Q300" i="4"/>
  <c r="P301" i="4"/>
  <c r="Q302" i="4"/>
  <c r="Q303" i="4"/>
  <c r="Q305" i="4"/>
  <c r="Q307" i="4"/>
  <c r="Q308" i="4"/>
  <c r="Q314" i="4"/>
  <c r="Q316" i="4"/>
  <c r="P323" i="4"/>
  <c r="Q325" i="4"/>
  <c r="P326" i="4"/>
  <c r="P327" i="4"/>
  <c r="P328" i="4"/>
  <c r="P331" i="4"/>
  <c r="P334" i="4"/>
  <c r="P335" i="4"/>
  <c r="P341" i="4"/>
  <c r="P343" i="4"/>
  <c r="P345" i="4"/>
  <c r="P347" i="4"/>
  <c r="P349" i="4"/>
  <c r="P350" i="4"/>
  <c r="P351" i="4"/>
  <c r="P353" i="4"/>
  <c r="P356" i="4"/>
  <c r="P359" i="4"/>
  <c r="P365" i="4"/>
  <c r="P367" i="4"/>
  <c r="P379" i="4"/>
  <c r="Q295" i="4"/>
  <c r="P299" i="4"/>
  <c r="Q301" i="4"/>
  <c r="P304" i="4"/>
  <c r="Q306" i="4"/>
  <c r="P311" i="4"/>
  <c r="P315" i="4"/>
  <c r="P317" i="4"/>
  <c r="Q318" i="4"/>
  <c r="P320" i="4"/>
  <c r="P321" i="4"/>
  <c r="P324" i="4"/>
  <c r="Q326" i="4"/>
  <c r="Q328" i="4"/>
  <c r="Q334" i="4"/>
  <c r="Q359" i="4"/>
  <c r="P364" i="4"/>
  <c r="P366" i="4"/>
  <c r="P368" i="4"/>
  <c r="P372" i="4"/>
  <c r="P385" i="4"/>
  <c r="P389" i="4"/>
  <c r="P393" i="4"/>
  <c r="P397" i="4"/>
  <c r="P398" i="4"/>
  <c r="P399" i="4"/>
  <c r="P418" i="4"/>
  <c r="P420" i="4"/>
  <c r="P422" i="4"/>
  <c r="P425" i="4"/>
  <c r="P428" i="4"/>
  <c r="P435" i="4"/>
  <c r="P437" i="4"/>
  <c r="P440" i="4"/>
  <c r="J388" i="4"/>
  <c r="P388" i="4"/>
  <c r="P390" i="4"/>
  <c r="H167" i="4" l="1"/>
  <c r="K167" i="4" s="1"/>
  <c r="H178" i="4"/>
  <c r="O20" i="4"/>
  <c r="O60" i="4" s="1"/>
  <c r="O61" i="4"/>
  <c r="O14" i="4"/>
  <c r="J296" i="4"/>
  <c r="H414" i="4"/>
  <c r="J332" i="4"/>
  <c r="H98" i="4"/>
  <c r="K98" i="4" s="1"/>
  <c r="H337" i="4"/>
  <c r="J264" i="4"/>
  <c r="J84" i="4" s="1"/>
  <c r="H72" i="4"/>
  <c r="K72" i="4" s="1"/>
  <c r="J394" i="4"/>
  <c r="H89" i="4"/>
  <c r="K89" i="4" s="1"/>
  <c r="K90" i="4"/>
  <c r="P72" i="4"/>
  <c r="H80" i="4"/>
  <c r="K80" i="4" s="1"/>
  <c r="K105" i="4"/>
  <c r="H73" i="4"/>
  <c r="K73" i="4" s="1"/>
  <c r="K88" i="4"/>
  <c r="H74" i="4"/>
  <c r="K74" i="4" s="1"/>
  <c r="K95" i="4"/>
  <c r="H71" i="4"/>
  <c r="K71" i="4" s="1"/>
  <c r="K86" i="4"/>
  <c r="P94" i="4"/>
  <c r="Q94" i="4"/>
  <c r="H100" i="4"/>
  <c r="K100" i="4" s="1"/>
  <c r="H177" i="4"/>
  <c r="H261" i="4" s="1"/>
  <c r="H102" i="4"/>
  <c r="Q244" i="4"/>
  <c r="O81" i="4"/>
  <c r="P109" i="4"/>
  <c r="P169" i="4"/>
  <c r="P289" i="4"/>
  <c r="H111" i="4"/>
  <c r="H84" i="4"/>
  <c r="K296" i="4"/>
  <c r="K355" i="4"/>
  <c r="J391" i="4"/>
  <c r="K385" i="4"/>
  <c r="P246" i="4"/>
  <c r="P87" i="4"/>
  <c r="J448" i="4"/>
  <c r="H160" i="4"/>
  <c r="J160" i="4" s="1"/>
  <c r="J416" i="4"/>
  <c r="J100" i="4" s="1"/>
  <c r="J99" i="4" s="1"/>
  <c r="K264" i="4"/>
  <c r="K170" i="4"/>
  <c r="Q22" i="4"/>
  <c r="P22" i="4"/>
  <c r="Q18" i="4"/>
  <c r="P18" i="4"/>
  <c r="Q16" i="4"/>
  <c r="P16" i="4"/>
  <c r="O31" i="4"/>
  <c r="P33" i="4"/>
  <c r="Q33" i="4"/>
  <c r="O26" i="4"/>
  <c r="Q27" i="4"/>
  <c r="P27" i="4"/>
  <c r="K157" i="4"/>
  <c r="K361" i="4"/>
  <c r="K362" i="4"/>
  <c r="K169" i="4"/>
  <c r="J169" i="4"/>
  <c r="K260" i="4"/>
  <c r="K259" i="4"/>
  <c r="P21" i="4"/>
  <c r="Q21" i="4"/>
  <c r="P17" i="4"/>
  <c r="Q17" i="4"/>
  <c r="Q56" i="4"/>
  <c r="P56" i="4"/>
  <c r="Q24" i="4"/>
  <c r="P24" i="4"/>
  <c r="K206" i="4"/>
  <c r="J362" i="4"/>
  <c r="K338" i="4"/>
  <c r="P244" i="4"/>
  <c r="Q62" i="4"/>
  <c r="P62" i="4"/>
  <c r="K394" i="4"/>
  <c r="P171" i="4"/>
  <c r="Q34" i="4"/>
  <c r="P34" i="4"/>
  <c r="O37" i="4"/>
  <c r="Q38" i="4"/>
  <c r="P38" i="4"/>
  <c r="H85" i="4"/>
  <c r="J338" i="4"/>
  <c r="J375" i="4" s="1"/>
  <c r="Q297" i="4"/>
  <c r="P297" i="4"/>
  <c r="K415" i="4"/>
  <c r="K416" i="4"/>
  <c r="Q358" i="4"/>
  <c r="P358" i="4"/>
  <c r="H376" i="4"/>
  <c r="J376" i="4" s="1"/>
  <c r="J377" i="4"/>
  <c r="J176" i="4"/>
  <c r="J87" i="4"/>
  <c r="J72" i="4" s="1"/>
  <c r="P427" i="4"/>
  <c r="P417" i="4"/>
  <c r="P392" i="4"/>
  <c r="O448" i="4"/>
  <c r="P333" i="4"/>
  <c r="Q333" i="4"/>
  <c r="K332" i="4"/>
  <c r="Q265" i="4"/>
  <c r="P265" i="4"/>
  <c r="Q207" i="4"/>
  <c r="P207" i="4"/>
  <c r="P238" i="4"/>
  <c r="P180" i="4"/>
  <c r="P113" i="4"/>
  <c r="O84" i="4"/>
  <c r="J171" i="4"/>
  <c r="P371" i="4"/>
  <c r="Q313" i="4"/>
  <c r="P313" i="4"/>
  <c r="P330" i="4"/>
  <c r="J329" i="4"/>
  <c r="J168" i="4"/>
  <c r="P377" i="4"/>
  <c r="P251" i="4"/>
  <c r="O105" i="4"/>
  <c r="O80" i="4" s="1"/>
  <c r="O79" i="4" s="1"/>
  <c r="J250" i="4"/>
  <c r="J237" i="4"/>
  <c r="J178" i="4" s="1"/>
  <c r="J159" i="4"/>
  <c r="P152" i="4"/>
  <c r="O85" i="4"/>
  <c r="O70" i="4" s="1"/>
  <c r="Q70" i="4" s="1"/>
  <c r="J139" i="4"/>
  <c r="J138" i="4"/>
  <c r="O19" i="4" l="1"/>
  <c r="O13" i="4" s="1"/>
  <c r="H172" i="4"/>
  <c r="J172" i="4" s="1"/>
  <c r="H449" i="4"/>
  <c r="J414" i="4"/>
  <c r="J166" i="4"/>
  <c r="H384" i="4"/>
  <c r="H383" i="4" s="1"/>
  <c r="J69" i="4"/>
  <c r="J98" i="4"/>
  <c r="J337" i="4"/>
  <c r="J263" i="4" s="1"/>
  <c r="H99" i="4"/>
  <c r="K99" i="4" s="1"/>
  <c r="H97" i="4"/>
  <c r="H83" i="4" s="1"/>
  <c r="H263" i="4"/>
  <c r="H262" i="4" s="1"/>
  <c r="H380" i="4" s="1"/>
  <c r="H378" i="4" s="1"/>
  <c r="H79" i="4"/>
  <c r="K79" i="4" s="1"/>
  <c r="H110" i="4"/>
  <c r="K111" i="4"/>
  <c r="O75" i="4"/>
  <c r="Q75" i="4" s="1"/>
  <c r="Q96" i="4"/>
  <c r="H70" i="4"/>
  <c r="K70" i="4" s="1"/>
  <c r="K85" i="4"/>
  <c r="H69" i="4"/>
  <c r="K84" i="4"/>
  <c r="P81" i="4"/>
  <c r="Q81" i="4"/>
  <c r="H77" i="4"/>
  <c r="K77" i="4" s="1"/>
  <c r="K102" i="4"/>
  <c r="O102" i="4"/>
  <c r="O77" i="4" s="1"/>
  <c r="Q77" i="4" s="1"/>
  <c r="O98" i="4"/>
  <c r="O86" i="4"/>
  <c r="Q86" i="4" s="1"/>
  <c r="P394" i="4"/>
  <c r="O95" i="4"/>
  <c r="O69" i="4"/>
  <c r="O88" i="4"/>
  <c r="O90" i="4"/>
  <c r="J105" i="4"/>
  <c r="J104" i="4" s="1"/>
  <c r="K160" i="4"/>
  <c r="K337" i="4"/>
  <c r="K376" i="4"/>
  <c r="K166" i="4"/>
  <c r="K174" i="4"/>
  <c r="K175" i="4"/>
  <c r="Q54" i="4"/>
  <c r="P54" i="4"/>
  <c r="K173" i="4"/>
  <c r="J173" i="4"/>
  <c r="J361" i="4"/>
  <c r="Q26" i="4"/>
  <c r="P26" i="4"/>
  <c r="Q61" i="4"/>
  <c r="P61" i="4"/>
  <c r="Q20" i="4"/>
  <c r="P20" i="4"/>
  <c r="Q31" i="4"/>
  <c r="P31" i="4"/>
  <c r="P15" i="4"/>
  <c r="Q15" i="4"/>
  <c r="K375" i="4"/>
  <c r="O36" i="4"/>
  <c r="P37" i="4"/>
  <c r="Q37" i="4"/>
  <c r="J415" i="4"/>
  <c r="P173" i="4"/>
  <c r="Q173" i="4"/>
  <c r="O30" i="4"/>
  <c r="K178" i="4"/>
  <c r="J85" i="4"/>
  <c r="J70" i="4" s="1"/>
  <c r="J111" i="4"/>
  <c r="J110" i="4" s="1"/>
  <c r="P139" i="4"/>
  <c r="P157" i="4"/>
  <c r="Q157" i="4"/>
  <c r="J90" i="4"/>
  <c r="J89" i="4" s="1"/>
  <c r="J88" i="4"/>
  <c r="J73" i="4" s="1"/>
  <c r="J249" i="4"/>
  <c r="P338" i="4"/>
  <c r="Q338" i="4"/>
  <c r="O97" i="4"/>
  <c r="O76" i="4" s="1"/>
  <c r="Q76" i="4" s="1"/>
  <c r="Q296" i="4"/>
  <c r="P296" i="4"/>
  <c r="P112" i="4"/>
  <c r="P179" i="4"/>
  <c r="Q264" i="4"/>
  <c r="P264" i="4"/>
  <c r="P376" i="4"/>
  <c r="P391" i="4"/>
  <c r="Q416" i="4"/>
  <c r="P416" i="4"/>
  <c r="J167" i="4"/>
  <c r="J170" i="4"/>
  <c r="J259" i="4"/>
  <c r="J260" i="4"/>
  <c r="Q105" i="4"/>
  <c r="P250" i="4"/>
  <c r="P168" i="4"/>
  <c r="P329" i="4"/>
  <c r="O106" i="4"/>
  <c r="Q106" i="4" s="1"/>
  <c r="P370" i="4"/>
  <c r="P96" i="4"/>
  <c r="P237" i="4"/>
  <c r="O104" i="4"/>
  <c r="Q206" i="4"/>
  <c r="P206" i="4"/>
  <c r="Q332" i="4"/>
  <c r="P332" i="4"/>
  <c r="K172" i="4" l="1"/>
  <c r="J384" i="4"/>
  <c r="H165" i="4"/>
  <c r="K165" i="4" s="1"/>
  <c r="H450" i="4"/>
  <c r="H447" i="4" s="1"/>
  <c r="J165" i="4"/>
  <c r="H381" i="4"/>
  <c r="K263" i="4"/>
  <c r="Q69" i="4"/>
  <c r="K69" i="4"/>
  <c r="O83" i="4"/>
  <c r="P83" i="4" s="1"/>
  <c r="K97" i="4"/>
  <c r="H76" i="4"/>
  <c r="K76" i="4" s="1"/>
  <c r="H82" i="4"/>
  <c r="H453" i="4" s="1"/>
  <c r="K83" i="4"/>
  <c r="O89" i="4"/>
  <c r="Q89" i="4" s="1"/>
  <c r="Q90" i="4"/>
  <c r="O73" i="4"/>
  <c r="Q73" i="4" s="1"/>
  <c r="Q88" i="4"/>
  <c r="O74" i="4"/>
  <c r="Q74" i="4" s="1"/>
  <c r="Q95" i="4"/>
  <c r="K110" i="4"/>
  <c r="H163" i="4"/>
  <c r="K163" i="4" s="1"/>
  <c r="H452" i="4"/>
  <c r="H455" i="4" s="1"/>
  <c r="O71" i="4"/>
  <c r="P86" i="4"/>
  <c r="J262" i="4"/>
  <c r="Q14" i="4"/>
  <c r="P14" i="4"/>
  <c r="Q30" i="4"/>
  <c r="P30" i="4"/>
  <c r="Q19" i="4"/>
  <c r="P19" i="4"/>
  <c r="Q60" i="4"/>
  <c r="P60" i="4"/>
  <c r="K380" i="4"/>
  <c r="K378" i="4"/>
  <c r="P259" i="4"/>
  <c r="Q36" i="4"/>
  <c r="P36" i="4"/>
  <c r="K414" i="4"/>
  <c r="P106" i="4"/>
  <c r="J177" i="4"/>
  <c r="P249" i="4"/>
  <c r="P88" i="4"/>
  <c r="P90" i="4"/>
  <c r="P75" i="4"/>
  <c r="Q100" i="4"/>
  <c r="P100" i="4"/>
  <c r="P448" i="4"/>
  <c r="Q178" i="4"/>
  <c r="P178" i="4"/>
  <c r="Q415" i="4"/>
  <c r="O449" i="4"/>
  <c r="P415" i="4"/>
  <c r="P337" i="4"/>
  <c r="Q337" i="4"/>
  <c r="P102" i="4"/>
  <c r="Q102" i="4"/>
  <c r="Q160" i="4"/>
  <c r="P160" i="4"/>
  <c r="Q85" i="4"/>
  <c r="P85" i="4"/>
  <c r="P167" i="4"/>
  <c r="P170" i="4"/>
  <c r="P260" i="4"/>
  <c r="P369" i="4"/>
  <c r="P105" i="4"/>
  <c r="P375" i="4"/>
  <c r="K262" i="4"/>
  <c r="P166" i="4"/>
  <c r="Q84" i="4"/>
  <c r="P84" i="4"/>
  <c r="Q111" i="4"/>
  <c r="P111" i="4"/>
  <c r="P95" i="4"/>
  <c r="Q98" i="4"/>
  <c r="P98" i="4"/>
  <c r="J175" i="4"/>
  <c r="J80" i="4" s="1"/>
  <c r="J79" i="4" s="1"/>
  <c r="K177" i="4"/>
  <c r="O25" i="4"/>
  <c r="O10" i="4" s="1"/>
  <c r="O9" i="4" s="1"/>
  <c r="H164" i="4" l="1"/>
  <c r="K164" i="4" s="1"/>
  <c r="O68" i="4"/>
  <c r="O67" i="4" s="1"/>
  <c r="H68" i="4"/>
  <c r="P74" i="4"/>
  <c r="H451" i="4"/>
  <c r="H454" i="4" s="1"/>
  <c r="J452" i="4"/>
  <c r="P71" i="4"/>
  <c r="Q71" i="4"/>
  <c r="Q263" i="4"/>
  <c r="Q80" i="4"/>
  <c r="Q25" i="4"/>
  <c r="P25" i="4"/>
  <c r="Q13" i="4"/>
  <c r="P13" i="4"/>
  <c r="P263" i="4"/>
  <c r="O452" i="4"/>
  <c r="P104" i="4"/>
  <c r="Q104" i="4"/>
  <c r="J97" i="4"/>
  <c r="J83" i="4" s="1"/>
  <c r="J383" i="4"/>
  <c r="K384" i="4"/>
  <c r="J449" i="4"/>
  <c r="J261" i="4"/>
  <c r="K261" i="4"/>
  <c r="Q110" i="4"/>
  <c r="P110" i="4"/>
  <c r="P69" i="4"/>
  <c r="J378" i="4"/>
  <c r="J380" i="4"/>
  <c r="P80" i="4"/>
  <c r="P70" i="4"/>
  <c r="P172" i="4"/>
  <c r="Q414" i="4"/>
  <c r="Q177" i="4"/>
  <c r="P177" i="4"/>
  <c r="Q99" i="4"/>
  <c r="P99" i="4"/>
  <c r="J174" i="4"/>
  <c r="Q83" i="4"/>
  <c r="O82" i="4"/>
  <c r="P82" i="4" s="1"/>
  <c r="P165" i="4"/>
  <c r="P77" i="4"/>
  <c r="Q97" i="4"/>
  <c r="P97" i="4"/>
  <c r="Q262" i="4"/>
  <c r="P262" i="4"/>
  <c r="P382" i="4"/>
  <c r="P89" i="4"/>
  <c r="P73" i="4"/>
  <c r="P174" i="4"/>
  <c r="P175" i="4"/>
  <c r="Q68" i="4" l="1"/>
  <c r="K68" i="4"/>
  <c r="H67" i="4"/>
  <c r="K67" i="4" s="1"/>
  <c r="P10" i="4"/>
  <c r="P9" i="4" s="1"/>
  <c r="K381" i="4"/>
  <c r="O451" i="4"/>
  <c r="P161" i="4"/>
  <c r="P163" i="4"/>
  <c r="P79" i="4"/>
  <c r="Q79" i="4"/>
  <c r="P452" i="4"/>
  <c r="O455" i="4"/>
  <c r="P455" i="4" s="1"/>
  <c r="K82" i="4"/>
  <c r="J381" i="4"/>
  <c r="K383" i="4"/>
  <c r="J76" i="4"/>
  <c r="J68" i="4" s="1"/>
  <c r="J67" i="4" s="1"/>
  <c r="J82" i="4"/>
  <c r="P380" i="4"/>
  <c r="P76" i="4"/>
  <c r="J164" i="4"/>
  <c r="Q10" i="4"/>
  <c r="P449" i="4"/>
  <c r="P176" i="4"/>
  <c r="Q82" i="4"/>
  <c r="Q261" i="4"/>
  <c r="P261" i="4"/>
  <c r="Q384" i="4"/>
  <c r="P384" i="4"/>
  <c r="O453" i="4" l="1"/>
  <c r="P453" i="4" s="1"/>
  <c r="P381" i="4"/>
  <c r="O450" i="4"/>
  <c r="O447" i="4" s="1"/>
  <c r="J453" i="4"/>
  <c r="P451" i="4"/>
  <c r="O454" i="4"/>
  <c r="P454" i="4" s="1"/>
  <c r="J450" i="4"/>
  <c r="J447" i="4"/>
  <c r="J455" i="4"/>
  <c r="P378" i="4"/>
  <c r="P68" i="4"/>
  <c r="P164" i="4"/>
  <c r="Q383" i="4"/>
  <c r="J451" i="4" l="1"/>
  <c r="J454" i="4"/>
  <c r="P450" i="4"/>
  <c r="P447" i="4"/>
  <c r="Q67" i="4"/>
  <c r="P67" i="4"/>
  <c r="J163" i="4"/>
  <c r="H161" i="4"/>
  <c r="J161" i="4" l="1"/>
  <c r="K161" i="4"/>
</calcChain>
</file>

<file path=xl/sharedStrings.xml><?xml version="1.0" encoding="utf-8"?>
<sst xmlns="http://schemas.openxmlformats.org/spreadsheetml/2006/main" count="780" uniqueCount="433">
  <si>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</si>
  <si>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</si>
  <si>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</si>
  <si>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</si>
  <si>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</si>
  <si>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</si>
  <si>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</si>
  <si>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</si>
  <si>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</si>
  <si>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</si>
  <si>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</si>
  <si>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</si>
  <si>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</si>
  <si>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</si>
  <si>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</si>
  <si>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</si>
  <si>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</si>
  <si>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</si>
  <si>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</si>
  <si>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</si>
  <si>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</si>
  <si>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</si>
  <si>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</si>
  <si>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</si>
  <si>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</si>
  <si>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Taxe pe utilizarea bunurilor, autorizarea utilizarii bunurilor sau pe desfasurarea de activitati</t>
  </si>
  <si>
    <t>03</t>
  </si>
  <si>
    <t>Taxe si tarife pentru eliberarea de licente si autorizatii de functionare</t>
  </si>
  <si>
    <t>B.CONTRIBUTII DE ASIGURARI</t>
  </si>
  <si>
    <t>CONTRIBUTIILE ANGAJATORILOR</t>
  </si>
  <si>
    <t>O2</t>
  </si>
  <si>
    <t>Contr.de asig.pt.somaj dat.de ang.</t>
  </si>
  <si>
    <t>O1</t>
  </si>
  <si>
    <t>O6</t>
  </si>
  <si>
    <t>Contr.ang. la fd-ul de garantare pt.plata creantelor sal.</t>
  </si>
  <si>
    <t>Venituri din contributia asiguratorie pentru munca pentru fondul de garantare pentru plata creantelor salariale</t>
  </si>
  <si>
    <t>CONTRIBUTIILE ASIGURATILOR</t>
  </si>
  <si>
    <t xml:space="preserve">Contr.de asig.pt.somaj dat.de asig. </t>
  </si>
  <si>
    <t>O9</t>
  </si>
  <si>
    <t>Contributii de asigurari pentru somaj de la persoanele care realizeaza venituri de natura profesionala cu caracter ocazional (OUG 58/2010)</t>
  </si>
  <si>
    <t>C.VENITURI NEFISCALE</t>
  </si>
  <si>
    <t>C1.VENITURI DIN PROPRIETATI</t>
  </si>
  <si>
    <t>VENITURI DIN DOBANZI</t>
  </si>
  <si>
    <t>O3</t>
  </si>
  <si>
    <t>Alte venituri din dobanzi</t>
  </si>
  <si>
    <t>C2.VANZARI  DE BUNURI  SI SERVICII</t>
  </si>
  <si>
    <t>DIVERSE VENITURI</t>
  </si>
  <si>
    <t>Venituri din compensarea creantelor din despagubiri</t>
  </si>
  <si>
    <t>5O</t>
  </si>
  <si>
    <t>Alte venituri</t>
  </si>
  <si>
    <t>INCASARI DIN RAMBURSAREA IMPRUMUTURILOR ACORDATE</t>
  </si>
  <si>
    <t>IV SUBVENTII</t>
  </si>
  <si>
    <t>SUBVENTII DE LA BUGETUL DE STAT</t>
  </si>
  <si>
    <t>Sume primite de bugetul asigurarilor pentru somaj</t>
  </si>
  <si>
    <t>01</t>
  </si>
  <si>
    <t>02</t>
  </si>
  <si>
    <t>Venituri sistem asigurari pt.somaj</t>
  </si>
  <si>
    <t>FONDURI EXTERNE NERAMBURSABILE</t>
  </si>
  <si>
    <t>Sume primite de la UE in contul platilor efectuate aferente cadrului financiar 2014-2020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</si>
  <si>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</si>
  <si>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</si>
  <si>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</si>
  <si>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</si>
  <si>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</si>
  <si>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</si>
  <si>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</si>
  <si>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</si>
  <si>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</si>
  <si>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</si>
  <si>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</si>
  <si>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</si>
  <si>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</si>
  <si>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</si>
  <si>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</si>
  <si>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</si>
  <si>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</si>
  <si>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</si>
  <si>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</si>
  <si>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</si>
  <si>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</si>
  <si>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</si>
  <si>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</si>
  <si>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</si>
  <si>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</si>
  <si>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</si>
  <si>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</si>
  <si>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</si>
  <si>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</si>
  <si>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</si>
  <si>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</si>
  <si>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</si>
  <si>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</si>
  <si>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</si>
  <si>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</si>
  <si>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</si>
  <si>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</si>
  <si>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</si>
  <si>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</si>
  <si>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</si>
  <si>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</si>
  <si>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</si>
  <si>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</si>
  <si>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</si>
  <si>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</si>
  <si>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06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</si>
  <si>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</si>
  <si>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</si>
  <si>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</si>
  <si>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</si>
  <si>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</si>
  <si>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</si>
  <si>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</si>
  <si>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</si>
  <si>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</si>
  <si>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O5</t>
  </si>
  <si>
    <t>O8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</si>
  <si>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</si>
  <si>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</si>
  <si>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</si>
  <si>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</si>
  <si>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</si>
  <si>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</si>
  <si>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</si>
  <si>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</si>
  <si>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</si>
  <si>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</si>
  <si>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</si>
  <si>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</si>
  <si>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</si>
  <si>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</si>
  <si>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</si>
  <si>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</si>
  <si>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</si>
  <si>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</si>
  <si>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</si>
  <si>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</si>
  <si>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</si>
  <si>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</si>
  <si>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</si>
  <si>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</si>
  <si>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</si>
  <si>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</si>
  <si>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</si>
  <si>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</si>
  <si>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>Bunuri si servicii</t>
  </si>
  <si>
    <t>Incalzit, iluminat si forta motrica</t>
  </si>
  <si>
    <t>Apa, canal si salubritate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</si>
  <si>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</si>
  <si>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</si>
  <si>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</si>
  <si>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</si>
  <si>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</si>
  <si>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Alte cheltuieli</t>
  </si>
  <si>
    <t>Chirii</t>
  </si>
  <si>
    <t>Alte cheltuieli cu bunuri si servicii</t>
  </si>
  <si>
    <t>Finantarea nationala</t>
  </si>
  <si>
    <t>Finantarea externa nerambursabila</t>
  </si>
  <si>
    <t xml:space="preserve">ACTIVE NEFINANCIARE </t>
  </si>
  <si>
    <t xml:space="preserve">Active fixe </t>
  </si>
  <si>
    <t>Masini, echipamente si mijloace de transport</t>
  </si>
  <si>
    <t>Mobilier, aparatura birotica si alte active corporale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</si>
  <si>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</si>
  <si>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</si>
  <si>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</si>
  <si>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</si>
  <si>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</si>
  <si>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</si>
  <si>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>Indemnizatii platite unor persoane din afara unitatii</t>
  </si>
  <si>
    <t>Indemnizatii de delegare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</si>
  <si>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</si>
  <si>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</si>
  <si>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</si>
  <si>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</si>
  <si>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</si>
  <si>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</si>
  <si>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</si>
  <si>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</si>
  <si>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</si>
  <si>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</si>
  <si>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>Pregatire profesionala</t>
  </si>
  <si>
    <t>Protectia muncii</t>
  </si>
  <si>
    <t>Alte cheltuieli</t>
  </si>
  <si>
    <t>Prestari de servicii pentru transmiterea drepturilor</t>
  </si>
  <si>
    <t>Indemnizatii de somaj total, din care :</t>
  </si>
  <si>
    <t xml:space="preserve"> - aj.somaj Lg.76/2002</t>
  </si>
  <si>
    <t xml:space="preserve"> - aj somaj pers care au lucrat in state UE</t>
  </si>
  <si>
    <t xml:space="preserve">   "-OUG 83/2018-pesta porcina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</si>
  <si>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</si>
  <si>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</si>
  <si>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</si>
  <si>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</si>
  <si>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</si>
  <si>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</si>
  <si>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</si>
  <si>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</si>
  <si>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</si>
  <si>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Despagubiri civile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</si>
  <si>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</si>
  <si>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</si>
  <si>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</si>
  <si>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</si>
  <si>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</si>
  <si>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</si>
  <si>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</si>
  <si>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</si>
  <si>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TITLUL XII  PROIECTE CU FINANTARE DIN SUMELE REPREZENTAND ASISTENTA FINANCIARA NERAMBURSABILA AFERENTA PNNR</t>
  </si>
  <si>
    <t>8OO4</t>
  </si>
  <si>
    <t>ACTIUNI GENERALE ECONOMICE, COMERCIALE SI DE MUNCA</t>
  </si>
  <si>
    <t>Alte transferuri curente interne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</si>
  <si>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</si>
  <si>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</si>
  <si>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</si>
  <si>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</si>
  <si>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</si>
  <si>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</si>
  <si>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</si>
  <si>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</si>
  <si>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</si>
  <si>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</si>
  <si>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</si>
  <si>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</si>
  <si>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</si>
  <si>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</si>
  <si>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</si>
  <si>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</si>
  <si>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Prima de insertie art 73^1 alin 1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</si>
  <si>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</si>
  <si>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</si>
  <si>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</si>
  <si>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</si>
  <si>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Legea 335/2013 (stagiari)</t>
  </si>
  <si>
    <t>Cheltuieli neeligibile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</si>
  <si>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</si>
  <si>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</si>
  <si>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</si>
  <si>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</si>
  <si>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</si>
  <si>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</si>
  <si>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</si>
  <si>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</si>
  <si>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</si>
  <si>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</si>
  <si>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% Grad realizare executie / buget * 100</t>
  </si>
  <si>
    <t>Contributii individuale</t>
  </si>
  <si>
    <t>Contributii datorate de persoane care incheie contract de saigurare pentru somaj</t>
  </si>
  <si>
    <t>Venituri din dobanzi la fondul garantare pentru plata creantelor salariale</t>
  </si>
  <si>
    <t>SUBVENTII DE LA ALTE NIVELE ALE ADM.PUBLICE</t>
  </si>
  <si>
    <t>Incasari din rambursarea imprumuturilor acordate pentru infiintarea si dezvoltarea de intreprinderi mici si mijlocii</t>
  </si>
  <si>
    <t>ALTE SUME PRIMITE DE LA UE</t>
  </si>
  <si>
    <t>Alte sume primite din fonduri de la UE pentru programele operationale finantate din cadrul financiar 2014-2020</t>
  </si>
  <si>
    <t>16</t>
  </si>
  <si>
    <t>Fondul European de Dezvoltare Regionala(FEDER)</t>
  </si>
  <si>
    <t>Fondul Social European ( FSE)</t>
  </si>
  <si>
    <t>Alte facilitati si instrumente postaderare(AFIP)</t>
  </si>
  <si>
    <t>SUME PRIMITE DE LA UE/ALTI DONATORI IN CONTUL PLATILOR EFECTUATE SI PREFINANTARI AFERENTE CADRULUI FINANCIAR 2014-2020</t>
  </si>
  <si>
    <t>SUME AFERENTE ASISTENTEI FINANCIARE NERAMBURSABILE ALOCATE PRIN PNNR</t>
  </si>
  <si>
    <t>Sume rambursate din PNNR</t>
  </si>
  <si>
    <t>SUME PRIMITE DE LA UE/ALTI DONATORI IN CONTUL PLATILOR EFECTUATE SI PREFINANTARI</t>
  </si>
  <si>
    <t>Sume primite in contul platilor efectuate in anul curent</t>
  </si>
  <si>
    <t>Sume primite in contul platilor efectuate in anii anteriori</t>
  </si>
  <si>
    <t>Alte facilitati si instrumente postaderare</t>
  </si>
  <si>
    <t>Sume alocate din bugetul de stat penru fondul de garantare pentru plata creantelor salariale</t>
  </si>
  <si>
    <t>Venituri fond garantare pentru plata creantelor salriale</t>
  </si>
  <si>
    <t>Sume aferente persoanelor cu handicap neincadrate</t>
  </si>
  <si>
    <t>Programe finantate din Fondul European de Dezvoltare Regionala (FEDER) aferente cadrului financiar 2021-2027</t>
  </si>
  <si>
    <t>Programe finantate din Fondul Social European Plus (FSE+) aferente cadrului financiar 2021-2027</t>
  </si>
  <si>
    <t>Fonduri Europene nerambursabile</t>
  </si>
  <si>
    <t>Sume aferente Tva</t>
  </si>
  <si>
    <t>Alte drepturi salariale in natura</t>
  </si>
  <si>
    <t>Consultanta si expertiza</t>
  </si>
  <si>
    <t xml:space="preserve"> Deplasari in strainatate</t>
  </si>
  <si>
    <t>Uniforme si echipament</t>
  </si>
  <si>
    <t>Lenjerie si accesorii de pat</t>
  </si>
  <si>
    <t xml:space="preserve"> Indemnizatii de detasare</t>
  </si>
  <si>
    <t xml:space="preserve"> Alte drepturi salariale in bani</t>
  </si>
  <si>
    <t xml:space="preserve"> Indemnizatii de hrana</t>
  </si>
  <si>
    <t>Tichete de masa</t>
  </si>
  <si>
    <t>Norme de hrana</t>
  </si>
  <si>
    <t>Uniforme si echipament obligatoriu</t>
  </si>
  <si>
    <t>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</si>
  <si>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</si>
  <si>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</si>
  <si>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</si>
  <si>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Ore suplimentare</t>
  </si>
  <si>
    <t xml:space="preserve"> Fond de premii</t>
  </si>
  <si>
    <t>Prima de vacanta</t>
  </si>
  <si>
    <t xml:space="preserve"> Fond pentru posturi ocupate prin cumul</t>
  </si>
  <si>
    <t xml:space="preserve"> Fond aferent platii cu ora   </t>
  </si>
  <si>
    <t xml:space="preserve"> Ajutoare sociale in numerar</t>
  </si>
  <si>
    <t xml:space="preserve"> Plati catre angajatori pentru formarea profesionala a angajatilor</t>
  </si>
  <si>
    <t xml:space="preserve"> Prestari de servicii pentru transmiterea drepturilor</t>
  </si>
  <si>
    <t xml:space="preserve"> Protocol si reprezentare</t>
  </si>
  <si>
    <t>Spor pentru conditii de munca</t>
  </si>
  <si>
    <t>Spor de vechime</t>
  </si>
  <si>
    <t>Salarii de merit</t>
  </si>
  <si>
    <t>Alte sporuri</t>
  </si>
  <si>
    <t>Fond de premii</t>
  </si>
  <si>
    <t xml:space="preserve"> Prima de vacanta</t>
  </si>
  <si>
    <t xml:space="preserve"> Indemnizatii platite unor persoane din afara unitatii</t>
  </si>
  <si>
    <t xml:space="preserve"> Indemnizatii de delegare</t>
  </si>
  <si>
    <t xml:space="preserve"> Alocatiipentru transportul la si dela locul de munca</t>
  </si>
  <si>
    <t xml:space="preserve"> Furnituri de birou</t>
  </si>
  <si>
    <t xml:space="preserve"> Materiale pentru curatenie</t>
  </si>
  <si>
    <t xml:space="preserve"> Bunuri si servicii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</si>
  <si>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</si>
  <si>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</si>
  <si>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</si>
  <si>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</si>
  <si>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 xml:space="preserve"> Uniforme si echipament</t>
  </si>
  <si>
    <t xml:space="preserve">  Lenjerie si accesorii de pat</t>
  </si>
  <si>
    <t xml:space="preserve"> Pregatire profesionala</t>
  </si>
  <si>
    <t xml:space="preserve"> Chirii</t>
  </si>
  <si>
    <t xml:space="preserve"> Alte cheltuieli cu bunuri si servicii</t>
  </si>
  <si>
    <t>Sume aferente platii creantelor salariale</t>
  </si>
  <si>
    <t xml:space="preserve"> ALTE CHELTUIELI</t>
  </si>
  <si>
    <t xml:space="preserve">  Alte cheltuieli</t>
  </si>
  <si>
    <t xml:space="preserve"> Cheltuieli salariale in natura</t>
  </si>
  <si>
    <t xml:space="preserve"> Transport</t>
  </si>
  <si>
    <t xml:space="preserve"> Studii si cercetari </t>
  </si>
  <si>
    <t xml:space="preserve">  Protocol si reprezentare</t>
  </si>
  <si>
    <t xml:space="preserve">  Executarea silita a creantelor bugetare</t>
  </si>
  <si>
    <t xml:space="preserve"> - altele-drepturi restante</t>
  </si>
  <si>
    <t xml:space="preserve">  - venit de completare OUG 36/2013</t>
  </si>
  <si>
    <t xml:space="preserve"> - venit de completare OUG 116/2006</t>
  </si>
  <si>
    <t xml:space="preserve"> - OG 9 / 2010</t>
  </si>
  <si>
    <t xml:space="preserve"> - OG 69/2019</t>
  </si>
  <si>
    <t xml:space="preserve"> Prime de asigurare non-viata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</si>
  <si>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</si>
  <si>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</si>
  <si>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</si>
  <si>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</si>
  <si>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</si>
  <si>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PROIECTE CU FINANTARE DIN FONDURI EXTERNE NERAMBURSABILE (FEN) POSTADERARE</t>
  </si>
  <si>
    <t xml:space="preserve"> Contributii si cotizatii la organisme internationale</t>
  </si>
  <si>
    <t xml:space="preserve"> B. Transferuri curente in strainatate (catre organizatii internationale)</t>
  </si>
  <si>
    <t xml:space="preserve"> Programe PHARE si alte programe cu finantare nerambursabila</t>
  </si>
  <si>
    <t xml:space="preserve">  A. Transferuri interne</t>
  </si>
  <si>
    <t xml:space="preserve"> ALTE TRANSFERURI</t>
  </si>
  <si>
    <t>Fonduri nerambursabile pentru crearea de noi locuri de munca</t>
  </si>
  <si>
    <t xml:space="preserve"> Plati pentru formarea profesionala a ngajatilor</t>
  </si>
  <si>
    <t>Rambursari de credite externe contractate de ordonatori de credite</t>
  </si>
  <si>
    <t>Rambursari de credite externe</t>
  </si>
  <si>
    <t xml:space="preserve"> RAMBURSARI DE CREDITE</t>
  </si>
  <si>
    <t xml:space="preserve"> OPERATIUNI FINANCIARE</t>
  </si>
  <si>
    <t xml:space="preserve"> ACTIVE NEFINANCIARE </t>
  </si>
  <si>
    <t>Dobanza datorata trezoreriei statului</t>
  </si>
  <si>
    <t>Dobanzi</t>
  </si>
  <si>
    <t xml:space="preserve"> DOBANZI</t>
  </si>
  <si>
    <t xml:space="preserve"> Salarii de baza</t>
  </si>
  <si>
    <t xml:space="preserve"> Sporuri pentru conditii de munca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</si>
  <si>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</si>
  <si>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</si>
  <si>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</si>
  <si>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</si>
  <si>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</si>
  <si>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</si>
  <si>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</si>
  <si>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</si>
  <si>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 xml:space="preserve"> Lenjerie si accesorii de pat</t>
  </si>
  <si>
    <t xml:space="preserve"> Deplasari, detasari, transferari</t>
  </si>
  <si>
    <t xml:space="preserve"> Carti, publicatii si materiale documentare</t>
  </si>
  <si>
    <t xml:space="preserve"> Protectia muncii</t>
  </si>
  <si>
    <t xml:space="preserve"> Transferuri curente</t>
  </si>
  <si>
    <t xml:space="preserve"> TRANSFERURI INTRE UNITATI ALE ADMINISTRATIEI PUBLICE</t>
  </si>
  <si>
    <t xml:space="preserve"> Active fixe </t>
  </si>
  <si>
    <t>Cheltuieli judiciare si extrajudiciare derivate din actiuni in reprezentarea intereselor statului, potrivit dispozitiilor legale</t>
  </si>
  <si>
    <t xml:space="preserve"> Alte active fixe </t>
  </si>
  <si>
    <t>Reparatii capitale aferente activelor fixe</t>
  </si>
  <si>
    <t>Constructii</t>
  </si>
  <si>
    <t xml:space="preserve"> CHELTUIELI DE PERSONAL</t>
  </si>
  <si>
    <t>20.00.02.01</t>
  </si>
  <si>
    <t>20.00.02</t>
  </si>
  <si>
    <t>20.00.06</t>
  </si>
  <si>
    <t>20.00.10</t>
  </si>
  <si>
    <t>Venituri din contributia asiguratorie pentru munca pentru somaj</t>
  </si>
  <si>
    <t>20.00.11</t>
  </si>
  <si>
    <t>21.00.02</t>
  </si>
  <si>
    <t>21.00.02.01</t>
  </si>
  <si>
    <t>21.00.02.02</t>
  </si>
  <si>
    <t>21.00.09</t>
  </si>
  <si>
    <t>21.00.10</t>
  </si>
  <si>
    <t>31.00.03</t>
  </si>
  <si>
    <t>31.00.04</t>
  </si>
  <si>
    <t>I</t>
  </si>
  <si>
    <t>VENITURI CURENTE</t>
  </si>
  <si>
    <t>36.00.24</t>
  </si>
  <si>
    <t>36.00.50</t>
  </si>
  <si>
    <t>40.00.03</t>
  </si>
  <si>
    <t>42.00.25</t>
  </si>
  <si>
    <t>45.00.01.01</t>
  </si>
  <si>
    <t>45.00.02.01</t>
  </si>
  <si>
    <t>45.00.02.02</t>
  </si>
  <si>
    <t>42.00.83</t>
  </si>
  <si>
    <t xml:space="preserve">45.00.01 </t>
  </si>
  <si>
    <t xml:space="preserve">45.00.02 </t>
  </si>
  <si>
    <t xml:space="preserve">45.00.16  </t>
  </si>
  <si>
    <t>46.00.04</t>
  </si>
  <si>
    <t>48.00.01</t>
  </si>
  <si>
    <t>48.00.02</t>
  </si>
  <si>
    <t>48.00.16</t>
  </si>
  <si>
    <t>49.00.02</t>
  </si>
  <si>
    <t>16.00.03</t>
  </si>
  <si>
    <t>48.00.15</t>
  </si>
  <si>
    <t>o1</t>
  </si>
  <si>
    <t>o2</t>
  </si>
  <si>
    <t>o3</t>
  </si>
  <si>
    <t>Programe finanțate din Fondul pentru o Tranziție Justă (FTJ), aferente cadrului financiar 2021-2027</t>
  </si>
  <si>
    <t xml:space="preserve"> Alte facilitati si instrumente postaderare(AFIP)</t>
  </si>
  <si>
    <t>48.00.12</t>
  </si>
  <si>
    <t>Programe Instrumentul European de Vecinatate si Parteneriat (ENPI)</t>
  </si>
  <si>
    <t xml:space="preserve">Contributii de asigurari pentru somaj de la persoanele care realizeaza venituri de natura profesionala altele decat cele de natura salariala, platita de angajatori  </t>
  </si>
  <si>
    <t>Locuinta de serviciu folosita  de salalariat si familia sa</t>
  </si>
  <si>
    <t>Alocatii pentru transportul la si dela locul de munca</t>
  </si>
  <si>
    <t>45.00.49</t>
  </si>
  <si>
    <t>Fondul Social European Plus (FSE+), aferent cadrului financiar 2021-2027</t>
  </si>
  <si>
    <t>45.00.49.01</t>
  </si>
  <si>
    <t>45.00.49.02</t>
  </si>
  <si>
    <t>45.00.49.03</t>
  </si>
  <si>
    <t>Sume primite în contul plăţilor efectuate în anul curent</t>
  </si>
  <si>
    <t>Sume primite în contul plăţilor efectuate în anii anteriori</t>
  </si>
  <si>
    <t>Prefinanțare</t>
  </si>
  <si>
    <t xml:space="preserve">Ajutoare sociale in natura </t>
  </si>
  <si>
    <t>Legea 176/2018 (internship)</t>
  </si>
  <si>
    <t>Prima de insertie art 73^1 alin 2</t>
  </si>
  <si>
    <t>JUDETUL SATU MARE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</si>
  <si>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</si>
  <si>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</si>
  <si>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 xml:space="preserve">       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</si>
  <si>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</si>
  <si>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</si>
  <si>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 xml:space="preserve">       Candra Kreiger Judit</t>
  </si>
  <si>
    <t>Plati pt.stimularea somerilor care se angajeaza inainte de expirarea perioadei de somaj Art.72</t>
  </si>
  <si>
    <t>Contul de executie al bugetului asigurarilor pentru somaj, la data de: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</si>
</sst>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23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Cambria"/>
      <family val="1"/>
    </font>
    <font>
      <b/>
      <sz val="14"/>
      <name val="Cambria"/>
      <family val="1"/>
    </font>
    <font>
      <sz val="14"/>
      <name val="Arial"/>
      <family val="2"/>
    </font>
    <font>
      <sz val="14"/>
      <color rgb="FF0070C0"/>
      <name val="Arial"/>
      <family val="2"/>
    </font>
    <font>
      <b/>
      <i/>
      <sz val="14"/>
      <name val="Cambria"/>
      <family val="1"/>
    </font>
    <font>
      <sz val="14"/>
      <color rgb="FF0070C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8">
    <xf numFmtId="0" fontId="0" fillId="0" borderId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" fontId="7" fillId="0" borderId="0" applyFill="0" applyBorder="0"/>
    <xf numFmtId="0" fontId="14" fillId="0" borderId="0"/>
    <xf numFmtId="4" fontId="7" fillId="0" borderId="0"/>
    <xf numFmtId="4" fontId="7" fillId="0" borderId="0"/>
    <xf numFmtId="0" fontId="7" fillId="0" borderId="0"/>
    <xf numFmtId="0" fontId="7" fillId="0" borderId="0"/>
    <xf numFmtId="4" fontId="7" fillId="0" borderId="0"/>
    <xf numFmtId="4" fontId="7" fillId="0" borderId="0" applyFill="0" applyBorder="0"/>
    <xf numFmtId="4" fontId="7" fillId="0" borderId="0"/>
    <xf numFmtId="0" fontId="1" fillId="0" borderId="0"/>
    <xf numFmtId="4" fontId="7" fillId="0" borderId="0"/>
    <xf numFmtId="0" fontId="7" fillId="0" borderId="0"/>
    <xf numFmtId="0" fontId="7" fillId="0" borderId="0"/>
    <xf numFmtId="4" fontId="7" fillId="0" borderId="0"/>
    <xf numFmtId="0" fontId="1" fillId="0" borderId="0"/>
    <xf numFmtId="0" fontId="7" fillId="0" borderId="0"/>
    <xf numFmtId="4" fontId="7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" fontId="7" fillId="0" borderId="0" applyFill="0" applyBorder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" fillId="0" borderId="0"/>
  </cellStyleXfs>
  <cellXfs count="223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4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4" fontId="6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6" fillId="0" borderId="0" xfId="1" applyFont="1"/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center" vertical="top"/>
    </xf>
    <xf numFmtId="3" fontId="7" fillId="0" borderId="0" xfId="1" applyNumberFormat="1" applyFont="1" applyAlignment="1">
      <alignment vertical="top"/>
    </xf>
    <xf numFmtId="3" fontId="10" fillId="0" borderId="0" xfId="1" applyNumberFormat="1" applyFont="1" applyAlignment="1">
      <alignment vertical="top"/>
    </xf>
    <xf numFmtId="0" fontId="10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8" fillId="0" borderId="0" xfId="1" applyFont="1"/>
    <xf numFmtId="0" fontId="5" fillId="0" borderId="43" xfId="1" applyFont="1" applyBorder="1" applyAlignment="1">
      <alignment horizontal="left" vertical="center" wrapText="1"/>
    </xf>
    <xf numFmtId="3" fontId="6" fillId="0" borderId="0" xfId="1" applyNumberFormat="1" applyFont="1" applyAlignment="1">
      <alignment vertical="top"/>
    </xf>
    <xf numFmtId="3" fontId="12" fillId="0" borderId="0" xfId="1" applyNumberFormat="1" applyFont="1" applyAlignment="1">
      <alignment vertical="top"/>
    </xf>
    <xf numFmtId="0" fontId="12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1" fillId="0" borderId="0" xfId="1" applyFont="1"/>
    <xf numFmtId="3" fontId="8" fillId="0" borderId="0" xfId="1" applyNumberFormat="1" applyFont="1" applyAlignment="1">
      <alignment vertical="top"/>
    </xf>
    <xf numFmtId="3" fontId="7" fillId="2" borderId="0" xfId="1" applyNumberFormat="1" applyFont="1" applyFill="1" applyAlignment="1">
      <alignment vertical="top"/>
    </xf>
    <xf numFmtId="0" fontId="7" fillId="2" borderId="0" xfId="1" applyFont="1" applyFill="1" applyAlignment="1">
      <alignment vertical="top"/>
    </xf>
    <xf numFmtId="0" fontId="6" fillId="2" borderId="0" xfId="1" applyFont="1" applyFill="1" applyAlignment="1">
      <alignment vertical="top"/>
    </xf>
    <xf numFmtId="0" fontId="6" fillId="2" borderId="0" xfId="1" applyFont="1" applyFill="1"/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left" vertical="center"/>
    </xf>
    <xf numFmtId="3" fontId="6" fillId="0" borderId="0" xfId="1" applyNumberFormat="1" applyFont="1"/>
    <xf numFmtId="0" fontId="16" fillId="2" borderId="4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4" fontId="17" fillId="0" borderId="0" xfId="1" applyNumberFormat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4" fontId="17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left" vertical="center"/>
    </xf>
    <xf numFmtId="0" fontId="18" fillId="0" borderId="15" xfId="1" applyFont="1" applyBorder="1" applyAlignment="1">
      <alignment horizontal="left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left" vertical="center" wrapText="1"/>
    </xf>
    <xf numFmtId="4" fontId="18" fillId="0" borderId="17" xfId="1" applyNumberFormat="1" applyFont="1" applyBorder="1" applyAlignment="1">
      <alignment horizontal="left" vertical="center" wrapText="1"/>
    </xf>
    <xf numFmtId="0" fontId="18" fillId="0" borderId="18" xfId="1" applyFont="1" applyBorder="1" applyAlignment="1">
      <alignment horizontal="left" vertical="center" wrapText="1"/>
    </xf>
    <xf numFmtId="0" fontId="18" fillId="0" borderId="17" xfId="1" applyFont="1" applyBorder="1" applyAlignment="1">
      <alignment horizontal="left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left" vertical="center" wrapText="1"/>
    </xf>
    <xf numFmtId="0" fontId="17" fillId="0" borderId="22" xfId="1" applyFont="1" applyBorder="1" applyAlignment="1">
      <alignment horizontal="left" vertical="center" wrapText="1"/>
    </xf>
    <xf numFmtId="3" fontId="17" fillId="0" borderId="25" xfId="1" applyNumberFormat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26" xfId="1" applyFont="1" applyBorder="1" applyAlignment="1">
      <alignment horizontal="left" vertical="center" wrapText="1"/>
    </xf>
    <xf numFmtId="0" fontId="17" fillId="0" borderId="27" xfId="1" applyFont="1" applyBorder="1" applyAlignment="1">
      <alignment horizontal="center" vertical="center" wrapText="1"/>
    </xf>
    <xf numFmtId="4" fontId="17" fillId="0" borderId="28" xfId="1" applyNumberFormat="1" applyFont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left" vertical="center" wrapText="1"/>
    </xf>
    <xf numFmtId="3" fontId="18" fillId="4" borderId="30" xfId="1" quotePrefix="1" applyNumberFormat="1" applyFont="1" applyFill="1" applyBorder="1" applyAlignment="1">
      <alignment horizontal="left" vertical="center"/>
    </xf>
    <xf numFmtId="3" fontId="18" fillId="4" borderId="8" xfId="1" applyNumberFormat="1" applyFont="1" applyFill="1" applyBorder="1" applyAlignment="1">
      <alignment horizontal="left" vertical="center"/>
    </xf>
    <xf numFmtId="4" fontId="18" fillId="4" borderId="29" xfId="1" quotePrefix="1" applyNumberFormat="1" applyFont="1" applyFill="1" applyBorder="1" applyAlignment="1">
      <alignment horizontal="left" vertical="center"/>
    </xf>
    <xf numFmtId="3" fontId="18" fillId="4" borderId="4" xfId="1" applyNumberFormat="1" applyFont="1" applyFill="1" applyBorder="1" applyAlignment="1">
      <alignment horizontal="left" vertical="center"/>
    </xf>
    <xf numFmtId="3" fontId="18" fillId="4" borderId="9" xfId="1" applyNumberFormat="1" applyFont="1" applyFill="1" applyBorder="1" applyAlignment="1">
      <alignment horizontal="left" vertical="center"/>
    </xf>
    <xf numFmtId="3" fontId="18" fillId="4" borderId="31" xfId="1" applyNumberFormat="1" applyFont="1" applyFill="1" applyBorder="1" applyAlignment="1">
      <alignment horizontal="right" vertical="center"/>
    </xf>
    <xf numFmtId="4" fontId="18" fillId="4" borderId="6" xfId="1" applyNumberFormat="1" applyFont="1" applyFill="1" applyBorder="1" applyAlignment="1">
      <alignment horizontal="right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4" fontId="18" fillId="0" borderId="3" xfId="1" applyNumberFormat="1" applyFont="1" applyBorder="1" applyAlignment="1">
      <alignment horizontal="left" vertical="center"/>
    </xf>
    <xf numFmtId="3" fontId="17" fillId="0" borderId="51" xfId="1" quotePrefix="1" applyNumberFormat="1" applyFont="1" applyBorder="1" applyAlignment="1">
      <alignment horizontal="left" vertical="center"/>
    </xf>
    <xf numFmtId="3" fontId="18" fillId="0" borderId="2" xfId="1" applyNumberFormat="1" applyFont="1" applyBorder="1" applyAlignment="1">
      <alignment horizontal="left" vertical="center"/>
    </xf>
    <xf numFmtId="4" fontId="18" fillId="0" borderId="11" xfId="1" applyNumberFormat="1" applyFont="1" applyBorder="1" applyAlignment="1">
      <alignment horizontal="right" vertical="center"/>
    </xf>
    <xf numFmtId="3" fontId="18" fillId="0" borderId="10" xfId="1" applyNumberFormat="1" applyFont="1" applyBorder="1" applyAlignment="1">
      <alignment horizontal="right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4" fontId="17" fillId="0" borderId="43" xfId="1" applyNumberFormat="1" applyFont="1" applyBorder="1" applyAlignment="1">
      <alignment horizontal="left" vertical="center" wrapText="1"/>
    </xf>
    <xf numFmtId="3" fontId="17" fillId="0" borderId="35" xfId="1" quotePrefix="1" applyNumberFormat="1" applyFont="1" applyBorder="1" applyAlignment="1">
      <alignment horizontal="left" vertical="center"/>
    </xf>
    <xf numFmtId="3" fontId="18" fillId="0" borderId="33" xfId="1" applyNumberFormat="1" applyFont="1" applyBorder="1" applyAlignment="1">
      <alignment horizontal="left" vertical="center"/>
    </xf>
    <xf numFmtId="4" fontId="18" fillId="0" borderId="40" xfId="1" applyNumberFormat="1" applyFont="1" applyBorder="1" applyAlignment="1">
      <alignment horizontal="right" vertical="center"/>
    </xf>
    <xf numFmtId="3" fontId="18" fillId="0" borderId="47" xfId="1" applyNumberFormat="1" applyFont="1" applyBorder="1" applyAlignment="1">
      <alignment horizontal="left" vertical="center"/>
    </xf>
    <xf numFmtId="3" fontId="18" fillId="0" borderId="39" xfId="1" applyNumberFormat="1" applyFont="1" applyBorder="1" applyAlignment="1">
      <alignment horizontal="right" vertical="center"/>
    </xf>
    <xf numFmtId="49" fontId="17" fillId="0" borderId="42" xfId="1" applyNumberFormat="1" applyFont="1" applyBorder="1" applyAlignment="1">
      <alignment horizontal="center" vertical="center"/>
    </xf>
    <xf numFmtId="3" fontId="17" fillId="0" borderId="47" xfId="1" applyNumberFormat="1" applyFont="1" applyBorder="1" applyAlignment="1">
      <alignment horizontal="left" vertical="center"/>
    </xf>
    <xf numFmtId="4" fontId="18" fillId="0" borderId="43" xfId="1" applyNumberFormat="1" applyFont="1" applyBorder="1" applyAlignment="1">
      <alignment horizontal="left" vertical="center"/>
    </xf>
    <xf numFmtId="0" fontId="17" fillId="0" borderId="42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 wrapText="1"/>
    </xf>
    <xf numFmtId="4" fontId="17" fillId="0" borderId="43" xfId="1" applyNumberFormat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 wrapText="1"/>
    </xf>
    <xf numFmtId="49" fontId="18" fillId="0" borderId="42" xfId="1" applyNumberFormat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/>
    </xf>
    <xf numFmtId="4" fontId="3" fillId="4" borderId="40" xfId="1" applyNumberFormat="1" applyFont="1" applyFill="1" applyBorder="1" applyAlignment="1">
      <alignment horizontal="right" vertical="center"/>
    </xf>
    <xf numFmtId="3" fontId="3" fillId="0" borderId="42" xfId="1" applyNumberFormat="1" applyFont="1" applyBorder="1" applyAlignment="1">
      <alignment horizontal="left" vertical="center" wrapText="1"/>
    </xf>
    <xf numFmtId="4" fontId="3" fillId="0" borderId="40" xfId="1" applyNumberFormat="1" applyFont="1" applyBorder="1" applyAlignment="1">
      <alignment horizontal="right" vertical="center"/>
    </xf>
    <xf numFmtId="3" fontId="3" fillId="4" borderId="42" xfId="1" applyNumberFormat="1" applyFont="1" applyFill="1" applyBorder="1" applyAlignment="1">
      <alignment horizontal="left" vertical="center"/>
    </xf>
    <xf numFmtId="3" fontId="3" fillId="6" borderId="13" xfId="1" applyNumberFormat="1" applyFont="1" applyFill="1" applyBorder="1" applyAlignment="1">
      <alignment horizontal="left" vertical="center" wrapText="1"/>
    </xf>
    <xf numFmtId="4" fontId="3" fillId="6" borderId="52" xfId="1" applyNumberFormat="1" applyFont="1" applyFill="1" applyBorder="1" applyAlignment="1">
      <alignment horizontal="right" vertical="center"/>
    </xf>
    <xf numFmtId="3" fontId="3" fillId="4" borderId="39" xfId="1" applyNumberFormat="1" applyFont="1" applyFill="1" applyBorder="1" applyAlignment="1">
      <alignment horizontal="left" vertical="center" wrapText="1"/>
    </xf>
    <xf numFmtId="4" fontId="3" fillId="4" borderId="36" xfId="1" applyNumberFormat="1" applyFont="1" applyFill="1" applyBorder="1" applyAlignment="1">
      <alignment horizontal="left" vertical="center" wrapText="1"/>
    </xf>
    <xf numFmtId="3" fontId="3" fillId="4" borderId="37" xfId="1" applyNumberFormat="1" applyFont="1" applyFill="1" applyBorder="1" applyAlignment="1">
      <alignment horizontal="left" vertical="center" wrapText="1"/>
    </xf>
    <xf numFmtId="3" fontId="3" fillId="4" borderId="38" xfId="1" applyNumberFormat="1" applyFont="1" applyFill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 wrapText="1"/>
    </xf>
    <xf numFmtId="4" fontId="3" fillId="0" borderId="45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 wrapText="1"/>
    </xf>
    <xf numFmtId="4" fontId="3" fillId="0" borderId="49" xfId="1" applyNumberFormat="1" applyFont="1" applyBorder="1" applyAlignment="1">
      <alignment horizontal="right" vertical="center"/>
    </xf>
    <xf numFmtId="3" fontId="19" fillId="0" borderId="48" xfId="1" applyNumberFormat="1" applyFont="1" applyBorder="1" applyAlignment="1">
      <alignment horizontal="left" vertical="center" wrapText="1"/>
    </xf>
    <xf numFmtId="3" fontId="19" fillId="0" borderId="42" xfId="1" applyNumberFormat="1" applyFont="1" applyBorder="1" applyAlignment="1">
      <alignment horizontal="left" vertical="center" wrapText="1"/>
    </xf>
    <xf numFmtId="3" fontId="19" fillId="0" borderId="47" xfId="1" applyNumberFormat="1" applyFont="1" applyBorder="1" applyAlignment="1">
      <alignment horizontal="left" vertical="center"/>
    </xf>
    <xf numFmtId="3" fontId="20" fillId="0" borderId="48" xfId="1" applyNumberFormat="1" applyFont="1" applyBorder="1" applyAlignment="1">
      <alignment horizontal="left" vertical="center" wrapText="1"/>
    </xf>
    <xf numFmtId="3" fontId="20" fillId="0" borderId="42" xfId="1" applyNumberFormat="1" applyFont="1" applyBorder="1" applyAlignment="1">
      <alignment horizontal="left" vertical="center" wrapText="1"/>
    </xf>
    <xf numFmtId="3" fontId="19" fillId="6" borderId="48" xfId="1" applyNumberFormat="1" applyFont="1" applyFill="1" applyBorder="1" applyAlignment="1">
      <alignment horizontal="left" vertical="center" wrapText="1"/>
    </xf>
    <xf numFmtId="4" fontId="3" fillId="6" borderId="45" xfId="1" applyNumberFormat="1" applyFont="1" applyFill="1" applyBorder="1" applyAlignment="1">
      <alignment horizontal="left" vertical="center" wrapText="1"/>
    </xf>
    <xf numFmtId="3" fontId="19" fillId="6" borderId="46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/>
    </xf>
    <xf numFmtId="4" fontId="3" fillId="6" borderId="49" xfId="1" applyNumberFormat="1" applyFont="1" applyFill="1" applyBorder="1" applyAlignment="1">
      <alignment horizontal="right" vertical="center"/>
    </xf>
    <xf numFmtId="3" fontId="3" fillId="4" borderId="48" xfId="1" applyNumberFormat="1" applyFont="1" applyFill="1" applyBorder="1" applyAlignment="1">
      <alignment horizontal="left" vertical="center" wrapText="1"/>
    </xf>
    <xf numFmtId="4" fontId="3" fillId="4" borderId="45" xfId="1" applyNumberFormat="1" applyFont="1" applyFill="1" applyBorder="1" applyAlignment="1">
      <alignment horizontal="left" vertical="center" wrapText="1"/>
    </xf>
    <xf numFmtId="3" fontId="3" fillId="4" borderId="46" xfId="1" applyNumberFormat="1" applyFont="1" applyFill="1" applyBorder="1" applyAlignment="1">
      <alignment horizontal="left" vertical="center" wrapText="1"/>
    </xf>
    <xf numFmtId="3" fontId="3" fillId="4" borderId="47" xfId="1" applyNumberFormat="1" applyFont="1" applyFill="1" applyBorder="1" applyAlignment="1">
      <alignment horizontal="left" vertical="center" wrapText="1"/>
    </xf>
    <xf numFmtId="4" fontId="3" fillId="4" borderId="49" xfId="1" applyNumberFormat="1" applyFont="1" applyFill="1" applyBorder="1" applyAlignment="1">
      <alignment horizontal="right" vertical="center"/>
    </xf>
    <xf numFmtId="3" fontId="3" fillId="0" borderId="46" xfId="1" applyNumberFormat="1" applyFont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/>
    </xf>
    <xf numFmtId="3" fontId="3" fillId="0" borderId="42" xfId="1" applyNumberFormat="1" applyFont="1" applyBorder="1" applyAlignment="1">
      <alignment horizontal="left" vertical="center"/>
    </xf>
    <xf numFmtId="3" fontId="19" fillId="0" borderId="47" xfId="1" applyNumberFormat="1" applyFont="1" applyBorder="1" applyAlignment="1">
      <alignment horizontal="left" vertical="center" wrapText="1"/>
    </xf>
    <xf numFmtId="3" fontId="20" fillId="0" borderId="47" xfId="1" applyNumberFormat="1" applyFont="1" applyBorder="1" applyAlignment="1">
      <alignment horizontal="left" vertical="center"/>
    </xf>
    <xf numFmtId="3" fontId="19" fillId="0" borderId="46" xfId="1" applyNumberFormat="1" applyFont="1" applyBorder="1" applyAlignment="1">
      <alignment horizontal="left" vertical="center" wrapText="1"/>
    </xf>
    <xf numFmtId="3" fontId="3" fillId="0" borderId="44" xfId="1" applyNumberFormat="1" applyFont="1" applyBorder="1" applyAlignment="1">
      <alignment horizontal="left" vertical="center" wrapText="1"/>
    </xf>
    <xf numFmtId="3" fontId="3" fillId="4" borderId="44" xfId="1" applyNumberFormat="1" applyFont="1" applyFill="1" applyBorder="1" applyAlignment="1">
      <alignment horizontal="left" vertical="center" wrapText="1"/>
    </xf>
    <xf numFmtId="3" fontId="3" fillId="0" borderId="41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/>
    </xf>
    <xf numFmtId="3" fontId="3" fillId="6" borderId="44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 wrapText="1"/>
    </xf>
    <xf numFmtId="3" fontId="3" fillId="0" borderId="13" xfId="1" applyNumberFormat="1" applyFont="1" applyBorder="1" applyAlignment="1">
      <alignment horizontal="left" vertical="center" wrapText="1"/>
    </xf>
    <xf numFmtId="4" fontId="3" fillId="0" borderId="50" xfId="1" applyNumberFormat="1" applyFont="1" applyBorder="1" applyAlignment="1">
      <alignment horizontal="right" vertical="center"/>
    </xf>
    <xf numFmtId="3" fontId="3" fillId="4" borderId="33" xfId="1" applyNumberFormat="1" applyFont="1" applyFill="1" applyBorder="1" applyAlignment="1">
      <alignment horizontal="left" vertical="center" wrapText="1"/>
    </xf>
    <xf numFmtId="3" fontId="6" fillId="5" borderId="53" xfId="1" applyNumberFormat="1" applyFont="1" applyFill="1" applyBorder="1" applyAlignment="1">
      <alignment horizontal="left" vertical="center"/>
    </xf>
    <xf numFmtId="3" fontId="6" fillId="5" borderId="13" xfId="1" applyNumberFormat="1" applyFont="1" applyFill="1" applyBorder="1" applyAlignment="1">
      <alignment horizontal="center" vertical="center"/>
    </xf>
    <xf numFmtId="3" fontId="6" fillId="5" borderId="13" xfId="1" applyNumberFormat="1" applyFont="1" applyFill="1" applyBorder="1" applyAlignment="1">
      <alignment horizontal="left" vertical="center"/>
    </xf>
    <xf numFmtId="4" fontId="6" fillId="5" borderId="54" xfId="1" applyNumberFormat="1" applyFont="1" applyFill="1" applyBorder="1" applyAlignment="1">
      <alignment horizontal="left" vertical="center"/>
    </xf>
    <xf numFmtId="3" fontId="6" fillId="5" borderId="55" xfId="1" applyNumberFormat="1" applyFont="1" applyFill="1" applyBorder="1" applyAlignment="1">
      <alignment horizontal="left" vertical="center"/>
    </xf>
    <xf numFmtId="3" fontId="6" fillId="5" borderId="50" xfId="1" applyNumberFormat="1" applyFont="1" applyFill="1" applyBorder="1" applyAlignment="1">
      <alignment horizontal="left" vertical="center"/>
    </xf>
    <xf numFmtId="3" fontId="6" fillId="5" borderId="19" xfId="1" applyNumberFormat="1" applyFont="1" applyFill="1" applyBorder="1" applyAlignment="1">
      <alignment horizontal="right" vertical="center"/>
    </xf>
    <xf numFmtId="4" fontId="6" fillId="5" borderId="20" xfId="1" applyNumberFormat="1" applyFont="1" applyFill="1" applyBorder="1" applyAlignment="1">
      <alignment horizontal="right" vertical="center"/>
    </xf>
    <xf numFmtId="0" fontId="17" fillId="5" borderId="12" xfId="1" applyFont="1" applyFill="1" applyBorder="1" applyAlignment="1">
      <alignment horizontal="center" vertical="center"/>
    </xf>
    <xf numFmtId="0" fontId="17" fillId="5" borderId="13" xfId="1" applyFont="1" applyFill="1" applyBorder="1" applyAlignment="1">
      <alignment horizontal="center" vertical="center"/>
    </xf>
    <xf numFmtId="0" fontId="17" fillId="5" borderId="14" xfId="1" applyFont="1" applyFill="1" applyBorder="1" applyAlignment="1">
      <alignment horizontal="left" vertical="center"/>
    </xf>
    <xf numFmtId="0" fontId="18" fillId="3" borderId="34" xfId="1" applyFont="1" applyFill="1" applyBorder="1" applyAlignment="1">
      <alignment horizontal="left" vertical="center" wrapText="1"/>
    </xf>
    <xf numFmtId="2" fontId="18" fillId="0" borderId="43" xfId="0" applyNumberFormat="1" applyFont="1" applyBorder="1" applyAlignment="1">
      <alignment horizontal="left" vertical="center" wrapText="1"/>
    </xf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4" fontId="18" fillId="4" borderId="43" xfId="1" applyNumberFormat="1" applyFont="1" applyFill="1" applyBorder="1" applyAlignment="1">
      <alignment horizontal="left" vertical="center"/>
    </xf>
    <xf numFmtId="0" fontId="18" fillId="6" borderId="12" xfId="1" applyFont="1" applyFill="1" applyBorder="1" applyAlignment="1">
      <alignment horizontal="center" vertical="center"/>
    </xf>
    <xf numFmtId="0" fontId="18" fillId="6" borderId="13" xfId="1" applyFont="1" applyFill="1" applyBorder="1" applyAlignment="1">
      <alignment horizontal="center" vertical="center"/>
    </xf>
    <xf numFmtId="0" fontId="18" fillId="6" borderId="14" xfId="1" applyFont="1" applyFill="1" applyBorder="1" applyAlignment="1">
      <alignment horizontal="left" vertical="center" wrapText="1"/>
    </xf>
    <xf numFmtId="0" fontId="18" fillId="4" borderId="34" xfId="1" applyFont="1" applyFill="1" applyBorder="1" applyAlignment="1">
      <alignment horizontal="left" vertical="center" wrapText="1"/>
    </xf>
    <xf numFmtId="0" fontId="21" fillId="0" borderId="43" xfId="1" applyFont="1" applyBorder="1" applyAlignment="1">
      <alignment horizontal="left" vertical="center" wrapText="1"/>
    </xf>
    <xf numFmtId="0" fontId="22" fillId="0" borderId="41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22" fillId="0" borderId="43" xfId="1" applyFont="1" applyBorder="1" applyAlignment="1">
      <alignment horizontal="left" vertical="center" wrapText="1"/>
    </xf>
    <xf numFmtId="0" fontId="18" fillId="0" borderId="42" xfId="1" quotePrefix="1" applyFont="1" applyBorder="1" applyAlignment="1">
      <alignment horizontal="center" vertical="center"/>
    </xf>
    <xf numFmtId="0" fontId="17" fillId="0" borderId="42" xfId="1" quotePrefix="1" applyFont="1" applyBorder="1" applyAlignment="1">
      <alignment horizontal="center" vertical="center"/>
    </xf>
    <xf numFmtId="0" fontId="17" fillId="6" borderId="41" xfId="1" applyFont="1" applyFill="1" applyBorder="1" applyAlignment="1">
      <alignment horizontal="center" vertical="center"/>
    </xf>
    <xf numFmtId="0" fontId="17" fillId="6" borderId="42" xfId="1" applyFont="1" applyFill="1" applyBorder="1" applyAlignment="1">
      <alignment horizontal="center" vertical="center"/>
    </xf>
    <xf numFmtId="0" fontId="18" fillId="6" borderId="42" xfId="1" applyFont="1" applyFill="1" applyBorder="1" applyAlignment="1">
      <alignment horizontal="center" vertical="center"/>
    </xf>
    <xf numFmtId="0" fontId="17" fillId="6" borderId="43" xfId="1" applyFont="1" applyFill="1" applyBorder="1" applyAlignment="1">
      <alignment horizontal="left" vertical="center" wrapText="1"/>
    </xf>
    <xf numFmtId="0" fontId="18" fillId="4" borderId="43" xfId="1" applyFont="1" applyFill="1" applyBorder="1" applyAlignment="1">
      <alignment horizontal="left" vertical="center" wrapText="1"/>
    </xf>
    <xf numFmtId="0" fontId="17" fillId="2" borderId="41" xfId="1" applyFont="1" applyFill="1" applyBorder="1" applyAlignment="1">
      <alignment horizontal="center" vertical="center"/>
    </xf>
    <xf numFmtId="0" fontId="17" fillId="2" borderId="42" xfId="1" applyFont="1" applyFill="1" applyBorder="1" applyAlignment="1">
      <alignment horizontal="center" vertical="center"/>
    </xf>
    <xf numFmtId="0" fontId="17" fillId="2" borderId="43" xfId="1" applyFont="1" applyFill="1" applyBorder="1" applyAlignment="1">
      <alignment horizontal="left" vertical="center" wrapText="1"/>
    </xf>
    <xf numFmtId="0" fontId="17" fillId="0" borderId="43" xfId="1" applyFont="1" applyBorder="1" applyAlignment="1">
      <alignment horizontal="left" wrapText="1"/>
    </xf>
    <xf numFmtId="0" fontId="17" fillId="0" borderId="43" xfId="1" quotePrefix="1" applyFont="1" applyBorder="1" applyAlignment="1">
      <alignment horizontal="left" vertical="center" wrapText="1"/>
    </xf>
    <xf numFmtId="0" fontId="17" fillId="0" borderId="43" xfId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2" fontId="17" fillId="0" borderId="43" xfId="0" applyNumberFormat="1" applyFont="1" applyBorder="1" applyAlignment="1">
      <alignment horizontal="left" vertical="center" wrapText="1"/>
    </xf>
    <xf numFmtId="49" fontId="18" fillId="0" borderId="42" xfId="0" applyNumberFormat="1" applyFont="1" applyBorder="1" applyAlignment="1">
      <alignment horizontal="center" vertical="center"/>
    </xf>
    <xf numFmtId="49" fontId="17" fillId="0" borderId="42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7" fillId="0" borderId="42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2" fontId="21" fillId="0" borderId="43" xfId="0" applyNumberFormat="1" applyFont="1" applyBorder="1" applyAlignment="1">
      <alignment horizontal="left" vertical="center" wrapText="1"/>
    </xf>
    <xf numFmtId="0" fontId="17" fillId="0" borderId="42" xfId="0" quotePrefix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3" xfId="1" applyFont="1" applyBorder="1" applyAlignment="1">
      <alignment horizontal="left" vertical="center" wrapText="1"/>
    </xf>
    <xf numFmtId="2" fontId="17" fillId="6" borderId="43" xfId="1" applyNumberFormat="1" applyFont="1" applyFill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4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right" vertical="center"/>
    </xf>
    <xf numFmtId="4" fontId="2" fillId="0" borderId="0" xfId="1" applyNumberFormat="1" applyAlignment="1">
      <alignment horizontal="right" vertical="center"/>
    </xf>
    <xf numFmtId="3" fontId="2" fillId="0" borderId="0" xfId="1" applyNumberFormat="1"/>
    <xf numFmtId="0" fontId="2" fillId="0" borderId="0" xfId="1"/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8" fillId="0" borderId="7" xfId="1" applyFont="1" applyBorder="1" applyAlignment="1">
      <alignment horizontal="left" vertical="center"/>
    </xf>
    <xf numFmtId="0" fontId="18" fillId="0" borderId="8" xfId="1" applyFont="1" applyBorder="1" applyAlignment="1">
      <alignment horizontal="left" vertical="center"/>
    </xf>
    <xf numFmtId="0" fontId="18" fillId="0" borderId="9" xfId="1" applyFont="1" applyBorder="1" applyAlignment="1">
      <alignment horizontal="left" vertical="center"/>
    </xf>
    <xf numFmtId="0" fontId="18" fillId="0" borderId="10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4" fontId="18" fillId="0" borderId="11" xfId="1" applyNumberFormat="1" applyFont="1" applyBorder="1" applyAlignment="1">
      <alignment horizontal="center" vertical="center" wrapText="1"/>
    </xf>
    <xf numFmtId="4" fontId="18" fillId="0" borderId="20" xfId="1" applyNumberFormat="1" applyFont="1" applyBorder="1" applyAlignment="1">
      <alignment horizontal="center" vertical="center" wrapText="1"/>
    </xf>
    <xf numFmtId="0" fontId="18" fillId="3" borderId="32" xfId="1" applyFont="1" applyFill="1" applyBorder="1" applyAlignment="1">
      <alignment horizontal="center" vertical="center"/>
    </xf>
    <xf numFmtId="0" fontId="18" fillId="3" borderId="33" xfId="1" applyFont="1" applyFill="1" applyBorder="1" applyAlignment="1">
      <alignment horizontal="center" vertical="center"/>
    </xf>
    <xf numFmtId="0" fontId="18" fillId="4" borderId="32" xfId="1" applyFont="1" applyFill="1" applyBorder="1" applyAlignment="1">
      <alignment horizontal="center" vertical="center"/>
    </xf>
    <xf numFmtId="0" fontId="18" fillId="4" borderId="33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left" vertical="center" wrapText="1"/>
    </xf>
    <xf numFmtId="0" fontId="18" fillId="0" borderId="6" xfId="1" applyFont="1" applyBorder="1" applyAlignment="1">
      <alignment horizontal="left" vertical="center" wrapText="1"/>
    </xf>
  </cellXfs>
  <cellStyles count="108">
    <cellStyle name="Comma [0] 2" xfId="3" xr:uid="{00000000-0005-0000-0000-000000000000}"/>
    <cellStyle name="Comma 10" xfId="4" xr:uid="{00000000-0005-0000-0000-000001000000}"/>
    <cellStyle name="Comma 10 2" xfId="5" xr:uid="{00000000-0005-0000-0000-000002000000}"/>
    <cellStyle name="Comma 11" xfId="6" xr:uid="{00000000-0005-0000-0000-000003000000}"/>
    <cellStyle name="Comma 12" xfId="7" xr:uid="{00000000-0005-0000-0000-000004000000}"/>
    <cellStyle name="Comma 13" xfId="8" xr:uid="{00000000-0005-0000-0000-000005000000}"/>
    <cellStyle name="Comma 14" xfId="9" xr:uid="{00000000-0005-0000-0000-000006000000}"/>
    <cellStyle name="Comma 15" xfId="10" xr:uid="{00000000-0005-0000-0000-000007000000}"/>
    <cellStyle name="Comma 16" xfId="11" xr:uid="{00000000-0005-0000-0000-000008000000}"/>
    <cellStyle name="Comma 17" xfId="12" xr:uid="{00000000-0005-0000-0000-000009000000}"/>
    <cellStyle name="Comma 18" xfId="13" xr:uid="{00000000-0005-0000-0000-00000A000000}"/>
    <cellStyle name="Comma 19" xfId="14" xr:uid="{00000000-0005-0000-0000-00000B000000}"/>
    <cellStyle name="Comma 2" xfId="15" xr:uid="{00000000-0005-0000-0000-00000C000000}"/>
    <cellStyle name="Comma 2 2" xfId="16" xr:uid="{00000000-0005-0000-0000-00000D000000}"/>
    <cellStyle name="Comma 2 3" xfId="17" xr:uid="{00000000-0005-0000-0000-00000E000000}"/>
    <cellStyle name="Comma 2 4" xfId="18" xr:uid="{00000000-0005-0000-0000-00000F000000}"/>
    <cellStyle name="Comma 2 5" xfId="19" xr:uid="{00000000-0005-0000-0000-000010000000}"/>
    <cellStyle name="Comma 20" xfId="20" xr:uid="{00000000-0005-0000-0000-000011000000}"/>
    <cellStyle name="Comma 3" xfId="21" xr:uid="{00000000-0005-0000-0000-000012000000}"/>
    <cellStyle name="Comma 4" xfId="22" xr:uid="{00000000-0005-0000-0000-000013000000}"/>
    <cellStyle name="Comma 5" xfId="23" xr:uid="{00000000-0005-0000-0000-000014000000}"/>
    <cellStyle name="Comma 6" xfId="24" xr:uid="{00000000-0005-0000-0000-000015000000}"/>
    <cellStyle name="Comma 7" xfId="25" xr:uid="{00000000-0005-0000-0000-000016000000}"/>
    <cellStyle name="Comma 8" xfId="26" xr:uid="{00000000-0005-0000-0000-000017000000}"/>
    <cellStyle name="Comma 9" xfId="27" xr:uid="{00000000-0005-0000-0000-000018000000}"/>
    <cellStyle name="Hyperlink 2" xfId="28" xr:uid="{00000000-0005-0000-0000-000019000000}"/>
    <cellStyle name="Normal" xfId="0" builtinId="0"/>
    <cellStyle name="Normal 10" xfId="29" xr:uid="{00000000-0005-0000-0000-00001B000000}"/>
    <cellStyle name="Normal 11" xfId="30" xr:uid="{00000000-0005-0000-0000-00001C000000}"/>
    <cellStyle name="Normal 12" xfId="31" xr:uid="{00000000-0005-0000-0000-00001D000000}"/>
    <cellStyle name="Normal 13" xfId="32" xr:uid="{00000000-0005-0000-0000-00001E000000}"/>
    <cellStyle name="Normal 14" xfId="33" xr:uid="{00000000-0005-0000-0000-00001F000000}"/>
    <cellStyle name="Normal 15" xfId="34" xr:uid="{00000000-0005-0000-0000-000020000000}"/>
    <cellStyle name="Normal 16" xfId="35" xr:uid="{00000000-0005-0000-0000-000021000000}"/>
    <cellStyle name="Normal 17" xfId="36" xr:uid="{00000000-0005-0000-0000-000022000000}"/>
    <cellStyle name="Normal 18" xfId="37" xr:uid="{00000000-0005-0000-0000-000023000000}"/>
    <cellStyle name="Normal 19" xfId="38" xr:uid="{00000000-0005-0000-0000-000024000000}"/>
    <cellStyle name="Normal 2" xfId="1" xr:uid="{00000000-0005-0000-0000-000025000000}"/>
    <cellStyle name="Normal 2 2" xfId="39" xr:uid="{00000000-0005-0000-0000-000026000000}"/>
    <cellStyle name="Normal 2 2 2" xfId="40" xr:uid="{00000000-0005-0000-0000-000027000000}"/>
    <cellStyle name="Normal 2 2 2 2" xfId="41" xr:uid="{00000000-0005-0000-0000-000028000000}"/>
    <cellStyle name="Normal 2 3" xfId="2" xr:uid="{00000000-0005-0000-0000-000029000000}"/>
    <cellStyle name="Normal 20" xfId="42" xr:uid="{00000000-0005-0000-0000-00002A000000}"/>
    <cellStyle name="Normal 21" xfId="43" xr:uid="{00000000-0005-0000-0000-00002B000000}"/>
    <cellStyle name="Normal 22" xfId="44" xr:uid="{00000000-0005-0000-0000-00002C000000}"/>
    <cellStyle name="Normal 23" xfId="45" xr:uid="{00000000-0005-0000-0000-00002D000000}"/>
    <cellStyle name="Normal 24" xfId="46" xr:uid="{00000000-0005-0000-0000-00002E000000}"/>
    <cellStyle name="Normal 25" xfId="47" xr:uid="{00000000-0005-0000-0000-00002F000000}"/>
    <cellStyle name="Normal 26" xfId="48" xr:uid="{00000000-0005-0000-0000-000030000000}"/>
    <cellStyle name="Normal 3" xfId="49" xr:uid="{00000000-0005-0000-0000-000031000000}"/>
    <cellStyle name="Normal 3 2" xfId="50" xr:uid="{00000000-0005-0000-0000-000032000000}"/>
    <cellStyle name="Normal 3 2 2" xfId="51" xr:uid="{00000000-0005-0000-0000-000033000000}"/>
    <cellStyle name="Normal 3 3" xfId="52" xr:uid="{00000000-0005-0000-0000-000034000000}"/>
    <cellStyle name="Normal 3 3 2" xfId="53" xr:uid="{00000000-0005-0000-0000-000035000000}"/>
    <cellStyle name="Normal 3 4" xfId="54" xr:uid="{00000000-0005-0000-0000-000036000000}"/>
    <cellStyle name="Normal 4" xfId="55" xr:uid="{00000000-0005-0000-0000-000037000000}"/>
    <cellStyle name="Normal 4 2" xfId="56" xr:uid="{00000000-0005-0000-0000-000038000000}"/>
    <cellStyle name="Normal 4 2 2" xfId="57" xr:uid="{00000000-0005-0000-0000-000039000000}"/>
    <cellStyle name="Normal 4 2 3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5 2 2" xfId="62" xr:uid="{00000000-0005-0000-0000-00003E000000}"/>
    <cellStyle name="Normal 5 3" xfId="63" xr:uid="{00000000-0005-0000-0000-00003F000000}"/>
    <cellStyle name="Normal 5 4" xfId="64" xr:uid="{00000000-0005-0000-0000-000040000000}"/>
    <cellStyle name="Normal 6" xfId="65" xr:uid="{00000000-0005-0000-0000-000041000000}"/>
    <cellStyle name="Normal 6 2" xfId="66" xr:uid="{00000000-0005-0000-0000-000042000000}"/>
    <cellStyle name="Normal 6 3" xfId="67" xr:uid="{00000000-0005-0000-0000-000043000000}"/>
    <cellStyle name="Normal 7" xfId="68" xr:uid="{00000000-0005-0000-0000-000044000000}"/>
    <cellStyle name="Normal 7 2" xfId="69" xr:uid="{00000000-0005-0000-0000-000045000000}"/>
    <cellStyle name="Normal 7 2 2" xfId="70" xr:uid="{00000000-0005-0000-0000-000046000000}"/>
    <cellStyle name="Normal 7 2 2 2" xfId="71" xr:uid="{00000000-0005-0000-0000-000047000000}"/>
    <cellStyle name="Normal 7 2 2 2 2" xfId="72" xr:uid="{00000000-0005-0000-0000-000048000000}"/>
    <cellStyle name="Normal 7 2 2 2 2 2" xfId="73" xr:uid="{00000000-0005-0000-0000-000049000000}"/>
    <cellStyle name="Normal 7 2 2 2 3" xfId="74" xr:uid="{00000000-0005-0000-0000-00004A000000}"/>
    <cellStyle name="Normal 7 2 2 3" xfId="75" xr:uid="{00000000-0005-0000-0000-00004B000000}"/>
    <cellStyle name="Normal 7 2 2 3 2" xfId="76" xr:uid="{00000000-0005-0000-0000-00004C000000}"/>
    <cellStyle name="Normal 7 2 2 4" xfId="77" xr:uid="{00000000-0005-0000-0000-00004D000000}"/>
    <cellStyle name="Normal 7 2 3" xfId="78" xr:uid="{00000000-0005-0000-0000-00004E000000}"/>
    <cellStyle name="Normal 7 2 3 2" xfId="79" xr:uid="{00000000-0005-0000-0000-00004F000000}"/>
    <cellStyle name="Normal 7 2 3 2 2" xfId="80" xr:uid="{00000000-0005-0000-0000-000050000000}"/>
    <cellStyle name="Normal 7 2 3 3" xfId="81" xr:uid="{00000000-0005-0000-0000-000051000000}"/>
    <cellStyle name="Normal 7 2 4" xfId="82" xr:uid="{00000000-0005-0000-0000-000052000000}"/>
    <cellStyle name="Normal 7 2 4 2" xfId="83" xr:uid="{00000000-0005-0000-0000-000053000000}"/>
    <cellStyle name="Normal 7 2 5" xfId="84" xr:uid="{00000000-0005-0000-0000-000054000000}"/>
    <cellStyle name="Normal 7 3" xfId="85" xr:uid="{00000000-0005-0000-0000-000055000000}"/>
    <cellStyle name="Normal 7 3 2" xfId="86" xr:uid="{00000000-0005-0000-0000-000056000000}"/>
    <cellStyle name="Normal 7 3 2 2" xfId="87" xr:uid="{00000000-0005-0000-0000-000057000000}"/>
    <cellStyle name="Normal 7 3 2 2 2" xfId="88" xr:uid="{00000000-0005-0000-0000-000058000000}"/>
    <cellStyle name="Normal 7 3 2 3" xfId="89" xr:uid="{00000000-0005-0000-0000-000059000000}"/>
    <cellStyle name="Normal 7 3 3" xfId="90" xr:uid="{00000000-0005-0000-0000-00005A000000}"/>
    <cellStyle name="Normal 7 3 3 2" xfId="91" xr:uid="{00000000-0005-0000-0000-00005B000000}"/>
    <cellStyle name="Normal 7 3 4" xfId="92" xr:uid="{00000000-0005-0000-0000-00005C000000}"/>
    <cellStyle name="Normal 7 4" xfId="93" xr:uid="{00000000-0005-0000-0000-00005D000000}"/>
    <cellStyle name="Normal 7 4 2" xfId="94" xr:uid="{00000000-0005-0000-0000-00005E000000}"/>
    <cellStyle name="Normal 7 4 2 2" xfId="95" xr:uid="{00000000-0005-0000-0000-00005F000000}"/>
    <cellStyle name="Normal 7 4 3" xfId="96" xr:uid="{00000000-0005-0000-0000-000060000000}"/>
    <cellStyle name="Normal 7 5" xfId="97" xr:uid="{00000000-0005-0000-0000-000061000000}"/>
    <cellStyle name="Normal 7 6" xfId="98" xr:uid="{00000000-0005-0000-0000-000062000000}"/>
    <cellStyle name="Normal 7 6 2" xfId="99" xr:uid="{00000000-0005-0000-0000-000063000000}"/>
    <cellStyle name="Normal 7 7" xfId="100" xr:uid="{00000000-0005-0000-0000-000064000000}"/>
    <cellStyle name="Normal 8" xfId="101" xr:uid="{00000000-0005-0000-0000-000065000000}"/>
    <cellStyle name="Normal 8 2" xfId="102" xr:uid="{00000000-0005-0000-0000-000066000000}"/>
    <cellStyle name="Normal 8 2 2" xfId="103" xr:uid="{00000000-0005-0000-0000-000067000000}"/>
    <cellStyle name="Normal 8 2 2 2" xfId="104" xr:uid="{00000000-0005-0000-0000-000068000000}"/>
    <cellStyle name="Normal 8 2 3" xfId="105" xr:uid="{00000000-0005-0000-0000-000069000000}"/>
    <cellStyle name="Normal 8 3" xfId="106" xr:uid="{00000000-0005-0000-0000-00006A000000}"/>
    <cellStyle name="Normal 9" xfId="107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X850"/>
  <sheetViews>
    <sheetView tabSelected="1" zoomScale="60" zoomScaleNormal="60" workbookViewId="0">
      <selection activeCell="Q426" sqref="Q426"/>
    </sheetView>
  </sheetViews>
  <sheetFormatPr defaultColWidth="10.625" defaultRowHeight="16.5" x14ac:dyDescent="0.2"/>
  <cols>
    <col min="1" max="1" width="7.125" style="1" customWidth="1"/>
    <col min="2" max="2" width="11.125" style="1" bestFit="1" customWidth="1"/>
    <col min="3" max="3" width="13.375" style="1" bestFit="1" customWidth="1"/>
    <col min="4" max="4" width="7.375" style="1" customWidth="1"/>
    <col min="5" max="6" width="3.875" style="1" bestFit="1" customWidth="1"/>
    <col min="7" max="7" width="60.375" style="2" customWidth="1"/>
    <col min="8" max="8" width="14.125" style="3" customWidth="1"/>
    <col min="9" max="9" width="15.375" style="4" bestFit="1" customWidth="1"/>
    <col min="10" max="10" width="14.125" style="3" customWidth="1"/>
    <col min="11" max="11" width="14.25" style="5" customWidth="1"/>
    <col min="12" max="15" width="15.375" style="3" bestFit="1" customWidth="1"/>
    <col min="16" max="16" width="15.125" style="6" customWidth="1"/>
    <col min="17" max="17" width="10.25" style="7" customWidth="1"/>
    <col min="18" max="16384" width="10.625" style="10"/>
  </cols>
  <sheetData>
    <row r="1" spans="1:154" ht="18" x14ac:dyDescent="0.2">
      <c r="A1" s="35"/>
      <c r="B1" s="35"/>
      <c r="C1" s="35"/>
      <c r="D1" s="35"/>
      <c r="E1" s="35"/>
      <c r="F1" s="35"/>
      <c r="G1" s="36"/>
      <c r="H1" s="36"/>
      <c r="I1" s="35"/>
      <c r="J1" s="36"/>
      <c r="K1" s="37"/>
      <c r="L1" s="36"/>
      <c r="M1" s="36"/>
      <c r="N1" s="36"/>
      <c r="O1" s="36"/>
      <c r="P1" s="38"/>
      <c r="Q1" s="39"/>
    </row>
    <row r="2" spans="1:154" ht="18" x14ac:dyDescent="0.2">
      <c r="A2" s="35"/>
      <c r="B2" s="35"/>
      <c r="C2" s="35"/>
      <c r="D2" s="35"/>
      <c r="E2" s="35"/>
      <c r="F2" s="35"/>
      <c r="G2" s="36"/>
      <c r="H2" s="36"/>
      <c r="I2" s="35"/>
      <c r="J2" s="36"/>
      <c r="K2" s="37"/>
      <c r="L2" s="36"/>
      <c r="M2" s="36"/>
      <c r="N2" s="36"/>
      <c r="O2" s="36"/>
      <c r="P2" s="38"/>
      <c r="Q2" s="39"/>
    </row>
    <row r="3" spans="1:154" ht="18" x14ac:dyDescent="0.2">
      <c r="A3" s="35"/>
      <c r="B3" s="35"/>
      <c r="C3" s="35"/>
      <c r="D3" s="35"/>
      <c r="E3" s="35"/>
      <c r="F3" s="35"/>
      <c r="G3" s="36"/>
      <c r="H3" s="36"/>
      <c r="I3" s="35"/>
      <c r="J3" s="36"/>
      <c r="K3" s="37"/>
      <c r="L3" s="36"/>
      <c r="M3" s="36"/>
      <c r="N3" s="36"/>
      <c r="O3" s="36"/>
      <c r="P3" s="38"/>
      <c r="Q3" s="39"/>
    </row>
    <row r="4" spans="1:154" ht="18" x14ac:dyDescent="0.2">
      <c r="A4" s="40" t="s">
        <v>424</v>
      </c>
      <c r="B4" s="35"/>
      <c r="C4" s="41"/>
      <c r="D4" s="212"/>
      <c r="E4" s="212"/>
      <c r="F4" s="212"/>
      <c r="G4" s="36"/>
      <c r="H4" s="36"/>
      <c r="I4" s="35"/>
      <c r="J4" s="36"/>
      <c r="K4" s="37"/>
      <c r="L4" s="36"/>
      <c r="M4" s="36"/>
      <c r="N4" s="36"/>
      <c r="O4" s="36"/>
      <c r="P4" s="38"/>
      <c r="Q4" s="39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</row>
    <row r="5" spans="1:154" ht="18.75" thickBot="1" x14ac:dyDescent="0.25">
      <c r="A5" s="41"/>
      <c r="B5" s="41"/>
      <c r="C5" s="41"/>
      <c r="D5" s="41"/>
      <c r="E5" s="41"/>
      <c r="F5" s="41"/>
      <c r="G5" s="212" t="s">
        <v>432</v>
      </c>
      <c r="H5" s="212"/>
      <c r="I5" s="212"/>
      <c r="J5" s="212"/>
      <c r="K5" s="212"/>
      <c r="L5" s="212"/>
      <c r="M5" s="213"/>
      <c r="N5" s="212"/>
      <c r="O5" s="42"/>
      <c r="P5" s="38"/>
      <c r="Q5" s="39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</row>
    <row r="6" spans="1:154" ht="18.75" thickBot="1" x14ac:dyDescent="0.25">
      <c r="A6" s="214" t="s">
        <v>0</v>
      </c>
      <c r="B6" s="216" t="s">
        <v>1</v>
      </c>
      <c r="C6" s="216" t="s">
        <v>2</v>
      </c>
      <c r="D6" s="216" t="s">
        <v>3</v>
      </c>
      <c r="E6" s="216" t="s">
        <v>4</v>
      </c>
      <c r="F6" s="216" t="s">
        <v>5</v>
      </c>
      <c r="G6" s="218" t="s">
        <v>6</v>
      </c>
      <c r="H6" s="220" t="s">
        <v>7</v>
      </c>
      <c r="I6" s="221"/>
      <c r="J6" s="221"/>
      <c r="K6" s="222"/>
      <c r="L6" s="201" t="s">
        <v>8</v>
      </c>
      <c r="M6" s="202"/>
      <c r="N6" s="202"/>
      <c r="O6" s="203"/>
      <c r="P6" s="204" t="s">
        <v>9</v>
      </c>
      <c r="Q6" s="206" t="s">
        <v>242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</row>
    <row r="7" spans="1:154" s="12" customFormat="1" ht="91.15" customHeight="1" thickBot="1" x14ac:dyDescent="0.3">
      <c r="A7" s="215"/>
      <c r="B7" s="217"/>
      <c r="C7" s="217"/>
      <c r="D7" s="217"/>
      <c r="E7" s="217"/>
      <c r="F7" s="217"/>
      <c r="G7" s="219"/>
      <c r="H7" s="43" t="s">
        <v>10</v>
      </c>
      <c r="I7" s="44" t="s">
        <v>11</v>
      </c>
      <c r="J7" s="45" t="s">
        <v>12</v>
      </c>
      <c r="K7" s="46" t="s">
        <v>13</v>
      </c>
      <c r="L7" s="47" t="s">
        <v>14</v>
      </c>
      <c r="M7" s="45" t="s">
        <v>15</v>
      </c>
      <c r="N7" s="45" t="s">
        <v>16</v>
      </c>
      <c r="O7" s="48" t="s">
        <v>17</v>
      </c>
      <c r="P7" s="205"/>
      <c r="Q7" s="207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</row>
    <row r="8" spans="1:154" ht="36.75" thickBot="1" x14ac:dyDescent="0.25">
      <c r="A8" s="49"/>
      <c r="B8" s="50"/>
      <c r="C8" s="50"/>
      <c r="D8" s="50"/>
      <c r="E8" s="50"/>
      <c r="F8" s="50"/>
      <c r="G8" s="51">
        <v>1</v>
      </c>
      <c r="H8" s="52">
        <v>2</v>
      </c>
      <c r="I8" s="50">
        <v>3</v>
      </c>
      <c r="J8" s="53">
        <v>4</v>
      </c>
      <c r="K8" s="54" t="s">
        <v>18</v>
      </c>
      <c r="L8" s="55">
        <v>6</v>
      </c>
      <c r="M8" s="53">
        <v>7</v>
      </c>
      <c r="N8" s="53">
        <v>8</v>
      </c>
      <c r="O8" s="56" t="s">
        <v>19</v>
      </c>
      <c r="P8" s="57" t="s">
        <v>20</v>
      </c>
      <c r="Q8" s="58" t="s">
        <v>21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</row>
    <row r="9" spans="1:154" ht="18.75" thickBot="1" x14ac:dyDescent="0.25">
      <c r="A9" s="59"/>
      <c r="B9" s="60" t="s">
        <v>22</v>
      </c>
      <c r="C9" s="60"/>
      <c r="D9" s="60"/>
      <c r="E9" s="60"/>
      <c r="F9" s="60"/>
      <c r="G9" s="61" t="s">
        <v>23</v>
      </c>
      <c r="H9" s="62">
        <f>+H10+H54</f>
        <v>23523000</v>
      </c>
      <c r="I9" s="62">
        <f>+I10+I54</f>
        <v>17756000</v>
      </c>
      <c r="J9" s="63">
        <f>H9-I9</f>
        <v>5767000</v>
      </c>
      <c r="K9" s="64" t="s">
        <v>24</v>
      </c>
      <c r="L9" s="65">
        <f>+L10+L54</f>
        <v>17756000</v>
      </c>
      <c r="M9" s="63">
        <f>+M10+M54</f>
        <v>12357060</v>
      </c>
      <c r="N9" s="63">
        <f>+N10+N54</f>
        <v>1630646.6900000002</v>
      </c>
      <c r="O9" s="66">
        <f>+O10+O54</f>
        <v>13987706.689999999</v>
      </c>
      <c r="P9" s="67">
        <f>+P10+P34</f>
        <v>3768293.3100000005</v>
      </c>
      <c r="Q9" s="68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</row>
    <row r="10" spans="1:154" ht="18" x14ac:dyDescent="0.2">
      <c r="A10" s="69" t="s">
        <v>383</v>
      </c>
      <c r="B10" s="70"/>
      <c r="C10" s="70"/>
      <c r="D10" s="70"/>
      <c r="E10" s="70"/>
      <c r="F10" s="70"/>
      <c r="G10" s="71" t="s">
        <v>384</v>
      </c>
      <c r="H10" s="72">
        <f>H12+H13+H25+H11+H34+H41+H52+H36+H58</f>
        <v>23523000</v>
      </c>
      <c r="I10" s="72">
        <f>I12+I13+I25+I11+I41+I52+I36+I58</f>
        <v>17756000</v>
      </c>
      <c r="J10" s="73">
        <f>H10-I10</f>
        <v>5767000</v>
      </c>
      <c r="K10" s="74">
        <f>I10/H10*100</f>
        <v>75.483569272626795</v>
      </c>
      <c r="L10" s="72">
        <f>L12+L13+L25+L11+L41+L52+L36+L58</f>
        <v>17756000</v>
      </c>
      <c r="M10" s="72">
        <f>M12+M13+M25+M11+M41+M52+M36+M58</f>
        <v>12357060</v>
      </c>
      <c r="N10" s="72">
        <f>N12+N13+N25+N11+N41+N52+N36+N58</f>
        <v>1630646.6900000002</v>
      </c>
      <c r="O10" s="72">
        <f>O12+O13+O25+O11+O41+O52+O36+O58</f>
        <v>13987706.689999999</v>
      </c>
      <c r="P10" s="75">
        <f>L10-O10</f>
        <v>3768293.3100000005</v>
      </c>
      <c r="Q10" s="74">
        <f>ROUND(O10/L10*100,2)</f>
        <v>78.78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</row>
    <row r="11" spans="1:154" ht="36" x14ac:dyDescent="0.2">
      <c r="A11" s="76">
        <v>1600</v>
      </c>
      <c r="B11" s="77"/>
      <c r="C11" s="77"/>
      <c r="D11" s="77"/>
      <c r="E11" s="77"/>
      <c r="F11" s="77"/>
      <c r="G11" s="78" t="s">
        <v>25</v>
      </c>
      <c r="H11" s="79">
        <f>H12</f>
        <v>0</v>
      </c>
      <c r="I11" s="79">
        <f>I12</f>
        <v>0</v>
      </c>
      <c r="J11" s="80">
        <f t="shared" ref="J11:J65" si="0">H11-I11</f>
        <v>0</v>
      </c>
      <c r="K11" s="81" t="e">
        <f t="shared" ref="K11:K65" si="1">I11/H11*100</f>
        <v>#DIV/0!</v>
      </c>
      <c r="L11" s="79">
        <f>L12</f>
        <v>0</v>
      </c>
      <c r="M11" s="79">
        <f>M12</f>
        <v>0</v>
      </c>
      <c r="N11" s="79">
        <f>N12</f>
        <v>0</v>
      </c>
      <c r="O11" s="82">
        <f>+M11+N11</f>
        <v>0</v>
      </c>
      <c r="P11" s="83">
        <f t="shared" ref="P11:P65" si="2">L11-O11</f>
        <v>0</v>
      </c>
      <c r="Q11" s="81" t="e">
        <f t="shared" ref="Q11:Q65" si="3">ROUND(O11/L11*100,2)</f>
        <v>#DIV/0!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</row>
    <row r="12" spans="1:154" ht="36" x14ac:dyDescent="0.2">
      <c r="A12" s="76"/>
      <c r="B12" s="84" t="s">
        <v>401</v>
      </c>
      <c r="C12" s="77"/>
      <c r="D12" s="77"/>
      <c r="E12" s="77"/>
      <c r="F12" s="77"/>
      <c r="G12" s="78" t="s">
        <v>27</v>
      </c>
      <c r="H12" s="79">
        <v>0</v>
      </c>
      <c r="I12" s="79">
        <v>0</v>
      </c>
      <c r="J12" s="80">
        <f t="shared" si="0"/>
        <v>0</v>
      </c>
      <c r="K12" s="81" t="e">
        <f t="shared" si="1"/>
        <v>#DIV/0!</v>
      </c>
      <c r="L12" s="79">
        <v>0</v>
      </c>
      <c r="M12" s="79">
        <v>0</v>
      </c>
      <c r="N12" s="79">
        <v>0</v>
      </c>
      <c r="O12" s="85">
        <f>+M12+N12</f>
        <v>0</v>
      </c>
      <c r="P12" s="83">
        <f t="shared" si="2"/>
        <v>0</v>
      </c>
      <c r="Q12" s="81" t="e">
        <f t="shared" si="3"/>
        <v>#DIV/0!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</row>
    <row r="13" spans="1:154" ht="18" x14ac:dyDescent="0.2">
      <c r="A13" s="76">
        <v>2000</v>
      </c>
      <c r="B13" s="77"/>
      <c r="C13" s="77"/>
      <c r="D13" s="77"/>
      <c r="E13" s="77"/>
      <c r="F13" s="77"/>
      <c r="G13" s="86" t="s">
        <v>28</v>
      </c>
      <c r="H13" s="79">
        <f>+H14+H19</f>
        <v>23500000</v>
      </c>
      <c r="I13" s="79">
        <f>+I14+I19</f>
        <v>17736000</v>
      </c>
      <c r="J13" s="80">
        <f t="shared" si="0"/>
        <v>5764000</v>
      </c>
      <c r="K13" s="81">
        <f t="shared" si="1"/>
        <v>75.472340425531911</v>
      </c>
      <c r="L13" s="79">
        <f>+L14+L19</f>
        <v>17736000</v>
      </c>
      <c r="M13" s="79">
        <f>+M14+M19</f>
        <v>12343197</v>
      </c>
      <c r="N13" s="79">
        <f>+N14+N19</f>
        <v>1630645.08</v>
      </c>
      <c r="O13" s="82">
        <f>+O14+O19</f>
        <v>13973842.08</v>
      </c>
      <c r="P13" s="83">
        <f t="shared" si="2"/>
        <v>3762157.92</v>
      </c>
      <c r="Q13" s="81">
        <f t="shared" si="3"/>
        <v>78.790000000000006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</row>
    <row r="14" spans="1:154" ht="18" x14ac:dyDescent="0.2">
      <c r="A14" s="76">
        <v>2000</v>
      </c>
      <c r="B14" s="77"/>
      <c r="C14" s="77"/>
      <c r="D14" s="77"/>
      <c r="E14" s="77"/>
      <c r="F14" s="77"/>
      <c r="G14" s="86" t="s">
        <v>29</v>
      </c>
      <c r="H14" s="79">
        <f>+H15+H16+H17+H18</f>
        <v>23500000</v>
      </c>
      <c r="I14" s="79">
        <f>+I15+I16+I17+I18</f>
        <v>17736000</v>
      </c>
      <c r="J14" s="80">
        <f t="shared" si="0"/>
        <v>5764000</v>
      </c>
      <c r="K14" s="81">
        <f t="shared" si="1"/>
        <v>75.472340425531911</v>
      </c>
      <c r="L14" s="79">
        <f>+L15+L16+L17+L18</f>
        <v>17736000</v>
      </c>
      <c r="M14" s="79">
        <f>+M15+M16+M17+M18</f>
        <v>12331107</v>
      </c>
      <c r="N14" s="79">
        <f>+N15+N16+N17+N18</f>
        <v>1615274.08</v>
      </c>
      <c r="O14" s="82">
        <f>+O15+O16+O17+O18</f>
        <v>13946381.08</v>
      </c>
      <c r="P14" s="83">
        <f t="shared" si="2"/>
        <v>3789618.92</v>
      </c>
      <c r="Q14" s="81">
        <f t="shared" si="3"/>
        <v>78.63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</row>
    <row r="15" spans="1:154" s="18" customFormat="1" ht="18" x14ac:dyDescent="0.25">
      <c r="A15" s="76"/>
      <c r="B15" s="87" t="s">
        <v>371</v>
      </c>
      <c r="C15" s="87" t="s">
        <v>370</v>
      </c>
      <c r="D15" s="77"/>
      <c r="E15" s="77"/>
      <c r="F15" s="77"/>
      <c r="G15" s="78" t="s">
        <v>31</v>
      </c>
      <c r="H15" s="79"/>
      <c r="I15" s="79"/>
      <c r="J15" s="80">
        <f t="shared" si="0"/>
        <v>0</v>
      </c>
      <c r="K15" s="81" t="e">
        <f t="shared" si="1"/>
        <v>#DIV/0!</v>
      </c>
      <c r="L15" s="79"/>
      <c r="M15" s="79">
        <v>14668</v>
      </c>
      <c r="N15" s="79">
        <v>1355</v>
      </c>
      <c r="O15" s="82">
        <f>+M15+N15</f>
        <v>16023</v>
      </c>
      <c r="P15" s="83">
        <f t="shared" si="2"/>
        <v>-16023</v>
      </c>
      <c r="Q15" s="81" t="e">
        <f t="shared" si="3"/>
        <v>#DIV/0!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</row>
    <row r="16" spans="1:154" ht="18" x14ac:dyDescent="0.2">
      <c r="A16" s="88"/>
      <c r="B16" s="87" t="s">
        <v>372</v>
      </c>
      <c r="C16" s="87"/>
      <c r="D16" s="87"/>
      <c r="E16" s="87"/>
      <c r="F16" s="87"/>
      <c r="G16" s="78" t="s">
        <v>34</v>
      </c>
      <c r="H16" s="79"/>
      <c r="I16" s="79"/>
      <c r="J16" s="80">
        <f t="shared" si="0"/>
        <v>0</v>
      </c>
      <c r="K16" s="81" t="e">
        <f t="shared" si="1"/>
        <v>#DIV/0!</v>
      </c>
      <c r="L16" s="79"/>
      <c r="M16" s="79">
        <v>1332</v>
      </c>
      <c r="N16" s="79">
        <v>205</v>
      </c>
      <c r="O16" s="85">
        <f>+M16+N16</f>
        <v>1537</v>
      </c>
      <c r="P16" s="83">
        <f t="shared" si="2"/>
        <v>-1537</v>
      </c>
      <c r="Q16" s="81" t="e">
        <f t="shared" si="3"/>
        <v>#DIV/0!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</row>
    <row r="17" spans="1:154" ht="36" x14ac:dyDescent="0.2">
      <c r="A17" s="88"/>
      <c r="B17" s="87" t="s">
        <v>373</v>
      </c>
      <c r="C17" s="87"/>
      <c r="D17" s="87"/>
      <c r="E17" s="87"/>
      <c r="F17" s="87"/>
      <c r="G17" s="78" t="s">
        <v>374</v>
      </c>
      <c r="H17" s="79">
        <v>22000000</v>
      </c>
      <c r="I17" s="79">
        <v>16236000</v>
      </c>
      <c r="J17" s="80">
        <f t="shared" si="0"/>
        <v>5764000</v>
      </c>
      <c r="K17" s="81">
        <f t="shared" si="1"/>
        <v>73.8</v>
      </c>
      <c r="L17" s="79">
        <v>16236000</v>
      </c>
      <c r="M17" s="79">
        <v>10384878</v>
      </c>
      <c r="N17" s="79">
        <v>1808995.58</v>
      </c>
      <c r="O17" s="85">
        <f>+M17+N17</f>
        <v>12193873.58</v>
      </c>
      <c r="P17" s="83">
        <f t="shared" si="2"/>
        <v>4042126.42</v>
      </c>
      <c r="Q17" s="81">
        <f t="shared" si="3"/>
        <v>75.099999999999994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</row>
    <row r="18" spans="1:154" ht="54" x14ac:dyDescent="0.2">
      <c r="A18" s="88"/>
      <c r="B18" s="87" t="s">
        <v>375</v>
      </c>
      <c r="C18" s="87"/>
      <c r="D18" s="87"/>
      <c r="E18" s="87"/>
      <c r="F18" s="87"/>
      <c r="G18" s="78" t="s">
        <v>35</v>
      </c>
      <c r="H18" s="79">
        <v>1500000</v>
      </c>
      <c r="I18" s="79">
        <v>1500000</v>
      </c>
      <c r="J18" s="80">
        <f t="shared" si="0"/>
        <v>0</v>
      </c>
      <c r="K18" s="81">
        <f t="shared" si="1"/>
        <v>100</v>
      </c>
      <c r="L18" s="79">
        <v>1500000</v>
      </c>
      <c r="M18" s="79">
        <v>1930229</v>
      </c>
      <c r="N18" s="79">
        <v>-195281.5</v>
      </c>
      <c r="O18" s="85">
        <f>+M18+N18</f>
        <v>1734947.5</v>
      </c>
      <c r="P18" s="83">
        <f t="shared" si="2"/>
        <v>-234947.5</v>
      </c>
      <c r="Q18" s="81">
        <f t="shared" si="3"/>
        <v>115.66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</row>
    <row r="19" spans="1:154" ht="18" x14ac:dyDescent="0.2">
      <c r="A19" s="76">
        <v>2100</v>
      </c>
      <c r="B19" s="77"/>
      <c r="C19" s="77"/>
      <c r="D19" s="77"/>
      <c r="E19" s="77"/>
      <c r="F19" s="77"/>
      <c r="G19" s="89" t="s">
        <v>36</v>
      </c>
      <c r="H19" s="79">
        <f>H20+H23+H24</f>
        <v>0</v>
      </c>
      <c r="I19" s="79">
        <f>I20+I23+I24</f>
        <v>0</v>
      </c>
      <c r="J19" s="80">
        <f t="shared" si="0"/>
        <v>0</v>
      </c>
      <c r="K19" s="81" t="e">
        <f t="shared" si="1"/>
        <v>#DIV/0!</v>
      </c>
      <c r="L19" s="79">
        <f>L20+L23+L24</f>
        <v>0</v>
      </c>
      <c r="M19" s="79">
        <f>M20+M23+M24</f>
        <v>12090</v>
      </c>
      <c r="N19" s="79">
        <f>N20+N23+N24</f>
        <v>15371</v>
      </c>
      <c r="O19" s="79">
        <f>O20+O23+O24</f>
        <v>27461</v>
      </c>
      <c r="P19" s="83">
        <f t="shared" si="2"/>
        <v>-27461</v>
      </c>
      <c r="Q19" s="81" t="e">
        <f t="shared" si="3"/>
        <v>#DIV/0!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</row>
    <row r="20" spans="1:154" s="18" customFormat="1" ht="18" x14ac:dyDescent="0.25">
      <c r="A20" s="76"/>
      <c r="B20" s="87" t="s">
        <v>376</v>
      </c>
      <c r="C20" s="77"/>
      <c r="D20" s="77"/>
      <c r="E20" s="77"/>
      <c r="F20" s="77"/>
      <c r="G20" s="90" t="s">
        <v>37</v>
      </c>
      <c r="H20" s="79">
        <f>+H21+H22</f>
        <v>0</v>
      </c>
      <c r="I20" s="79">
        <f>+I21+I22</f>
        <v>0</v>
      </c>
      <c r="J20" s="80">
        <f t="shared" si="0"/>
        <v>0</v>
      </c>
      <c r="K20" s="81" t="e">
        <f t="shared" si="1"/>
        <v>#DIV/0!</v>
      </c>
      <c r="L20" s="79">
        <f>+L21+L22</f>
        <v>0</v>
      </c>
      <c r="M20" s="79">
        <f>+M21+M22</f>
        <v>12090</v>
      </c>
      <c r="N20" s="79">
        <f>+N21+N22</f>
        <v>15371</v>
      </c>
      <c r="O20" s="79">
        <f>+O21+O22</f>
        <v>27461</v>
      </c>
      <c r="P20" s="83">
        <f t="shared" si="2"/>
        <v>-27461</v>
      </c>
      <c r="Q20" s="81" t="e">
        <f t="shared" si="3"/>
        <v>#DIV/0!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</row>
    <row r="21" spans="1:154" ht="18" x14ac:dyDescent="0.2">
      <c r="A21" s="88"/>
      <c r="B21" s="87"/>
      <c r="C21" s="87" t="s">
        <v>377</v>
      </c>
      <c r="D21" s="87"/>
      <c r="E21" s="87"/>
      <c r="F21" s="87"/>
      <c r="G21" s="90" t="s">
        <v>243</v>
      </c>
      <c r="H21" s="79"/>
      <c r="I21" s="79"/>
      <c r="J21" s="80">
        <f t="shared" si="0"/>
        <v>0</v>
      </c>
      <c r="K21" s="81" t="e">
        <f t="shared" si="1"/>
        <v>#DIV/0!</v>
      </c>
      <c r="L21" s="79"/>
      <c r="M21" s="79">
        <v>12090</v>
      </c>
      <c r="N21" s="79">
        <v>15371</v>
      </c>
      <c r="O21" s="85">
        <f>+M21+N21</f>
        <v>27461</v>
      </c>
      <c r="P21" s="83">
        <f t="shared" si="2"/>
        <v>-27461</v>
      </c>
      <c r="Q21" s="81" t="e">
        <f t="shared" si="3"/>
        <v>#DIV/0!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</row>
    <row r="22" spans="1:154" ht="18" x14ac:dyDescent="0.2">
      <c r="A22" s="88"/>
      <c r="B22" s="87"/>
      <c r="C22" s="87" t="s">
        <v>378</v>
      </c>
      <c r="D22" s="87"/>
      <c r="E22" s="87"/>
      <c r="F22" s="87"/>
      <c r="G22" s="90" t="s">
        <v>244</v>
      </c>
      <c r="H22" s="79"/>
      <c r="I22" s="79"/>
      <c r="J22" s="80">
        <f t="shared" si="0"/>
        <v>0</v>
      </c>
      <c r="K22" s="81" t="e">
        <f t="shared" si="1"/>
        <v>#DIV/0!</v>
      </c>
      <c r="L22" s="79"/>
      <c r="M22" s="79"/>
      <c r="N22" s="79"/>
      <c r="O22" s="85">
        <f>+M22+N22</f>
        <v>0</v>
      </c>
      <c r="P22" s="83">
        <f t="shared" si="2"/>
        <v>0</v>
      </c>
      <c r="Q22" s="81" t="e">
        <f t="shared" si="3"/>
        <v>#DIV/0!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</row>
    <row r="23" spans="1:154" ht="54" x14ac:dyDescent="0.2">
      <c r="A23" s="88"/>
      <c r="B23" s="87" t="s">
        <v>379</v>
      </c>
      <c r="C23" s="87"/>
      <c r="D23" s="87"/>
      <c r="E23" s="87"/>
      <c r="F23" s="87"/>
      <c r="G23" s="78" t="s">
        <v>39</v>
      </c>
      <c r="H23" s="79">
        <v>0</v>
      </c>
      <c r="I23" s="79">
        <v>0</v>
      </c>
      <c r="J23" s="80">
        <f t="shared" si="0"/>
        <v>0</v>
      </c>
      <c r="K23" s="81" t="e">
        <f t="shared" si="1"/>
        <v>#DIV/0!</v>
      </c>
      <c r="L23" s="79">
        <v>0</v>
      </c>
      <c r="M23" s="79">
        <v>0</v>
      </c>
      <c r="N23" s="79">
        <v>0</v>
      </c>
      <c r="O23" s="85">
        <f>+M23+N23</f>
        <v>0</v>
      </c>
      <c r="P23" s="83">
        <f t="shared" si="2"/>
        <v>0</v>
      </c>
      <c r="Q23" s="81" t="e">
        <f t="shared" si="3"/>
        <v>#DIV/0!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</row>
    <row r="24" spans="1:154" ht="54" x14ac:dyDescent="0.2">
      <c r="A24" s="88"/>
      <c r="B24" s="87" t="s">
        <v>380</v>
      </c>
      <c r="C24" s="87"/>
      <c r="D24" s="87"/>
      <c r="E24" s="87"/>
      <c r="F24" s="87"/>
      <c r="G24" s="78" t="s">
        <v>410</v>
      </c>
      <c r="H24" s="79">
        <v>0</v>
      </c>
      <c r="I24" s="79">
        <v>0</v>
      </c>
      <c r="J24" s="80">
        <f t="shared" si="0"/>
        <v>0</v>
      </c>
      <c r="K24" s="81" t="e">
        <f t="shared" si="1"/>
        <v>#DIV/0!</v>
      </c>
      <c r="L24" s="79">
        <v>0</v>
      </c>
      <c r="M24" s="79">
        <v>0</v>
      </c>
      <c r="N24" s="79">
        <v>0</v>
      </c>
      <c r="O24" s="85">
        <f>+M24+N24</f>
        <v>0</v>
      </c>
      <c r="P24" s="83">
        <f t="shared" si="2"/>
        <v>0</v>
      </c>
      <c r="Q24" s="81" t="e">
        <f t="shared" si="3"/>
        <v>#DIV/0!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</row>
    <row r="25" spans="1:154" ht="18" x14ac:dyDescent="0.2">
      <c r="A25" s="76"/>
      <c r="B25" s="77"/>
      <c r="C25" s="77"/>
      <c r="D25" s="77"/>
      <c r="E25" s="77"/>
      <c r="F25" s="77"/>
      <c r="G25" s="86" t="s">
        <v>40</v>
      </c>
      <c r="H25" s="79">
        <f>+H26+H30</f>
        <v>23000</v>
      </c>
      <c r="I25" s="79">
        <f>+I26+I30</f>
        <v>20000</v>
      </c>
      <c r="J25" s="80">
        <f t="shared" si="0"/>
        <v>3000</v>
      </c>
      <c r="K25" s="81">
        <f t="shared" si="1"/>
        <v>86.956521739130437</v>
      </c>
      <c r="L25" s="79">
        <f>+L26+L30</f>
        <v>20000</v>
      </c>
      <c r="M25" s="79">
        <f>+M26+M30</f>
        <v>13863</v>
      </c>
      <c r="N25" s="79">
        <f>+N26+N30</f>
        <v>1.61</v>
      </c>
      <c r="O25" s="82">
        <f>+O26+O30</f>
        <v>13864.61</v>
      </c>
      <c r="P25" s="83">
        <f t="shared" si="2"/>
        <v>6135.3899999999994</v>
      </c>
      <c r="Q25" s="81">
        <f t="shared" si="3"/>
        <v>69.319999999999993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</row>
    <row r="26" spans="1:154" ht="18" x14ac:dyDescent="0.2">
      <c r="A26" s="76">
        <v>3000</v>
      </c>
      <c r="B26" s="77"/>
      <c r="C26" s="77"/>
      <c r="D26" s="77"/>
      <c r="E26" s="77"/>
      <c r="F26" s="77"/>
      <c r="G26" s="86" t="s">
        <v>41</v>
      </c>
      <c r="H26" s="79">
        <f>+H27</f>
        <v>0</v>
      </c>
      <c r="I26" s="79">
        <f>+I27</f>
        <v>0</v>
      </c>
      <c r="J26" s="80">
        <f t="shared" si="0"/>
        <v>0</v>
      </c>
      <c r="K26" s="81" t="e">
        <f t="shared" si="1"/>
        <v>#DIV/0!</v>
      </c>
      <c r="L26" s="79">
        <f>+L27</f>
        <v>0</v>
      </c>
      <c r="M26" s="79">
        <f>+M27</f>
        <v>0</v>
      </c>
      <c r="N26" s="79">
        <f>+N27</f>
        <v>0</v>
      </c>
      <c r="O26" s="82">
        <f>+O27</f>
        <v>0</v>
      </c>
      <c r="P26" s="83">
        <f t="shared" si="2"/>
        <v>0</v>
      </c>
      <c r="Q26" s="81" t="e">
        <f t="shared" si="3"/>
        <v>#DIV/0!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</row>
    <row r="27" spans="1:154" ht="18" x14ac:dyDescent="0.2">
      <c r="A27" s="76">
        <v>3100</v>
      </c>
      <c r="B27" s="77"/>
      <c r="C27" s="77"/>
      <c r="D27" s="77"/>
      <c r="E27" s="77"/>
      <c r="F27" s="77"/>
      <c r="G27" s="86" t="s">
        <v>42</v>
      </c>
      <c r="H27" s="79">
        <f>+H28+H29</f>
        <v>0</v>
      </c>
      <c r="I27" s="79">
        <f>+I28+I29</f>
        <v>0</v>
      </c>
      <c r="J27" s="80">
        <f t="shared" si="0"/>
        <v>0</v>
      </c>
      <c r="K27" s="81" t="e">
        <f t="shared" si="1"/>
        <v>#DIV/0!</v>
      </c>
      <c r="L27" s="79">
        <f>+L28+L29</f>
        <v>0</v>
      </c>
      <c r="M27" s="79">
        <f>+M28+M29</f>
        <v>0</v>
      </c>
      <c r="N27" s="79">
        <f>+N28+N29</f>
        <v>0</v>
      </c>
      <c r="O27" s="82">
        <f>+O28+O29</f>
        <v>0</v>
      </c>
      <c r="P27" s="83">
        <f t="shared" si="2"/>
        <v>0</v>
      </c>
      <c r="Q27" s="81" t="e">
        <f t="shared" si="3"/>
        <v>#DIV/0!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</row>
    <row r="28" spans="1:154" ht="18" x14ac:dyDescent="0.2">
      <c r="A28" s="88"/>
      <c r="B28" s="87" t="s">
        <v>381</v>
      </c>
      <c r="C28" s="87"/>
      <c r="D28" s="87"/>
      <c r="E28" s="87"/>
      <c r="F28" s="87"/>
      <c r="G28" s="78" t="s">
        <v>44</v>
      </c>
      <c r="H28" s="79">
        <v>0</v>
      </c>
      <c r="I28" s="79">
        <v>0</v>
      </c>
      <c r="J28" s="80">
        <f t="shared" si="0"/>
        <v>0</v>
      </c>
      <c r="K28" s="81" t="e">
        <f t="shared" si="1"/>
        <v>#DIV/0!</v>
      </c>
      <c r="L28" s="79">
        <v>0</v>
      </c>
      <c r="M28" s="79">
        <v>0</v>
      </c>
      <c r="N28" s="79">
        <v>0</v>
      </c>
      <c r="O28" s="85">
        <f>+M28+N28</f>
        <v>0</v>
      </c>
      <c r="P28" s="83">
        <f t="shared" si="2"/>
        <v>0</v>
      </c>
      <c r="Q28" s="81" t="e">
        <f t="shared" si="3"/>
        <v>#DIV/0!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</row>
    <row r="29" spans="1:154" ht="36" x14ac:dyDescent="0.2">
      <c r="A29" s="88"/>
      <c r="B29" s="87" t="s">
        <v>382</v>
      </c>
      <c r="C29" s="87"/>
      <c r="D29" s="87"/>
      <c r="E29" s="87"/>
      <c r="F29" s="87"/>
      <c r="G29" s="78" t="s">
        <v>245</v>
      </c>
      <c r="H29" s="79">
        <v>0</v>
      </c>
      <c r="I29" s="79">
        <v>0</v>
      </c>
      <c r="J29" s="80">
        <f t="shared" si="0"/>
        <v>0</v>
      </c>
      <c r="K29" s="81" t="e">
        <f t="shared" si="1"/>
        <v>#DIV/0!</v>
      </c>
      <c r="L29" s="79">
        <v>0</v>
      </c>
      <c r="M29" s="79">
        <v>0</v>
      </c>
      <c r="N29" s="79">
        <v>0</v>
      </c>
      <c r="O29" s="85">
        <f>+M29+N29</f>
        <v>0</v>
      </c>
      <c r="P29" s="83">
        <f t="shared" si="2"/>
        <v>0</v>
      </c>
      <c r="Q29" s="81" t="e">
        <f t="shared" si="3"/>
        <v>#DIV/0!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</row>
    <row r="30" spans="1:154" ht="18" x14ac:dyDescent="0.2">
      <c r="A30" s="76">
        <v>3300</v>
      </c>
      <c r="B30" s="77"/>
      <c r="C30" s="77"/>
      <c r="D30" s="77"/>
      <c r="E30" s="77"/>
      <c r="F30" s="77"/>
      <c r="G30" s="89" t="s">
        <v>45</v>
      </c>
      <c r="H30" s="79">
        <f>+H31</f>
        <v>23000</v>
      </c>
      <c r="I30" s="79">
        <f>+I31</f>
        <v>20000</v>
      </c>
      <c r="J30" s="80">
        <f t="shared" si="0"/>
        <v>3000</v>
      </c>
      <c r="K30" s="81">
        <f t="shared" si="1"/>
        <v>86.956521739130437</v>
      </c>
      <c r="L30" s="79">
        <f>+L31</f>
        <v>20000</v>
      </c>
      <c r="M30" s="79">
        <f>+M31</f>
        <v>13863</v>
      </c>
      <c r="N30" s="79">
        <f>+N31</f>
        <v>1.61</v>
      </c>
      <c r="O30" s="82">
        <f>+O31</f>
        <v>13864.61</v>
      </c>
      <c r="P30" s="83">
        <f t="shared" si="2"/>
        <v>6135.3899999999994</v>
      </c>
      <c r="Q30" s="81">
        <f t="shared" si="3"/>
        <v>69.319999999999993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</row>
    <row r="31" spans="1:154" ht="18" x14ac:dyDescent="0.2">
      <c r="A31" s="76">
        <v>3600</v>
      </c>
      <c r="B31" s="77"/>
      <c r="C31" s="77"/>
      <c r="D31" s="77"/>
      <c r="E31" s="77"/>
      <c r="F31" s="77"/>
      <c r="G31" s="89" t="s">
        <v>46</v>
      </c>
      <c r="H31" s="79">
        <f>+H33+H32</f>
        <v>23000</v>
      </c>
      <c r="I31" s="79">
        <f>+I33+I32</f>
        <v>20000</v>
      </c>
      <c r="J31" s="80">
        <f t="shared" si="0"/>
        <v>3000</v>
      </c>
      <c r="K31" s="81">
        <f t="shared" si="1"/>
        <v>86.956521739130437</v>
      </c>
      <c r="L31" s="79">
        <f>+L33+L32</f>
        <v>20000</v>
      </c>
      <c r="M31" s="79">
        <f>+M33+M32</f>
        <v>13863</v>
      </c>
      <c r="N31" s="79">
        <f>+N33+N32</f>
        <v>1.61</v>
      </c>
      <c r="O31" s="79">
        <f>+O33+O32</f>
        <v>13864.61</v>
      </c>
      <c r="P31" s="83">
        <f t="shared" si="2"/>
        <v>6135.3899999999994</v>
      </c>
      <c r="Q31" s="81">
        <f t="shared" si="3"/>
        <v>69.319999999999993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</row>
    <row r="32" spans="1:154" ht="18" x14ac:dyDescent="0.2">
      <c r="A32" s="88"/>
      <c r="B32" s="87" t="s">
        <v>385</v>
      </c>
      <c r="C32" s="87"/>
      <c r="D32" s="87"/>
      <c r="E32" s="87"/>
      <c r="F32" s="87"/>
      <c r="G32" s="91" t="s">
        <v>47</v>
      </c>
      <c r="H32" s="79">
        <v>0</v>
      </c>
      <c r="I32" s="79">
        <v>0</v>
      </c>
      <c r="J32" s="80">
        <f t="shared" si="0"/>
        <v>0</v>
      </c>
      <c r="K32" s="81" t="e">
        <f t="shared" si="1"/>
        <v>#DIV/0!</v>
      </c>
      <c r="L32" s="79">
        <v>0</v>
      </c>
      <c r="M32" s="79">
        <v>0</v>
      </c>
      <c r="N32" s="79">
        <v>0</v>
      </c>
      <c r="O32" s="85">
        <f>+M32+N32</f>
        <v>0</v>
      </c>
      <c r="P32" s="83">
        <f t="shared" si="2"/>
        <v>0</v>
      </c>
      <c r="Q32" s="81" t="e">
        <f t="shared" si="3"/>
        <v>#DIV/0!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</row>
    <row r="33" spans="1:154" ht="18" x14ac:dyDescent="0.2">
      <c r="A33" s="88"/>
      <c r="B33" s="87" t="s">
        <v>386</v>
      </c>
      <c r="C33" s="87"/>
      <c r="D33" s="87"/>
      <c r="E33" s="87"/>
      <c r="F33" s="87"/>
      <c r="G33" s="91" t="s">
        <v>49</v>
      </c>
      <c r="H33" s="79">
        <v>23000</v>
      </c>
      <c r="I33" s="79">
        <v>20000</v>
      </c>
      <c r="J33" s="80">
        <f t="shared" si="0"/>
        <v>3000</v>
      </c>
      <c r="K33" s="81">
        <f t="shared" si="1"/>
        <v>86.956521739130437</v>
      </c>
      <c r="L33" s="79">
        <v>20000</v>
      </c>
      <c r="M33" s="79">
        <v>13863</v>
      </c>
      <c r="N33" s="79">
        <v>1.61</v>
      </c>
      <c r="O33" s="85">
        <f>+M33+N33</f>
        <v>13864.61</v>
      </c>
      <c r="P33" s="83">
        <f t="shared" si="2"/>
        <v>6135.3899999999994</v>
      </c>
      <c r="Q33" s="81">
        <f t="shared" si="3"/>
        <v>69.319999999999993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</row>
    <row r="34" spans="1:154" ht="36" x14ac:dyDescent="0.2">
      <c r="A34" s="76">
        <v>4000</v>
      </c>
      <c r="B34" s="77"/>
      <c r="C34" s="77"/>
      <c r="D34" s="77"/>
      <c r="E34" s="77"/>
      <c r="F34" s="77"/>
      <c r="G34" s="89" t="s">
        <v>50</v>
      </c>
      <c r="H34" s="79">
        <f>+H35</f>
        <v>0</v>
      </c>
      <c r="I34" s="79">
        <f>+I35</f>
        <v>0</v>
      </c>
      <c r="J34" s="80">
        <f t="shared" si="0"/>
        <v>0</v>
      </c>
      <c r="K34" s="81" t="e">
        <f t="shared" si="1"/>
        <v>#DIV/0!</v>
      </c>
      <c r="L34" s="79">
        <f>+L35</f>
        <v>0</v>
      </c>
      <c r="M34" s="79">
        <f>+M35</f>
        <v>0</v>
      </c>
      <c r="N34" s="79">
        <f>+N35</f>
        <v>0</v>
      </c>
      <c r="O34" s="82">
        <f>+O35</f>
        <v>0</v>
      </c>
      <c r="P34" s="83">
        <f t="shared" si="2"/>
        <v>0</v>
      </c>
      <c r="Q34" s="81" t="e">
        <f t="shared" si="3"/>
        <v>#DIV/0!</v>
      </c>
      <c r="R34" s="14"/>
      <c r="S34" s="14"/>
      <c r="T34" s="33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</row>
    <row r="35" spans="1:154" ht="54" x14ac:dyDescent="0.2">
      <c r="A35" s="88"/>
      <c r="B35" s="87" t="s">
        <v>387</v>
      </c>
      <c r="C35" s="87"/>
      <c r="D35" s="87"/>
      <c r="E35" s="87"/>
      <c r="F35" s="87"/>
      <c r="G35" s="91" t="s">
        <v>247</v>
      </c>
      <c r="H35" s="79">
        <v>0</v>
      </c>
      <c r="I35" s="79">
        <v>0</v>
      </c>
      <c r="J35" s="80">
        <f t="shared" si="0"/>
        <v>0</v>
      </c>
      <c r="K35" s="81" t="e">
        <f t="shared" si="1"/>
        <v>#DIV/0!</v>
      </c>
      <c r="L35" s="79">
        <v>0</v>
      </c>
      <c r="M35" s="79">
        <v>0</v>
      </c>
      <c r="N35" s="79">
        <v>0</v>
      </c>
      <c r="O35" s="85">
        <f t="shared" ref="O35:O40" si="4">+M35+N35</f>
        <v>0</v>
      </c>
      <c r="P35" s="83">
        <f t="shared" si="2"/>
        <v>0</v>
      </c>
      <c r="Q35" s="81" t="e">
        <f t="shared" si="3"/>
        <v>#DIV/0!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</row>
    <row r="36" spans="1:154" ht="18" x14ac:dyDescent="0.2">
      <c r="A36" s="76">
        <v>4200</v>
      </c>
      <c r="B36" s="87"/>
      <c r="C36" s="87"/>
      <c r="D36" s="87"/>
      <c r="E36" s="87"/>
      <c r="F36" s="87"/>
      <c r="G36" s="91" t="s">
        <v>51</v>
      </c>
      <c r="H36" s="79">
        <f t="shared" ref="H36:I37" si="5">H37</f>
        <v>0</v>
      </c>
      <c r="I36" s="79">
        <f t="shared" si="5"/>
        <v>0</v>
      </c>
      <c r="J36" s="80">
        <f t="shared" si="0"/>
        <v>0</v>
      </c>
      <c r="K36" s="81" t="e">
        <f t="shared" si="1"/>
        <v>#DIV/0!</v>
      </c>
      <c r="L36" s="79">
        <f t="shared" ref="L36:N37" si="6">L37</f>
        <v>0</v>
      </c>
      <c r="M36" s="79">
        <f t="shared" si="6"/>
        <v>0</v>
      </c>
      <c r="N36" s="79">
        <f t="shared" si="6"/>
        <v>0</v>
      </c>
      <c r="O36" s="85">
        <f t="shared" ref="O36:O37" si="7">O37</f>
        <v>0</v>
      </c>
      <c r="P36" s="83">
        <f t="shared" si="2"/>
        <v>0</v>
      </c>
      <c r="Q36" s="81" t="e">
        <f t="shared" si="3"/>
        <v>#DIV/0!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</row>
    <row r="37" spans="1:154" ht="18" x14ac:dyDescent="0.2">
      <c r="A37" s="76">
        <v>4200</v>
      </c>
      <c r="B37" s="87"/>
      <c r="C37" s="87"/>
      <c r="D37" s="87"/>
      <c r="E37" s="87"/>
      <c r="F37" s="87"/>
      <c r="G37" s="91" t="s">
        <v>246</v>
      </c>
      <c r="H37" s="79">
        <f t="shared" si="5"/>
        <v>0</v>
      </c>
      <c r="I37" s="79">
        <f t="shared" si="5"/>
        <v>0</v>
      </c>
      <c r="J37" s="80">
        <f t="shared" si="0"/>
        <v>0</v>
      </c>
      <c r="K37" s="81" t="e">
        <f t="shared" si="1"/>
        <v>#DIV/0!</v>
      </c>
      <c r="L37" s="79">
        <f t="shared" si="6"/>
        <v>0</v>
      </c>
      <c r="M37" s="79">
        <f t="shared" si="6"/>
        <v>0</v>
      </c>
      <c r="N37" s="79">
        <f t="shared" si="6"/>
        <v>0</v>
      </c>
      <c r="O37" s="85">
        <f t="shared" si="7"/>
        <v>0</v>
      </c>
      <c r="P37" s="83">
        <f t="shared" si="2"/>
        <v>0</v>
      </c>
      <c r="Q37" s="81" t="e">
        <f t="shared" si="3"/>
        <v>#DIV/0!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</row>
    <row r="38" spans="1:154" ht="18" x14ac:dyDescent="0.2">
      <c r="A38" s="76">
        <v>4200</v>
      </c>
      <c r="B38" s="87"/>
      <c r="C38" s="87"/>
      <c r="D38" s="87"/>
      <c r="E38" s="87"/>
      <c r="F38" s="87"/>
      <c r="G38" s="91" t="s">
        <v>52</v>
      </c>
      <c r="H38" s="79">
        <f>H39+H40</f>
        <v>0</v>
      </c>
      <c r="I38" s="79">
        <f>I39+I40</f>
        <v>0</v>
      </c>
      <c r="J38" s="80">
        <f t="shared" si="0"/>
        <v>0</v>
      </c>
      <c r="K38" s="81" t="e">
        <f t="shared" si="1"/>
        <v>#DIV/0!</v>
      </c>
      <c r="L38" s="79">
        <f>L39+L40</f>
        <v>0</v>
      </c>
      <c r="M38" s="79">
        <f>M39+M40</f>
        <v>0</v>
      </c>
      <c r="N38" s="79">
        <f>N39+N40</f>
        <v>0</v>
      </c>
      <c r="O38" s="79">
        <f>O39+O40</f>
        <v>0</v>
      </c>
      <c r="P38" s="83">
        <f t="shared" si="2"/>
        <v>0</v>
      </c>
      <c r="Q38" s="81" t="e">
        <f t="shared" si="3"/>
        <v>#DIV/0!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</row>
    <row r="39" spans="1:154" ht="18" x14ac:dyDescent="0.2">
      <c r="A39" s="76"/>
      <c r="B39" s="87" t="s">
        <v>388</v>
      </c>
      <c r="C39" s="87"/>
      <c r="D39" s="87"/>
      <c r="E39" s="87"/>
      <c r="F39" s="87"/>
      <c r="G39" s="91" t="s">
        <v>53</v>
      </c>
      <c r="H39" s="79">
        <v>0</v>
      </c>
      <c r="I39" s="79">
        <v>0</v>
      </c>
      <c r="J39" s="80">
        <f t="shared" si="0"/>
        <v>0</v>
      </c>
      <c r="K39" s="81" t="e">
        <f t="shared" si="1"/>
        <v>#DIV/0!</v>
      </c>
      <c r="L39" s="79">
        <v>0</v>
      </c>
      <c r="M39" s="79">
        <v>0</v>
      </c>
      <c r="N39" s="79">
        <v>0</v>
      </c>
      <c r="O39" s="85">
        <f t="shared" si="4"/>
        <v>0</v>
      </c>
      <c r="P39" s="83">
        <f t="shared" si="2"/>
        <v>0</v>
      </c>
      <c r="Q39" s="81" t="e">
        <f t="shared" si="3"/>
        <v>#DIV/0!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</row>
    <row r="40" spans="1:154" ht="36" x14ac:dyDescent="0.2">
      <c r="A40" s="76"/>
      <c r="B40" s="87" t="s">
        <v>392</v>
      </c>
      <c r="C40" s="87"/>
      <c r="D40" s="87"/>
      <c r="E40" s="87"/>
      <c r="F40" s="87"/>
      <c r="G40" s="91" t="s">
        <v>261</v>
      </c>
      <c r="H40" s="79"/>
      <c r="I40" s="79"/>
      <c r="J40" s="80">
        <f t="shared" si="0"/>
        <v>0</v>
      </c>
      <c r="K40" s="81"/>
      <c r="L40" s="79"/>
      <c r="M40" s="79"/>
      <c r="N40" s="79"/>
      <c r="O40" s="85">
        <f t="shared" si="4"/>
        <v>0</v>
      </c>
      <c r="P40" s="83"/>
      <c r="Q40" s="81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</row>
    <row r="41" spans="1:154" ht="36" x14ac:dyDescent="0.2">
      <c r="A41" s="76">
        <v>4500</v>
      </c>
      <c r="B41" s="87"/>
      <c r="C41" s="87"/>
      <c r="D41" s="87"/>
      <c r="E41" s="87"/>
      <c r="F41" s="87"/>
      <c r="G41" s="89" t="s">
        <v>257</v>
      </c>
      <c r="H41" s="79">
        <f>H42+H44+H47+H48</f>
        <v>0</v>
      </c>
      <c r="I41" s="79">
        <f>I42+I44+I47+I48</f>
        <v>0</v>
      </c>
      <c r="J41" s="80">
        <f t="shared" si="0"/>
        <v>0</v>
      </c>
      <c r="K41" s="81" t="e">
        <f t="shared" si="1"/>
        <v>#DIV/0!</v>
      </c>
      <c r="L41" s="79">
        <f t="shared" ref="L41:O41" si="8">L42+L44+L47+L48</f>
        <v>0</v>
      </c>
      <c r="M41" s="79">
        <f t="shared" si="8"/>
        <v>0</v>
      </c>
      <c r="N41" s="79">
        <f t="shared" si="8"/>
        <v>0</v>
      </c>
      <c r="O41" s="79">
        <f t="shared" si="8"/>
        <v>0</v>
      </c>
      <c r="P41" s="83">
        <f t="shared" si="2"/>
        <v>0</v>
      </c>
      <c r="Q41" s="81" t="e">
        <f t="shared" si="3"/>
        <v>#DIV/0!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</row>
    <row r="42" spans="1:154" ht="18" x14ac:dyDescent="0.2">
      <c r="A42" s="76"/>
      <c r="B42" s="87" t="s">
        <v>393</v>
      </c>
      <c r="C42" s="87"/>
      <c r="D42" s="87"/>
      <c r="E42" s="87"/>
      <c r="F42" s="87"/>
      <c r="G42" s="91" t="s">
        <v>251</v>
      </c>
      <c r="H42" s="79">
        <f>H43</f>
        <v>0</v>
      </c>
      <c r="I42" s="79">
        <f>I43</f>
        <v>0</v>
      </c>
      <c r="J42" s="80">
        <f t="shared" si="0"/>
        <v>0</v>
      </c>
      <c r="K42" s="81" t="e">
        <f t="shared" si="1"/>
        <v>#DIV/0!</v>
      </c>
      <c r="L42" s="79">
        <f>L43</f>
        <v>0</v>
      </c>
      <c r="M42" s="79">
        <f>M43</f>
        <v>0</v>
      </c>
      <c r="N42" s="79">
        <f>N43</f>
        <v>0</v>
      </c>
      <c r="O42" s="79">
        <f>O43</f>
        <v>0</v>
      </c>
      <c r="P42" s="83">
        <f t="shared" si="2"/>
        <v>0</v>
      </c>
      <c r="Q42" s="81" t="e">
        <f t="shared" si="3"/>
        <v>#DIV/0!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</row>
    <row r="43" spans="1:154" ht="18" x14ac:dyDescent="0.2">
      <c r="A43" s="76"/>
      <c r="B43" s="87"/>
      <c r="C43" s="87" t="s">
        <v>389</v>
      </c>
      <c r="D43" s="87"/>
      <c r="E43" s="87"/>
      <c r="F43" s="87"/>
      <c r="G43" s="91" t="s">
        <v>258</v>
      </c>
      <c r="H43" s="79"/>
      <c r="I43" s="79"/>
      <c r="J43" s="80">
        <f t="shared" si="0"/>
        <v>0</v>
      </c>
      <c r="K43" s="81" t="e">
        <f t="shared" si="1"/>
        <v>#DIV/0!</v>
      </c>
      <c r="L43" s="79"/>
      <c r="M43" s="79"/>
      <c r="N43" s="79"/>
      <c r="O43" s="85">
        <f t="shared" ref="O43:O51" si="9">+M43+N43</f>
        <v>0</v>
      </c>
      <c r="P43" s="83">
        <f t="shared" si="2"/>
        <v>0</v>
      </c>
      <c r="Q43" s="81" t="e">
        <f t="shared" si="3"/>
        <v>#DIV/0!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</row>
    <row r="44" spans="1:154" ht="18" x14ac:dyDescent="0.2">
      <c r="A44" s="76"/>
      <c r="B44" s="87" t="s">
        <v>394</v>
      </c>
      <c r="C44" s="87"/>
      <c r="D44" s="87"/>
      <c r="E44" s="87"/>
      <c r="F44" s="87"/>
      <c r="G44" s="91" t="s">
        <v>252</v>
      </c>
      <c r="H44" s="79">
        <f>H45+H46</f>
        <v>0</v>
      </c>
      <c r="I44" s="79">
        <f>I45+I46</f>
        <v>0</v>
      </c>
      <c r="J44" s="80">
        <f t="shared" si="0"/>
        <v>0</v>
      </c>
      <c r="K44" s="81" t="e">
        <f t="shared" si="1"/>
        <v>#DIV/0!</v>
      </c>
      <c r="L44" s="79">
        <f>L45+L46</f>
        <v>0</v>
      </c>
      <c r="M44" s="79">
        <f>M45+M46</f>
        <v>0</v>
      </c>
      <c r="N44" s="79">
        <f>N45+N46</f>
        <v>0</v>
      </c>
      <c r="O44" s="79">
        <f>O45+O46</f>
        <v>0</v>
      </c>
      <c r="P44" s="83">
        <f t="shared" si="2"/>
        <v>0</v>
      </c>
      <c r="Q44" s="81" t="e">
        <f t="shared" si="3"/>
        <v>#DIV/0!</v>
      </c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</row>
    <row r="45" spans="1:154" ht="18" x14ac:dyDescent="0.2">
      <c r="A45" s="76"/>
      <c r="B45" s="87"/>
      <c r="C45" s="87" t="s">
        <v>390</v>
      </c>
      <c r="D45" s="87"/>
      <c r="E45" s="87"/>
      <c r="F45" s="87"/>
      <c r="G45" s="91" t="s">
        <v>258</v>
      </c>
      <c r="H45" s="79"/>
      <c r="I45" s="79"/>
      <c r="J45" s="80">
        <f t="shared" si="0"/>
        <v>0</v>
      </c>
      <c r="K45" s="81" t="e">
        <f t="shared" si="1"/>
        <v>#DIV/0!</v>
      </c>
      <c r="L45" s="79"/>
      <c r="M45" s="79"/>
      <c r="N45" s="79"/>
      <c r="O45" s="85">
        <f t="shared" si="9"/>
        <v>0</v>
      </c>
      <c r="P45" s="83">
        <f t="shared" si="2"/>
        <v>0</v>
      </c>
      <c r="Q45" s="81" t="e">
        <f t="shared" si="3"/>
        <v>#DIV/0!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</row>
    <row r="46" spans="1:154" ht="18" x14ac:dyDescent="0.2">
      <c r="A46" s="76"/>
      <c r="B46" s="87"/>
      <c r="C46" s="87" t="s">
        <v>391</v>
      </c>
      <c r="D46" s="87"/>
      <c r="E46" s="87"/>
      <c r="F46" s="87"/>
      <c r="G46" s="91" t="s">
        <v>259</v>
      </c>
      <c r="H46" s="79"/>
      <c r="I46" s="79"/>
      <c r="J46" s="80">
        <f t="shared" si="0"/>
        <v>0</v>
      </c>
      <c r="K46" s="81" t="e">
        <f t="shared" si="1"/>
        <v>#DIV/0!</v>
      </c>
      <c r="L46" s="79"/>
      <c r="M46" s="79"/>
      <c r="N46" s="79"/>
      <c r="O46" s="85">
        <f t="shared" si="9"/>
        <v>0</v>
      </c>
      <c r="P46" s="83">
        <f t="shared" si="2"/>
        <v>0</v>
      </c>
      <c r="Q46" s="81" t="e">
        <f t="shared" si="3"/>
        <v>#DIV/0!</v>
      </c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</row>
    <row r="47" spans="1:154" ht="18" x14ac:dyDescent="0.2">
      <c r="A47" s="88"/>
      <c r="B47" s="87" t="s">
        <v>395</v>
      </c>
      <c r="C47" s="87"/>
      <c r="D47" s="87"/>
      <c r="E47" s="87"/>
      <c r="F47" s="87"/>
      <c r="G47" s="91" t="s">
        <v>260</v>
      </c>
      <c r="H47" s="79"/>
      <c r="I47" s="79"/>
      <c r="J47" s="80">
        <f t="shared" si="0"/>
        <v>0</v>
      </c>
      <c r="K47" s="81" t="e">
        <f t="shared" si="1"/>
        <v>#DIV/0!</v>
      </c>
      <c r="L47" s="79"/>
      <c r="M47" s="79"/>
      <c r="N47" s="79"/>
      <c r="O47" s="85">
        <f t="shared" si="9"/>
        <v>0</v>
      </c>
      <c r="P47" s="83">
        <f t="shared" si="2"/>
        <v>0</v>
      </c>
      <c r="Q47" s="81" t="e">
        <f t="shared" si="3"/>
        <v>#DIV/0!</v>
      </c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</row>
    <row r="48" spans="1:154" ht="36" x14ac:dyDescent="0.2">
      <c r="A48" s="88"/>
      <c r="B48" s="87" t="s">
        <v>413</v>
      </c>
      <c r="C48" s="87"/>
      <c r="D48" s="87"/>
      <c r="E48" s="87"/>
      <c r="F48" s="87"/>
      <c r="G48" s="91" t="s">
        <v>414</v>
      </c>
      <c r="H48" s="79">
        <f>H49+H50+H51</f>
        <v>0</v>
      </c>
      <c r="I48" s="79">
        <f>I49+I50+I51</f>
        <v>0</v>
      </c>
      <c r="J48" s="80">
        <f t="shared" si="0"/>
        <v>0</v>
      </c>
      <c r="K48" s="81" t="e">
        <f t="shared" si="1"/>
        <v>#DIV/0!</v>
      </c>
      <c r="L48" s="79">
        <f>L49+L50+L51</f>
        <v>0</v>
      </c>
      <c r="M48" s="79">
        <f t="shared" ref="M48:O48" si="10">M49+M50+M51</f>
        <v>0</v>
      </c>
      <c r="N48" s="79">
        <f t="shared" si="10"/>
        <v>0</v>
      </c>
      <c r="O48" s="79">
        <f t="shared" si="10"/>
        <v>0</v>
      </c>
      <c r="P48" s="83">
        <f t="shared" si="2"/>
        <v>0</v>
      </c>
      <c r="Q48" s="81" t="e">
        <f t="shared" si="3"/>
        <v>#DIV/0!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</row>
    <row r="49" spans="1:154" ht="18" x14ac:dyDescent="0.2">
      <c r="A49" s="88"/>
      <c r="B49" s="87"/>
      <c r="C49" s="87" t="s">
        <v>415</v>
      </c>
      <c r="D49" s="87"/>
      <c r="E49" s="87"/>
      <c r="F49" s="87"/>
      <c r="G49" s="91" t="s">
        <v>418</v>
      </c>
      <c r="H49" s="79"/>
      <c r="I49" s="79"/>
      <c r="J49" s="80">
        <f t="shared" si="0"/>
        <v>0</v>
      </c>
      <c r="K49" s="81" t="e">
        <f t="shared" si="1"/>
        <v>#DIV/0!</v>
      </c>
      <c r="L49" s="79"/>
      <c r="M49" s="79"/>
      <c r="N49" s="79"/>
      <c r="O49" s="85">
        <f t="shared" si="9"/>
        <v>0</v>
      </c>
      <c r="P49" s="83">
        <f t="shared" si="2"/>
        <v>0</v>
      </c>
      <c r="Q49" s="81" t="e">
        <f t="shared" si="3"/>
        <v>#DIV/0!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</row>
    <row r="50" spans="1:154" ht="18" x14ac:dyDescent="0.2">
      <c r="A50" s="88"/>
      <c r="B50" s="87"/>
      <c r="C50" s="87" t="s">
        <v>416</v>
      </c>
      <c r="D50" s="87"/>
      <c r="E50" s="87"/>
      <c r="F50" s="87"/>
      <c r="G50" s="91" t="s">
        <v>419</v>
      </c>
      <c r="H50" s="79"/>
      <c r="I50" s="79"/>
      <c r="J50" s="80">
        <f t="shared" si="0"/>
        <v>0</v>
      </c>
      <c r="K50" s="81" t="e">
        <f t="shared" si="1"/>
        <v>#DIV/0!</v>
      </c>
      <c r="L50" s="79"/>
      <c r="M50" s="79"/>
      <c r="N50" s="79"/>
      <c r="O50" s="85">
        <f t="shared" si="9"/>
        <v>0</v>
      </c>
      <c r="P50" s="83">
        <f t="shared" si="2"/>
        <v>0</v>
      </c>
      <c r="Q50" s="81" t="e">
        <f t="shared" si="3"/>
        <v>#DIV/0!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</row>
    <row r="51" spans="1:154" ht="18" x14ac:dyDescent="0.2">
      <c r="A51" s="88"/>
      <c r="B51" s="87"/>
      <c r="C51" s="87" t="s">
        <v>417</v>
      </c>
      <c r="D51" s="87"/>
      <c r="E51" s="87"/>
      <c r="F51" s="87"/>
      <c r="G51" s="91" t="s">
        <v>420</v>
      </c>
      <c r="H51" s="79"/>
      <c r="I51" s="79"/>
      <c r="J51" s="80">
        <f t="shared" si="0"/>
        <v>0</v>
      </c>
      <c r="K51" s="81" t="e">
        <f t="shared" si="1"/>
        <v>#DIV/0!</v>
      </c>
      <c r="L51" s="79"/>
      <c r="M51" s="79"/>
      <c r="N51" s="79"/>
      <c r="O51" s="85">
        <f t="shared" si="9"/>
        <v>0</v>
      </c>
      <c r="P51" s="83">
        <f t="shared" si="2"/>
        <v>0</v>
      </c>
      <c r="Q51" s="81" t="e">
        <f t="shared" si="3"/>
        <v>#DIV/0!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</row>
    <row r="52" spans="1:154" s="18" customFormat="1" ht="18" x14ac:dyDescent="0.25">
      <c r="A52" s="76">
        <v>4600</v>
      </c>
      <c r="B52" s="77"/>
      <c r="C52" s="77"/>
      <c r="D52" s="77"/>
      <c r="E52" s="77"/>
      <c r="F52" s="77"/>
      <c r="G52" s="89" t="s">
        <v>248</v>
      </c>
      <c r="H52" s="79">
        <f>H53</f>
        <v>0</v>
      </c>
      <c r="I52" s="79">
        <f>I53</f>
        <v>0</v>
      </c>
      <c r="J52" s="80">
        <f t="shared" si="0"/>
        <v>0</v>
      </c>
      <c r="K52" s="81" t="e">
        <f t="shared" si="1"/>
        <v>#DIV/0!</v>
      </c>
      <c r="L52" s="79">
        <f>L53</f>
        <v>0</v>
      </c>
      <c r="M52" s="79">
        <f>M53</f>
        <v>0</v>
      </c>
      <c r="N52" s="79">
        <f>N53</f>
        <v>0</v>
      </c>
      <c r="O52" s="79">
        <f>O53</f>
        <v>0</v>
      </c>
      <c r="P52" s="83">
        <f t="shared" si="2"/>
        <v>0</v>
      </c>
      <c r="Q52" s="81" t="e">
        <f t="shared" si="3"/>
        <v>#DIV/0!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</row>
    <row r="53" spans="1:154" s="18" customFormat="1" ht="54" x14ac:dyDescent="0.25">
      <c r="A53" s="76"/>
      <c r="B53" s="87" t="s">
        <v>396</v>
      </c>
      <c r="C53" s="77"/>
      <c r="D53" s="77"/>
      <c r="E53" s="77"/>
      <c r="F53" s="77"/>
      <c r="G53" s="91" t="s">
        <v>249</v>
      </c>
      <c r="H53" s="79"/>
      <c r="I53" s="79"/>
      <c r="J53" s="80">
        <f t="shared" si="0"/>
        <v>0</v>
      </c>
      <c r="K53" s="81" t="e">
        <f t="shared" si="1"/>
        <v>#DIV/0!</v>
      </c>
      <c r="L53" s="79"/>
      <c r="M53" s="79"/>
      <c r="N53" s="79"/>
      <c r="O53" s="82">
        <f t="shared" ref="O53" si="11">+M53+N53</f>
        <v>0</v>
      </c>
      <c r="P53" s="83">
        <f t="shared" si="2"/>
        <v>0</v>
      </c>
      <c r="Q53" s="81" t="e">
        <f t="shared" si="3"/>
        <v>#DIV/0!</v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</row>
    <row r="54" spans="1:154" s="18" customFormat="1" ht="54" x14ac:dyDescent="0.25">
      <c r="A54" s="76">
        <v>4800</v>
      </c>
      <c r="B54" s="87"/>
      <c r="C54" s="77"/>
      <c r="D54" s="77"/>
      <c r="E54" s="77"/>
      <c r="F54" s="77"/>
      <c r="G54" s="91" t="s">
        <v>254</v>
      </c>
      <c r="H54" s="79">
        <f>H55+H56+H57</f>
        <v>0</v>
      </c>
      <c r="I54" s="79">
        <f>I55+I56+I57</f>
        <v>0</v>
      </c>
      <c r="J54" s="80">
        <f t="shared" si="0"/>
        <v>0</v>
      </c>
      <c r="K54" s="81" t="e">
        <f t="shared" si="1"/>
        <v>#DIV/0!</v>
      </c>
      <c r="L54" s="79">
        <f>L55+L56+L57</f>
        <v>0</v>
      </c>
      <c r="M54" s="79">
        <f>M55+M56+M57</f>
        <v>0</v>
      </c>
      <c r="N54" s="79">
        <f>N55+N56+N57</f>
        <v>0</v>
      </c>
      <c r="O54" s="79">
        <f>O55+O56+O57</f>
        <v>0</v>
      </c>
      <c r="P54" s="83">
        <f t="shared" si="2"/>
        <v>0</v>
      </c>
      <c r="Q54" s="81" t="e">
        <f t="shared" si="3"/>
        <v>#DIV/0!</v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</row>
    <row r="55" spans="1:154" ht="18" x14ac:dyDescent="0.2">
      <c r="A55" s="88"/>
      <c r="B55" s="84" t="s">
        <v>397</v>
      </c>
      <c r="C55" s="87"/>
      <c r="D55" s="87"/>
      <c r="E55" s="87"/>
      <c r="F55" s="87"/>
      <c r="G55" s="91" t="s">
        <v>251</v>
      </c>
      <c r="H55" s="79">
        <v>0</v>
      </c>
      <c r="I55" s="79">
        <v>0</v>
      </c>
      <c r="J55" s="80">
        <f t="shared" si="0"/>
        <v>0</v>
      </c>
      <c r="K55" s="81" t="e">
        <f t="shared" si="1"/>
        <v>#DIV/0!</v>
      </c>
      <c r="L55" s="79">
        <v>0</v>
      </c>
      <c r="M55" s="79">
        <v>0</v>
      </c>
      <c r="N55" s="79">
        <v>0</v>
      </c>
      <c r="O55" s="85">
        <f t="shared" ref="O55:O59" si="12">+M55+N55</f>
        <v>0</v>
      </c>
      <c r="P55" s="83">
        <f t="shared" si="2"/>
        <v>0</v>
      </c>
      <c r="Q55" s="81" t="e">
        <f t="shared" si="3"/>
        <v>#DIV/0!</v>
      </c>
      <c r="R55" s="14"/>
      <c r="S55" s="14"/>
      <c r="T55" s="3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</row>
    <row r="56" spans="1:154" ht="18" x14ac:dyDescent="0.2">
      <c r="A56" s="88"/>
      <c r="B56" s="84" t="s">
        <v>398</v>
      </c>
      <c r="C56" s="87"/>
      <c r="D56" s="87"/>
      <c r="E56" s="87"/>
      <c r="F56" s="87"/>
      <c r="G56" s="91" t="s">
        <v>252</v>
      </c>
      <c r="H56" s="79">
        <v>0</v>
      </c>
      <c r="I56" s="79">
        <v>0</v>
      </c>
      <c r="J56" s="80">
        <f t="shared" si="0"/>
        <v>0</v>
      </c>
      <c r="K56" s="81" t="e">
        <f t="shared" si="1"/>
        <v>#DIV/0!</v>
      </c>
      <c r="L56" s="79">
        <v>0</v>
      </c>
      <c r="M56" s="79">
        <v>0</v>
      </c>
      <c r="N56" s="79">
        <v>0</v>
      </c>
      <c r="O56" s="85">
        <f t="shared" si="12"/>
        <v>0</v>
      </c>
      <c r="P56" s="83">
        <f t="shared" si="2"/>
        <v>0</v>
      </c>
      <c r="Q56" s="81" t="e">
        <f t="shared" si="3"/>
        <v>#DIV/0!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</row>
    <row r="57" spans="1:154" ht="18" x14ac:dyDescent="0.2">
      <c r="A57" s="88"/>
      <c r="B57" s="84" t="s">
        <v>399</v>
      </c>
      <c r="C57" s="87"/>
      <c r="D57" s="87"/>
      <c r="E57" s="87"/>
      <c r="F57" s="87"/>
      <c r="G57" s="91" t="s">
        <v>253</v>
      </c>
      <c r="H57" s="79">
        <v>0</v>
      </c>
      <c r="I57" s="79">
        <v>0</v>
      </c>
      <c r="J57" s="80">
        <f t="shared" si="0"/>
        <v>0</v>
      </c>
      <c r="K57" s="81" t="e">
        <f t="shared" si="1"/>
        <v>#DIV/0!</v>
      </c>
      <c r="L57" s="79">
        <v>0</v>
      </c>
      <c r="M57" s="79">
        <v>0</v>
      </c>
      <c r="N57" s="79">
        <v>0</v>
      </c>
      <c r="O57" s="85">
        <f t="shared" si="12"/>
        <v>0</v>
      </c>
      <c r="P57" s="83">
        <f t="shared" si="2"/>
        <v>0</v>
      </c>
      <c r="Q57" s="81" t="e">
        <f t="shared" si="3"/>
        <v>#DIV/0!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</row>
    <row r="58" spans="1:154" ht="36" x14ac:dyDescent="0.2">
      <c r="A58" s="76">
        <v>4900</v>
      </c>
      <c r="B58" s="84"/>
      <c r="C58" s="87"/>
      <c r="D58" s="87"/>
      <c r="E58" s="87"/>
      <c r="F58" s="87"/>
      <c r="G58" s="91" t="s">
        <v>255</v>
      </c>
      <c r="H58" s="79">
        <f>H59</f>
        <v>0</v>
      </c>
      <c r="I58" s="79">
        <f>I59</f>
        <v>0</v>
      </c>
      <c r="J58" s="80">
        <f t="shared" si="0"/>
        <v>0</v>
      </c>
      <c r="K58" s="81" t="e">
        <f t="shared" si="1"/>
        <v>#DIV/0!</v>
      </c>
      <c r="L58" s="79">
        <f>L59</f>
        <v>0</v>
      </c>
      <c r="M58" s="79">
        <f>M59</f>
        <v>0</v>
      </c>
      <c r="N58" s="79">
        <f>N59</f>
        <v>0</v>
      </c>
      <c r="O58" s="79">
        <f>O59</f>
        <v>0</v>
      </c>
      <c r="P58" s="83">
        <f t="shared" si="2"/>
        <v>0</v>
      </c>
      <c r="Q58" s="81" t="e">
        <f t="shared" si="3"/>
        <v>#DIV/0!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</row>
    <row r="59" spans="1:154" ht="18" x14ac:dyDescent="0.2">
      <c r="A59" s="88"/>
      <c r="B59" s="84" t="s">
        <v>400</v>
      </c>
      <c r="C59" s="87"/>
      <c r="D59" s="87"/>
      <c r="E59" s="87"/>
      <c r="F59" s="87"/>
      <c r="G59" s="91" t="s">
        <v>256</v>
      </c>
      <c r="H59" s="79">
        <v>0</v>
      </c>
      <c r="I59" s="79">
        <v>0</v>
      </c>
      <c r="J59" s="80">
        <f t="shared" si="0"/>
        <v>0</v>
      </c>
      <c r="K59" s="81" t="e">
        <f t="shared" si="1"/>
        <v>#DIV/0!</v>
      </c>
      <c r="L59" s="79">
        <v>0</v>
      </c>
      <c r="M59" s="79">
        <v>0</v>
      </c>
      <c r="N59" s="79">
        <v>0</v>
      </c>
      <c r="O59" s="85">
        <f t="shared" si="12"/>
        <v>0</v>
      </c>
      <c r="P59" s="83">
        <f t="shared" si="2"/>
        <v>0</v>
      </c>
      <c r="Q59" s="81" t="e">
        <f t="shared" si="3"/>
        <v>#DIV/0!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</row>
    <row r="60" spans="1:154" ht="18" x14ac:dyDescent="0.2">
      <c r="A60" s="76"/>
      <c r="B60" s="77"/>
      <c r="C60" s="77"/>
      <c r="D60" s="77"/>
      <c r="E60" s="77"/>
      <c r="F60" s="77"/>
      <c r="G60" s="89" t="s">
        <v>56</v>
      </c>
      <c r="H60" s="79">
        <f>H15+H17+H20+H24+H28+H33+H32+H39+H41+H52+H54+H58</f>
        <v>22023000</v>
      </c>
      <c r="I60" s="79">
        <f>I15+I17+I20+I24+I28+I33+I32+I39+I41+I52+I54+I58</f>
        <v>16256000</v>
      </c>
      <c r="J60" s="80">
        <f t="shared" si="0"/>
        <v>5767000</v>
      </c>
      <c r="K60" s="81">
        <f t="shared" si="1"/>
        <v>73.81374018072016</v>
      </c>
      <c r="L60" s="79">
        <f>L15+L17+L20+L24+L28+L33+L32+L39+L41+L52+L54+L58</f>
        <v>16256000</v>
      </c>
      <c r="M60" s="79">
        <f>M15+M17+M20+M24+M28+M33+M32+M39+M41+M52+M54+M58</f>
        <v>10425499</v>
      </c>
      <c r="N60" s="79">
        <f>N15+N17+N20+N24+N28+N33+N32+N39+N41+N52+N54+N58</f>
        <v>1825723.1900000002</v>
      </c>
      <c r="O60" s="79">
        <f>O15+O17+O20+O24+O28+O33+O32+O39+O41+O52+O54+O58</f>
        <v>12251222.189999999</v>
      </c>
      <c r="P60" s="83">
        <f t="shared" si="2"/>
        <v>4004777.8100000005</v>
      </c>
      <c r="Q60" s="81">
        <f t="shared" si="3"/>
        <v>75.36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</row>
    <row r="61" spans="1:154" ht="36" x14ac:dyDescent="0.2">
      <c r="A61" s="76"/>
      <c r="B61" s="77"/>
      <c r="C61" s="77"/>
      <c r="D61" s="77"/>
      <c r="E61" s="77"/>
      <c r="F61" s="77"/>
      <c r="G61" s="89" t="s">
        <v>262</v>
      </c>
      <c r="H61" s="79">
        <f>+H16+H18+H29+H40</f>
        <v>1500000</v>
      </c>
      <c r="I61" s="79">
        <f>+I16+I18+I29+I40</f>
        <v>1500000</v>
      </c>
      <c r="J61" s="80">
        <f t="shared" si="0"/>
        <v>0</v>
      </c>
      <c r="K61" s="81">
        <f t="shared" si="1"/>
        <v>100</v>
      </c>
      <c r="L61" s="79">
        <f>+L16+L18+L29+L40</f>
        <v>1500000</v>
      </c>
      <c r="M61" s="79">
        <f>+M16+M18+M29+M40</f>
        <v>1931561</v>
      </c>
      <c r="N61" s="79">
        <f>+N16+N18+N29+N40</f>
        <v>-195076.5</v>
      </c>
      <c r="O61" s="79">
        <f>+O16+O18+O29+O40</f>
        <v>1736484.5</v>
      </c>
      <c r="P61" s="83">
        <f t="shared" si="2"/>
        <v>-236484.5</v>
      </c>
      <c r="Q61" s="81">
        <f t="shared" si="3"/>
        <v>115.77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</row>
    <row r="62" spans="1:154" ht="18" x14ac:dyDescent="0.2">
      <c r="A62" s="88"/>
      <c r="B62" s="92"/>
      <c r="C62" s="77"/>
      <c r="D62" s="77"/>
      <c r="E62" s="77"/>
      <c r="F62" s="77"/>
      <c r="G62" s="93" t="s">
        <v>57</v>
      </c>
      <c r="H62" s="79">
        <f>H63</f>
        <v>0</v>
      </c>
      <c r="I62" s="79">
        <f>I63</f>
        <v>0</v>
      </c>
      <c r="J62" s="80">
        <f t="shared" si="0"/>
        <v>0</v>
      </c>
      <c r="K62" s="81" t="e">
        <f t="shared" si="1"/>
        <v>#DIV/0!</v>
      </c>
      <c r="L62" s="79">
        <f>L63</f>
        <v>0</v>
      </c>
      <c r="M62" s="79">
        <f>M63</f>
        <v>0</v>
      </c>
      <c r="N62" s="79">
        <f>N63</f>
        <v>0</v>
      </c>
      <c r="O62" s="79">
        <f>O63</f>
        <v>0</v>
      </c>
      <c r="P62" s="83">
        <f t="shared" si="2"/>
        <v>0</v>
      </c>
      <c r="Q62" s="81" t="e">
        <f t="shared" si="3"/>
        <v>#DIV/0!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</row>
    <row r="63" spans="1:154" ht="36" x14ac:dyDescent="0.2">
      <c r="A63" s="76">
        <v>4800</v>
      </c>
      <c r="B63" s="87"/>
      <c r="C63" s="87"/>
      <c r="D63" s="87"/>
      <c r="E63" s="87"/>
      <c r="F63" s="87"/>
      <c r="G63" s="89" t="s">
        <v>58</v>
      </c>
      <c r="H63" s="79">
        <f>H64+H65</f>
        <v>0</v>
      </c>
      <c r="I63" s="79">
        <f>I64+I65</f>
        <v>0</v>
      </c>
      <c r="J63" s="80">
        <f t="shared" si="0"/>
        <v>0</v>
      </c>
      <c r="K63" s="81" t="e">
        <f t="shared" si="1"/>
        <v>#DIV/0!</v>
      </c>
      <c r="L63" s="79">
        <f>L64+L65</f>
        <v>0</v>
      </c>
      <c r="M63" s="79">
        <f>M64+M65</f>
        <v>0</v>
      </c>
      <c r="N63" s="79">
        <f>N64+N65</f>
        <v>0</v>
      </c>
      <c r="O63" s="79">
        <f>O64+O65</f>
        <v>0</v>
      </c>
      <c r="P63" s="83">
        <f t="shared" si="2"/>
        <v>0</v>
      </c>
      <c r="Q63" s="81" t="e">
        <f t="shared" si="3"/>
        <v>#DIV/0!</v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</row>
    <row r="64" spans="1:154" ht="36" x14ac:dyDescent="0.2">
      <c r="A64" s="76"/>
      <c r="B64" s="87" t="s">
        <v>408</v>
      </c>
      <c r="C64" s="87"/>
      <c r="D64" s="87"/>
      <c r="E64" s="87"/>
      <c r="F64" s="87"/>
      <c r="G64" s="91" t="s">
        <v>409</v>
      </c>
      <c r="H64" s="79"/>
      <c r="I64" s="79"/>
      <c r="J64" s="80">
        <f t="shared" si="0"/>
        <v>0</v>
      </c>
      <c r="K64" s="81"/>
      <c r="L64" s="79"/>
      <c r="M64" s="79"/>
      <c r="N64" s="79"/>
      <c r="O64" s="85">
        <f t="shared" ref="O64:O65" si="13">+M64+N64</f>
        <v>0</v>
      </c>
      <c r="P64" s="83"/>
      <c r="Q64" s="81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</row>
    <row r="65" spans="1:154" ht="18" x14ac:dyDescent="0.2">
      <c r="A65" s="88"/>
      <c r="B65" s="87" t="s">
        <v>402</v>
      </c>
      <c r="C65" s="87"/>
      <c r="D65" s="87"/>
      <c r="E65" s="87"/>
      <c r="F65" s="87"/>
      <c r="G65" s="94" t="s">
        <v>59</v>
      </c>
      <c r="H65" s="79">
        <v>0</v>
      </c>
      <c r="I65" s="79">
        <v>0</v>
      </c>
      <c r="J65" s="80">
        <f t="shared" si="0"/>
        <v>0</v>
      </c>
      <c r="K65" s="81" t="e">
        <f t="shared" si="1"/>
        <v>#DIV/0!</v>
      </c>
      <c r="L65" s="79">
        <v>0</v>
      </c>
      <c r="M65" s="79">
        <v>0</v>
      </c>
      <c r="N65" s="79">
        <v>0</v>
      </c>
      <c r="O65" s="85">
        <f t="shared" si="13"/>
        <v>0</v>
      </c>
      <c r="P65" s="83">
        <f t="shared" si="2"/>
        <v>0</v>
      </c>
      <c r="Q65" s="81" t="e">
        <f t="shared" si="3"/>
        <v>#DIV/0!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</row>
    <row r="66" spans="1:154" ht="18.75" thickBot="1" x14ac:dyDescent="0.25">
      <c r="A66" s="147"/>
      <c r="B66" s="148"/>
      <c r="C66" s="148"/>
      <c r="D66" s="148"/>
      <c r="E66" s="148"/>
      <c r="F66" s="148"/>
      <c r="G66" s="149"/>
      <c r="H66" s="139"/>
      <c r="I66" s="140"/>
      <c r="J66" s="141"/>
      <c r="K66" s="142"/>
      <c r="L66" s="143"/>
      <c r="M66" s="143"/>
      <c r="N66" s="141"/>
      <c r="O66" s="144"/>
      <c r="P66" s="145"/>
      <c r="Q66" s="146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</row>
    <row r="67" spans="1:154" ht="18" x14ac:dyDescent="0.2">
      <c r="A67" s="208" t="s">
        <v>60</v>
      </c>
      <c r="B67" s="209"/>
      <c r="C67" s="209"/>
      <c r="D67" s="209"/>
      <c r="E67" s="209"/>
      <c r="F67" s="209"/>
      <c r="G67" s="150" t="s">
        <v>61</v>
      </c>
      <c r="H67" s="138">
        <f>+H68+H79+H81</f>
        <v>56599100</v>
      </c>
      <c r="I67" s="138">
        <f>+I68+I79+I81</f>
        <v>43990100</v>
      </c>
      <c r="J67" s="138">
        <f t="shared" ref="J67" si="14">+J68+J79+J81</f>
        <v>12609000</v>
      </c>
      <c r="K67" s="95">
        <f t="shared" ref="K67:K108" si="15">ROUND(I67/H67*100,2)</f>
        <v>77.72</v>
      </c>
      <c r="L67" s="138">
        <f>+L68+L79+L81</f>
        <v>43990100</v>
      </c>
      <c r="M67" s="138">
        <f>+M68+M79+M81</f>
        <v>27936126.300000001</v>
      </c>
      <c r="N67" s="138">
        <f>+N68+N79+N81</f>
        <v>6419258.4299999997</v>
      </c>
      <c r="O67" s="138">
        <f>+O68+O79+O81</f>
        <v>34355384.730000004</v>
      </c>
      <c r="P67" s="138">
        <f>L67-O67</f>
        <v>9634715.2699999958</v>
      </c>
      <c r="Q67" s="95">
        <f>ROUND(O67/L67*100,2)</f>
        <v>78.099999999999994</v>
      </c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</row>
    <row r="68" spans="1:154" ht="18" x14ac:dyDescent="0.2">
      <c r="A68" s="76"/>
      <c r="B68" s="77"/>
      <c r="C68" s="77"/>
      <c r="D68" s="92" t="s">
        <v>54</v>
      </c>
      <c r="E68" s="77"/>
      <c r="F68" s="77"/>
      <c r="G68" s="89" t="s">
        <v>62</v>
      </c>
      <c r="H68" s="96">
        <f>+H69+H70+H71+H72+H73+H74+H75+H76+H77+H78</f>
        <v>56599100</v>
      </c>
      <c r="I68" s="96">
        <f>+I69+I70+I71+I72+I73+I74+I75+I76+I77+I78</f>
        <v>43990100</v>
      </c>
      <c r="J68" s="96">
        <f t="shared" ref="J68" si="16">+J69+J70+J71+J72+J73+J74+J75+J76+J77+J78</f>
        <v>12609000</v>
      </c>
      <c r="K68" s="97">
        <f t="shared" si="15"/>
        <v>77.72</v>
      </c>
      <c r="L68" s="96">
        <f>+L69+L70+L71+L72+L73+L74+L75+L76+L77+L78</f>
        <v>43990100</v>
      </c>
      <c r="M68" s="96">
        <f>+M69+M70+M71+M72+M73+M74+M75+M76+M77+M78</f>
        <v>28447062.300000001</v>
      </c>
      <c r="N68" s="96">
        <f>+N69+N70+N71+N72+N73+N74+N75+N76+N77+N78</f>
        <v>6426764.4299999997</v>
      </c>
      <c r="O68" s="96">
        <f t="shared" ref="O68" si="17">+O69+O70+O71+O72+O73+O74+O75+O76+O77+O78</f>
        <v>34873826.730000004</v>
      </c>
      <c r="P68" s="96">
        <f t="shared" ref="P68:P125" si="18">L68-O68</f>
        <v>9116273.2699999958</v>
      </c>
      <c r="Q68" s="97">
        <f t="shared" ref="Q68:Q77" si="19">ROUND(O68/L68*100,2)</f>
        <v>79.28</v>
      </c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</row>
    <row r="69" spans="1:154" ht="18" x14ac:dyDescent="0.2">
      <c r="A69" s="76"/>
      <c r="B69" s="77"/>
      <c r="C69" s="77"/>
      <c r="D69" s="92" t="s">
        <v>63</v>
      </c>
      <c r="E69" s="77"/>
      <c r="F69" s="77"/>
      <c r="G69" s="89" t="s">
        <v>64</v>
      </c>
      <c r="H69" s="96">
        <f t="shared" ref="H69:J70" si="20">+H84</f>
        <v>4292000</v>
      </c>
      <c r="I69" s="96">
        <f t="shared" ref="I69" si="21">+I84</f>
        <v>3626200</v>
      </c>
      <c r="J69" s="96">
        <f t="shared" si="20"/>
        <v>665800</v>
      </c>
      <c r="K69" s="97">
        <f t="shared" si="15"/>
        <v>84.49</v>
      </c>
      <c r="L69" s="96">
        <f t="shared" ref="L69:N69" si="22">+L84</f>
        <v>3626200</v>
      </c>
      <c r="M69" s="96">
        <f t="shared" si="22"/>
        <v>2410411</v>
      </c>
      <c r="N69" s="96">
        <f t="shared" si="22"/>
        <v>421627</v>
      </c>
      <c r="O69" s="96">
        <f t="shared" ref="O69:O73" si="23">+O84</f>
        <v>2832038</v>
      </c>
      <c r="P69" s="96">
        <f t="shared" si="18"/>
        <v>794162</v>
      </c>
      <c r="Q69" s="97">
        <f t="shared" si="19"/>
        <v>78.099999999999994</v>
      </c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</row>
    <row r="70" spans="1:154" ht="18" x14ac:dyDescent="0.2">
      <c r="A70" s="76"/>
      <c r="B70" s="77"/>
      <c r="C70" s="77"/>
      <c r="D70" s="92" t="s">
        <v>65</v>
      </c>
      <c r="E70" s="77"/>
      <c r="F70" s="77"/>
      <c r="G70" s="89" t="s">
        <v>66</v>
      </c>
      <c r="H70" s="96">
        <f t="shared" si="20"/>
        <v>346000</v>
      </c>
      <c r="I70" s="96">
        <f t="shared" ref="I70" si="24">+I85</f>
        <v>304000</v>
      </c>
      <c r="J70" s="96">
        <f t="shared" si="20"/>
        <v>42000</v>
      </c>
      <c r="K70" s="97">
        <f t="shared" si="15"/>
        <v>87.86</v>
      </c>
      <c r="L70" s="96">
        <f t="shared" ref="L70:N70" si="25">+L85</f>
        <v>304000</v>
      </c>
      <c r="M70" s="96">
        <f t="shared" si="25"/>
        <v>193044</v>
      </c>
      <c r="N70" s="96">
        <f t="shared" si="25"/>
        <v>27120.420000000002</v>
      </c>
      <c r="O70" s="96">
        <f t="shared" si="23"/>
        <v>220164.42</v>
      </c>
      <c r="P70" s="96">
        <f t="shared" si="18"/>
        <v>83835.579999999987</v>
      </c>
      <c r="Q70" s="97">
        <f t="shared" si="19"/>
        <v>72.42</v>
      </c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</row>
    <row r="71" spans="1:154" ht="18" x14ac:dyDescent="0.2">
      <c r="A71" s="76"/>
      <c r="B71" s="77"/>
      <c r="C71" s="77"/>
      <c r="D71" s="92" t="s">
        <v>67</v>
      </c>
      <c r="E71" s="77"/>
      <c r="F71" s="77"/>
      <c r="G71" s="89" t="s">
        <v>68</v>
      </c>
      <c r="H71" s="96">
        <f t="shared" ref="H71" si="26">+H86</f>
        <v>0</v>
      </c>
      <c r="I71" s="96">
        <f t="shared" ref="I71" si="27">+I86</f>
        <v>0</v>
      </c>
      <c r="J71" s="96">
        <f t="shared" ref="J71:J73" si="28">+J86</f>
        <v>0</v>
      </c>
      <c r="K71" s="97" t="e">
        <f t="shared" si="15"/>
        <v>#DIV/0!</v>
      </c>
      <c r="L71" s="96">
        <f t="shared" ref="L71:N71" si="29">+L86</f>
        <v>0</v>
      </c>
      <c r="M71" s="96">
        <f t="shared" si="29"/>
        <v>0</v>
      </c>
      <c r="N71" s="96">
        <f t="shared" si="29"/>
        <v>0</v>
      </c>
      <c r="O71" s="96">
        <f t="shared" si="23"/>
        <v>0</v>
      </c>
      <c r="P71" s="96">
        <f t="shared" si="18"/>
        <v>0</v>
      </c>
      <c r="Q71" s="97" t="e">
        <f t="shared" si="19"/>
        <v>#DIV/0!</v>
      </c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</row>
    <row r="72" spans="1:154" ht="18" x14ac:dyDescent="0.2">
      <c r="A72" s="76"/>
      <c r="B72" s="77"/>
      <c r="C72" s="77"/>
      <c r="D72" s="92" t="s">
        <v>69</v>
      </c>
      <c r="E72" s="77"/>
      <c r="F72" s="77"/>
      <c r="G72" s="89" t="s">
        <v>70</v>
      </c>
      <c r="H72" s="96">
        <f t="shared" ref="H72" si="30">+H87</f>
        <v>0</v>
      </c>
      <c r="I72" s="96">
        <f t="shared" ref="I72" si="31">+I87</f>
        <v>0</v>
      </c>
      <c r="J72" s="96">
        <f t="shared" si="28"/>
        <v>0</v>
      </c>
      <c r="K72" s="97" t="e">
        <f t="shared" si="15"/>
        <v>#DIV/0!</v>
      </c>
      <c r="L72" s="96">
        <f t="shared" ref="L72:N72" si="32">+L87</f>
        <v>0</v>
      </c>
      <c r="M72" s="96">
        <f t="shared" si="32"/>
        <v>0</v>
      </c>
      <c r="N72" s="96">
        <f t="shared" si="32"/>
        <v>0</v>
      </c>
      <c r="O72" s="96">
        <f t="shared" si="23"/>
        <v>0</v>
      </c>
      <c r="P72" s="96">
        <f t="shared" si="18"/>
        <v>0</v>
      </c>
      <c r="Q72" s="97" t="e">
        <f t="shared" si="19"/>
        <v>#DIV/0!</v>
      </c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</row>
    <row r="73" spans="1:154" ht="36" x14ac:dyDescent="0.2">
      <c r="A73" s="76"/>
      <c r="B73" s="77"/>
      <c r="C73" s="77"/>
      <c r="D73" s="92" t="s">
        <v>71</v>
      </c>
      <c r="E73" s="77"/>
      <c r="F73" s="77"/>
      <c r="G73" s="89" t="s">
        <v>72</v>
      </c>
      <c r="H73" s="96">
        <f t="shared" ref="H73" si="33">+H88</f>
        <v>2400000</v>
      </c>
      <c r="I73" s="96">
        <f t="shared" ref="I73" si="34">+I88</f>
        <v>2067000</v>
      </c>
      <c r="J73" s="96">
        <f t="shared" si="28"/>
        <v>333000</v>
      </c>
      <c r="K73" s="97">
        <f t="shared" si="15"/>
        <v>86.13</v>
      </c>
      <c r="L73" s="96">
        <f t="shared" ref="L73:N73" si="35">+L88</f>
        <v>2067000</v>
      </c>
      <c r="M73" s="96">
        <f t="shared" si="35"/>
        <v>1261353</v>
      </c>
      <c r="N73" s="96">
        <f t="shared" si="35"/>
        <v>197132</v>
      </c>
      <c r="O73" s="96">
        <f t="shared" si="23"/>
        <v>1458485</v>
      </c>
      <c r="P73" s="96">
        <f t="shared" si="18"/>
        <v>608515</v>
      </c>
      <c r="Q73" s="97">
        <f t="shared" si="19"/>
        <v>70.56</v>
      </c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</row>
    <row r="74" spans="1:154" ht="18" x14ac:dyDescent="0.2">
      <c r="A74" s="76"/>
      <c r="B74" s="77"/>
      <c r="C74" s="77"/>
      <c r="D74" s="92" t="s">
        <v>73</v>
      </c>
      <c r="E74" s="77"/>
      <c r="F74" s="77"/>
      <c r="G74" s="89" t="s">
        <v>74</v>
      </c>
      <c r="H74" s="96">
        <f t="shared" ref="H74" si="36">+H95</f>
        <v>0</v>
      </c>
      <c r="I74" s="96">
        <f t="shared" ref="I74" si="37">+I95</f>
        <v>0</v>
      </c>
      <c r="J74" s="96">
        <f t="shared" ref="J74:J76" si="38">+J95</f>
        <v>0</v>
      </c>
      <c r="K74" s="97" t="e">
        <f t="shared" si="15"/>
        <v>#DIV/0!</v>
      </c>
      <c r="L74" s="96">
        <f t="shared" ref="L74:N74" si="39">+L95</f>
        <v>0</v>
      </c>
      <c r="M74" s="96">
        <f t="shared" si="39"/>
        <v>0</v>
      </c>
      <c r="N74" s="96">
        <f t="shared" si="39"/>
        <v>0</v>
      </c>
      <c r="O74" s="96">
        <f t="shared" ref="O74:O76" si="40">+O95</f>
        <v>0</v>
      </c>
      <c r="P74" s="96">
        <f t="shared" si="18"/>
        <v>0</v>
      </c>
      <c r="Q74" s="97" t="e">
        <f t="shared" si="19"/>
        <v>#DIV/0!</v>
      </c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</row>
    <row r="75" spans="1:154" ht="36" x14ac:dyDescent="0.2">
      <c r="A75" s="76"/>
      <c r="B75" s="77"/>
      <c r="C75" s="77"/>
      <c r="D75" s="92" t="s">
        <v>75</v>
      </c>
      <c r="E75" s="77"/>
      <c r="F75" s="77"/>
      <c r="G75" s="89" t="s">
        <v>76</v>
      </c>
      <c r="H75" s="96">
        <f t="shared" ref="H75" si="41">+H96</f>
        <v>15542000</v>
      </c>
      <c r="I75" s="96">
        <f t="shared" ref="I75" si="42">+I96</f>
        <v>5324000</v>
      </c>
      <c r="J75" s="96">
        <f t="shared" si="38"/>
        <v>10218000</v>
      </c>
      <c r="K75" s="97">
        <f t="shared" si="15"/>
        <v>34.26</v>
      </c>
      <c r="L75" s="96">
        <f t="shared" ref="L75:N75" si="43">+L96</f>
        <v>5324000</v>
      </c>
      <c r="M75" s="96">
        <f t="shared" si="43"/>
        <v>0</v>
      </c>
      <c r="N75" s="96">
        <f t="shared" si="43"/>
        <v>4551021</v>
      </c>
      <c r="O75" s="96">
        <f t="shared" si="40"/>
        <v>4551021</v>
      </c>
      <c r="P75" s="96">
        <f t="shared" si="18"/>
        <v>772979</v>
      </c>
      <c r="Q75" s="97">
        <f t="shared" si="19"/>
        <v>85.48</v>
      </c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</row>
    <row r="76" spans="1:154" ht="18" x14ac:dyDescent="0.2">
      <c r="A76" s="76"/>
      <c r="B76" s="77"/>
      <c r="C76" s="77"/>
      <c r="D76" s="92" t="s">
        <v>77</v>
      </c>
      <c r="E76" s="77"/>
      <c r="F76" s="77"/>
      <c r="G76" s="89" t="s">
        <v>78</v>
      </c>
      <c r="H76" s="96">
        <f t="shared" ref="H76" si="44">+H97</f>
        <v>33769000</v>
      </c>
      <c r="I76" s="96">
        <f t="shared" ref="I76" si="45">+I97</f>
        <v>32418800</v>
      </c>
      <c r="J76" s="96">
        <f t="shared" si="38"/>
        <v>1350200</v>
      </c>
      <c r="K76" s="97">
        <f t="shared" si="15"/>
        <v>96</v>
      </c>
      <c r="L76" s="96">
        <f t="shared" ref="L76:N76" si="46">+L97</f>
        <v>32418800</v>
      </c>
      <c r="M76" s="96">
        <f t="shared" si="46"/>
        <v>24341944.300000001</v>
      </c>
      <c r="N76" s="96">
        <f t="shared" si="46"/>
        <v>1220764.01</v>
      </c>
      <c r="O76" s="96">
        <f t="shared" si="40"/>
        <v>25562708.310000002</v>
      </c>
      <c r="P76" s="96">
        <f t="shared" si="18"/>
        <v>6856091.6899999976</v>
      </c>
      <c r="Q76" s="97">
        <f t="shared" si="19"/>
        <v>78.849999999999994</v>
      </c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</row>
    <row r="77" spans="1:154" ht="18" x14ac:dyDescent="0.2">
      <c r="A77" s="76"/>
      <c r="B77" s="77"/>
      <c r="C77" s="77"/>
      <c r="D77" s="92" t="s">
        <v>79</v>
      </c>
      <c r="E77" s="77"/>
      <c r="F77" s="77"/>
      <c r="G77" s="89" t="s">
        <v>80</v>
      </c>
      <c r="H77" s="96">
        <f t="shared" ref="H77" si="47">+H102</f>
        <v>250100</v>
      </c>
      <c r="I77" s="96">
        <f t="shared" ref="I77" si="48">+I102</f>
        <v>250100</v>
      </c>
      <c r="J77" s="96">
        <f>+J102</f>
        <v>0</v>
      </c>
      <c r="K77" s="97">
        <f t="shared" si="15"/>
        <v>100</v>
      </c>
      <c r="L77" s="96">
        <f t="shared" ref="L77:N77" si="49">+L102</f>
        <v>250100</v>
      </c>
      <c r="M77" s="96">
        <f t="shared" si="49"/>
        <v>240310</v>
      </c>
      <c r="N77" s="96">
        <f t="shared" si="49"/>
        <v>9100</v>
      </c>
      <c r="O77" s="96">
        <f>+O102</f>
        <v>249410</v>
      </c>
      <c r="P77" s="96">
        <f t="shared" si="18"/>
        <v>690</v>
      </c>
      <c r="Q77" s="97">
        <f t="shared" si="19"/>
        <v>99.72</v>
      </c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</row>
    <row r="78" spans="1:154" ht="54" x14ac:dyDescent="0.2">
      <c r="A78" s="76"/>
      <c r="B78" s="77"/>
      <c r="C78" s="77"/>
      <c r="D78" s="92" t="s">
        <v>81</v>
      </c>
      <c r="E78" s="77"/>
      <c r="F78" s="77"/>
      <c r="G78" s="151" t="s">
        <v>205</v>
      </c>
      <c r="H78" s="96">
        <f>H103</f>
        <v>0</v>
      </c>
      <c r="I78" s="96">
        <f>I103</f>
        <v>0</v>
      </c>
      <c r="J78" s="96">
        <v>0</v>
      </c>
      <c r="K78" s="97" t="e">
        <f t="shared" si="15"/>
        <v>#DIV/0!</v>
      </c>
      <c r="L78" s="96">
        <f>L103</f>
        <v>0</v>
      </c>
      <c r="M78" s="96">
        <f>M103</f>
        <v>0</v>
      </c>
      <c r="N78" s="96">
        <f>N103</f>
        <v>0</v>
      </c>
      <c r="O78" s="96">
        <f>O103</f>
        <v>0</v>
      </c>
      <c r="P78" s="96">
        <f t="shared" si="18"/>
        <v>0</v>
      </c>
      <c r="Q78" s="97" t="e">
        <f t="shared" ref="Q78:Q112" si="50">ROUND(O78/L78*100,2)</f>
        <v>#DIV/0!</v>
      </c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</row>
    <row r="79" spans="1:154" ht="18" x14ac:dyDescent="0.2">
      <c r="A79" s="76"/>
      <c r="B79" s="77"/>
      <c r="C79" s="77"/>
      <c r="D79" s="92" t="s">
        <v>82</v>
      </c>
      <c r="E79" s="77"/>
      <c r="F79" s="77"/>
      <c r="G79" s="89" t="s">
        <v>83</v>
      </c>
      <c r="H79" s="96">
        <f>+H80</f>
        <v>0</v>
      </c>
      <c r="I79" s="96">
        <f>+I80</f>
        <v>0</v>
      </c>
      <c r="J79" s="96">
        <f>+J80</f>
        <v>0</v>
      </c>
      <c r="K79" s="97" t="e">
        <f t="shared" si="15"/>
        <v>#DIV/0!</v>
      </c>
      <c r="L79" s="96">
        <f>+L80</f>
        <v>0</v>
      </c>
      <c r="M79" s="96">
        <f>+M80</f>
        <v>0</v>
      </c>
      <c r="N79" s="96">
        <f>+N80</f>
        <v>0</v>
      </c>
      <c r="O79" s="96">
        <f>+O80</f>
        <v>0</v>
      </c>
      <c r="P79" s="96">
        <f t="shared" si="18"/>
        <v>0</v>
      </c>
      <c r="Q79" s="97" t="e">
        <f t="shared" si="50"/>
        <v>#DIV/0!</v>
      </c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</row>
    <row r="80" spans="1:154" ht="18" x14ac:dyDescent="0.2">
      <c r="A80" s="76"/>
      <c r="B80" s="77"/>
      <c r="C80" s="77"/>
      <c r="D80" s="92" t="s">
        <v>84</v>
      </c>
      <c r="E80" s="77"/>
      <c r="F80" s="77"/>
      <c r="G80" s="89" t="s">
        <v>85</v>
      </c>
      <c r="H80" s="96">
        <f>H105</f>
        <v>0</v>
      </c>
      <c r="I80" s="96">
        <f>I105</f>
        <v>0</v>
      </c>
      <c r="J80" s="96">
        <f>J175</f>
        <v>0</v>
      </c>
      <c r="K80" s="97" t="e">
        <f t="shared" si="15"/>
        <v>#DIV/0!</v>
      </c>
      <c r="L80" s="96">
        <f>L105</f>
        <v>0</v>
      </c>
      <c r="M80" s="96">
        <f>M105</f>
        <v>0</v>
      </c>
      <c r="N80" s="96">
        <f>N105</f>
        <v>0</v>
      </c>
      <c r="O80" s="96">
        <f>O105</f>
        <v>0</v>
      </c>
      <c r="P80" s="96">
        <f t="shared" si="18"/>
        <v>0</v>
      </c>
      <c r="Q80" s="97" t="e">
        <f t="shared" si="50"/>
        <v>#DIV/0!</v>
      </c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</row>
    <row r="81" spans="1:154" ht="18" x14ac:dyDescent="0.2">
      <c r="A81" s="76"/>
      <c r="B81" s="77"/>
      <c r="C81" s="77"/>
      <c r="D81" s="77">
        <v>85</v>
      </c>
      <c r="E81" s="77"/>
      <c r="F81" s="77"/>
      <c r="G81" s="89" t="s">
        <v>86</v>
      </c>
      <c r="H81" s="96">
        <f>+H109</f>
        <v>0</v>
      </c>
      <c r="I81" s="96">
        <f>+I109</f>
        <v>0</v>
      </c>
      <c r="J81" s="96">
        <f>+J109</f>
        <v>0</v>
      </c>
      <c r="K81" s="97" t="e">
        <f t="shared" si="15"/>
        <v>#DIV/0!</v>
      </c>
      <c r="L81" s="96">
        <f>+L109</f>
        <v>0</v>
      </c>
      <c r="M81" s="96">
        <f>+M109</f>
        <v>-510936</v>
      </c>
      <c r="N81" s="96">
        <f>+N109</f>
        <v>-7506</v>
      </c>
      <c r="O81" s="96">
        <f>+O109</f>
        <v>-518442</v>
      </c>
      <c r="P81" s="96">
        <f t="shared" si="18"/>
        <v>518442</v>
      </c>
      <c r="Q81" s="97" t="e">
        <f t="shared" si="50"/>
        <v>#DIV/0!</v>
      </c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</row>
    <row r="82" spans="1:154" ht="18" x14ac:dyDescent="0.2">
      <c r="A82" s="197">
        <v>5004</v>
      </c>
      <c r="B82" s="198"/>
      <c r="C82" s="198"/>
      <c r="D82" s="198"/>
      <c r="E82" s="198"/>
      <c r="F82" s="198"/>
      <c r="G82" s="154" t="s">
        <v>87</v>
      </c>
      <c r="H82" s="98">
        <f>+H83+H104+H105+H109</f>
        <v>56599100</v>
      </c>
      <c r="I82" s="98">
        <f>+I83+I104+I105+I109</f>
        <v>43990100</v>
      </c>
      <c r="J82" s="98">
        <f>+J83+J104+J106+J109</f>
        <v>12609000</v>
      </c>
      <c r="K82" s="97">
        <f t="shared" si="15"/>
        <v>77.72</v>
      </c>
      <c r="L82" s="98">
        <f>+L83+L104+L105+L109</f>
        <v>43990100</v>
      </c>
      <c r="M82" s="98">
        <f>+M83+M104+M105+M109</f>
        <v>27936126.300000001</v>
      </c>
      <c r="N82" s="98">
        <f>+N83+N104+N105+N109</f>
        <v>6419258.4299999997</v>
      </c>
      <c r="O82" s="98">
        <f>+O83+O104+O106+O109</f>
        <v>34355384.730000004</v>
      </c>
      <c r="P82" s="98">
        <f t="shared" si="18"/>
        <v>9634715.2699999958</v>
      </c>
      <c r="Q82" s="95">
        <f t="shared" si="50"/>
        <v>78.099999999999994</v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</row>
    <row r="83" spans="1:154" ht="18" x14ac:dyDescent="0.2">
      <c r="A83" s="152"/>
      <c r="B83" s="153"/>
      <c r="C83" s="153"/>
      <c r="D83" s="153" t="s">
        <v>32</v>
      </c>
      <c r="E83" s="153"/>
      <c r="F83" s="153"/>
      <c r="G83" s="89" t="s">
        <v>62</v>
      </c>
      <c r="H83" s="96">
        <f>H84+H85+H86+H87+H88+H95+H96+H97+H102+H103</f>
        <v>56599100</v>
      </c>
      <c r="I83" s="96">
        <f>I84+I85+I86+I87+I88+I95+I96+I97+I102+I103</f>
        <v>43990100</v>
      </c>
      <c r="J83" s="96">
        <f t="shared" ref="J83" si="51">J84+J85+J86+J87+J88+J95+J96+J97+J102+J103</f>
        <v>12609000</v>
      </c>
      <c r="K83" s="97">
        <f t="shared" si="15"/>
        <v>77.72</v>
      </c>
      <c r="L83" s="96">
        <f>L84+L85+L86+L87+L88+L95+L96+L97+L102+L103</f>
        <v>43990100</v>
      </c>
      <c r="M83" s="96">
        <f>M84+M85+M86+M87+M88+M95+M96+M97+M102+M103</f>
        <v>28447062.300000001</v>
      </c>
      <c r="N83" s="96">
        <f>N84+N85+N86+N87+N88+N95+N96+N97+N102+N103</f>
        <v>6426764.4299999997</v>
      </c>
      <c r="O83" s="96">
        <f t="shared" ref="O83" si="52">O84+O85+O86+O87+O88+O95+O96+O97+O102+O103</f>
        <v>34873826.730000004</v>
      </c>
      <c r="P83" s="96">
        <f t="shared" si="18"/>
        <v>9116273.2699999958</v>
      </c>
      <c r="Q83" s="97">
        <f t="shared" si="50"/>
        <v>79.28</v>
      </c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</row>
    <row r="84" spans="1:154" ht="18" x14ac:dyDescent="0.2">
      <c r="A84" s="76"/>
      <c r="B84" s="77"/>
      <c r="C84" s="77"/>
      <c r="D84" s="77" t="s">
        <v>88</v>
      </c>
      <c r="E84" s="77"/>
      <c r="F84" s="77"/>
      <c r="G84" s="89" t="s">
        <v>64</v>
      </c>
      <c r="H84" s="96">
        <f>H112+H179+H264</f>
        <v>4292000</v>
      </c>
      <c r="I84" s="96">
        <f>I112+I179+I264</f>
        <v>3626200</v>
      </c>
      <c r="J84" s="96">
        <f>J112+J179+J264</f>
        <v>665800</v>
      </c>
      <c r="K84" s="97">
        <f t="shared" si="15"/>
        <v>84.49</v>
      </c>
      <c r="L84" s="96">
        <f>L112+L179+L264</f>
        <v>3626200</v>
      </c>
      <c r="M84" s="96">
        <f>M112+M179+M264</f>
        <v>2410411</v>
      </c>
      <c r="N84" s="96">
        <f>N112+N179+N264</f>
        <v>421627</v>
      </c>
      <c r="O84" s="96">
        <f>O112+O179+O264</f>
        <v>2832038</v>
      </c>
      <c r="P84" s="96">
        <f t="shared" si="18"/>
        <v>794162</v>
      </c>
      <c r="Q84" s="97">
        <f t="shared" si="50"/>
        <v>78.099999999999994</v>
      </c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</row>
    <row r="85" spans="1:154" ht="18" x14ac:dyDescent="0.2">
      <c r="A85" s="76"/>
      <c r="B85" s="77"/>
      <c r="C85" s="77"/>
      <c r="D85" s="77" t="s">
        <v>89</v>
      </c>
      <c r="E85" s="77"/>
      <c r="F85" s="77"/>
      <c r="G85" s="89" t="s">
        <v>66</v>
      </c>
      <c r="H85" s="96">
        <f>H139+H206+H296+H385</f>
        <v>346000</v>
      </c>
      <c r="I85" s="96">
        <f>I139+I206+I296+I385</f>
        <v>304000</v>
      </c>
      <c r="J85" s="96">
        <f>J139+J206+J296+J385</f>
        <v>42000</v>
      </c>
      <c r="K85" s="97">
        <f t="shared" si="15"/>
        <v>87.86</v>
      </c>
      <c r="L85" s="96">
        <f>L139+L206+L296+L385</f>
        <v>304000</v>
      </c>
      <c r="M85" s="96">
        <f>M139+M206+M296+M385</f>
        <v>193044</v>
      </c>
      <c r="N85" s="96">
        <f>N139+N206+N296+N385</f>
        <v>27120.420000000002</v>
      </c>
      <c r="O85" s="96">
        <f>O139+O206+O296+O385</f>
        <v>220164.42</v>
      </c>
      <c r="P85" s="96">
        <f t="shared" si="18"/>
        <v>83835.579999999987</v>
      </c>
      <c r="Q85" s="97">
        <f t="shared" si="50"/>
        <v>72.42</v>
      </c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</row>
    <row r="86" spans="1:154" ht="18" x14ac:dyDescent="0.2">
      <c r="A86" s="76"/>
      <c r="B86" s="77"/>
      <c r="C86" s="77"/>
      <c r="D86" s="77" t="s">
        <v>90</v>
      </c>
      <c r="E86" s="77"/>
      <c r="F86" s="77"/>
      <c r="G86" s="89" t="s">
        <v>68</v>
      </c>
      <c r="H86" s="96">
        <f>H329</f>
        <v>0</v>
      </c>
      <c r="I86" s="96">
        <f>I329</f>
        <v>0</v>
      </c>
      <c r="J86" s="96">
        <f>J331</f>
        <v>0</v>
      </c>
      <c r="K86" s="97" t="e">
        <f t="shared" si="15"/>
        <v>#DIV/0!</v>
      </c>
      <c r="L86" s="96">
        <f>L329</f>
        <v>0</v>
      </c>
      <c r="M86" s="96">
        <f>M329</f>
        <v>0</v>
      </c>
      <c r="N86" s="96">
        <f>N329</f>
        <v>0</v>
      </c>
      <c r="O86" s="96">
        <f>O329</f>
        <v>0</v>
      </c>
      <c r="P86" s="96">
        <f t="shared" si="18"/>
        <v>0</v>
      </c>
      <c r="Q86" s="97" t="e">
        <f t="shared" si="50"/>
        <v>#DIV/0!</v>
      </c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</row>
    <row r="87" spans="1:154" ht="18" x14ac:dyDescent="0.2">
      <c r="A87" s="76"/>
      <c r="B87" s="77"/>
      <c r="C87" s="77"/>
      <c r="D87" s="77" t="s">
        <v>91</v>
      </c>
      <c r="E87" s="77"/>
      <c r="F87" s="77"/>
      <c r="G87" s="89" t="s">
        <v>70</v>
      </c>
      <c r="H87" s="96">
        <f>H235+H388</f>
        <v>0</v>
      </c>
      <c r="I87" s="96">
        <f>I235+I388</f>
        <v>0</v>
      </c>
      <c r="J87" s="96">
        <f>J235+J388</f>
        <v>0</v>
      </c>
      <c r="K87" s="97" t="e">
        <f t="shared" si="15"/>
        <v>#DIV/0!</v>
      </c>
      <c r="L87" s="96">
        <f>L235+L388</f>
        <v>0</v>
      </c>
      <c r="M87" s="96">
        <f>M235+M388</f>
        <v>0</v>
      </c>
      <c r="N87" s="96">
        <f>N235+N388</f>
        <v>0</v>
      </c>
      <c r="O87" s="96">
        <f>O235+O388</f>
        <v>0</v>
      </c>
      <c r="P87" s="96">
        <f t="shared" si="18"/>
        <v>0</v>
      </c>
      <c r="Q87" s="97" t="e">
        <f t="shared" si="50"/>
        <v>#DIV/0!</v>
      </c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</row>
    <row r="88" spans="1:154" ht="36" x14ac:dyDescent="0.2">
      <c r="A88" s="76"/>
      <c r="B88" s="77"/>
      <c r="C88" s="77"/>
      <c r="D88" s="77">
        <v>51</v>
      </c>
      <c r="E88" s="77"/>
      <c r="F88" s="77"/>
      <c r="G88" s="89" t="s">
        <v>72</v>
      </c>
      <c r="H88" s="96">
        <f>H237+H332+H391</f>
        <v>2400000</v>
      </c>
      <c r="I88" s="96">
        <f>I237+I332+I391</f>
        <v>2067000</v>
      </c>
      <c r="J88" s="96">
        <f>J237+J332+J391</f>
        <v>333000</v>
      </c>
      <c r="K88" s="97">
        <f t="shared" si="15"/>
        <v>86.13</v>
      </c>
      <c r="L88" s="96">
        <f>L237+L332+L391</f>
        <v>2067000</v>
      </c>
      <c r="M88" s="96">
        <f>M237+M332+M391</f>
        <v>1261353</v>
      </c>
      <c r="N88" s="96">
        <f>N237+N332+N391</f>
        <v>197132</v>
      </c>
      <c r="O88" s="96">
        <f>O237+O332+O391</f>
        <v>1458485</v>
      </c>
      <c r="P88" s="96">
        <f t="shared" si="18"/>
        <v>608515</v>
      </c>
      <c r="Q88" s="97">
        <f t="shared" si="50"/>
        <v>70.56</v>
      </c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</row>
    <row r="89" spans="1:154" ht="18" x14ac:dyDescent="0.2">
      <c r="A89" s="76"/>
      <c r="B89" s="77"/>
      <c r="C89" s="77"/>
      <c r="D89" s="77"/>
      <c r="E89" s="77" t="s">
        <v>32</v>
      </c>
      <c r="F89" s="77"/>
      <c r="G89" s="89" t="s">
        <v>92</v>
      </c>
      <c r="H89" s="96">
        <f>H90+H91+H92+H93+H94</f>
        <v>2400000</v>
      </c>
      <c r="I89" s="96">
        <f>I90+I91+I92+I93+I94</f>
        <v>2067000</v>
      </c>
      <c r="J89" s="96">
        <f>J90+J91+J92+J93+J94</f>
        <v>333000</v>
      </c>
      <c r="K89" s="97">
        <f t="shared" si="15"/>
        <v>86.13</v>
      </c>
      <c r="L89" s="96">
        <f>L90+L91+L92+L93+L94</f>
        <v>2067000</v>
      </c>
      <c r="M89" s="96">
        <f>M90+M91+M92+M93+M94</f>
        <v>1261353</v>
      </c>
      <c r="N89" s="96">
        <f>N90+N91+N92+N93+N94</f>
        <v>197132</v>
      </c>
      <c r="O89" s="96">
        <f>O90+O91+O92+O93+O94</f>
        <v>1458485</v>
      </c>
      <c r="P89" s="96">
        <f t="shared" si="18"/>
        <v>608515</v>
      </c>
      <c r="Q89" s="97">
        <f t="shared" si="50"/>
        <v>70.56</v>
      </c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</row>
    <row r="90" spans="1:154" ht="18" x14ac:dyDescent="0.2">
      <c r="A90" s="76"/>
      <c r="B90" s="77"/>
      <c r="C90" s="77"/>
      <c r="D90" s="77"/>
      <c r="E90" s="77"/>
      <c r="F90" s="77" t="s">
        <v>32</v>
      </c>
      <c r="G90" s="89" t="s">
        <v>93</v>
      </c>
      <c r="H90" s="96">
        <f>H237</f>
        <v>0</v>
      </c>
      <c r="I90" s="96">
        <f>I237</f>
        <v>0</v>
      </c>
      <c r="J90" s="96">
        <f>J237</f>
        <v>0</v>
      </c>
      <c r="K90" s="97" t="e">
        <f t="shared" si="15"/>
        <v>#DIV/0!</v>
      </c>
      <c r="L90" s="96">
        <f>L237</f>
        <v>0</v>
      </c>
      <c r="M90" s="96">
        <f>M237</f>
        <v>0</v>
      </c>
      <c r="N90" s="96">
        <f>N237</f>
        <v>0</v>
      </c>
      <c r="O90" s="96">
        <f>O237</f>
        <v>0</v>
      </c>
      <c r="P90" s="96">
        <f t="shared" si="18"/>
        <v>0</v>
      </c>
      <c r="Q90" s="97" t="e">
        <f t="shared" si="50"/>
        <v>#DIV/0!</v>
      </c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</row>
    <row r="91" spans="1:154" ht="36" x14ac:dyDescent="0.2">
      <c r="A91" s="76"/>
      <c r="B91" s="77"/>
      <c r="C91" s="77"/>
      <c r="D91" s="77"/>
      <c r="E91" s="77"/>
      <c r="F91" s="77">
        <v>17</v>
      </c>
      <c r="G91" s="89" t="s">
        <v>94</v>
      </c>
      <c r="H91" s="96">
        <f>H334</f>
        <v>2400000</v>
      </c>
      <c r="I91" s="96">
        <f>I334</f>
        <v>2067000</v>
      </c>
      <c r="J91" s="96">
        <f>J334</f>
        <v>333000</v>
      </c>
      <c r="K91" s="97">
        <f t="shared" si="15"/>
        <v>86.13</v>
      </c>
      <c r="L91" s="96">
        <f>L334</f>
        <v>2067000</v>
      </c>
      <c r="M91" s="96">
        <f>M334</f>
        <v>1261353</v>
      </c>
      <c r="N91" s="96">
        <f>N334</f>
        <v>197132</v>
      </c>
      <c r="O91" s="96">
        <f>O334</f>
        <v>1458485</v>
      </c>
      <c r="P91" s="96">
        <f t="shared" si="18"/>
        <v>608515</v>
      </c>
      <c r="Q91" s="97">
        <f t="shared" si="50"/>
        <v>70.56</v>
      </c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</row>
    <row r="92" spans="1:154" ht="54" x14ac:dyDescent="0.2">
      <c r="A92" s="76"/>
      <c r="B92" s="77"/>
      <c r="C92" s="77"/>
      <c r="D92" s="77"/>
      <c r="E92" s="77"/>
      <c r="F92" s="77">
        <v>18</v>
      </c>
      <c r="G92" s="89" t="s">
        <v>95</v>
      </c>
      <c r="H92" s="96">
        <f>H393</f>
        <v>0</v>
      </c>
      <c r="I92" s="96">
        <f>I393</f>
        <v>0</v>
      </c>
      <c r="J92" s="96">
        <f>J393</f>
        <v>0</v>
      </c>
      <c r="K92" s="97" t="e">
        <f t="shared" si="15"/>
        <v>#DIV/0!</v>
      </c>
      <c r="L92" s="96">
        <f>L393</f>
        <v>0</v>
      </c>
      <c r="M92" s="96">
        <f>M393</f>
        <v>0</v>
      </c>
      <c r="N92" s="96">
        <f>N393</f>
        <v>0</v>
      </c>
      <c r="O92" s="96">
        <f>O393</f>
        <v>0</v>
      </c>
      <c r="P92" s="96">
        <f t="shared" si="18"/>
        <v>0</v>
      </c>
      <c r="Q92" s="97" t="e">
        <f t="shared" si="50"/>
        <v>#DIV/0!</v>
      </c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</row>
    <row r="93" spans="1:154" ht="54" x14ac:dyDescent="0.2">
      <c r="A93" s="76"/>
      <c r="B93" s="77"/>
      <c r="C93" s="77"/>
      <c r="D93" s="77"/>
      <c r="E93" s="77"/>
      <c r="F93" s="77">
        <v>19</v>
      </c>
      <c r="G93" s="89" t="s">
        <v>96</v>
      </c>
      <c r="H93" s="96">
        <f t="shared" ref="H93" si="53">H335</f>
        <v>0</v>
      </c>
      <c r="I93" s="96">
        <f t="shared" ref="I93" si="54">I335</f>
        <v>0</v>
      </c>
      <c r="J93" s="96">
        <f t="shared" ref="J93:J94" si="55">J335</f>
        <v>0</v>
      </c>
      <c r="K93" s="97" t="e">
        <f t="shared" si="15"/>
        <v>#DIV/0!</v>
      </c>
      <c r="L93" s="96">
        <f t="shared" ref="L93:N93" si="56">L335</f>
        <v>0</v>
      </c>
      <c r="M93" s="96">
        <f t="shared" si="56"/>
        <v>0</v>
      </c>
      <c r="N93" s="96">
        <f t="shared" si="56"/>
        <v>0</v>
      </c>
      <c r="O93" s="96">
        <f t="shared" ref="O93" si="57">O335</f>
        <v>0</v>
      </c>
      <c r="P93" s="96">
        <f t="shared" si="18"/>
        <v>0</v>
      </c>
      <c r="Q93" s="97" t="e">
        <f t="shared" si="50"/>
        <v>#DIV/0!</v>
      </c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</row>
    <row r="94" spans="1:154" ht="90" x14ac:dyDescent="0.2">
      <c r="A94" s="76"/>
      <c r="B94" s="77"/>
      <c r="C94" s="77"/>
      <c r="D94" s="77"/>
      <c r="E94" s="77"/>
      <c r="F94" s="77" t="s">
        <v>89</v>
      </c>
      <c r="G94" s="89" t="s">
        <v>97</v>
      </c>
      <c r="H94" s="96">
        <f t="shared" ref="H94" si="58">H336</f>
        <v>0</v>
      </c>
      <c r="I94" s="96">
        <f t="shared" ref="I94" si="59">I336</f>
        <v>0</v>
      </c>
      <c r="J94" s="96">
        <f t="shared" si="55"/>
        <v>0</v>
      </c>
      <c r="K94" s="97" t="e">
        <f t="shared" si="15"/>
        <v>#DIV/0!</v>
      </c>
      <c r="L94" s="96">
        <f t="shared" ref="L94:N94" si="60">L336</f>
        <v>0</v>
      </c>
      <c r="M94" s="96">
        <f t="shared" si="60"/>
        <v>0</v>
      </c>
      <c r="N94" s="96">
        <f t="shared" si="60"/>
        <v>0</v>
      </c>
      <c r="O94" s="96">
        <f t="shared" ref="O94" si="61">O336</f>
        <v>0</v>
      </c>
      <c r="P94" s="96">
        <f t="shared" si="18"/>
        <v>0</v>
      </c>
      <c r="Q94" s="97" t="e">
        <f t="shared" si="50"/>
        <v>#DIV/0!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</row>
    <row r="95" spans="1:154" ht="18" x14ac:dyDescent="0.2">
      <c r="A95" s="76"/>
      <c r="B95" s="77"/>
      <c r="C95" s="77"/>
      <c r="D95" s="77">
        <v>55</v>
      </c>
      <c r="E95" s="77"/>
      <c r="F95" s="77"/>
      <c r="G95" s="89" t="s">
        <v>74</v>
      </c>
      <c r="H95" s="96">
        <f>H394</f>
        <v>0</v>
      </c>
      <c r="I95" s="96">
        <f>I394</f>
        <v>0</v>
      </c>
      <c r="J95" s="96"/>
      <c r="K95" s="97" t="e">
        <f t="shared" si="15"/>
        <v>#DIV/0!</v>
      </c>
      <c r="L95" s="96">
        <f>L394</f>
        <v>0</v>
      </c>
      <c r="M95" s="96">
        <f>M394</f>
        <v>0</v>
      </c>
      <c r="N95" s="96">
        <f>N394</f>
        <v>0</v>
      </c>
      <c r="O95" s="96">
        <f>O394</f>
        <v>0</v>
      </c>
      <c r="P95" s="96">
        <f t="shared" si="18"/>
        <v>0</v>
      </c>
      <c r="Q95" s="97" t="e">
        <f t="shared" si="50"/>
        <v>#DIV/0!</v>
      </c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</row>
    <row r="96" spans="1:154" ht="36" x14ac:dyDescent="0.2">
      <c r="A96" s="76"/>
      <c r="B96" s="77"/>
      <c r="C96" s="77"/>
      <c r="D96" s="77">
        <v>56</v>
      </c>
      <c r="E96" s="77"/>
      <c r="F96" s="77"/>
      <c r="G96" s="89" t="s">
        <v>98</v>
      </c>
      <c r="H96" s="96">
        <f>H240+H400</f>
        <v>15542000</v>
      </c>
      <c r="I96" s="96">
        <f>I240+I400</f>
        <v>5324000</v>
      </c>
      <c r="J96" s="96">
        <f>+J400</f>
        <v>10218000</v>
      </c>
      <c r="K96" s="97">
        <f t="shared" si="15"/>
        <v>34.26</v>
      </c>
      <c r="L96" s="96">
        <f>L240+L400</f>
        <v>5324000</v>
      </c>
      <c r="M96" s="96">
        <f>M240+M400</f>
        <v>0</v>
      </c>
      <c r="N96" s="96">
        <f>N240+N400</f>
        <v>4551021</v>
      </c>
      <c r="O96" s="96">
        <f>O240+O400</f>
        <v>4551021</v>
      </c>
      <c r="P96" s="96">
        <f t="shared" si="18"/>
        <v>772979</v>
      </c>
      <c r="Q96" s="97">
        <f t="shared" si="50"/>
        <v>85.48</v>
      </c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</row>
    <row r="97" spans="1:154" ht="18" x14ac:dyDescent="0.2">
      <c r="A97" s="76"/>
      <c r="B97" s="77"/>
      <c r="C97" s="77"/>
      <c r="D97" s="77">
        <v>57</v>
      </c>
      <c r="E97" s="77"/>
      <c r="F97" s="77"/>
      <c r="G97" s="89" t="s">
        <v>78</v>
      </c>
      <c r="H97" s="96">
        <f>H244+H337+H414</f>
        <v>33769000</v>
      </c>
      <c r="I97" s="96">
        <f>I244+I337+I414</f>
        <v>32418800</v>
      </c>
      <c r="J97" s="96">
        <f>J244+J337+J414</f>
        <v>1350200</v>
      </c>
      <c r="K97" s="97">
        <f t="shared" si="15"/>
        <v>96</v>
      </c>
      <c r="L97" s="96">
        <f>L244+L337+L414</f>
        <v>32418800</v>
      </c>
      <c r="M97" s="96">
        <f>M244+M337+M414</f>
        <v>24341944.300000001</v>
      </c>
      <c r="N97" s="96">
        <f>N244+N337+N414</f>
        <v>1220764.01</v>
      </c>
      <c r="O97" s="96">
        <f>O244+O337+O414</f>
        <v>25562708.310000002</v>
      </c>
      <c r="P97" s="96">
        <f t="shared" si="18"/>
        <v>6856091.6899999976</v>
      </c>
      <c r="Q97" s="97">
        <f t="shared" si="50"/>
        <v>78.849999999999994</v>
      </c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</row>
    <row r="98" spans="1:154" ht="18" x14ac:dyDescent="0.2">
      <c r="A98" s="76"/>
      <c r="B98" s="77"/>
      <c r="C98" s="77"/>
      <c r="D98" s="77"/>
      <c r="E98" s="77" t="s">
        <v>32</v>
      </c>
      <c r="F98" s="77"/>
      <c r="G98" s="89" t="s">
        <v>99</v>
      </c>
      <c r="H98" s="96">
        <f>H245+H338</f>
        <v>9000000</v>
      </c>
      <c r="I98" s="96">
        <f>I245+I338</f>
        <v>7776000</v>
      </c>
      <c r="J98" s="96">
        <f>J245+J338</f>
        <v>1224000</v>
      </c>
      <c r="K98" s="97">
        <f t="shared" si="15"/>
        <v>86.4</v>
      </c>
      <c r="L98" s="96">
        <f>L245+L338</f>
        <v>7776000</v>
      </c>
      <c r="M98" s="96">
        <f>M245+M338</f>
        <v>5464999</v>
      </c>
      <c r="N98" s="96">
        <f>N245+N338</f>
        <v>929307</v>
      </c>
      <c r="O98" s="96">
        <f>O245+O338</f>
        <v>6394306</v>
      </c>
      <c r="P98" s="96">
        <f t="shared" si="18"/>
        <v>1381694</v>
      </c>
      <c r="Q98" s="97">
        <f t="shared" si="50"/>
        <v>82.23</v>
      </c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</row>
    <row r="99" spans="1:154" ht="18" x14ac:dyDescent="0.2">
      <c r="A99" s="76"/>
      <c r="B99" s="77"/>
      <c r="C99" s="77"/>
      <c r="D99" s="77"/>
      <c r="E99" s="77" t="s">
        <v>30</v>
      </c>
      <c r="F99" s="77"/>
      <c r="G99" s="89" t="s">
        <v>100</v>
      </c>
      <c r="H99" s="96">
        <f>H100+H101</f>
        <v>24769000</v>
      </c>
      <c r="I99" s="96">
        <f>I100+I101</f>
        <v>24642800</v>
      </c>
      <c r="J99" s="96">
        <f>J100+J101</f>
        <v>126200</v>
      </c>
      <c r="K99" s="97">
        <f t="shared" si="15"/>
        <v>99.49</v>
      </c>
      <c r="L99" s="96">
        <f>L100+L101</f>
        <v>24642800</v>
      </c>
      <c r="M99" s="96">
        <f>M100+M101</f>
        <v>18876945.300000001</v>
      </c>
      <c r="N99" s="96">
        <f>N100+N101</f>
        <v>291457.01</v>
      </c>
      <c r="O99" s="96">
        <f>O100+O101</f>
        <v>19168402.309999999</v>
      </c>
      <c r="P99" s="96">
        <f t="shared" si="18"/>
        <v>5474397.6900000013</v>
      </c>
      <c r="Q99" s="97">
        <f t="shared" si="50"/>
        <v>77.790000000000006</v>
      </c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</row>
    <row r="100" spans="1:154" ht="18" x14ac:dyDescent="0.2">
      <c r="A100" s="76"/>
      <c r="B100" s="77"/>
      <c r="C100" s="77"/>
      <c r="D100" s="77"/>
      <c r="E100" s="77"/>
      <c r="F100" s="77" t="s">
        <v>32</v>
      </c>
      <c r="G100" s="89" t="s">
        <v>101</v>
      </c>
      <c r="H100" s="96">
        <f>H247+H356+H416</f>
        <v>24726000</v>
      </c>
      <c r="I100" s="96">
        <f>I247+I356+I416</f>
        <v>24614000</v>
      </c>
      <c r="J100" s="96">
        <f>J247+J355+J416</f>
        <v>112000</v>
      </c>
      <c r="K100" s="97">
        <f t="shared" si="15"/>
        <v>99.55</v>
      </c>
      <c r="L100" s="96">
        <f>L247+L356+L416</f>
        <v>24614000</v>
      </c>
      <c r="M100" s="96">
        <f>M247+M356+M416</f>
        <v>18859153.800000001</v>
      </c>
      <c r="N100" s="96">
        <f>N247+N356+N416</f>
        <v>287426.81</v>
      </c>
      <c r="O100" s="96">
        <f>O247+O356+O416</f>
        <v>19146580.609999999</v>
      </c>
      <c r="P100" s="96">
        <f t="shared" si="18"/>
        <v>5467419.3900000006</v>
      </c>
      <c r="Q100" s="97">
        <f t="shared" si="50"/>
        <v>77.790000000000006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</row>
    <row r="101" spans="1:154" ht="18" x14ac:dyDescent="0.2">
      <c r="A101" s="76"/>
      <c r="B101" s="77"/>
      <c r="C101" s="77"/>
      <c r="D101" s="77"/>
      <c r="E101" s="77"/>
      <c r="F101" s="77" t="s">
        <v>30</v>
      </c>
      <c r="G101" s="89" t="s">
        <v>102</v>
      </c>
      <c r="H101" s="96">
        <f>H248</f>
        <v>43000</v>
      </c>
      <c r="I101" s="96">
        <f>I248</f>
        <v>28800</v>
      </c>
      <c r="J101" s="96">
        <f>J248</f>
        <v>14200</v>
      </c>
      <c r="K101" s="97">
        <f t="shared" si="15"/>
        <v>66.98</v>
      </c>
      <c r="L101" s="96">
        <f>L248</f>
        <v>28800</v>
      </c>
      <c r="M101" s="96">
        <f>M248</f>
        <v>17791.5</v>
      </c>
      <c r="N101" s="96">
        <f>N248+N441</f>
        <v>4030.2</v>
      </c>
      <c r="O101" s="96">
        <f>O248+O441</f>
        <v>21821.7</v>
      </c>
      <c r="P101" s="96">
        <f t="shared" si="18"/>
        <v>6978.2999999999993</v>
      </c>
      <c r="Q101" s="97">
        <f t="shared" si="50"/>
        <v>75.77</v>
      </c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</row>
    <row r="102" spans="1:154" ht="18" x14ac:dyDescent="0.2">
      <c r="A102" s="76"/>
      <c r="B102" s="77"/>
      <c r="C102" s="77"/>
      <c r="D102" s="77">
        <v>59</v>
      </c>
      <c r="E102" s="77"/>
      <c r="F102" s="77"/>
      <c r="G102" s="89" t="s">
        <v>80</v>
      </c>
      <c r="H102" s="96">
        <f>H157+H358</f>
        <v>250100</v>
      </c>
      <c r="I102" s="96">
        <f>I157+I358</f>
        <v>250100</v>
      </c>
      <c r="J102" s="96">
        <f>J157+J358</f>
        <v>0</v>
      </c>
      <c r="K102" s="97">
        <f t="shared" si="15"/>
        <v>100</v>
      </c>
      <c r="L102" s="96">
        <f>L157+L358</f>
        <v>250100</v>
      </c>
      <c r="M102" s="96">
        <f>M157+M358</f>
        <v>240310</v>
      </c>
      <c r="N102" s="96">
        <f>N157+N358</f>
        <v>9100</v>
      </c>
      <c r="O102" s="96">
        <f>O157+O358</f>
        <v>249410</v>
      </c>
      <c r="P102" s="96">
        <f t="shared" si="18"/>
        <v>690</v>
      </c>
      <c r="Q102" s="97">
        <f t="shared" si="50"/>
        <v>99.72</v>
      </c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</row>
    <row r="103" spans="1:154" ht="54" x14ac:dyDescent="0.2">
      <c r="A103" s="76"/>
      <c r="B103" s="77"/>
      <c r="C103" s="77"/>
      <c r="D103" s="77">
        <v>60</v>
      </c>
      <c r="E103" s="77"/>
      <c r="F103" s="77"/>
      <c r="G103" s="151" t="s">
        <v>205</v>
      </c>
      <c r="H103" s="96">
        <f>H442</f>
        <v>0</v>
      </c>
      <c r="I103" s="96">
        <f>I442</f>
        <v>0</v>
      </c>
      <c r="J103" s="96">
        <v>0</v>
      </c>
      <c r="K103" s="97" t="e">
        <f t="shared" si="15"/>
        <v>#DIV/0!</v>
      </c>
      <c r="L103" s="96">
        <f>L442</f>
        <v>0</v>
      </c>
      <c r="M103" s="96">
        <f>M442</f>
        <v>0</v>
      </c>
      <c r="N103" s="96">
        <f>N442</f>
        <v>0</v>
      </c>
      <c r="O103" s="96">
        <f>O442</f>
        <v>0</v>
      </c>
      <c r="P103" s="96">
        <f t="shared" si="18"/>
        <v>0</v>
      </c>
      <c r="Q103" s="97" t="e">
        <f t="shared" si="50"/>
        <v>#DIV/0!</v>
      </c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</row>
    <row r="104" spans="1:154" ht="18" x14ac:dyDescent="0.2">
      <c r="A104" s="76"/>
      <c r="B104" s="77"/>
      <c r="C104" s="77"/>
      <c r="D104" s="77" t="s">
        <v>105</v>
      </c>
      <c r="E104" s="77"/>
      <c r="F104" s="77"/>
      <c r="G104" s="89" t="s">
        <v>83</v>
      </c>
      <c r="H104" s="96">
        <f>H249+H361</f>
        <v>0</v>
      </c>
      <c r="I104" s="96">
        <f>I249+I361</f>
        <v>0</v>
      </c>
      <c r="J104" s="96">
        <f>J105</f>
        <v>0</v>
      </c>
      <c r="K104" s="97" t="e">
        <f t="shared" si="15"/>
        <v>#DIV/0!</v>
      </c>
      <c r="L104" s="96">
        <f t="shared" ref="L104:O105" si="62">L249+L361</f>
        <v>0</v>
      </c>
      <c r="M104" s="96">
        <f t="shared" si="62"/>
        <v>0</v>
      </c>
      <c r="N104" s="96">
        <f t="shared" si="62"/>
        <v>0</v>
      </c>
      <c r="O104" s="96">
        <f t="shared" si="62"/>
        <v>0</v>
      </c>
      <c r="P104" s="96">
        <f t="shared" si="18"/>
        <v>0</v>
      </c>
      <c r="Q104" s="97" t="e">
        <f t="shared" si="50"/>
        <v>#DIV/0!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</row>
    <row r="105" spans="1:154" ht="18" x14ac:dyDescent="0.2">
      <c r="A105" s="76"/>
      <c r="B105" s="77"/>
      <c r="C105" s="77"/>
      <c r="D105" s="77">
        <v>71</v>
      </c>
      <c r="E105" s="77"/>
      <c r="F105" s="77"/>
      <c r="G105" s="89" t="s">
        <v>85</v>
      </c>
      <c r="H105" s="96">
        <f>H250+H362</f>
        <v>0</v>
      </c>
      <c r="I105" s="96">
        <f>I250+I362</f>
        <v>0</v>
      </c>
      <c r="J105" s="96">
        <f>J250+J362</f>
        <v>0</v>
      </c>
      <c r="K105" s="97" t="e">
        <f t="shared" si="15"/>
        <v>#DIV/0!</v>
      </c>
      <c r="L105" s="96">
        <f t="shared" si="62"/>
        <v>0</v>
      </c>
      <c r="M105" s="96">
        <f t="shared" si="62"/>
        <v>0</v>
      </c>
      <c r="N105" s="96">
        <f t="shared" si="62"/>
        <v>0</v>
      </c>
      <c r="O105" s="96">
        <f t="shared" si="62"/>
        <v>0</v>
      </c>
      <c r="P105" s="96">
        <f t="shared" si="18"/>
        <v>0</v>
      </c>
      <c r="Q105" s="97" t="e">
        <f t="shared" si="50"/>
        <v>#DIV/0!</v>
      </c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</row>
    <row r="106" spans="1:154" ht="18" hidden="1" x14ac:dyDescent="0.2">
      <c r="A106" s="76"/>
      <c r="B106" s="77"/>
      <c r="C106" s="77"/>
      <c r="D106" s="77">
        <v>79</v>
      </c>
      <c r="E106" s="77"/>
      <c r="F106" s="77"/>
      <c r="G106" s="89" t="s">
        <v>106</v>
      </c>
      <c r="H106" s="96">
        <f>H107+H108</f>
        <v>0</v>
      </c>
      <c r="I106" s="96">
        <f>I107+I108</f>
        <v>0</v>
      </c>
      <c r="J106" s="96">
        <f t="shared" ref="J106" si="63">J107+J108</f>
        <v>0</v>
      </c>
      <c r="K106" s="97" t="e">
        <f t="shared" si="15"/>
        <v>#DIV/0!</v>
      </c>
      <c r="L106" s="96">
        <f>L107+L108</f>
        <v>0</v>
      </c>
      <c r="M106" s="96">
        <f>M107+M108</f>
        <v>0</v>
      </c>
      <c r="N106" s="96">
        <f>N107+N108</f>
        <v>0</v>
      </c>
      <c r="O106" s="96">
        <f>O369</f>
        <v>0</v>
      </c>
      <c r="P106" s="96">
        <f t="shared" si="18"/>
        <v>0</v>
      </c>
      <c r="Q106" s="97" t="e">
        <f t="shared" si="50"/>
        <v>#DIV/0!</v>
      </c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</row>
    <row r="107" spans="1:154" ht="18" hidden="1" x14ac:dyDescent="0.2">
      <c r="A107" s="76"/>
      <c r="B107" s="77"/>
      <c r="C107" s="77"/>
      <c r="D107" s="77" t="s">
        <v>107</v>
      </c>
      <c r="E107" s="77"/>
      <c r="F107" s="77"/>
      <c r="G107" s="89" t="s">
        <v>108</v>
      </c>
      <c r="H107" s="96">
        <v>0</v>
      </c>
      <c r="I107" s="96">
        <v>0</v>
      </c>
      <c r="J107" s="96">
        <v>0</v>
      </c>
      <c r="K107" s="97" t="e">
        <f t="shared" si="15"/>
        <v>#DIV/0!</v>
      </c>
      <c r="L107" s="96">
        <v>0</v>
      </c>
      <c r="M107" s="96">
        <v>0</v>
      </c>
      <c r="N107" s="96">
        <v>0</v>
      </c>
      <c r="O107" s="96">
        <v>0</v>
      </c>
      <c r="P107" s="96">
        <f t="shared" si="18"/>
        <v>0</v>
      </c>
      <c r="Q107" s="97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</row>
    <row r="108" spans="1:154" ht="18" hidden="1" x14ac:dyDescent="0.2">
      <c r="A108" s="76"/>
      <c r="B108" s="77"/>
      <c r="C108" s="77"/>
      <c r="D108" s="77">
        <v>81</v>
      </c>
      <c r="E108" s="77"/>
      <c r="F108" s="77"/>
      <c r="G108" s="89" t="s">
        <v>109</v>
      </c>
      <c r="H108" s="96">
        <f>H372</f>
        <v>0</v>
      </c>
      <c r="I108" s="96">
        <f>I372</f>
        <v>0</v>
      </c>
      <c r="J108" s="96">
        <f>J372</f>
        <v>0</v>
      </c>
      <c r="K108" s="97" t="e">
        <f t="shared" si="15"/>
        <v>#DIV/0!</v>
      </c>
      <c r="L108" s="96">
        <f>L372</f>
        <v>0</v>
      </c>
      <c r="M108" s="96">
        <f>M372</f>
        <v>0</v>
      </c>
      <c r="N108" s="96">
        <f>N372</f>
        <v>0</v>
      </c>
      <c r="O108" s="96">
        <f>O372</f>
        <v>0</v>
      </c>
      <c r="P108" s="96">
        <f t="shared" si="18"/>
        <v>0</v>
      </c>
      <c r="Q108" s="97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</row>
    <row r="109" spans="1:154" ht="18.75" thickBot="1" x14ac:dyDescent="0.25">
      <c r="A109" s="155"/>
      <c r="B109" s="156"/>
      <c r="C109" s="156"/>
      <c r="D109" s="156">
        <v>85</v>
      </c>
      <c r="E109" s="156"/>
      <c r="F109" s="156"/>
      <c r="G109" s="157" t="s">
        <v>86</v>
      </c>
      <c r="H109" s="99">
        <f>+H257+H373+H445+H159</f>
        <v>0</v>
      </c>
      <c r="I109" s="99">
        <f>+I257+I373+I445+I159</f>
        <v>0</v>
      </c>
      <c r="J109" s="99">
        <f>+J257+J373+J445</f>
        <v>0</v>
      </c>
      <c r="K109" s="100"/>
      <c r="L109" s="99">
        <f>+L257+L373+L445+L159</f>
        <v>0</v>
      </c>
      <c r="M109" s="99">
        <f>+M257+M373+M445+M159</f>
        <v>-510936</v>
      </c>
      <c r="N109" s="99">
        <f>+N257+N373+N445+N159</f>
        <v>-7506</v>
      </c>
      <c r="O109" s="99">
        <f>+O257+O373+O445+O159</f>
        <v>-518442</v>
      </c>
      <c r="P109" s="99">
        <f t="shared" si="18"/>
        <v>518442</v>
      </c>
      <c r="Q109" s="100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</row>
    <row r="110" spans="1:154" ht="36" x14ac:dyDescent="0.2">
      <c r="A110" s="210" t="s">
        <v>110</v>
      </c>
      <c r="B110" s="211"/>
      <c r="C110" s="211"/>
      <c r="D110" s="211"/>
      <c r="E110" s="211"/>
      <c r="F110" s="211"/>
      <c r="G110" s="158" t="s">
        <v>111</v>
      </c>
      <c r="H110" s="101">
        <f>H111+H159</f>
        <v>241000</v>
      </c>
      <c r="I110" s="101">
        <f>I111+I159</f>
        <v>241000</v>
      </c>
      <c r="J110" s="101">
        <f>J111+J159</f>
        <v>0</v>
      </c>
      <c r="K110" s="102">
        <f>ROUND(I110/H110*100,2)</f>
        <v>100</v>
      </c>
      <c r="L110" s="101">
        <f>L111+L159</f>
        <v>241000</v>
      </c>
      <c r="M110" s="103">
        <f>M111+M159</f>
        <v>240310</v>
      </c>
      <c r="N110" s="101">
        <f>N111+N159</f>
        <v>0</v>
      </c>
      <c r="O110" s="104">
        <f>O111+O159</f>
        <v>240310</v>
      </c>
      <c r="P110" s="104">
        <f t="shared" si="18"/>
        <v>690</v>
      </c>
      <c r="Q110" s="95">
        <f t="shared" si="50"/>
        <v>99.71</v>
      </c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</row>
    <row r="111" spans="1:154" ht="18" x14ac:dyDescent="0.2">
      <c r="A111" s="76"/>
      <c r="B111" s="77"/>
      <c r="C111" s="77"/>
      <c r="D111" s="77" t="s">
        <v>32</v>
      </c>
      <c r="E111" s="77"/>
      <c r="F111" s="77"/>
      <c r="G111" s="159" t="s">
        <v>62</v>
      </c>
      <c r="H111" s="105">
        <f>H112+H139+H157</f>
        <v>241000</v>
      </c>
      <c r="I111" s="105">
        <f>I112+I139+I157</f>
        <v>241000</v>
      </c>
      <c r="J111" s="105">
        <f>J112+J139+J157</f>
        <v>0</v>
      </c>
      <c r="K111" s="106">
        <f>ROUND(I111/H111*100,2)</f>
        <v>100</v>
      </c>
      <c r="L111" s="105">
        <f>L112+L139+L157</f>
        <v>241000</v>
      </c>
      <c r="M111" s="96">
        <f>M112+M139+M157</f>
        <v>240310</v>
      </c>
      <c r="N111" s="105">
        <f>N112+N139+N157</f>
        <v>0</v>
      </c>
      <c r="O111" s="107">
        <f>O112+O139+O157</f>
        <v>240310</v>
      </c>
      <c r="P111" s="107">
        <f t="shared" si="18"/>
        <v>690</v>
      </c>
      <c r="Q111" s="108">
        <f t="shared" si="50"/>
        <v>99.71</v>
      </c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</row>
    <row r="112" spans="1:154" ht="18" x14ac:dyDescent="0.2">
      <c r="A112" s="76"/>
      <c r="B112" s="77"/>
      <c r="C112" s="77"/>
      <c r="D112" s="77" t="s">
        <v>88</v>
      </c>
      <c r="E112" s="77"/>
      <c r="F112" s="77"/>
      <c r="G112" s="159" t="s">
        <v>64</v>
      </c>
      <c r="H112" s="105">
        <f>H113+H132+H130</f>
        <v>0</v>
      </c>
      <c r="I112" s="105">
        <f>I113+I132+I130</f>
        <v>0</v>
      </c>
      <c r="J112" s="105">
        <f>J113+J132+J130</f>
        <v>0</v>
      </c>
      <c r="K112" s="106"/>
      <c r="L112" s="105">
        <f>L113+L132+L130</f>
        <v>0</v>
      </c>
      <c r="M112" s="96">
        <f>M113+M132+M130</f>
        <v>0</v>
      </c>
      <c r="N112" s="105">
        <f>N113+N132+N130</f>
        <v>0</v>
      </c>
      <c r="O112" s="107">
        <f>O113+O132+O130</f>
        <v>0</v>
      </c>
      <c r="P112" s="107">
        <f t="shared" si="18"/>
        <v>0</v>
      </c>
      <c r="Q112" s="108" t="e">
        <f t="shared" si="50"/>
        <v>#DIV/0!</v>
      </c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</row>
    <row r="113" spans="1:154" ht="18" x14ac:dyDescent="0.2">
      <c r="A113" s="76"/>
      <c r="B113" s="77"/>
      <c r="C113" s="77"/>
      <c r="D113" s="77"/>
      <c r="E113" s="77" t="s">
        <v>32</v>
      </c>
      <c r="F113" s="77"/>
      <c r="G113" s="89" t="s">
        <v>112</v>
      </c>
      <c r="H113" s="105">
        <f>SUM(H114:H129)</f>
        <v>0</v>
      </c>
      <c r="I113" s="105">
        <f>SUM(I114:I129)</f>
        <v>0</v>
      </c>
      <c r="J113" s="105">
        <f>SUM(J114:J129)</f>
        <v>0</v>
      </c>
      <c r="K113" s="106"/>
      <c r="L113" s="105">
        <f>SUM(L114:L129)</f>
        <v>0</v>
      </c>
      <c r="M113" s="96">
        <f>SUM(M114:M129)</f>
        <v>0</v>
      </c>
      <c r="N113" s="105">
        <f>SUM(N114:N129)</f>
        <v>0</v>
      </c>
      <c r="O113" s="107">
        <f>SUM(O114:O129)</f>
        <v>0</v>
      </c>
      <c r="P113" s="107">
        <f t="shared" si="18"/>
        <v>0</v>
      </c>
      <c r="Q113" s="108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</row>
    <row r="114" spans="1:154" ht="18" x14ac:dyDescent="0.2">
      <c r="A114" s="88"/>
      <c r="B114" s="87"/>
      <c r="C114" s="87"/>
      <c r="D114" s="87"/>
      <c r="E114" s="87"/>
      <c r="F114" s="87" t="s">
        <v>32</v>
      </c>
      <c r="G114" s="91" t="s">
        <v>113</v>
      </c>
      <c r="H114" s="109"/>
      <c r="I114" s="109"/>
      <c r="J114" s="109">
        <f t="shared" ref="J114:J156" si="64">H114-I114</f>
        <v>0</v>
      </c>
      <c r="K114" s="106"/>
      <c r="L114" s="109"/>
      <c r="M114" s="110"/>
      <c r="N114" s="109"/>
      <c r="O114" s="111">
        <f>M114+N114</f>
        <v>0</v>
      </c>
      <c r="P114" s="111">
        <f t="shared" si="18"/>
        <v>0</v>
      </c>
      <c r="Q114" s="108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</row>
    <row r="115" spans="1:154" ht="18" hidden="1" x14ac:dyDescent="0.2">
      <c r="A115" s="88"/>
      <c r="B115" s="87"/>
      <c r="C115" s="87"/>
      <c r="D115" s="87"/>
      <c r="E115" s="87"/>
      <c r="F115" s="87" t="s">
        <v>30</v>
      </c>
      <c r="G115" s="91" t="s">
        <v>294</v>
      </c>
      <c r="H115" s="109"/>
      <c r="I115" s="109"/>
      <c r="J115" s="109">
        <f t="shared" si="64"/>
        <v>0</v>
      </c>
      <c r="K115" s="106"/>
      <c r="L115" s="109"/>
      <c r="M115" s="110"/>
      <c r="N115" s="109"/>
      <c r="O115" s="111">
        <f t="shared" ref="O115:O138" si="65">M115+N115</f>
        <v>0</v>
      </c>
      <c r="P115" s="111">
        <f t="shared" si="18"/>
        <v>0</v>
      </c>
      <c r="Q115" s="108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</row>
    <row r="116" spans="1:154" ht="18" x14ac:dyDescent="0.2">
      <c r="A116" s="88"/>
      <c r="B116" s="87"/>
      <c r="C116" s="87"/>
      <c r="D116" s="87"/>
      <c r="E116" s="87"/>
      <c r="F116" s="87" t="s">
        <v>114</v>
      </c>
      <c r="G116" s="91" t="s">
        <v>292</v>
      </c>
      <c r="H116" s="109"/>
      <c r="I116" s="109"/>
      <c r="J116" s="109">
        <f t="shared" si="64"/>
        <v>0</v>
      </c>
      <c r="K116" s="106"/>
      <c r="L116" s="109"/>
      <c r="M116" s="110"/>
      <c r="N116" s="109"/>
      <c r="O116" s="111">
        <f t="shared" si="65"/>
        <v>0</v>
      </c>
      <c r="P116" s="111">
        <f t="shared" si="18"/>
        <v>0</v>
      </c>
      <c r="Q116" s="108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</row>
    <row r="117" spans="1:154" ht="18" hidden="1" x14ac:dyDescent="0.2">
      <c r="A117" s="88"/>
      <c r="B117" s="87"/>
      <c r="C117" s="87"/>
      <c r="D117" s="87"/>
      <c r="E117" s="87"/>
      <c r="F117" s="87" t="s">
        <v>22</v>
      </c>
      <c r="G117" s="91" t="s">
        <v>293</v>
      </c>
      <c r="H117" s="109"/>
      <c r="I117" s="109"/>
      <c r="J117" s="109">
        <f t="shared" si="64"/>
        <v>0</v>
      </c>
      <c r="K117" s="106"/>
      <c r="L117" s="109"/>
      <c r="M117" s="110"/>
      <c r="N117" s="109"/>
      <c r="O117" s="111">
        <f t="shared" si="65"/>
        <v>0</v>
      </c>
      <c r="P117" s="111">
        <f t="shared" si="18"/>
        <v>0</v>
      </c>
      <c r="Q117" s="108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</row>
    <row r="118" spans="1:154" ht="18" hidden="1" x14ac:dyDescent="0.2">
      <c r="A118" s="88"/>
      <c r="B118" s="87"/>
      <c r="C118" s="87"/>
      <c r="D118" s="87"/>
      <c r="E118" s="87"/>
      <c r="F118" s="87" t="s">
        <v>33</v>
      </c>
      <c r="G118" s="91" t="s">
        <v>295</v>
      </c>
      <c r="H118" s="109"/>
      <c r="I118" s="109"/>
      <c r="J118" s="109">
        <f t="shared" si="64"/>
        <v>0</v>
      </c>
      <c r="K118" s="106"/>
      <c r="L118" s="109"/>
      <c r="M118" s="110"/>
      <c r="N118" s="109"/>
      <c r="O118" s="111">
        <f t="shared" si="65"/>
        <v>0</v>
      </c>
      <c r="P118" s="111">
        <f t="shared" si="18"/>
        <v>0</v>
      </c>
      <c r="Q118" s="108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</row>
    <row r="119" spans="1:154" ht="18" hidden="1" x14ac:dyDescent="0.2">
      <c r="A119" s="88"/>
      <c r="B119" s="87"/>
      <c r="C119" s="87"/>
      <c r="D119" s="87"/>
      <c r="E119" s="87"/>
      <c r="F119" s="87" t="s">
        <v>124</v>
      </c>
      <c r="G119" s="91" t="s">
        <v>283</v>
      </c>
      <c r="H119" s="109"/>
      <c r="I119" s="109"/>
      <c r="J119" s="109">
        <f t="shared" si="64"/>
        <v>0</v>
      </c>
      <c r="K119" s="106"/>
      <c r="L119" s="109"/>
      <c r="M119" s="110"/>
      <c r="N119" s="109"/>
      <c r="O119" s="111">
        <f t="shared" si="65"/>
        <v>0</v>
      </c>
      <c r="P119" s="111">
        <f t="shared" si="18"/>
        <v>0</v>
      </c>
      <c r="Q119" s="108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</row>
    <row r="120" spans="1:154" ht="18" hidden="1" x14ac:dyDescent="0.2">
      <c r="A120" s="88"/>
      <c r="B120" s="87"/>
      <c r="C120" s="87"/>
      <c r="D120" s="87"/>
      <c r="E120" s="87"/>
      <c r="F120" s="87" t="s">
        <v>115</v>
      </c>
      <c r="G120" s="91" t="s">
        <v>296</v>
      </c>
      <c r="H120" s="109"/>
      <c r="I120" s="109"/>
      <c r="J120" s="109">
        <f t="shared" si="64"/>
        <v>0</v>
      </c>
      <c r="K120" s="106"/>
      <c r="L120" s="109"/>
      <c r="M120" s="110"/>
      <c r="N120" s="109"/>
      <c r="O120" s="111">
        <f t="shared" si="65"/>
        <v>0</v>
      </c>
      <c r="P120" s="111">
        <f t="shared" si="18"/>
        <v>0</v>
      </c>
      <c r="Q120" s="108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</row>
    <row r="121" spans="1:154" ht="18" hidden="1" x14ac:dyDescent="0.2">
      <c r="A121" s="88"/>
      <c r="B121" s="87"/>
      <c r="C121" s="87"/>
      <c r="D121" s="87"/>
      <c r="E121" s="87"/>
      <c r="F121" s="87" t="s">
        <v>38</v>
      </c>
      <c r="G121" s="91" t="s">
        <v>297</v>
      </c>
      <c r="H121" s="109"/>
      <c r="I121" s="109"/>
      <c r="J121" s="109">
        <f t="shared" si="64"/>
        <v>0</v>
      </c>
      <c r="K121" s="106"/>
      <c r="L121" s="109"/>
      <c r="M121" s="110"/>
      <c r="N121" s="109"/>
      <c r="O121" s="111">
        <f t="shared" si="65"/>
        <v>0</v>
      </c>
      <c r="P121" s="111">
        <f t="shared" si="18"/>
        <v>0</v>
      </c>
      <c r="Q121" s="108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</row>
    <row r="122" spans="1:154" ht="18" hidden="1" x14ac:dyDescent="0.2">
      <c r="A122" s="88"/>
      <c r="B122" s="87"/>
      <c r="C122" s="87"/>
      <c r="D122" s="87"/>
      <c r="E122" s="87"/>
      <c r="F122" s="87" t="s">
        <v>88</v>
      </c>
      <c r="G122" s="91" t="s">
        <v>286</v>
      </c>
      <c r="H122" s="109"/>
      <c r="I122" s="109"/>
      <c r="J122" s="109">
        <f t="shared" si="64"/>
        <v>0</v>
      </c>
      <c r="K122" s="106"/>
      <c r="L122" s="109"/>
      <c r="M122" s="110"/>
      <c r="N122" s="109"/>
      <c r="O122" s="111">
        <f t="shared" si="65"/>
        <v>0</v>
      </c>
      <c r="P122" s="111">
        <f t="shared" si="18"/>
        <v>0</v>
      </c>
      <c r="Q122" s="108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</row>
    <row r="123" spans="1:154" ht="18" hidden="1" x14ac:dyDescent="0.2">
      <c r="A123" s="88"/>
      <c r="B123" s="87"/>
      <c r="C123" s="87"/>
      <c r="D123" s="87"/>
      <c r="E123" s="87"/>
      <c r="F123" s="87">
        <v>11</v>
      </c>
      <c r="G123" s="91" t="s">
        <v>287</v>
      </c>
      <c r="H123" s="109"/>
      <c r="I123" s="109"/>
      <c r="J123" s="109">
        <f t="shared" si="64"/>
        <v>0</v>
      </c>
      <c r="K123" s="106"/>
      <c r="L123" s="109"/>
      <c r="M123" s="110"/>
      <c r="N123" s="109"/>
      <c r="O123" s="111">
        <f t="shared" si="65"/>
        <v>0</v>
      </c>
      <c r="P123" s="111">
        <f t="shared" si="18"/>
        <v>0</v>
      </c>
      <c r="Q123" s="108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</row>
    <row r="124" spans="1:154" ht="18" hidden="1" x14ac:dyDescent="0.2">
      <c r="A124" s="88"/>
      <c r="B124" s="87"/>
      <c r="C124" s="87"/>
      <c r="D124" s="87"/>
      <c r="E124" s="87"/>
      <c r="F124" s="87">
        <v>12</v>
      </c>
      <c r="G124" s="91" t="s">
        <v>298</v>
      </c>
      <c r="H124" s="109"/>
      <c r="I124" s="109"/>
      <c r="J124" s="109">
        <f t="shared" si="64"/>
        <v>0</v>
      </c>
      <c r="K124" s="106"/>
      <c r="L124" s="109"/>
      <c r="M124" s="110"/>
      <c r="N124" s="109"/>
      <c r="O124" s="111">
        <f t="shared" si="65"/>
        <v>0</v>
      </c>
      <c r="P124" s="111">
        <f t="shared" si="18"/>
        <v>0</v>
      </c>
      <c r="Q124" s="108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</row>
    <row r="125" spans="1:154" ht="18" hidden="1" x14ac:dyDescent="0.2">
      <c r="A125" s="88"/>
      <c r="B125" s="87"/>
      <c r="C125" s="87"/>
      <c r="D125" s="87"/>
      <c r="E125" s="87"/>
      <c r="F125" s="87">
        <v>13</v>
      </c>
      <c r="G125" s="91" t="s">
        <v>299</v>
      </c>
      <c r="H125" s="109"/>
      <c r="I125" s="109"/>
      <c r="J125" s="109">
        <f t="shared" si="64"/>
        <v>0</v>
      </c>
      <c r="K125" s="106"/>
      <c r="L125" s="109"/>
      <c r="M125" s="110"/>
      <c r="N125" s="109"/>
      <c r="O125" s="111">
        <f t="shared" si="65"/>
        <v>0</v>
      </c>
      <c r="P125" s="111">
        <f t="shared" si="18"/>
        <v>0</v>
      </c>
      <c r="Q125" s="108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</row>
    <row r="126" spans="1:154" ht="18" hidden="1" x14ac:dyDescent="0.2">
      <c r="A126" s="88"/>
      <c r="B126" s="87"/>
      <c r="C126" s="87"/>
      <c r="D126" s="87"/>
      <c r="E126" s="87"/>
      <c r="F126" s="87">
        <v>14</v>
      </c>
      <c r="G126" s="91" t="s">
        <v>273</v>
      </c>
      <c r="H126" s="109"/>
      <c r="I126" s="109"/>
      <c r="J126" s="109">
        <f t="shared" si="64"/>
        <v>0</v>
      </c>
      <c r="K126" s="106"/>
      <c r="L126" s="109"/>
      <c r="M126" s="110"/>
      <c r="N126" s="109"/>
      <c r="O126" s="111">
        <f t="shared" si="65"/>
        <v>0</v>
      </c>
      <c r="P126" s="111">
        <f t="shared" ref="P126:P182" si="66">L126-O126</f>
        <v>0</v>
      </c>
      <c r="Q126" s="108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</row>
    <row r="127" spans="1:154" ht="18" hidden="1" x14ac:dyDescent="0.2">
      <c r="A127" s="88"/>
      <c r="B127" s="87"/>
      <c r="C127" s="87"/>
      <c r="D127" s="87"/>
      <c r="E127" s="87"/>
      <c r="F127" s="87">
        <v>15</v>
      </c>
      <c r="G127" s="91" t="s">
        <v>300</v>
      </c>
      <c r="H127" s="109"/>
      <c r="I127" s="109"/>
      <c r="J127" s="109">
        <f t="shared" si="64"/>
        <v>0</v>
      </c>
      <c r="K127" s="106"/>
      <c r="L127" s="109"/>
      <c r="M127" s="110"/>
      <c r="N127" s="109"/>
      <c r="O127" s="111">
        <f t="shared" si="65"/>
        <v>0</v>
      </c>
      <c r="P127" s="111">
        <f t="shared" si="66"/>
        <v>0</v>
      </c>
      <c r="Q127" s="108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</row>
    <row r="128" spans="1:154" ht="18" x14ac:dyDescent="0.2">
      <c r="A128" s="88"/>
      <c r="B128" s="87"/>
      <c r="C128" s="87"/>
      <c r="D128" s="87"/>
      <c r="E128" s="87"/>
      <c r="F128" s="87">
        <v>17</v>
      </c>
      <c r="G128" s="91" t="s">
        <v>275</v>
      </c>
      <c r="H128" s="109"/>
      <c r="I128" s="109"/>
      <c r="J128" s="109">
        <f t="shared" si="64"/>
        <v>0</v>
      </c>
      <c r="K128" s="106"/>
      <c r="L128" s="109"/>
      <c r="M128" s="110"/>
      <c r="N128" s="109"/>
      <c r="O128" s="111">
        <f t="shared" si="65"/>
        <v>0</v>
      </c>
      <c r="P128" s="111">
        <f t="shared" si="66"/>
        <v>0</v>
      </c>
      <c r="Q128" s="108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</row>
    <row r="129" spans="1:154" ht="18" x14ac:dyDescent="0.2">
      <c r="A129" s="88"/>
      <c r="B129" s="87"/>
      <c r="C129" s="87"/>
      <c r="D129" s="87"/>
      <c r="E129" s="87"/>
      <c r="F129" s="87" t="s">
        <v>90</v>
      </c>
      <c r="G129" s="91" t="s">
        <v>274</v>
      </c>
      <c r="H129" s="109"/>
      <c r="I129" s="109"/>
      <c r="J129" s="109">
        <f t="shared" si="64"/>
        <v>0</v>
      </c>
      <c r="K129" s="106"/>
      <c r="L129" s="109"/>
      <c r="M129" s="110"/>
      <c r="N129" s="109"/>
      <c r="O129" s="111">
        <f t="shared" si="65"/>
        <v>0</v>
      </c>
      <c r="P129" s="111">
        <f t="shared" si="66"/>
        <v>0</v>
      </c>
      <c r="Q129" s="108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</row>
    <row r="130" spans="1:154" ht="18" x14ac:dyDescent="0.2">
      <c r="A130" s="88"/>
      <c r="B130" s="87"/>
      <c r="C130" s="87"/>
      <c r="D130" s="87"/>
      <c r="E130" s="163" t="s">
        <v>55</v>
      </c>
      <c r="F130" s="77"/>
      <c r="G130" s="89" t="s">
        <v>116</v>
      </c>
      <c r="H130" s="105">
        <f>H131</f>
        <v>0</v>
      </c>
      <c r="I130" s="105">
        <f>I131</f>
        <v>0</v>
      </c>
      <c r="J130" s="109">
        <f t="shared" si="64"/>
        <v>0</v>
      </c>
      <c r="K130" s="106"/>
      <c r="L130" s="105">
        <f>L131</f>
        <v>0</v>
      </c>
      <c r="M130" s="96">
        <f>M131</f>
        <v>0</v>
      </c>
      <c r="N130" s="105">
        <f>N131</f>
        <v>0</v>
      </c>
      <c r="O130" s="107">
        <f>O131</f>
        <v>0</v>
      </c>
      <c r="P130" s="107">
        <f t="shared" si="66"/>
        <v>0</v>
      </c>
      <c r="Q130" s="108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</row>
    <row r="131" spans="1:154" ht="18" x14ac:dyDescent="0.2">
      <c r="A131" s="88"/>
      <c r="B131" s="87"/>
      <c r="C131" s="87"/>
      <c r="D131" s="87"/>
      <c r="E131" s="87"/>
      <c r="F131" s="164" t="s">
        <v>104</v>
      </c>
      <c r="G131" s="91" t="s">
        <v>117</v>
      </c>
      <c r="H131" s="109"/>
      <c r="I131" s="109"/>
      <c r="J131" s="109">
        <f t="shared" si="64"/>
        <v>0</v>
      </c>
      <c r="K131" s="106"/>
      <c r="L131" s="109"/>
      <c r="M131" s="110"/>
      <c r="N131" s="109"/>
      <c r="O131" s="111">
        <f t="shared" si="65"/>
        <v>0</v>
      </c>
      <c r="P131" s="111">
        <f t="shared" si="66"/>
        <v>0</v>
      </c>
      <c r="Q131" s="108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</row>
    <row r="132" spans="1:154" ht="18" x14ac:dyDescent="0.2">
      <c r="A132" s="76"/>
      <c r="B132" s="77"/>
      <c r="C132" s="77"/>
      <c r="D132" s="77"/>
      <c r="E132" s="77" t="s">
        <v>43</v>
      </c>
      <c r="F132" s="77"/>
      <c r="G132" s="89" t="s">
        <v>118</v>
      </c>
      <c r="H132" s="105">
        <f>H133+H134+H135+H136+H137+H138</f>
        <v>0</v>
      </c>
      <c r="I132" s="105">
        <f>I133+I134+I135+I136+I137+I138</f>
        <v>0</v>
      </c>
      <c r="J132" s="109">
        <f t="shared" si="64"/>
        <v>0</v>
      </c>
      <c r="K132" s="106"/>
      <c r="L132" s="105">
        <f>L133+L134+L135+L136+L137+L138</f>
        <v>0</v>
      </c>
      <c r="M132" s="96">
        <f>M133+M134+M135+M136+M137+M138</f>
        <v>0</v>
      </c>
      <c r="N132" s="105">
        <f>N133+N134+N135+N136+N137+N138</f>
        <v>0</v>
      </c>
      <c r="O132" s="107">
        <f>O133+O134+O135+O136+O137+O138</f>
        <v>0</v>
      </c>
      <c r="P132" s="107">
        <f t="shared" si="66"/>
        <v>0</v>
      </c>
      <c r="Q132" s="108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</row>
    <row r="133" spans="1:154" ht="18" hidden="1" x14ac:dyDescent="0.2">
      <c r="A133" s="88"/>
      <c r="B133" s="87"/>
      <c r="C133" s="87"/>
      <c r="D133" s="87"/>
      <c r="E133" s="87"/>
      <c r="F133" s="87" t="s">
        <v>32</v>
      </c>
      <c r="G133" s="91" t="s">
        <v>119</v>
      </c>
      <c r="H133" s="109"/>
      <c r="I133" s="109"/>
      <c r="J133" s="109">
        <f t="shared" si="64"/>
        <v>0</v>
      </c>
      <c r="K133" s="106"/>
      <c r="L133" s="109"/>
      <c r="M133" s="110"/>
      <c r="N133" s="109"/>
      <c r="O133" s="111">
        <f t="shared" si="65"/>
        <v>0</v>
      </c>
      <c r="P133" s="111">
        <f t="shared" si="66"/>
        <v>0</v>
      </c>
      <c r="Q133" s="108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</row>
    <row r="134" spans="1:154" ht="18" hidden="1" x14ac:dyDescent="0.2">
      <c r="A134" s="88"/>
      <c r="B134" s="87"/>
      <c r="C134" s="87"/>
      <c r="D134" s="87"/>
      <c r="E134" s="87"/>
      <c r="F134" s="87" t="s">
        <v>30</v>
      </c>
      <c r="G134" s="91" t="s">
        <v>120</v>
      </c>
      <c r="H134" s="109"/>
      <c r="I134" s="109"/>
      <c r="J134" s="109">
        <f t="shared" si="64"/>
        <v>0</v>
      </c>
      <c r="K134" s="106"/>
      <c r="L134" s="109"/>
      <c r="M134" s="110"/>
      <c r="N134" s="109"/>
      <c r="O134" s="111">
        <f t="shared" si="65"/>
        <v>0</v>
      </c>
      <c r="P134" s="111">
        <f t="shared" si="66"/>
        <v>0</v>
      </c>
      <c r="Q134" s="108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</row>
    <row r="135" spans="1:154" ht="18" hidden="1" x14ac:dyDescent="0.2">
      <c r="A135" s="88"/>
      <c r="B135" s="87"/>
      <c r="C135" s="87"/>
      <c r="D135" s="87"/>
      <c r="E135" s="87"/>
      <c r="F135" s="87" t="s">
        <v>43</v>
      </c>
      <c r="G135" s="91" t="s">
        <v>121</v>
      </c>
      <c r="H135" s="109"/>
      <c r="I135" s="109"/>
      <c r="J135" s="109">
        <f t="shared" si="64"/>
        <v>0</v>
      </c>
      <c r="K135" s="106"/>
      <c r="L135" s="109"/>
      <c r="M135" s="110"/>
      <c r="N135" s="109"/>
      <c r="O135" s="111">
        <f t="shared" si="65"/>
        <v>0</v>
      </c>
      <c r="P135" s="111">
        <f t="shared" si="66"/>
        <v>0</v>
      </c>
      <c r="Q135" s="108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</row>
    <row r="136" spans="1:154" ht="36" hidden="1" x14ac:dyDescent="0.2">
      <c r="A136" s="88"/>
      <c r="B136" s="87"/>
      <c r="C136" s="87"/>
      <c r="D136" s="87"/>
      <c r="E136" s="87"/>
      <c r="F136" s="87" t="s">
        <v>22</v>
      </c>
      <c r="G136" s="91" t="s">
        <v>122</v>
      </c>
      <c r="H136" s="109"/>
      <c r="I136" s="109"/>
      <c r="J136" s="109">
        <f t="shared" si="64"/>
        <v>0</v>
      </c>
      <c r="K136" s="106"/>
      <c r="L136" s="109"/>
      <c r="M136" s="110"/>
      <c r="N136" s="109"/>
      <c r="O136" s="111">
        <f t="shared" si="65"/>
        <v>0</v>
      </c>
      <c r="P136" s="111">
        <f t="shared" si="66"/>
        <v>0</v>
      </c>
      <c r="Q136" s="108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</row>
    <row r="137" spans="1:154" ht="18" hidden="1" x14ac:dyDescent="0.2">
      <c r="A137" s="88"/>
      <c r="B137" s="87"/>
      <c r="C137" s="87"/>
      <c r="D137" s="87"/>
      <c r="E137" s="87"/>
      <c r="F137" s="87" t="s">
        <v>33</v>
      </c>
      <c r="G137" s="91" t="s">
        <v>123</v>
      </c>
      <c r="H137" s="109"/>
      <c r="I137" s="109"/>
      <c r="J137" s="109">
        <f t="shared" si="64"/>
        <v>0</v>
      </c>
      <c r="K137" s="106"/>
      <c r="L137" s="109"/>
      <c r="M137" s="110"/>
      <c r="N137" s="109"/>
      <c r="O137" s="111">
        <f t="shared" si="65"/>
        <v>0</v>
      </c>
      <c r="P137" s="111">
        <f t="shared" si="66"/>
        <v>0</v>
      </c>
      <c r="Q137" s="108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</row>
    <row r="138" spans="1:154" ht="18" x14ac:dyDescent="0.2">
      <c r="A138" s="88"/>
      <c r="B138" s="87"/>
      <c r="C138" s="87"/>
      <c r="D138" s="87"/>
      <c r="E138" s="87"/>
      <c r="F138" s="87" t="s">
        <v>124</v>
      </c>
      <c r="G138" s="91" t="s">
        <v>125</v>
      </c>
      <c r="H138" s="109"/>
      <c r="I138" s="109"/>
      <c r="J138" s="109">
        <f t="shared" si="64"/>
        <v>0</v>
      </c>
      <c r="K138" s="106"/>
      <c r="L138" s="109"/>
      <c r="M138" s="110"/>
      <c r="N138" s="109"/>
      <c r="O138" s="111">
        <f t="shared" si="65"/>
        <v>0</v>
      </c>
      <c r="P138" s="111">
        <f t="shared" si="66"/>
        <v>0</v>
      </c>
      <c r="Q138" s="108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</row>
    <row r="139" spans="1:154" ht="18" x14ac:dyDescent="0.2">
      <c r="A139" s="76"/>
      <c r="B139" s="77"/>
      <c r="C139" s="77"/>
      <c r="D139" s="77" t="s">
        <v>89</v>
      </c>
      <c r="E139" s="77"/>
      <c r="F139" s="77"/>
      <c r="G139" s="159" t="s">
        <v>66</v>
      </c>
      <c r="H139" s="105">
        <f>H140+H147+H151+H152</f>
        <v>0</v>
      </c>
      <c r="I139" s="105">
        <f>I140+I147+I151+I152</f>
        <v>0</v>
      </c>
      <c r="J139" s="109">
        <f t="shared" si="64"/>
        <v>0</v>
      </c>
      <c r="K139" s="106"/>
      <c r="L139" s="105">
        <f>L140+L147+L151+L152</f>
        <v>0</v>
      </c>
      <c r="M139" s="96">
        <f>M140+M147+M151+M152</f>
        <v>0</v>
      </c>
      <c r="N139" s="105">
        <f>N140+N147+N151+N152</f>
        <v>0</v>
      </c>
      <c r="O139" s="107">
        <f>O140+O147+O151+O152</f>
        <v>0</v>
      </c>
      <c r="P139" s="107">
        <f t="shared" si="66"/>
        <v>0</v>
      </c>
      <c r="Q139" s="108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</row>
    <row r="140" spans="1:154" ht="18" x14ac:dyDescent="0.2">
      <c r="A140" s="76"/>
      <c r="B140" s="77"/>
      <c r="C140" s="77"/>
      <c r="D140" s="77"/>
      <c r="E140" s="77" t="s">
        <v>32</v>
      </c>
      <c r="F140" s="77"/>
      <c r="G140" s="89" t="s">
        <v>303</v>
      </c>
      <c r="H140" s="105">
        <f>SUM(H141:H146)</f>
        <v>0</v>
      </c>
      <c r="I140" s="105">
        <f>SUM(I141:I146)</f>
        <v>0</v>
      </c>
      <c r="J140" s="109">
        <f t="shared" si="64"/>
        <v>0</v>
      </c>
      <c r="K140" s="106"/>
      <c r="L140" s="105">
        <f>SUM(L141:L146)</f>
        <v>0</v>
      </c>
      <c r="M140" s="96">
        <f>SUM(M141:M146)</f>
        <v>0</v>
      </c>
      <c r="N140" s="105">
        <f>SUM(N141:N146)</f>
        <v>0</v>
      </c>
      <c r="O140" s="107">
        <f>SUM(O141:O146)</f>
        <v>0</v>
      </c>
      <c r="P140" s="107">
        <f t="shared" si="66"/>
        <v>0</v>
      </c>
      <c r="Q140" s="108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</row>
    <row r="141" spans="1:154" ht="18" hidden="1" x14ac:dyDescent="0.2">
      <c r="A141" s="88"/>
      <c r="B141" s="87"/>
      <c r="C141" s="87"/>
      <c r="D141" s="87"/>
      <c r="E141" s="87"/>
      <c r="F141" s="87" t="s">
        <v>32</v>
      </c>
      <c r="G141" s="91" t="s">
        <v>301</v>
      </c>
      <c r="H141" s="109"/>
      <c r="I141" s="109"/>
      <c r="J141" s="109">
        <f t="shared" si="64"/>
        <v>0</v>
      </c>
      <c r="K141" s="106"/>
      <c r="L141" s="109"/>
      <c r="M141" s="110"/>
      <c r="N141" s="109"/>
      <c r="O141" s="111">
        <f t="shared" ref="O141:O146" si="67">M141+N141</f>
        <v>0</v>
      </c>
      <c r="P141" s="111">
        <f t="shared" si="66"/>
        <v>0</v>
      </c>
      <c r="Q141" s="108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</row>
    <row r="142" spans="1:154" ht="18" hidden="1" x14ac:dyDescent="0.2">
      <c r="A142" s="88"/>
      <c r="B142" s="87"/>
      <c r="C142" s="87"/>
      <c r="D142" s="87"/>
      <c r="E142" s="87"/>
      <c r="F142" s="87" t="s">
        <v>30</v>
      </c>
      <c r="G142" s="91" t="s">
        <v>302</v>
      </c>
      <c r="H142" s="109"/>
      <c r="I142" s="109"/>
      <c r="J142" s="109">
        <f t="shared" si="64"/>
        <v>0</v>
      </c>
      <c r="K142" s="106"/>
      <c r="L142" s="109"/>
      <c r="M142" s="110"/>
      <c r="N142" s="109"/>
      <c r="O142" s="111">
        <f t="shared" si="67"/>
        <v>0</v>
      </c>
      <c r="P142" s="111">
        <f t="shared" si="66"/>
        <v>0</v>
      </c>
      <c r="Q142" s="108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</row>
    <row r="143" spans="1:154" ht="18" hidden="1" x14ac:dyDescent="0.2">
      <c r="A143" s="88"/>
      <c r="B143" s="87"/>
      <c r="C143" s="87"/>
      <c r="D143" s="87"/>
      <c r="E143" s="87"/>
      <c r="F143" s="87" t="s">
        <v>43</v>
      </c>
      <c r="G143" s="91" t="s">
        <v>304</v>
      </c>
      <c r="H143" s="109"/>
      <c r="I143" s="109"/>
      <c r="J143" s="109">
        <f t="shared" si="64"/>
        <v>0</v>
      </c>
      <c r="K143" s="106"/>
      <c r="L143" s="109"/>
      <c r="M143" s="110"/>
      <c r="N143" s="109"/>
      <c r="O143" s="111">
        <f t="shared" si="67"/>
        <v>0</v>
      </c>
      <c r="P143" s="111">
        <f t="shared" si="66"/>
        <v>0</v>
      </c>
      <c r="Q143" s="108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</row>
    <row r="144" spans="1:154" ht="18" hidden="1" x14ac:dyDescent="0.2">
      <c r="A144" s="88"/>
      <c r="B144" s="87"/>
      <c r="C144" s="87"/>
      <c r="D144" s="87"/>
      <c r="E144" s="87"/>
      <c r="F144" s="87" t="s">
        <v>22</v>
      </c>
      <c r="G144" s="91" t="s">
        <v>305</v>
      </c>
      <c r="H144" s="109"/>
      <c r="I144" s="109"/>
      <c r="J144" s="109">
        <f t="shared" si="64"/>
        <v>0</v>
      </c>
      <c r="K144" s="106"/>
      <c r="L144" s="109"/>
      <c r="M144" s="110"/>
      <c r="N144" s="109"/>
      <c r="O144" s="111">
        <f t="shared" si="67"/>
        <v>0</v>
      </c>
      <c r="P144" s="111">
        <f t="shared" si="66"/>
        <v>0</v>
      </c>
      <c r="Q144" s="108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</row>
    <row r="145" spans="1:154" ht="18" x14ac:dyDescent="0.2">
      <c r="A145" s="88"/>
      <c r="B145" s="87"/>
      <c r="C145" s="87"/>
      <c r="D145" s="87"/>
      <c r="E145" s="87"/>
      <c r="F145" s="87" t="s">
        <v>38</v>
      </c>
      <c r="G145" s="91" t="s">
        <v>306</v>
      </c>
      <c r="H145" s="109"/>
      <c r="I145" s="109"/>
      <c r="J145" s="109">
        <f t="shared" si="64"/>
        <v>0</v>
      </c>
      <c r="K145" s="106"/>
      <c r="L145" s="109"/>
      <c r="M145" s="110"/>
      <c r="N145" s="109"/>
      <c r="O145" s="111">
        <f t="shared" si="67"/>
        <v>0</v>
      </c>
      <c r="P145" s="111">
        <f t="shared" si="66"/>
        <v>0</v>
      </c>
      <c r="Q145" s="108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</row>
    <row r="146" spans="1:154" ht="18" hidden="1" x14ac:dyDescent="0.2">
      <c r="A146" s="88"/>
      <c r="B146" s="87"/>
      <c r="C146" s="87"/>
      <c r="D146" s="87"/>
      <c r="E146" s="87"/>
      <c r="F146" s="87" t="s">
        <v>90</v>
      </c>
      <c r="G146" s="91" t="s">
        <v>307</v>
      </c>
      <c r="H146" s="109"/>
      <c r="I146" s="109"/>
      <c r="J146" s="109">
        <f t="shared" si="64"/>
        <v>0</v>
      </c>
      <c r="K146" s="106"/>
      <c r="L146" s="109"/>
      <c r="M146" s="110"/>
      <c r="N146" s="109"/>
      <c r="O146" s="111">
        <f t="shared" si="67"/>
        <v>0</v>
      </c>
      <c r="P146" s="111">
        <f t="shared" si="66"/>
        <v>0</v>
      </c>
      <c r="Q146" s="108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</row>
    <row r="147" spans="1:154" ht="18" hidden="1" x14ac:dyDescent="0.2">
      <c r="A147" s="76"/>
      <c r="B147" s="77"/>
      <c r="C147" s="77"/>
      <c r="D147" s="77"/>
      <c r="E147" s="77" t="s">
        <v>114</v>
      </c>
      <c r="F147" s="77"/>
      <c r="G147" s="159" t="s">
        <v>150</v>
      </c>
      <c r="H147" s="105">
        <f>H148+H149+H150</f>
        <v>0</v>
      </c>
      <c r="I147" s="105">
        <f>I148+I149+I150</f>
        <v>0</v>
      </c>
      <c r="J147" s="109">
        <f t="shared" si="64"/>
        <v>0</v>
      </c>
      <c r="K147" s="106"/>
      <c r="L147" s="105">
        <f>L148+L149+L150</f>
        <v>0</v>
      </c>
      <c r="M147" s="96">
        <f>M148+M149+M150</f>
        <v>0</v>
      </c>
      <c r="N147" s="105">
        <f>N148+N149+N150</f>
        <v>0</v>
      </c>
      <c r="O147" s="107">
        <f>O148+O149+O150</f>
        <v>0</v>
      </c>
      <c r="P147" s="107">
        <f t="shared" si="66"/>
        <v>0</v>
      </c>
      <c r="Q147" s="108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</row>
    <row r="148" spans="1:154" ht="18" hidden="1" x14ac:dyDescent="0.2">
      <c r="A148" s="88"/>
      <c r="B148" s="87"/>
      <c r="C148" s="87"/>
      <c r="D148" s="87"/>
      <c r="E148" s="87"/>
      <c r="F148" s="87" t="s">
        <v>32</v>
      </c>
      <c r="G148" s="91" t="s">
        <v>308</v>
      </c>
      <c r="H148" s="109"/>
      <c r="I148" s="109"/>
      <c r="J148" s="109">
        <f t="shared" si="64"/>
        <v>0</v>
      </c>
      <c r="K148" s="106"/>
      <c r="L148" s="109"/>
      <c r="M148" s="110"/>
      <c r="N148" s="109"/>
      <c r="O148" s="111">
        <f t="shared" ref="O148:O151" si="68">M148+N148</f>
        <v>0</v>
      </c>
      <c r="P148" s="111">
        <f t="shared" si="66"/>
        <v>0</v>
      </c>
      <c r="Q148" s="108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</row>
    <row r="149" spans="1:154" ht="18" hidden="1" x14ac:dyDescent="0.2">
      <c r="A149" s="88"/>
      <c r="B149" s="87"/>
      <c r="C149" s="87"/>
      <c r="D149" s="87"/>
      <c r="E149" s="87"/>
      <c r="F149" s="87" t="s">
        <v>43</v>
      </c>
      <c r="G149" s="91" t="s">
        <v>309</v>
      </c>
      <c r="H149" s="109"/>
      <c r="I149" s="109"/>
      <c r="J149" s="109">
        <f t="shared" si="64"/>
        <v>0</v>
      </c>
      <c r="K149" s="106"/>
      <c r="L149" s="109"/>
      <c r="M149" s="110"/>
      <c r="N149" s="109"/>
      <c r="O149" s="111">
        <f t="shared" si="68"/>
        <v>0</v>
      </c>
      <c r="P149" s="111">
        <f t="shared" si="66"/>
        <v>0</v>
      </c>
      <c r="Q149" s="108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</row>
    <row r="150" spans="1:154" ht="18" hidden="1" x14ac:dyDescent="0.2">
      <c r="A150" s="88"/>
      <c r="B150" s="87"/>
      <c r="C150" s="87"/>
      <c r="D150" s="87"/>
      <c r="E150" s="87"/>
      <c r="F150" s="87" t="s">
        <v>90</v>
      </c>
      <c r="G150" s="91" t="s">
        <v>151</v>
      </c>
      <c r="H150" s="109"/>
      <c r="I150" s="109"/>
      <c r="J150" s="109">
        <f t="shared" si="64"/>
        <v>0</v>
      </c>
      <c r="K150" s="106"/>
      <c r="L150" s="109"/>
      <c r="M150" s="110"/>
      <c r="N150" s="109"/>
      <c r="O150" s="111">
        <f t="shared" si="68"/>
        <v>0</v>
      </c>
      <c r="P150" s="111">
        <f t="shared" si="66"/>
        <v>0</v>
      </c>
      <c r="Q150" s="108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</row>
    <row r="151" spans="1:154" ht="18" hidden="1" x14ac:dyDescent="0.2">
      <c r="A151" s="88"/>
      <c r="B151" s="87"/>
      <c r="C151" s="87"/>
      <c r="D151" s="87"/>
      <c r="E151" s="87">
        <v>13</v>
      </c>
      <c r="F151" s="87"/>
      <c r="G151" s="91" t="s">
        <v>310</v>
      </c>
      <c r="H151" s="109"/>
      <c r="I151" s="109"/>
      <c r="J151" s="109">
        <f t="shared" si="64"/>
        <v>0</v>
      </c>
      <c r="K151" s="106"/>
      <c r="L151" s="109"/>
      <c r="M151" s="110"/>
      <c r="N151" s="109"/>
      <c r="O151" s="111">
        <f t="shared" si="68"/>
        <v>0</v>
      </c>
      <c r="P151" s="111">
        <f t="shared" si="66"/>
        <v>0</v>
      </c>
      <c r="Q151" s="108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</row>
    <row r="152" spans="1:154" ht="18" x14ac:dyDescent="0.2">
      <c r="A152" s="76"/>
      <c r="B152" s="77"/>
      <c r="C152" s="77"/>
      <c r="D152" s="77"/>
      <c r="E152" s="77" t="s">
        <v>90</v>
      </c>
      <c r="F152" s="77"/>
      <c r="G152" s="159" t="s">
        <v>315</v>
      </c>
      <c r="H152" s="105">
        <f>H153+H154+H155+H156</f>
        <v>0</v>
      </c>
      <c r="I152" s="105">
        <f>I153+I154+I155+I156</f>
        <v>0</v>
      </c>
      <c r="J152" s="109">
        <f t="shared" si="64"/>
        <v>0</v>
      </c>
      <c r="K152" s="106"/>
      <c r="L152" s="105">
        <f>L153+L154+L155+L156</f>
        <v>0</v>
      </c>
      <c r="M152" s="96">
        <f>M153+M154+M155+M156</f>
        <v>0</v>
      </c>
      <c r="N152" s="105">
        <f>N153+N154+N155+N156</f>
        <v>0</v>
      </c>
      <c r="O152" s="107">
        <f>O153+O154+O155+O156</f>
        <v>0</v>
      </c>
      <c r="P152" s="107">
        <f t="shared" si="66"/>
        <v>0</v>
      </c>
      <c r="Q152" s="108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</row>
    <row r="153" spans="1:154" ht="18" hidden="1" x14ac:dyDescent="0.2">
      <c r="A153" s="88"/>
      <c r="B153" s="87"/>
      <c r="C153" s="87"/>
      <c r="D153" s="87"/>
      <c r="E153" s="87"/>
      <c r="F153" s="87" t="s">
        <v>30</v>
      </c>
      <c r="G153" s="91" t="s">
        <v>291</v>
      </c>
      <c r="H153" s="109"/>
      <c r="I153" s="109"/>
      <c r="J153" s="109">
        <f t="shared" si="64"/>
        <v>0</v>
      </c>
      <c r="K153" s="106"/>
      <c r="L153" s="109"/>
      <c r="M153" s="110"/>
      <c r="N153" s="109"/>
      <c r="O153" s="111">
        <f t="shared" ref="O153:O159" si="69">M153+N153</f>
        <v>0</v>
      </c>
      <c r="P153" s="111">
        <f t="shared" si="66"/>
        <v>0</v>
      </c>
      <c r="Q153" s="108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</row>
    <row r="154" spans="1:154" ht="18" hidden="1" x14ac:dyDescent="0.2">
      <c r="A154" s="88"/>
      <c r="B154" s="87"/>
      <c r="C154" s="87"/>
      <c r="D154" s="87"/>
      <c r="E154" s="87"/>
      <c r="F154" s="87" t="s">
        <v>22</v>
      </c>
      <c r="G154" s="91" t="s">
        <v>311</v>
      </c>
      <c r="H154" s="109"/>
      <c r="I154" s="109"/>
      <c r="J154" s="109">
        <f t="shared" si="64"/>
        <v>0</v>
      </c>
      <c r="K154" s="106"/>
      <c r="L154" s="109"/>
      <c r="M154" s="110"/>
      <c r="N154" s="109"/>
      <c r="O154" s="111">
        <f t="shared" si="69"/>
        <v>0</v>
      </c>
      <c r="P154" s="111">
        <f t="shared" si="66"/>
        <v>0</v>
      </c>
      <c r="Q154" s="108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</row>
    <row r="155" spans="1:154" ht="18" x14ac:dyDescent="0.2">
      <c r="A155" s="88"/>
      <c r="B155" s="87"/>
      <c r="C155" s="87"/>
      <c r="D155" s="87"/>
      <c r="E155" s="87"/>
      <c r="F155" s="87" t="s">
        <v>33</v>
      </c>
      <c r="G155" s="91" t="s">
        <v>290</v>
      </c>
      <c r="H155" s="109"/>
      <c r="I155" s="109"/>
      <c r="J155" s="109">
        <f t="shared" si="64"/>
        <v>0</v>
      </c>
      <c r="K155" s="106"/>
      <c r="L155" s="109"/>
      <c r="M155" s="110"/>
      <c r="N155" s="109"/>
      <c r="O155" s="111">
        <f t="shared" si="69"/>
        <v>0</v>
      </c>
      <c r="P155" s="111">
        <f t="shared" si="66"/>
        <v>0</v>
      </c>
      <c r="Q155" s="108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</row>
    <row r="156" spans="1:154" ht="18" hidden="1" x14ac:dyDescent="0.2">
      <c r="A156" s="88"/>
      <c r="B156" s="87"/>
      <c r="C156" s="87"/>
      <c r="D156" s="87"/>
      <c r="E156" s="87"/>
      <c r="F156" s="87" t="s">
        <v>90</v>
      </c>
      <c r="G156" s="91" t="s">
        <v>312</v>
      </c>
      <c r="H156" s="109"/>
      <c r="I156" s="109"/>
      <c r="J156" s="109">
        <f t="shared" si="64"/>
        <v>0</v>
      </c>
      <c r="K156" s="106"/>
      <c r="L156" s="109"/>
      <c r="M156" s="110"/>
      <c r="N156" s="109"/>
      <c r="O156" s="111">
        <f t="shared" si="69"/>
        <v>0</v>
      </c>
      <c r="P156" s="111">
        <f t="shared" si="66"/>
        <v>0</v>
      </c>
      <c r="Q156" s="108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</row>
    <row r="157" spans="1:154" ht="18" x14ac:dyDescent="0.2">
      <c r="A157" s="76"/>
      <c r="B157" s="77"/>
      <c r="C157" s="77"/>
      <c r="D157" s="77">
        <v>59</v>
      </c>
      <c r="E157" s="77"/>
      <c r="F157" s="77"/>
      <c r="G157" s="159" t="s">
        <v>314</v>
      </c>
      <c r="H157" s="105">
        <f>+H158</f>
        <v>241000</v>
      </c>
      <c r="I157" s="105">
        <f>+I158</f>
        <v>241000</v>
      </c>
      <c r="J157" s="105">
        <f t="shared" ref="J157" si="70">+J158</f>
        <v>0</v>
      </c>
      <c r="K157" s="106">
        <f>ROUND(I157/H157*100,2)</f>
        <v>100</v>
      </c>
      <c r="L157" s="105">
        <f>+L158</f>
        <v>241000</v>
      </c>
      <c r="M157" s="105">
        <f>+M158</f>
        <v>240310</v>
      </c>
      <c r="N157" s="105">
        <f>+N158</f>
        <v>0</v>
      </c>
      <c r="O157" s="105">
        <f t="shared" ref="O157" si="71">+O158</f>
        <v>240310</v>
      </c>
      <c r="P157" s="107">
        <f t="shared" si="66"/>
        <v>690</v>
      </c>
      <c r="Q157" s="108">
        <f t="shared" ref="Q157:Q178" si="72">ROUND(O157/L157*100,2)</f>
        <v>99.71</v>
      </c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</row>
    <row r="158" spans="1:154" ht="18" x14ac:dyDescent="0.2">
      <c r="A158" s="88"/>
      <c r="B158" s="87"/>
      <c r="C158" s="87"/>
      <c r="D158" s="87"/>
      <c r="E158" s="87">
        <v>25</v>
      </c>
      <c r="F158" s="87"/>
      <c r="G158" s="91" t="s">
        <v>313</v>
      </c>
      <c r="H158" s="109">
        <v>241000</v>
      </c>
      <c r="I158" s="109">
        <v>241000</v>
      </c>
      <c r="J158" s="109">
        <f t="shared" ref="J158:J176" si="73">H158-I158</f>
        <v>0</v>
      </c>
      <c r="K158" s="106">
        <f>ROUND(I158/H158*100,2)</f>
        <v>100</v>
      </c>
      <c r="L158" s="109">
        <v>241000</v>
      </c>
      <c r="M158" s="110">
        <v>240310</v>
      </c>
      <c r="N158" s="109">
        <v>0</v>
      </c>
      <c r="O158" s="111">
        <f t="shared" si="69"/>
        <v>240310</v>
      </c>
      <c r="P158" s="111">
        <f t="shared" si="66"/>
        <v>690</v>
      </c>
      <c r="Q158" s="108">
        <f t="shared" si="72"/>
        <v>99.71</v>
      </c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</row>
    <row r="159" spans="1:154" ht="36" x14ac:dyDescent="0.2">
      <c r="A159" s="165" t="s">
        <v>126</v>
      </c>
      <c r="B159" s="166"/>
      <c r="C159" s="166"/>
      <c r="D159" s="167">
        <v>85</v>
      </c>
      <c r="E159" s="166"/>
      <c r="F159" s="166"/>
      <c r="G159" s="168" t="s">
        <v>127</v>
      </c>
      <c r="H159" s="114"/>
      <c r="I159" s="114"/>
      <c r="J159" s="114">
        <f t="shared" si="73"/>
        <v>0</v>
      </c>
      <c r="K159" s="115"/>
      <c r="L159" s="114"/>
      <c r="M159" s="116"/>
      <c r="N159" s="114"/>
      <c r="O159" s="117">
        <f t="shared" si="69"/>
        <v>0</v>
      </c>
      <c r="P159" s="117">
        <f t="shared" si="66"/>
        <v>0</v>
      </c>
      <c r="Q159" s="118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</row>
    <row r="160" spans="1:154" ht="18" x14ac:dyDescent="0.2">
      <c r="A160" s="76" t="s">
        <v>110</v>
      </c>
      <c r="B160" s="77" t="s">
        <v>32</v>
      </c>
      <c r="C160" s="77"/>
      <c r="D160" s="77"/>
      <c r="E160" s="77"/>
      <c r="F160" s="77"/>
      <c r="G160" s="89" t="s">
        <v>128</v>
      </c>
      <c r="H160" s="105">
        <f>H157</f>
        <v>241000</v>
      </c>
      <c r="I160" s="105">
        <f>I157</f>
        <v>241000</v>
      </c>
      <c r="J160" s="109">
        <f t="shared" si="73"/>
        <v>0</v>
      </c>
      <c r="K160" s="106">
        <f t="shared" ref="K160:K175" si="74">ROUND(I160/H160*100,2)</f>
        <v>100</v>
      </c>
      <c r="L160" s="105">
        <f>L157</f>
        <v>241000</v>
      </c>
      <c r="M160" s="105">
        <f>M157</f>
        <v>240310</v>
      </c>
      <c r="N160" s="105">
        <f>N157</f>
        <v>0</v>
      </c>
      <c r="O160" s="105">
        <f>O157</f>
        <v>240310</v>
      </c>
      <c r="P160" s="107">
        <f t="shared" si="66"/>
        <v>690</v>
      </c>
      <c r="Q160" s="108">
        <f t="shared" si="72"/>
        <v>99.71</v>
      </c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</row>
    <row r="161" spans="1:154" ht="36" x14ac:dyDescent="0.2">
      <c r="A161" s="76"/>
      <c r="B161" s="77" t="s">
        <v>30</v>
      </c>
      <c r="C161" s="77"/>
      <c r="D161" s="77"/>
      <c r="E161" s="77"/>
      <c r="F161" s="77"/>
      <c r="G161" s="89" t="s">
        <v>129</v>
      </c>
      <c r="H161" s="105">
        <f>H162+H163</f>
        <v>0</v>
      </c>
      <c r="I161" s="105">
        <f>I162+I163</f>
        <v>0</v>
      </c>
      <c r="J161" s="109">
        <f t="shared" si="73"/>
        <v>0</v>
      </c>
      <c r="K161" s="106" t="e">
        <f t="shared" si="74"/>
        <v>#DIV/0!</v>
      </c>
      <c r="L161" s="105">
        <f>L162+L163</f>
        <v>0</v>
      </c>
      <c r="M161" s="105">
        <f>M162+M163</f>
        <v>0</v>
      </c>
      <c r="N161" s="105">
        <f>N162+N163</f>
        <v>0</v>
      </c>
      <c r="O161" s="105">
        <f>O162+O163</f>
        <v>0</v>
      </c>
      <c r="P161" s="107">
        <f t="shared" si="66"/>
        <v>0</v>
      </c>
      <c r="Q161" s="108" t="e">
        <f t="shared" si="72"/>
        <v>#DIV/0!</v>
      </c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</row>
    <row r="162" spans="1:154" ht="18" x14ac:dyDescent="0.2">
      <c r="A162" s="76"/>
      <c r="B162" s="77"/>
      <c r="C162" s="77" t="s">
        <v>32</v>
      </c>
      <c r="D162" s="77"/>
      <c r="E162" s="77"/>
      <c r="F162" s="77"/>
      <c r="G162" s="89" t="s">
        <v>130</v>
      </c>
      <c r="H162" s="105">
        <f>H155</f>
        <v>0</v>
      </c>
      <c r="I162" s="105">
        <f>I155</f>
        <v>0</v>
      </c>
      <c r="J162" s="109">
        <f t="shared" si="73"/>
        <v>0</v>
      </c>
      <c r="K162" s="106" t="e">
        <f t="shared" si="74"/>
        <v>#DIV/0!</v>
      </c>
      <c r="L162" s="105">
        <f>L155</f>
        <v>0</v>
      </c>
      <c r="M162" s="105">
        <f>M155</f>
        <v>0</v>
      </c>
      <c r="N162" s="105">
        <f>N155</f>
        <v>0</v>
      </c>
      <c r="O162" s="105">
        <f>O155</f>
        <v>0</v>
      </c>
      <c r="P162" s="107">
        <f t="shared" si="66"/>
        <v>0</v>
      </c>
      <c r="Q162" s="108" t="e">
        <f t="shared" si="72"/>
        <v>#DIV/0!</v>
      </c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</row>
    <row r="163" spans="1:154" ht="18" x14ac:dyDescent="0.2">
      <c r="A163" s="76"/>
      <c r="B163" s="77"/>
      <c r="C163" s="77" t="s">
        <v>30</v>
      </c>
      <c r="D163" s="77"/>
      <c r="E163" s="77"/>
      <c r="F163" s="77"/>
      <c r="G163" s="89" t="s">
        <v>131</v>
      </c>
      <c r="H163" s="105">
        <f>H110-H155-H157</f>
        <v>0</v>
      </c>
      <c r="I163" s="105">
        <f>I110-I155-I157</f>
        <v>0</v>
      </c>
      <c r="J163" s="109">
        <f t="shared" si="73"/>
        <v>0</v>
      </c>
      <c r="K163" s="106" t="e">
        <f t="shared" si="74"/>
        <v>#DIV/0!</v>
      </c>
      <c r="L163" s="105">
        <f>L110-L155-L157</f>
        <v>0</v>
      </c>
      <c r="M163" s="105">
        <f>M110-M155-M157</f>
        <v>0</v>
      </c>
      <c r="N163" s="105">
        <f>N110-N155-N157</f>
        <v>0</v>
      </c>
      <c r="O163" s="105">
        <f>O110-O155-O157</f>
        <v>0</v>
      </c>
      <c r="P163" s="107">
        <f t="shared" si="66"/>
        <v>0</v>
      </c>
      <c r="Q163" s="108" t="e">
        <f t="shared" si="72"/>
        <v>#DIV/0!</v>
      </c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</row>
    <row r="164" spans="1:154" ht="18" x14ac:dyDescent="0.2">
      <c r="A164" s="76" t="s">
        <v>132</v>
      </c>
      <c r="B164" s="77" t="s">
        <v>22</v>
      </c>
      <c r="C164" s="77"/>
      <c r="D164" s="77"/>
      <c r="E164" s="77"/>
      <c r="F164" s="77"/>
      <c r="G164" s="89" t="s">
        <v>133</v>
      </c>
      <c r="H164" s="105">
        <f>+H165+H174</f>
        <v>32170100</v>
      </c>
      <c r="I164" s="105">
        <f>+I165+I174</f>
        <v>19561100</v>
      </c>
      <c r="J164" s="109">
        <f t="shared" si="73"/>
        <v>12609000</v>
      </c>
      <c r="K164" s="106">
        <f t="shared" si="74"/>
        <v>60.81</v>
      </c>
      <c r="L164" s="105">
        <f>+L165+L174</f>
        <v>19561100</v>
      </c>
      <c r="M164" s="105">
        <f>+M165+M174</f>
        <v>9665166.0999999996</v>
      </c>
      <c r="N164" s="105">
        <f>+N165+N174</f>
        <v>6158072.1099999994</v>
      </c>
      <c r="O164" s="105">
        <f>+O165+O174</f>
        <v>15823238.210000001</v>
      </c>
      <c r="P164" s="107">
        <f t="shared" si="66"/>
        <v>3737861.7899999991</v>
      </c>
      <c r="Q164" s="108">
        <f t="shared" si="72"/>
        <v>80.89</v>
      </c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</row>
    <row r="165" spans="1:154" ht="18" x14ac:dyDescent="0.2">
      <c r="A165" s="76"/>
      <c r="B165" s="77"/>
      <c r="C165" s="77"/>
      <c r="D165" s="77" t="s">
        <v>32</v>
      </c>
      <c r="E165" s="77"/>
      <c r="F165" s="77"/>
      <c r="G165" s="89" t="s">
        <v>62</v>
      </c>
      <c r="H165" s="105">
        <f>+H166+H167+H168+H169+H170+H171+H172+H173</f>
        <v>32170100</v>
      </c>
      <c r="I165" s="105">
        <f>+I166+I167+I168+I169+I170+I171+I172+I173</f>
        <v>19561100</v>
      </c>
      <c r="J165" s="105">
        <f>+J166+J167+J168+J169+J170+J171+J172+J173</f>
        <v>12609000</v>
      </c>
      <c r="K165" s="106">
        <f t="shared" si="74"/>
        <v>60.81</v>
      </c>
      <c r="L165" s="105">
        <f>+L166+L167+L168+L169+L170+L171+L172+L173</f>
        <v>19561100</v>
      </c>
      <c r="M165" s="105">
        <f>+M166+M167+M168+M169+M170+M171+M172+M173</f>
        <v>9665166.0999999996</v>
      </c>
      <c r="N165" s="105">
        <f>+N166+N167+N168+N169+N170+N171+N172+N173</f>
        <v>6158072.1099999994</v>
      </c>
      <c r="O165" s="105">
        <f>+O166+O167+O168+O169+O170+O171+O172+O173</f>
        <v>15823238.210000001</v>
      </c>
      <c r="P165" s="107">
        <f t="shared" si="66"/>
        <v>3737861.7899999991</v>
      </c>
      <c r="Q165" s="108">
        <f t="shared" si="72"/>
        <v>80.89</v>
      </c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</row>
    <row r="166" spans="1:154" ht="18" x14ac:dyDescent="0.2">
      <c r="A166" s="76"/>
      <c r="B166" s="77"/>
      <c r="C166" s="77"/>
      <c r="D166" s="77" t="s">
        <v>88</v>
      </c>
      <c r="E166" s="77"/>
      <c r="F166" s="77"/>
      <c r="G166" s="89" t="s">
        <v>134</v>
      </c>
      <c r="H166" s="105">
        <f>+H179+H264+H112</f>
        <v>4292000</v>
      </c>
      <c r="I166" s="105">
        <f>+I179+I264+I112</f>
        <v>3626200</v>
      </c>
      <c r="J166" s="109">
        <f t="shared" si="73"/>
        <v>665800</v>
      </c>
      <c r="K166" s="106">
        <f t="shared" si="74"/>
        <v>84.49</v>
      </c>
      <c r="L166" s="105">
        <f>+L179+L264+L112</f>
        <v>3626200</v>
      </c>
      <c r="M166" s="105">
        <f>+M179+M264+M112</f>
        <v>2410411</v>
      </c>
      <c r="N166" s="105">
        <f>+N179+N264+N112</f>
        <v>421627</v>
      </c>
      <c r="O166" s="105">
        <f>+O179+O264+O112</f>
        <v>2832038</v>
      </c>
      <c r="P166" s="107">
        <f t="shared" si="66"/>
        <v>794162</v>
      </c>
      <c r="Q166" s="108">
        <f t="shared" si="72"/>
        <v>78.099999999999994</v>
      </c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</row>
    <row r="167" spans="1:154" ht="18" x14ac:dyDescent="0.2">
      <c r="A167" s="76"/>
      <c r="B167" s="77"/>
      <c r="C167" s="77"/>
      <c r="D167" s="77" t="s">
        <v>89</v>
      </c>
      <c r="E167" s="77"/>
      <c r="F167" s="77"/>
      <c r="G167" s="89" t="s">
        <v>135</v>
      </c>
      <c r="H167" s="105">
        <f>+H206+H296+H139</f>
        <v>341000</v>
      </c>
      <c r="I167" s="105">
        <f>+I206+I296+I139</f>
        <v>299000</v>
      </c>
      <c r="J167" s="109">
        <f t="shared" si="73"/>
        <v>42000</v>
      </c>
      <c r="K167" s="106">
        <f t="shared" si="74"/>
        <v>87.68</v>
      </c>
      <c r="L167" s="105">
        <f>+L206+L296+L139</f>
        <v>299000</v>
      </c>
      <c r="M167" s="105">
        <f>+M206+M296+M139</f>
        <v>188044.6</v>
      </c>
      <c r="N167" s="105">
        <f>+N206+N296+N139</f>
        <v>27120.420000000002</v>
      </c>
      <c r="O167" s="105">
        <f>+O206+O296+O139</f>
        <v>215165.02000000002</v>
      </c>
      <c r="P167" s="107">
        <f t="shared" si="66"/>
        <v>83834.979999999981</v>
      </c>
      <c r="Q167" s="108">
        <f t="shared" si="72"/>
        <v>71.959999999999994</v>
      </c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</row>
    <row r="168" spans="1:154" ht="18" x14ac:dyDescent="0.2">
      <c r="A168" s="76"/>
      <c r="B168" s="77"/>
      <c r="C168" s="77"/>
      <c r="D168" s="77" t="s">
        <v>90</v>
      </c>
      <c r="E168" s="77"/>
      <c r="F168" s="77"/>
      <c r="G168" s="89" t="s">
        <v>136</v>
      </c>
      <c r="H168" s="105">
        <f>+H329</f>
        <v>0</v>
      </c>
      <c r="I168" s="105">
        <f>+I329</f>
        <v>0</v>
      </c>
      <c r="J168" s="109">
        <f t="shared" si="73"/>
        <v>0</v>
      </c>
      <c r="K168" s="106" t="e">
        <f t="shared" si="74"/>
        <v>#DIV/0!</v>
      </c>
      <c r="L168" s="105">
        <f>+L329</f>
        <v>0</v>
      </c>
      <c r="M168" s="105">
        <f>+M329</f>
        <v>0</v>
      </c>
      <c r="N168" s="105">
        <f>+N329</f>
        <v>0</v>
      </c>
      <c r="O168" s="105">
        <f>+O329</f>
        <v>0</v>
      </c>
      <c r="P168" s="107">
        <f t="shared" si="66"/>
        <v>0</v>
      </c>
      <c r="Q168" s="108" t="e">
        <f t="shared" si="72"/>
        <v>#DIV/0!</v>
      </c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</row>
    <row r="169" spans="1:154" ht="18" x14ac:dyDescent="0.2">
      <c r="A169" s="76"/>
      <c r="B169" s="77"/>
      <c r="C169" s="77"/>
      <c r="D169" s="77" t="s">
        <v>91</v>
      </c>
      <c r="E169" s="77"/>
      <c r="F169" s="77"/>
      <c r="G169" s="89" t="s">
        <v>137</v>
      </c>
      <c r="H169" s="105">
        <f>+H235</f>
        <v>0</v>
      </c>
      <c r="I169" s="105">
        <f>+I235</f>
        <v>0</v>
      </c>
      <c r="J169" s="109">
        <f t="shared" si="73"/>
        <v>0</v>
      </c>
      <c r="K169" s="106" t="e">
        <f t="shared" si="74"/>
        <v>#DIV/0!</v>
      </c>
      <c r="L169" s="105">
        <f>+L235</f>
        <v>0</v>
      </c>
      <c r="M169" s="105">
        <f>+M235</f>
        <v>0</v>
      </c>
      <c r="N169" s="105">
        <f>+N235</f>
        <v>0</v>
      </c>
      <c r="O169" s="105">
        <f>+O235</f>
        <v>0</v>
      </c>
      <c r="P169" s="107">
        <f t="shared" si="66"/>
        <v>0</v>
      </c>
      <c r="Q169" s="108" t="e">
        <f t="shared" si="72"/>
        <v>#DIV/0!</v>
      </c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</row>
    <row r="170" spans="1:154" ht="36" x14ac:dyDescent="0.2">
      <c r="A170" s="76"/>
      <c r="B170" s="77"/>
      <c r="C170" s="77"/>
      <c r="D170" s="77">
        <v>51</v>
      </c>
      <c r="E170" s="77"/>
      <c r="F170" s="77"/>
      <c r="G170" s="89" t="s">
        <v>138</v>
      </c>
      <c r="H170" s="105">
        <f>+H237+H332</f>
        <v>2400000</v>
      </c>
      <c r="I170" s="105">
        <f>+I237+I332</f>
        <v>2067000</v>
      </c>
      <c r="J170" s="109">
        <f t="shared" si="73"/>
        <v>333000</v>
      </c>
      <c r="K170" s="106">
        <f t="shared" si="74"/>
        <v>86.13</v>
      </c>
      <c r="L170" s="105">
        <f>+L237+L332</f>
        <v>2067000</v>
      </c>
      <c r="M170" s="105">
        <f>+M237+M332</f>
        <v>1261353</v>
      </c>
      <c r="N170" s="105">
        <f>+N237+N332</f>
        <v>197132</v>
      </c>
      <c r="O170" s="105">
        <f>+O237+O332</f>
        <v>1458485</v>
      </c>
      <c r="P170" s="107">
        <f t="shared" si="66"/>
        <v>608515</v>
      </c>
      <c r="Q170" s="108">
        <f t="shared" si="72"/>
        <v>70.56</v>
      </c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</row>
    <row r="171" spans="1:154" ht="36" x14ac:dyDescent="0.2">
      <c r="A171" s="76"/>
      <c r="B171" s="77"/>
      <c r="C171" s="77"/>
      <c r="D171" s="77">
        <v>56</v>
      </c>
      <c r="E171" s="77"/>
      <c r="F171" s="77"/>
      <c r="G171" s="89" t="s">
        <v>139</v>
      </c>
      <c r="H171" s="105">
        <f>H240+H400</f>
        <v>15542000</v>
      </c>
      <c r="I171" s="105">
        <f>I240+I400</f>
        <v>5324000</v>
      </c>
      <c r="J171" s="109">
        <f t="shared" si="73"/>
        <v>10218000</v>
      </c>
      <c r="K171" s="106">
        <f t="shared" si="74"/>
        <v>34.26</v>
      </c>
      <c r="L171" s="105">
        <f>L240+L400</f>
        <v>5324000</v>
      </c>
      <c r="M171" s="105">
        <f>M240+M400</f>
        <v>0</v>
      </c>
      <c r="N171" s="105">
        <f>N240+N400</f>
        <v>4551021</v>
      </c>
      <c r="O171" s="105">
        <f>O240+O400</f>
        <v>4551021</v>
      </c>
      <c r="P171" s="107">
        <f t="shared" si="66"/>
        <v>772979</v>
      </c>
      <c r="Q171" s="108">
        <f t="shared" si="72"/>
        <v>85.48</v>
      </c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</row>
    <row r="172" spans="1:154" ht="18" x14ac:dyDescent="0.2">
      <c r="A172" s="76"/>
      <c r="B172" s="77"/>
      <c r="C172" s="77"/>
      <c r="D172" s="77">
        <v>57</v>
      </c>
      <c r="E172" s="77"/>
      <c r="F172" s="77"/>
      <c r="G172" s="89" t="s">
        <v>140</v>
      </c>
      <c r="H172" s="105">
        <f>+H244+H337</f>
        <v>9345000</v>
      </c>
      <c r="I172" s="105">
        <f>+I244+I337</f>
        <v>7994800</v>
      </c>
      <c r="J172" s="109">
        <f t="shared" si="73"/>
        <v>1350200</v>
      </c>
      <c r="K172" s="106">
        <f t="shared" si="74"/>
        <v>85.55</v>
      </c>
      <c r="L172" s="105">
        <f>+L244+L337</f>
        <v>7994800</v>
      </c>
      <c r="M172" s="105">
        <f>+M244+M337</f>
        <v>5565047.5</v>
      </c>
      <c r="N172" s="105">
        <f>+N244+N337</f>
        <v>952071.69</v>
      </c>
      <c r="O172" s="105">
        <f>+O244+O337</f>
        <v>6517119.1900000004</v>
      </c>
      <c r="P172" s="107">
        <f t="shared" si="66"/>
        <v>1477680.8099999996</v>
      </c>
      <c r="Q172" s="108">
        <f t="shared" si="72"/>
        <v>81.52</v>
      </c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</row>
    <row r="173" spans="1:154" ht="18" x14ac:dyDescent="0.2">
      <c r="A173" s="76"/>
      <c r="B173" s="77"/>
      <c r="C173" s="77"/>
      <c r="D173" s="77">
        <v>59</v>
      </c>
      <c r="E173" s="77"/>
      <c r="F173" s="77"/>
      <c r="G173" s="89" t="s">
        <v>80</v>
      </c>
      <c r="H173" s="105">
        <f>+H358+H157</f>
        <v>250100</v>
      </c>
      <c r="I173" s="105">
        <f>+I358+I157</f>
        <v>250100</v>
      </c>
      <c r="J173" s="109">
        <f t="shared" si="73"/>
        <v>0</v>
      </c>
      <c r="K173" s="106">
        <f t="shared" si="74"/>
        <v>100</v>
      </c>
      <c r="L173" s="105">
        <f>+L358+L157</f>
        <v>250100</v>
      </c>
      <c r="M173" s="105">
        <f>+M358+M157</f>
        <v>240310</v>
      </c>
      <c r="N173" s="105">
        <f>+N358+N157</f>
        <v>9100</v>
      </c>
      <c r="O173" s="105">
        <f>+O358+O157</f>
        <v>249410</v>
      </c>
      <c r="P173" s="107">
        <f t="shared" si="66"/>
        <v>690</v>
      </c>
      <c r="Q173" s="108">
        <f t="shared" si="72"/>
        <v>99.72</v>
      </c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</row>
    <row r="174" spans="1:154" ht="18" x14ac:dyDescent="0.2">
      <c r="A174" s="76"/>
      <c r="B174" s="77"/>
      <c r="C174" s="77"/>
      <c r="D174" s="77" t="s">
        <v>105</v>
      </c>
      <c r="E174" s="77"/>
      <c r="F174" s="77"/>
      <c r="G174" s="89" t="s">
        <v>83</v>
      </c>
      <c r="H174" s="105">
        <f>+H175</f>
        <v>0</v>
      </c>
      <c r="I174" s="105">
        <f>+I175</f>
        <v>0</v>
      </c>
      <c r="J174" s="109">
        <f t="shared" si="73"/>
        <v>0</v>
      </c>
      <c r="K174" s="106" t="e">
        <f t="shared" si="74"/>
        <v>#DIV/0!</v>
      </c>
      <c r="L174" s="105">
        <f>+L175</f>
        <v>0</v>
      </c>
      <c r="M174" s="105">
        <f>+M175</f>
        <v>0</v>
      </c>
      <c r="N174" s="105">
        <f>+N175</f>
        <v>0</v>
      </c>
      <c r="O174" s="105">
        <f>+O175</f>
        <v>0</v>
      </c>
      <c r="P174" s="107">
        <f t="shared" si="66"/>
        <v>0</v>
      </c>
      <c r="Q174" s="108" t="e">
        <f t="shared" si="72"/>
        <v>#DIV/0!</v>
      </c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</row>
    <row r="175" spans="1:154" ht="18" x14ac:dyDescent="0.2">
      <c r="A175" s="76"/>
      <c r="B175" s="77"/>
      <c r="C175" s="77"/>
      <c r="D175" s="77">
        <v>71</v>
      </c>
      <c r="E175" s="77"/>
      <c r="F175" s="77"/>
      <c r="G175" s="89" t="s">
        <v>141</v>
      </c>
      <c r="H175" s="105">
        <f>+H249+H362</f>
        <v>0</v>
      </c>
      <c r="I175" s="105">
        <f>+I249+I362</f>
        <v>0</v>
      </c>
      <c r="J175" s="109">
        <f t="shared" si="73"/>
        <v>0</v>
      </c>
      <c r="K175" s="106" t="e">
        <f t="shared" si="74"/>
        <v>#DIV/0!</v>
      </c>
      <c r="L175" s="105">
        <f>+L249+L362</f>
        <v>0</v>
      </c>
      <c r="M175" s="105">
        <f>+M249+M362</f>
        <v>0</v>
      </c>
      <c r="N175" s="105">
        <f>+N249+N362</f>
        <v>0</v>
      </c>
      <c r="O175" s="105">
        <f>+O249+O362</f>
        <v>0</v>
      </c>
      <c r="P175" s="107">
        <f t="shared" si="66"/>
        <v>0</v>
      </c>
      <c r="Q175" s="108" t="e">
        <f t="shared" si="72"/>
        <v>#DIV/0!</v>
      </c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</row>
    <row r="176" spans="1:154" ht="18" hidden="1" x14ac:dyDescent="0.2">
      <c r="A176" s="76"/>
      <c r="B176" s="77"/>
      <c r="C176" s="77"/>
      <c r="D176" s="77">
        <v>79</v>
      </c>
      <c r="E176" s="77"/>
      <c r="F176" s="77"/>
      <c r="G176" s="89" t="s">
        <v>106</v>
      </c>
      <c r="H176" s="105"/>
      <c r="I176" s="105"/>
      <c r="J176" s="109">
        <f t="shared" si="73"/>
        <v>0</v>
      </c>
      <c r="K176" s="106"/>
      <c r="L176" s="105"/>
      <c r="M176" s="105"/>
      <c r="N176" s="105"/>
      <c r="O176" s="105"/>
      <c r="P176" s="107">
        <f t="shared" si="66"/>
        <v>0</v>
      </c>
      <c r="Q176" s="108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</row>
    <row r="177" spans="1:154" s="18" customFormat="1" ht="18" x14ac:dyDescent="0.25">
      <c r="A177" s="197" t="s">
        <v>142</v>
      </c>
      <c r="B177" s="198"/>
      <c r="C177" s="198"/>
      <c r="D177" s="198"/>
      <c r="E177" s="198"/>
      <c r="F177" s="198"/>
      <c r="G177" s="169" t="s">
        <v>143</v>
      </c>
      <c r="H177" s="119">
        <f>H178+H249+H257</f>
        <v>43000</v>
      </c>
      <c r="I177" s="119">
        <f>I178+I249+I257</f>
        <v>28800</v>
      </c>
      <c r="J177" s="119">
        <f>J178+J249+J257</f>
        <v>14200</v>
      </c>
      <c r="K177" s="120">
        <f>ROUND(I177/H177*100,2)</f>
        <v>66.98</v>
      </c>
      <c r="L177" s="119">
        <f>L178+L249+L257</f>
        <v>28800</v>
      </c>
      <c r="M177" s="121">
        <f>M178+M249+M257</f>
        <v>17791.5</v>
      </c>
      <c r="N177" s="119">
        <f>N178+N249+N257</f>
        <v>4030.2</v>
      </c>
      <c r="O177" s="122">
        <f>O178+O249+O257</f>
        <v>21821.7</v>
      </c>
      <c r="P177" s="122">
        <f t="shared" si="66"/>
        <v>6978.2999999999993</v>
      </c>
      <c r="Q177" s="123">
        <f t="shared" si="72"/>
        <v>75.77</v>
      </c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</row>
    <row r="178" spans="1:154" ht="18" x14ac:dyDescent="0.2">
      <c r="A178" s="76"/>
      <c r="B178" s="77"/>
      <c r="C178" s="77"/>
      <c r="D178" s="77" t="s">
        <v>32</v>
      </c>
      <c r="E178" s="77"/>
      <c r="F178" s="77"/>
      <c r="G178" s="159" t="s">
        <v>62</v>
      </c>
      <c r="H178" s="105">
        <f>H179+H206+H235+H237+H244+H240</f>
        <v>43000</v>
      </c>
      <c r="I178" s="105">
        <f>I179+I206+I235+I237+I244+I240</f>
        <v>28800</v>
      </c>
      <c r="J178" s="105">
        <f>J179+J206+J235+J237+J244+J240</f>
        <v>14200</v>
      </c>
      <c r="K178" s="106">
        <f>ROUND(I178/H178*100,2)</f>
        <v>66.98</v>
      </c>
      <c r="L178" s="105">
        <f t="shared" ref="L178:O178" si="75">L179+L206+L235+L237+L244+L240</f>
        <v>28800</v>
      </c>
      <c r="M178" s="105">
        <f t="shared" si="75"/>
        <v>17791.5</v>
      </c>
      <c r="N178" s="105">
        <f t="shared" si="75"/>
        <v>4030.2</v>
      </c>
      <c r="O178" s="105">
        <f t="shared" si="75"/>
        <v>21821.7</v>
      </c>
      <c r="P178" s="107">
        <f t="shared" si="66"/>
        <v>6978.2999999999993</v>
      </c>
      <c r="Q178" s="108">
        <f t="shared" si="72"/>
        <v>75.77</v>
      </c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</row>
    <row r="179" spans="1:154" ht="18" x14ac:dyDescent="0.2">
      <c r="A179" s="76"/>
      <c r="B179" s="77"/>
      <c r="C179" s="77"/>
      <c r="D179" s="77" t="s">
        <v>88</v>
      </c>
      <c r="E179" s="77"/>
      <c r="F179" s="77"/>
      <c r="G179" s="159" t="s">
        <v>369</v>
      </c>
      <c r="H179" s="105">
        <f>H180+H199+H197</f>
        <v>0</v>
      </c>
      <c r="I179" s="105">
        <f>I180+I199+I197</f>
        <v>0</v>
      </c>
      <c r="J179" s="105">
        <f>J180+J199+J197</f>
        <v>0</v>
      </c>
      <c r="K179" s="106"/>
      <c r="L179" s="105">
        <f>L180+L199+L197</f>
        <v>0</v>
      </c>
      <c r="M179" s="124">
        <f>M180+M199+M197</f>
        <v>0</v>
      </c>
      <c r="N179" s="105">
        <f>N180+N199+N197</f>
        <v>0</v>
      </c>
      <c r="O179" s="124">
        <f>O180+O199+O197</f>
        <v>0</v>
      </c>
      <c r="P179" s="124">
        <f t="shared" si="66"/>
        <v>0</v>
      </c>
      <c r="Q179" s="108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</row>
    <row r="180" spans="1:154" ht="18" x14ac:dyDescent="0.2">
      <c r="A180" s="76"/>
      <c r="B180" s="77"/>
      <c r="C180" s="77"/>
      <c r="D180" s="77"/>
      <c r="E180" s="77" t="s">
        <v>32</v>
      </c>
      <c r="F180" s="77"/>
      <c r="G180" s="89" t="s">
        <v>112</v>
      </c>
      <c r="H180" s="105">
        <f>SUM(H181:H196)</f>
        <v>0</v>
      </c>
      <c r="I180" s="105">
        <f>SUM(I181:I196)</f>
        <v>0</v>
      </c>
      <c r="J180" s="105">
        <f>SUM(J181:J196)</f>
        <v>0</v>
      </c>
      <c r="K180" s="106"/>
      <c r="L180" s="105">
        <f>SUM(L181:L196)</f>
        <v>0</v>
      </c>
      <c r="M180" s="96">
        <f>SUM(M181:M196)</f>
        <v>0</v>
      </c>
      <c r="N180" s="105">
        <f>SUM(N181:N196)</f>
        <v>0</v>
      </c>
      <c r="O180" s="107">
        <f>SUM(O181:O196)</f>
        <v>0</v>
      </c>
      <c r="P180" s="107">
        <f t="shared" si="66"/>
        <v>0</v>
      </c>
      <c r="Q180" s="108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</row>
    <row r="181" spans="1:154" ht="18" x14ac:dyDescent="0.2">
      <c r="A181" s="88"/>
      <c r="B181" s="87"/>
      <c r="C181" s="87"/>
      <c r="D181" s="87"/>
      <c r="E181" s="87"/>
      <c r="F181" s="87" t="s">
        <v>32</v>
      </c>
      <c r="G181" s="91" t="s">
        <v>348</v>
      </c>
      <c r="H181" s="109"/>
      <c r="I181" s="109"/>
      <c r="J181" s="109">
        <f t="shared" ref="J181:J205" si="76">H181-I181</f>
        <v>0</v>
      </c>
      <c r="K181" s="106"/>
      <c r="L181" s="109"/>
      <c r="M181" s="110"/>
      <c r="N181" s="109"/>
      <c r="O181" s="111">
        <f t="shared" ref="O181:O205" si="77">M181+N181</f>
        <v>0</v>
      </c>
      <c r="P181" s="111">
        <f t="shared" si="66"/>
        <v>0</v>
      </c>
      <c r="Q181" s="108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</row>
    <row r="182" spans="1:154" ht="18" x14ac:dyDescent="0.2">
      <c r="A182" s="88"/>
      <c r="B182" s="87"/>
      <c r="C182" s="87"/>
      <c r="D182" s="87"/>
      <c r="E182" s="87"/>
      <c r="F182" s="87" t="s">
        <v>114</v>
      </c>
      <c r="G182" s="91" t="s">
        <v>349</v>
      </c>
      <c r="H182" s="109"/>
      <c r="I182" s="109"/>
      <c r="J182" s="109">
        <f t="shared" si="76"/>
        <v>0</v>
      </c>
      <c r="K182" s="106"/>
      <c r="L182" s="109"/>
      <c r="M182" s="110"/>
      <c r="N182" s="109"/>
      <c r="O182" s="111">
        <f t="shared" si="77"/>
        <v>0</v>
      </c>
      <c r="P182" s="111">
        <f t="shared" si="66"/>
        <v>0</v>
      </c>
      <c r="Q182" s="108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</row>
    <row r="183" spans="1:154" ht="18" hidden="1" x14ac:dyDescent="0.2">
      <c r="A183" s="88"/>
      <c r="B183" s="87"/>
      <c r="C183" s="87"/>
      <c r="D183" s="87"/>
      <c r="E183" s="87"/>
      <c r="F183" s="87" t="s">
        <v>43</v>
      </c>
      <c r="G183" s="91" t="s">
        <v>280</v>
      </c>
      <c r="H183" s="109"/>
      <c r="I183" s="109"/>
      <c r="J183" s="109">
        <f t="shared" si="76"/>
        <v>0</v>
      </c>
      <c r="K183" s="106"/>
      <c r="L183" s="109"/>
      <c r="M183" s="110"/>
      <c r="N183" s="109"/>
      <c r="O183" s="111">
        <f t="shared" si="77"/>
        <v>0</v>
      </c>
      <c r="P183" s="111">
        <f t="shared" ref="P183:P246" si="78">L183-O183</f>
        <v>0</v>
      </c>
      <c r="Q183" s="108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</row>
    <row r="184" spans="1:154" ht="18" hidden="1" x14ac:dyDescent="0.2">
      <c r="A184" s="88"/>
      <c r="B184" s="87"/>
      <c r="C184" s="87"/>
      <c r="D184" s="87"/>
      <c r="E184" s="87"/>
      <c r="F184" s="87" t="s">
        <v>22</v>
      </c>
      <c r="G184" s="91" t="s">
        <v>281</v>
      </c>
      <c r="H184" s="109"/>
      <c r="I184" s="109"/>
      <c r="J184" s="109">
        <f t="shared" si="76"/>
        <v>0</v>
      </c>
      <c r="K184" s="106"/>
      <c r="L184" s="109"/>
      <c r="M184" s="110"/>
      <c r="N184" s="109"/>
      <c r="O184" s="111">
        <f t="shared" si="77"/>
        <v>0</v>
      </c>
      <c r="P184" s="111">
        <f t="shared" si="78"/>
        <v>0</v>
      </c>
      <c r="Q184" s="108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</row>
    <row r="185" spans="1:154" ht="18" x14ac:dyDescent="0.2">
      <c r="A185" s="88"/>
      <c r="B185" s="87"/>
      <c r="C185" s="87"/>
      <c r="D185" s="87"/>
      <c r="E185" s="87"/>
      <c r="F185" s="87" t="s">
        <v>33</v>
      </c>
      <c r="G185" s="91" t="s">
        <v>282</v>
      </c>
      <c r="H185" s="109"/>
      <c r="I185" s="109"/>
      <c r="J185" s="109">
        <f t="shared" si="76"/>
        <v>0</v>
      </c>
      <c r="K185" s="106"/>
      <c r="L185" s="109"/>
      <c r="M185" s="110"/>
      <c r="N185" s="109"/>
      <c r="O185" s="111">
        <f t="shared" si="77"/>
        <v>0</v>
      </c>
      <c r="P185" s="111">
        <f t="shared" si="78"/>
        <v>0</v>
      </c>
      <c r="Q185" s="108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</row>
    <row r="186" spans="1:154" ht="18" hidden="1" x14ac:dyDescent="0.2">
      <c r="A186" s="88"/>
      <c r="B186" s="87"/>
      <c r="C186" s="87"/>
      <c r="D186" s="87"/>
      <c r="E186" s="87"/>
      <c r="F186" s="87" t="s">
        <v>124</v>
      </c>
      <c r="G186" s="91" t="s">
        <v>283</v>
      </c>
      <c r="H186" s="109"/>
      <c r="I186" s="109"/>
      <c r="J186" s="109">
        <f t="shared" si="76"/>
        <v>0</v>
      </c>
      <c r="K186" s="106"/>
      <c r="L186" s="109"/>
      <c r="M186" s="110"/>
      <c r="N186" s="109"/>
      <c r="O186" s="111">
        <f t="shared" si="77"/>
        <v>0</v>
      </c>
      <c r="P186" s="111">
        <f t="shared" si="78"/>
        <v>0</v>
      </c>
      <c r="Q186" s="108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</row>
    <row r="187" spans="1:154" ht="18" hidden="1" x14ac:dyDescent="0.2">
      <c r="A187" s="88"/>
      <c r="B187" s="87"/>
      <c r="C187" s="87"/>
      <c r="D187" s="87"/>
      <c r="E187" s="87"/>
      <c r="F187" s="87" t="s">
        <v>115</v>
      </c>
      <c r="G187" s="91" t="s">
        <v>284</v>
      </c>
      <c r="H187" s="109"/>
      <c r="I187" s="109"/>
      <c r="J187" s="109">
        <f t="shared" si="76"/>
        <v>0</v>
      </c>
      <c r="K187" s="106"/>
      <c r="L187" s="109"/>
      <c r="M187" s="110"/>
      <c r="N187" s="109"/>
      <c r="O187" s="111">
        <f t="shared" si="77"/>
        <v>0</v>
      </c>
      <c r="P187" s="111">
        <f t="shared" si="78"/>
        <v>0</v>
      </c>
      <c r="Q187" s="108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</row>
    <row r="188" spans="1:154" ht="18" hidden="1" x14ac:dyDescent="0.2">
      <c r="A188" s="88"/>
      <c r="B188" s="87"/>
      <c r="C188" s="87"/>
      <c r="D188" s="87"/>
      <c r="E188" s="87"/>
      <c r="F188" s="87" t="s">
        <v>38</v>
      </c>
      <c r="G188" s="91" t="s">
        <v>297</v>
      </c>
      <c r="H188" s="109"/>
      <c r="I188" s="109"/>
      <c r="J188" s="109">
        <f t="shared" si="76"/>
        <v>0</v>
      </c>
      <c r="K188" s="106"/>
      <c r="L188" s="109"/>
      <c r="M188" s="110"/>
      <c r="N188" s="109"/>
      <c r="O188" s="111">
        <f t="shared" si="77"/>
        <v>0</v>
      </c>
      <c r="P188" s="111">
        <f t="shared" si="78"/>
        <v>0</v>
      </c>
      <c r="Q188" s="108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</row>
    <row r="189" spans="1:154" ht="18" hidden="1" x14ac:dyDescent="0.2">
      <c r="A189" s="88"/>
      <c r="B189" s="87"/>
      <c r="C189" s="87"/>
      <c r="D189" s="87"/>
      <c r="E189" s="87"/>
      <c r="F189" s="87">
        <v>10</v>
      </c>
      <c r="G189" s="91" t="s">
        <v>350</v>
      </c>
      <c r="H189" s="109"/>
      <c r="I189" s="109"/>
      <c r="J189" s="109">
        <f t="shared" si="76"/>
        <v>0</v>
      </c>
      <c r="K189" s="106"/>
      <c r="L189" s="109"/>
      <c r="M189" s="110"/>
      <c r="N189" s="109"/>
      <c r="O189" s="111">
        <f t="shared" si="77"/>
        <v>0</v>
      </c>
      <c r="P189" s="111">
        <f t="shared" si="78"/>
        <v>0</v>
      </c>
      <c r="Q189" s="108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</row>
    <row r="190" spans="1:154" ht="18" hidden="1" x14ac:dyDescent="0.2">
      <c r="A190" s="88"/>
      <c r="B190" s="87"/>
      <c r="C190" s="87"/>
      <c r="D190" s="87"/>
      <c r="E190" s="87"/>
      <c r="F190" s="87">
        <v>11</v>
      </c>
      <c r="G190" s="91" t="s">
        <v>287</v>
      </c>
      <c r="H190" s="109"/>
      <c r="I190" s="109"/>
      <c r="J190" s="109">
        <f t="shared" si="76"/>
        <v>0</v>
      </c>
      <c r="K190" s="106"/>
      <c r="L190" s="109"/>
      <c r="M190" s="110"/>
      <c r="N190" s="109"/>
      <c r="O190" s="111">
        <f t="shared" si="77"/>
        <v>0</v>
      </c>
      <c r="P190" s="111">
        <f t="shared" si="78"/>
        <v>0</v>
      </c>
      <c r="Q190" s="108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</row>
    <row r="191" spans="1:154" ht="18" hidden="1" x14ac:dyDescent="0.2">
      <c r="A191" s="88"/>
      <c r="B191" s="87"/>
      <c r="C191" s="87"/>
      <c r="D191" s="87"/>
      <c r="E191" s="87"/>
      <c r="F191" s="87">
        <v>12</v>
      </c>
      <c r="G191" s="91" t="s">
        <v>298</v>
      </c>
      <c r="H191" s="109"/>
      <c r="I191" s="109"/>
      <c r="J191" s="109">
        <f t="shared" si="76"/>
        <v>0</v>
      </c>
      <c r="K191" s="106"/>
      <c r="L191" s="109"/>
      <c r="M191" s="110"/>
      <c r="N191" s="109"/>
      <c r="O191" s="111">
        <f t="shared" si="77"/>
        <v>0</v>
      </c>
      <c r="P191" s="111">
        <f t="shared" si="78"/>
        <v>0</v>
      </c>
      <c r="Q191" s="108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</row>
    <row r="192" spans="1:154" ht="18" x14ac:dyDescent="0.2">
      <c r="A192" s="88"/>
      <c r="B192" s="87"/>
      <c r="C192" s="87"/>
      <c r="D192" s="87"/>
      <c r="E192" s="87"/>
      <c r="F192" s="87">
        <v>13</v>
      </c>
      <c r="G192" s="91" t="s">
        <v>299</v>
      </c>
      <c r="H192" s="109"/>
      <c r="I192" s="109"/>
      <c r="J192" s="109">
        <f t="shared" si="76"/>
        <v>0</v>
      </c>
      <c r="K192" s="106"/>
      <c r="L192" s="109"/>
      <c r="M192" s="110"/>
      <c r="N192" s="109"/>
      <c r="O192" s="111">
        <f t="shared" si="77"/>
        <v>0</v>
      </c>
      <c r="P192" s="111">
        <f t="shared" si="78"/>
        <v>0</v>
      </c>
      <c r="Q192" s="108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</row>
    <row r="193" spans="1:154" ht="18" hidden="1" x14ac:dyDescent="0.2">
      <c r="A193" s="88"/>
      <c r="B193" s="87"/>
      <c r="C193" s="87"/>
      <c r="D193" s="87"/>
      <c r="E193" s="87"/>
      <c r="F193" s="87">
        <v>14</v>
      </c>
      <c r="G193" s="91" t="s">
        <v>273</v>
      </c>
      <c r="H193" s="109"/>
      <c r="I193" s="109"/>
      <c r="J193" s="109">
        <f t="shared" si="76"/>
        <v>0</v>
      </c>
      <c r="K193" s="106"/>
      <c r="L193" s="109"/>
      <c r="M193" s="110"/>
      <c r="N193" s="109"/>
      <c r="O193" s="111">
        <f t="shared" si="77"/>
        <v>0</v>
      </c>
      <c r="P193" s="111">
        <f t="shared" si="78"/>
        <v>0</v>
      </c>
      <c r="Q193" s="108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</row>
    <row r="194" spans="1:154" ht="18" hidden="1" x14ac:dyDescent="0.2">
      <c r="A194" s="88"/>
      <c r="B194" s="87"/>
      <c r="C194" s="87"/>
      <c r="D194" s="87"/>
      <c r="E194" s="87"/>
      <c r="F194" s="87">
        <v>15</v>
      </c>
      <c r="G194" s="91" t="s">
        <v>300</v>
      </c>
      <c r="H194" s="109"/>
      <c r="I194" s="109"/>
      <c r="J194" s="109">
        <f t="shared" si="76"/>
        <v>0</v>
      </c>
      <c r="K194" s="106"/>
      <c r="L194" s="109"/>
      <c r="M194" s="110"/>
      <c r="N194" s="109"/>
      <c r="O194" s="111">
        <f t="shared" si="77"/>
        <v>0</v>
      </c>
      <c r="P194" s="111">
        <f t="shared" si="78"/>
        <v>0</v>
      </c>
      <c r="Q194" s="108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</row>
    <row r="195" spans="1:154" ht="18" x14ac:dyDescent="0.2">
      <c r="A195" s="88"/>
      <c r="B195" s="87"/>
      <c r="C195" s="87"/>
      <c r="D195" s="87"/>
      <c r="E195" s="87"/>
      <c r="F195" s="87">
        <v>17</v>
      </c>
      <c r="G195" s="91" t="s">
        <v>275</v>
      </c>
      <c r="H195" s="109"/>
      <c r="I195" s="109"/>
      <c r="J195" s="109">
        <f t="shared" si="76"/>
        <v>0</v>
      </c>
      <c r="K195" s="106"/>
      <c r="L195" s="109"/>
      <c r="M195" s="110"/>
      <c r="N195" s="109"/>
      <c r="O195" s="111">
        <f t="shared" si="77"/>
        <v>0</v>
      </c>
      <c r="P195" s="111">
        <f t="shared" si="78"/>
        <v>0</v>
      </c>
      <c r="Q195" s="108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</row>
    <row r="196" spans="1:154" ht="18" x14ac:dyDescent="0.2">
      <c r="A196" s="88"/>
      <c r="B196" s="87"/>
      <c r="C196" s="87"/>
      <c r="D196" s="87"/>
      <c r="E196" s="87"/>
      <c r="F196" s="87" t="s">
        <v>90</v>
      </c>
      <c r="G196" s="91" t="s">
        <v>274</v>
      </c>
      <c r="H196" s="109"/>
      <c r="I196" s="109"/>
      <c r="J196" s="109">
        <f t="shared" si="76"/>
        <v>0</v>
      </c>
      <c r="K196" s="106"/>
      <c r="L196" s="109"/>
      <c r="M196" s="110"/>
      <c r="N196" s="109"/>
      <c r="O196" s="111">
        <f t="shared" si="77"/>
        <v>0</v>
      </c>
      <c r="P196" s="111">
        <f t="shared" si="78"/>
        <v>0</v>
      </c>
      <c r="Q196" s="108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</row>
    <row r="197" spans="1:154" ht="18" x14ac:dyDescent="0.2">
      <c r="A197" s="88"/>
      <c r="B197" s="87"/>
      <c r="C197" s="87"/>
      <c r="D197" s="87"/>
      <c r="E197" s="87" t="s">
        <v>30</v>
      </c>
      <c r="F197" s="87"/>
      <c r="G197" s="89" t="s">
        <v>116</v>
      </c>
      <c r="H197" s="109">
        <f>H198</f>
        <v>0</v>
      </c>
      <c r="I197" s="109">
        <f>I198</f>
        <v>0</v>
      </c>
      <c r="J197" s="109">
        <f t="shared" si="76"/>
        <v>0</v>
      </c>
      <c r="K197" s="106"/>
      <c r="L197" s="109">
        <f>L198</f>
        <v>0</v>
      </c>
      <c r="M197" s="110">
        <f>M198</f>
        <v>0</v>
      </c>
      <c r="N197" s="109">
        <f>N198</f>
        <v>0</v>
      </c>
      <c r="O197" s="111">
        <f>O198</f>
        <v>0</v>
      </c>
      <c r="P197" s="111">
        <f t="shared" si="78"/>
        <v>0</v>
      </c>
      <c r="Q197" s="108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</row>
    <row r="198" spans="1:154" ht="18" x14ac:dyDescent="0.2">
      <c r="A198" s="88"/>
      <c r="B198" s="87"/>
      <c r="C198" s="87"/>
      <c r="D198" s="87"/>
      <c r="E198" s="87"/>
      <c r="F198" s="87" t="s">
        <v>33</v>
      </c>
      <c r="G198" s="91" t="s">
        <v>117</v>
      </c>
      <c r="H198" s="109"/>
      <c r="I198" s="109"/>
      <c r="J198" s="109">
        <f t="shared" si="76"/>
        <v>0</v>
      </c>
      <c r="K198" s="106"/>
      <c r="L198" s="109"/>
      <c r="M198" s="110"/>
      <c r="N198" s="109"/>
      <c r="O198" s="111">
        <f t="shared" si="77"/>
        <v>0</v>
      </c>
      <c r="P198" s="111">
        <f t="shared" si="78"/>
        <v>0</v>
      </c>
      <c r="Q198" s="108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</row>
    <row r="199" spans="1:154" ht="18" x14ac:dyDescent="0.2">
      <c r="A199" s="76"/>
      <c r="B199" s="77"/>
      <c r="C199" s="77"/>
      <c r="D199" s="77"/>
      <c r="E199" s="77" t="s">
        <v>43</v>
      </c>
      <c r="F199" s="77"/>
      <c r="G199" s="89" t="s">
        <v>351</v>
      </c>
      <c r="H199" s="105">
        <f>H200+H201+H202+H203+H204+H205</f>
        <v>0</v>
      </c>
      <c r="I199" s="105">
        <f>I200+I201+I202+I203+I204+I205</f>
        <v>0</v>
      </c>
      <c r="J199" s="109">
        <f t="shared" si="76"/>
        <v>0</v>
      </c>
      <c r="K199" s="106"/>
      <c r="L199" s="105">
        <f>L200+L201+L202+L203+L204+L205</f>
        <v>0</v>
      </c>
      <c r="M199" s="96">
        <f>M200+M201+M202+M203+M204+M205</f>
        <v>0</v>
      </c>
      <c r="N199" s="105">
        <f>N200+N201+N202+N203+N204+N205</f>
        <v>0</v>
      </c>
      <c r="O199" s="107">
        <f>O200+O201+O202+O203+O204+O205</f>
        <v>0</v>
      </c>
      <c r="P199" s="107">
        <f t="shared" si="78"/>
        <v>0</v>
      </c>
      <c r="Q199" s="108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</row>
    <row r="200" spans="1:154" ht="18" hidden="1" x14ac:dyDescent="0.2">
      <c r="A200" s="88"/>
      <c r="B200" s="87"/>
      <c r="C200" s="87"/>
      <c r="D200" s="87"/>
      <c r="E200" s="87"/>
      <c r="F200" s="87" t="s">
        <v>32</v>
      </c>
      <c r="G200" s="91" t="s">
        <v>119</v>
      </c>
      <c r="H200" s="109"/>
      <c r="I200" s="109"/>
      <c r="J200" s="109">
        <f t="shared" si="76"/>
        <v>0</v>
      </c>
      <c r="K200" s="106"/>
      <c r="L200" s="109"/>
      <c r="M200" s="110"/>
      <c r="N200" s="109"/>
      <c r="O200" s="111">
        <f t="shared" si="77"/>
        <v>0</v>
      </c>
      <c r="P200" s="111">
        <f t="shared" si="78"/>
        <v>0</v>
      </c>
      <c r="Q200" s="108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</row>
    <row r="201" spans="1:154" ht="18" hidden="1" x14ac:dyDescent="0.2">
      <c r="A201" s="88"/>
      <c r="B201" s="87"/>
      <c r="C201" s="87"/>
      <c r="D201" s="87"/>
      <c r="E201" s="87"/>
      <c r="F201" s="87" t="s">
        <v>30</v>
      </c>
      <c r="G201" s="91" t="s">
        <v>352</v>
      </c>
      <c r="H201" s="109"/>
      <c r="I201" s="109"/>
      <c r="J201" s="109">
        <f t="shared" si="76"/>
        <v>0</v>
      </c>
      <c r="K201" s="106"/>
      <c r="L201" s="109"/>
      <c r="M201" s="110"/>
      <c r="N201" s="109"/>
      <c r="O201" s="111">
        <f t="shared" si="77"/>
        <v>0</v>
      </c>
      <c r="P201" s="111">
        <f t="shared" si="78"/>
        <v>0</v>
      </c>
      <c r="Q201" s="108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</row>
    <row r="202" spans="1:154" ht="18" hidden="1" x14ac:dyDescent="0.2">
      <c r="A202" s="88"/>
      <c r="B202" s="87"/>
      <c r="C202" s="87"/>
      <c r="D202" s="87"/>
      <c r="E202" s="87"/>
      <c r="F202" s="87" t="s">
        <v>43</v>
      </c>
      <c r="G202" s="91" t="s">
        <v>353</v>
      </c>
      <c r="H202" s="109"/>
      <c r="I202" s="109"/>
      <c r="J202" s="109">
        <f t="shared" si="76"/>
        <v>0</v>
      </c>
      <c r="K202" s="106"/>
      <c r="L202" s="109"/>
      <c r="M202" s="110"/>
      <c r="N202" s="109"/>
      <c r="O202" s="111">
        <f t="shared" si="77"/>
        <v>0</v>
      </c>
      <c r="P202" s="111">
        <f t="shared" si="78"/>
        <v>0</v>
      </c>
      <c r="Q202" s="108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</row>
    <row r="203" spans="1:154" ht="36" hidden="1" x14ac:dyDescent="0.2">
      <c r="A203" s="88"/>
      <c r="B203" s="87"/>
      <c r="C203" s="87"/>
      <c r="D203" s="87"/>
      <c r="E203" s="87"/>
      <c r="F203" s="87" t="s">
        <v>22</v>
      </c>
      <c r="G203" s="91" t="s">
        <v>122</v>
      </c>
      <c r="H203" s="109"/>
      <c r="I203" s="109"/>
      <c r="J203" s="109">
        <f t="shared" si="76"/>
        <v>0</v>
      </c>
      <c r="K203" s="106"/>
      <c r="L203" s="109"/>
      <c r="M203" s="110"/>
      <c r="N203" s="109"/>
      <c r="O203" s="111">
        <f t="shared" si="77"/>
        <v>0</v>
      </c>
      <c r="P203" s="111">
        <f t="shared" si="78"/>
        <v>0</v>
      </c>
      <c r="Q203" s="108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</row>
    <row r="204" spans="1:154" ht="18" hidden="1" x14ac:dyDescent="0.2">
      <c r="A204" s="88"/>
      <c r="B204" s="87"/>
      <c r="C204" s="87"/>
      <c r="D204" s="87"/>
      <c r="E204" s="87"/>
      <c r="F204" s="87" t="s">
        <v>33</v>
      </c>
      <c r="G204" s="91" t="s">
        <v>123</v>
      </c>
      <c r="H204" s="109"/>
      <c r="I204" s="109"/>
      <c r="J204" s="109">
        <f t="shared" si="76"/>
        <v>0</v>
      </c>
      <c r="K204" s="106"/>
      <c r="L204" s="109"/>
      <c r="M204" s="110"/>
      <c r="N204" s="109"/>
      <c r="O204" s="111">
        <f t="shared" si="77"/>
        <v>0</v>
      </c>
      <c r="P204" s="111">
        <f t="shared" si="78"/>
        <v>0</v>
      </c>
      <c r="Q204" s="108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</row>
    <row r="205" spans="1:154" ht="18" x14ac:dyDescent="0.2">
      <c r="A205" s="88"/>
      <c r="B205" s="87"/>
      <c r="C205" s="87"/>
      <c r="D205" s="87"/>
      <c r="E205" s="87"/>
      <c r="F205" s="87" t="s">
        <v>124</v>
      </c>
      <c r="G205" s="91" t="s">
        <v>125</v>
      </c>
      <c r="H205" s="109"/>
      <c r="I205" s="109"/>
      <c r="J205" s="109">
        <f t="shared" si="76"/>
        <v>0</v>
      </c>
      <c r="K205" s="106"/>
      <c r="L205" s="109"/>
      <c r="M205" s="110"/>
      <c r="N205" s="109"/>
      <c r="O205" s="111">
        <f t="shared" si="77"/>
        <v>0</v>
      </c>
      <c r="P205" s="111">
        <f t="shared" si="78"/>
        <v>0</v>
      </c>
      <c r="Q205" s="108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</row>
    <row r="206" spans="1:154" ht="18" x14ac:dyDescent="0.2">
      <c r="A206" s="76"/>
      <c r="B206" s="77"/>
      <c r="C206" s="77"/>
      <c r="D206" s="77" t="s">
        <v>89</v>
      </c>
      <c r="E206" s="77"/>
      <c r="F206" s="77"/>
      <c r="G206" s="159" t="s">
        <v>66</v>
      </c>
      <c r="H206" s="105">
        <f>H207+H218+H219+H223+H226+H227+H228+H229</f>
        <v>0</v>
      </c>
      <c r="I206" s="105">
        <f>I207+I218+I219+I223+I226+I227+I228+I229</f>
        <v>0</v>
      </c>
      <c r="J206" s="105">
        <f>J207+J218+J219+J223+J226+J227+J228+J229</f>
        <v>0</v>
      </c>
      <c r="K206" s="106" t="e">
        <f>ROUND(I206/H206*100,2)</f>
        <v>#DIV/0!</v>
      </c>
      <c r="L206" s="105">
        <f>L207+L218+L219+L223+L226+L227+L228+L229</f>
        <v>0</v>
      </c>
      <c r="M206" s="105">
        <f>M207+M218+M219+M223+M226+M227+M228+M229</f>
        <v>0</v>
      </c>
      <c r="N206" s="105">
        <f>N207+N218+N219+N223+N226+N227+N228+N229</f>
        <v>0</v>
      </c>
      <c r="O206" s="105">
        <f t="shared" ref="O206" si="79">O207+O218+O219+O223+O226+O227+O228+O229</f>
        <v>0</v>
      </c>
      <c r="P206" s="107">
        <f t="shared" si="78"/>
        <v>0</v>
      </c>
      <c r="Q206" s="108" t="e">
        <f t="shared" ref="Q206:Q246" si="80">ROUND(O206/L206*100,2)</f>
        <v>#DIV/0!</v>
      </c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</row>
    <row r="207" spans="1:154" ht="18" x14ac:dyDescent="0.2">
      <c r="A207" s="76"/>
      <c r="B207" s="77"/>
      <c r="C207" s="77"/>
      <c r="D207" s="77"/>
      <c r="E207" s="77" t="s">
        <v>32</v>
      </c>
      <c r="F207" s="77"/>
      <c r="G207" s="89" t="s">
        <v>144</v>
      </c>
      <c r="H207" s="105">
        <f>SUM(H208:H217)</f>
        <v>0</v>
      </c>
      <c r="I207" s="105">
        <f>SUM(I208:I217)</f>
        <v>0</v>
      </c>
      <c r="J207" s="105">
        <f>SUM(J208:J217)</f>
        <v>0</v>
      </c>
      <c r="K207" s="106" t="e">
        <f>ROUND(I207/H207*100,2)</f>
        <v>#DIV/0!</v>
      </c>
      <c r="L207" s="105">
        <f>SUM(L208:L217)</f>
        <v>0</v>
      </c>
      <c r="M207" s="96">
        <f>SUM(M208:M217)</f>
        <v>0</v>
      </c>
      <c r="N207" s="105">
        <f>SUM(N208:N217)</f>
        <v>0</v>
      </c>
      <c r="O207" s="107">
        <f>SUM(O208:O217)</f>
        <v>0</v>
      </c>
      <c r="P207" s="107">
        <f t="shared" si="78"/>
        <v>0</v>
      </c>
      <c r="Q207" s="108" t="e">
        <f t="shared" si="80"/>
        <v>#DIV/0!</v>
      </c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</row>
    <row r="208" spans="1:154" ht="18" x14ac:dyDescent="0.2">
      <c r="A208" s="88"/>
      <c r="B208" s="87"/>
      <c r="C208" s="87"/>
      <c r="D208" s="87"/>
      <c r="E208" s="87"/>
      <c r="F208" s="87" t="s">
        <v>32</v>
      </c>
      <c r="G208" s="91" t="s">
        <v>169</v>
      </c>
      <c r="H208" s="109"/>
      <c r="I208" s="109"/>
      <c r="J208" s="109">
        <f t="shared" ref="J208:J260" si="81">H208-I208</f>
        <v>0</v>
      </c>
      <c r="K208" s="106"/>
      <c r="L208" s="109"/>
      <c r="M208" s="110"/>
      <c r="N208" s="109"/>
      <c r="O208" s="111">
        <f t="shared" ref="O208:O218" si="82">M208+N208</f>
        <v>0</v>
      </c>
      <c r="P208" s="111">
        <f t="shared" si="78"/>
        <v>0</v>
      </c>
      <c r="Q208" s="108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</row>
    <row r="209" spans="1:154" ht="18" x14ac:dyDescent="0.2">
      <c r="A209" s="88"/>
      <c r="B209" s="87"/>
      <c r="C209" s="87"/>
      <c r="D209" s="87"/>
      <c r="E209" s="87"/>
      <c r="F209" s="87" t="s">
        <v>30</v>
      </c>
      <c r="G209" s="91" t="s">
        <v>302</v>
      </c>
      <c r="H209" s="109"/>
      <c r="I209" s="109"/>
      <c r="J209" s="109">
        <f t="shared" si="81"/>
        <v>0</v>
      </c>
      <c r="K209" s="106"/>
      <c r="L209" s="109"/>
      <c r="M209" s="110"/>
      <c r="N209" s="109"/>
      <c r="O209" s="111">
        <f t="shared" si="82"/>
        <v>0</v>
      </c>
      <c r="P209" s="111">
        <f t="shared" si="78"/>
        <v>0</v>
      </c>
      <c r="Q209" s="108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</row>
    <row r="210" spans="1:154" ht="18" x14ac:dyDescent="0.2">
      <c r="A210" s="88"/>
      <c r="B210" s="87"/>
      <c r="C210" s="87"/>
      <c r="D210" s="87"/>
      <c r="E210" s="87"/>
      <c r="F210" s="87" t="s">
        <v>43</v>
      </c>
      <c r="G210" s="91" t="s">
        <v>145</v>
      </c>
      <c r="H210" s="109"/>
      <c r="I210" s="109"/>
      <c r="J210" s="109">
        <f t="shared" si="81"/>
        <v>0</v>
      </c>
      <c r="K210" s="106" t="e">
        <f t="shared" ref="K210:K217" si="83">ROUND(I210/H210*100,2)</f>
        <v>#DIV/0!</v>
      </c>
      <c r="L210" s="109"/>
      <c r="M210" s="110"/>
      <c r="N210" s="109"/>
      <c r="O210" s="111">
        <f t="shared" si="82"/>
        <v>0</v>
      </c>
      <c r="P210" s="111">
        <f t="shared" si="78"/>
        <v>0</v>
      </c>
      <c r="Q210" s="108" t="e">
        <f t="shared" si="80"/>
        <v>#DIV/0!</v>
      </c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</row>
    <row r="211" spans="1:154" ht="18" x14ac:dyDescent="0.2">
      <c r="A211" s="88"/>
      <c r="B211" s="87"/>
      <c r="C211" s="87"/>
      <c r="D211" s="87"/>
      <c r="E211" s="87"/>
      <c r="F211" s="87" t="s">
        <v>22</v>
      </c>
      <c r="G211" s="91" t="s">
        <v>146</v>
      </c>
      <c r="H211" s="109"/>
      <c r="I211" s="109"/>
      <c r="J211" s="109">
        <f t="shared" si="81"/>
        <v>0</v>
      </c>
      <c r="K211" s="106"/>
      <c r="L211" s="109"/>
      <c r="M211" s="110"/>
      <c r="N211" s="109"/>
      <c r="O211" s="111">
        <f t="shared" si="82"/>
        <v>0</v>
      </c>
      <c r="P211" s="111">
        <f t="shared" si="78"/>
        <v>0</v>
      </c>
      <c r="Q211" s="108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</row>
    <row r="212" spans="1:154" ht="18" x14ac:dyDescent="0.2">
      <c r="A212" s="88"/>
      <c r="B212" s="87"/>
      <c r="C212" s="87"/>
      <c r="D212" s="87"/>
      <c r="E212" s="87"/>
      <c r="F212" s="87" t="s">
        <v>114</v>
      </c>
      <c r="G212" s="91" t="s">
        <v>354</v>
      </c>
      <c r="H212" s="109"/>
      <c r="I212" s="109"/>
      <c r="J212" s="109">
        <f t="shared" si="81"/>
        <v>0</v>
      </c>
      <c r="K212" s="106"/>
      <c r="L212" s="109"/>
      <c r="M212" s="110"/>
      <c r="N212" s="109"/>
      <c r="O212" s="111">
        <f t="shared" si="82"/>
        <v>0</v>
      </c>
      <c r="P212" s="111">
        <f t="shared" si="78"/>
        <v>0</v>
      </c>
      <c r="Q212" s="108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</row>
    <row r="213" spans="1:154" ht="18" x14ac:dyDescent="0.2">
      <c r="A213" s="88"/>
      <c r="B213" s="87"/>
      <c r="C213" s="87"/>
      <c r="D213" s="87"/>
      <c r="E213" s="87"/>
      <c r="F213" s="87" t="s">
        <v>33</v>
      </c>
      <c r="G213" s="91" t="s">
        <v>355</v>
      </c>
      <c r="H213" s="109"/>
      <c r="I213" s="109"/>
      <c r="J213" s="109">
        <f t="shared" si="81"/>
        <v>0</v>
      </c>
      <c r="K213" s="106"/>
      <c r="L213" s="109"/>
      <c r="M213" s="110"/>
      <c r="N213" s="109"/>
      <c r="O213" s="111">
        <f t="shared" si="82"/>
        <v>0</v>
      </c>
      <c r="P213" s="111">
        <f t="shared" si="78"/>
        <v>0</v>
      </c>
      <c r="Q213" s="108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</row>
    <row r="214" spans="1:154" ht="18" hidden="1" x14ac:dyDescent="0.2">
      <c r="A214" s="88"/>
      <c r="B214" s="87"/>
      <c r="C214" s="87"/>
      <c r="D214" s="87"/>
      <c r="E214" s="87"/>
      <c r="F214" s="87" t="s">
        <v>124</v>
      </c>
      <c r="G214" s="91" t="s">
        <v>356</v>
      </c>
      <c r="H214" s="109"/>
      <c r="I214" s="109"/>
      <c r="J214" s="109">
        <f t="shared" si="81"/>
        <v>0</v>
      </c>
      <c r="K214" s="106"/>
      <c r="L214" s="109"/>
      <c r="M214" s="110"/>
      <c r="N214" s="109"/>
      <c r="O214" s="111">
        <f t="shared" si="82"/>
        <v>0</v>
      </c>
      <c r="P214" s="111">
        <f t="shared" si="78"/>
        <v>0</v>
      </c>
      <c r="Q214" s="108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</row>
    <row r="215" spans="1:154" ht="18" x14ac:dyDescent="0.2">
      <c r="A215" s="88"/>
      <c r="B215" s="87"/>
      <c r="C215" s="87"/>
      <c r="D215" s="87"/>
      <c r="E215" s="87"/>
      <c r="F215" s="87" t="s">
        <v>115</v>
      </c>
      <c r="G215" s="91" t="s">
        <v>357</v>
      </c>
      <c r="H215" s="109"/>
      <c r="I215" s="109"/>
      <c r="J215" s="109">
        <f t="shared" si="81"/>
        <v>0</v>
      </c>
      <c r="K215" s="106" t="e">
        <f t="shared" si="83"/>
        <v>#DIV/0!</v>
      </c>
      <c r="L215" s="109"/>
      <c r="M215" s="110"/>
      <c r="N215" s="109"/>
      <c r="O215" s="111">
        <f t="shared" si="82"/>
        <v>0</v>
      </c>
      <c r="P215" s="111">
        <f t="shared" si="78"/>
        <v>0</v>
      </c>
      <c r="Q215" s="108" t="e">
        <f t="shared" si="80"/>
        <v>#DIV/0!</v>
      </c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</row>
    <row r="216" spans="1:154" ht="18" x14ac:dyDescent="0.2">
      <c r="A216" s="88"/>
      <c r="B216" s="87"/>
      <c r="C216" s="87"/>
      <c r="D216" s="87"/>
      <c r="E216" s="87"/>
      <c r="F216" s="87" t="s">
        <v>38</v>
      </c>
      <c r="G216" s="91" t="s">
        <v>147</v>
      </c>
      <c r="H216" s="109"/>
      <c r="I216" s="109"/>
      <c r="J216" s="109">
        <f t="shared" si="81"/>
        <v>0</v>
      </c>
      <c r="K216" s="106" t="e">
        <f t="shared" si="83"/>
        <v>#DIV/0!</v>
      </c>
      <c r="L216" s="109"/>
      <c r="M216" s="110"/>
      <c r="N216" s="109"/>
      <c r="O216" s="111">
        <f t="shared" si="82"/>
        <v>0</v>
      </c>
      <c r="P216" s="111">
        <f t="shared" si="78"/>
        <v>0</v>
      </c>
      <c r="Q216" s="108" t="e">
        <f t="shared" si="80"/>
        <v>#DIV/0!</v>
      </c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</row>
    <row r="217" spans="1:154" ht="18" x14ac:dyDescent="0.2">
      <c r="A217" s="88"/>
      <c r="B217" s="87"/>
      <c r="C217" s="87"/>
      <c r="D217" s="87"/>
      <c r="E217" s="87"/>
      <c r="F217" s="87" t="s">
        <v>90</v>
      </c>
      <c r="G217" s="91" t="s">
        <v>148</v>
      </c>
      <c r="H217" s="109"/>
      <c r="I217" s="109"/>
      <c r="J217" s="109">
        <f t="shared" si="81"/>
        <v>0</v>
      </c>
      <c r="K217" s="106" t="e">
        <f t="shared" si="83"/>
        <v>#DIV/0!</v>
      </c>
      <c r="L217" s="109"/>
      <c r="M217" s="110"/>
      <c r="N217" s="109"/>
      <c r="O217" s="111">
        <f t="shared" si="82"/>
        <v>0</v>
      </c>
      <c r="P217" s="111">
        <f t="shared" si="78"/>
        <v>0</v>
      </c>
      <c r="Q217" s="108" t="e">
        <f t="shared" si="80"/>
        <v>#DIV/0!</v>
      </c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</row>
    <row r="218" spans="1:154" ht="18" x14ac:dyDescent="0.2">
      <c r="A218" s="88"/>
      <c r="B218" s="87"/>
      <c r="C218" s="87"/>
      <c r="D218" s="87"/>
      <c r="E218" s="87" t="s">
        <v>30</v>
      </c>
      <c r="F218" s="87"/>
      <c r="G218" s="91" t="s">
        <v>149</v>
      </c>
      <c r="H218" s="109"/>
      <c r="I218" s="109"/>
      <c r="J218" s="109">
        <f t="shared" si="81"/>
        <v>0</v>
      </c>
      <c r="K218" s="106"/>
      <c r="L218" s="109"/>
      <c r="M218" s="110"/>
      <c r="N218" s="109"/>
      <c r="O218" s="111">
        <f t="shared" si="82"/>
        <v>0</v>
      </c>
      <c r="P218" s="111">
        <f t="shared" si="78"/>
        <v>0</v>
      </c>
      <c r="Q218" s="108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</row>
    <row r="219" spans="1:154" ht="18" hidden="1" x14ac:dyDescent="0.2">
      <c r="A219" s="76"/>
      <c r="B219" s="77"/>
      <c r="C219" s="77"/>
      <c r="D219" s="77"/>
      <c r="E219" s="77" t="s">
        <v>114</v>
      </c>
      <c r="F219" s="77"/>
      <c r="G219" s="159" t="s">
        <v>150</v>
      </c>
      <c r="H219" s="105">
        <f>SUM(H220:H222)</f>
        <v>0</v>
      </c>
      <c r="I219" s="105">
        <f>SUM(I220:I222)</f>
        <v>0</v>
      </c>
      <c r="J219" s="109">
        <f t="shared" si="81"/>
        <v>0</v>
      </c>
      <c r="K219" s="106"/>
      <c r="L219" s="105">
        <f>SUM(L220:L222)</f>
        <v>0</v>
      </c>
      <c r="M219" s="96">
        <f>SUM(M220:M222)</f>
        <v>0</v>
      </c>
      <c r="N219" s="105">
        <f>SUM(N220:N222)</f>
        <v>0</v>
      </c>
      <c r="O219" s="107">
        <f>SUM(O220:O222)</f>
        <v>0</v>
      </c>
      <c r="P219" s="107">
        <f t="shared" si="78"/>
        <v>0</v>
      </c>
      <c r="Q219" s="108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</row>
    <row r="220" spans="1:154" ht="18" hidden="1" x14ac:dyDescent="0.2">
      <c r="A220" s="88"/>
      <c r="B220" s="87"/>
      <c r="C220" s="87"/>
      <c r="D220" s="87"/>
      <c r="E220" s="87"/>
      <c r="F220" s="87" t="s">
        <v>32</v>
      </c>
      <c r="G220" s="91" t="s">
        <v>308</v>
      </c>
      <c r="H220" s="109"/>
      <c r="I220" s="109"/>
      <c r="J220" s="109">
        <f t="shared" si="81"/>
        <v>0</v>
      </c>
      <c r="K220" s="106"/>
      <c r="L220" s="109"/>
      <c r="M220" s="110"/>
      <c r="N220" s="109"/>
      <c r="O220" s="111">
        <f t="shared" ref="O220:O222" si="84">M220+N220</f>
        <v>0</v>
      </c>
      <c r="P220" s="111">
        <f t="shared" si="78"/>
        <v>0</v>
      </c>
      <c r="Q220" s="108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</row>
    <row r="221" spans="1:154" ht="18" hidden="1" x14ac:dyDescent="0.2">
      <c r="A221" s="88"/>
      <c r="B221" s="87"/>
      <c r="C221" s="87"/>
      <c r="D221" s="87"/>
      <c r="E221" s="87"/>
      <c r="F221" s="87" t="s">
        <v>43</v>
      </c>
      <c r="G221" s="91" t="s">
        <v>358</v>
      </c>
      <c r="H221" s="109"/>
      <c r="I221" s="109"/>
      <c r="J221" s="109">
        <f t="shared" si="81"/>
        <v>0</v>
      </c>
      <c r="K221" s="106"/>
      <c r="L221" s="109"/>
      <c r="M221" s="110"/>
      <c r="N221" s="109"/>
      <c r="O221" s="111">
        <f t="shared" si="84"/>
        <v>0</v>
      </c>
      <c r="P221" s="111">
        <f t="shared" si="78"/>
        <v>0</v>
      </c>
      <c r="Q221" s="108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</row>
    <row r="222" spans="1:154" ht="18" hidden="1" x14ac:dyDescent="0.2">
      <c r="A222" s="88"/>
      <c r="B222" s="87"/>
      <c r="C222" s="87"/>
      <c r="D222" s="87"/>
      <c r="E222" s="87"/>
      <c r="F222" s="87" t="s">
        <v>90</v>
      </c>
      <c r="G222" s="91" t="s">
        <v>151</v>
      </c>
      <c r="H222" s="109"/>
      <c r="I222" s="109"/>
      <c r="J222" s="109">
        <f t="shared" si="81"/>
        <v>0</v>
      </c>
      <c r="K222" s="106"/>
      <c r="L222" s="109"/>
      <c r="M222" s="110"/>
      <c r="N222" s="109"/>
      <c r="O222" s="111">
        <f t="shared" si="84"/>
        <v>0</v>
      </c>
      <c r="P222" s="111">
        <f t="shared" si="78"/>
        <v>0</v>
      </c>
      <c r="Q222" s="108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</row>
    <row r="223" spans="1:154" ht="18" x14ac:dyDescent="0.2">
      <c r="A223" s="76"/>
      <c r="B223" s="77"/>
      <c r="C223" s="77"/>
      <c r="D223" s="77"/>
      <c r="E223" s="77" t="s">
        <v>33</v>
      </c>
      <c r="F223" s="77"/>
      <c r="G223" s="159" t="s">
        <v>359</v>
      </c>
      <c r="H223" s="105">
        <f>H224+H225</f>
        <v>0</v>
      </c>
      <c r="I223" s="105">
        <f>I224+I225</f>
        <v>0</v>
      </c>
      <c r="J223" s="109">
        <f t="shared" si="81"/>
        <v>0</v>
      </c>
      <c r="K223" s="106"/>
      <c r="L223" s="105">
        <f>L224+L225</f>
        <v>0</v>
      </c>
      <c r="M223" s="96">
        <f>M224+M225</f>
        <v>0</v>
      </c>
      <c r="N223" s="105">
        <f>N224+N225</f>
        <v>0</v>
      </c>
      <c r="O223" s="107">
        <f>O224+O225</f>
        <v>0</v>
      </c>
      <c r="P223" s="107">
        <f t="shared" si="78"/>
        <v>0</v>
      </c>
      <c r="Q223" s="108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</row>
    <row r="224" spans="1:154" ht="18" x14ac:dyDescent="0.2">
      <c r="A224" s="88"/>
      <c r="B224" s="87"/>
      <c r="C224" s="87"/>
      <c r="D224" s="87"/>
      <c r="E224" s="87"/>
      <c r="F224" s="87" t="s">
        <v>32</v>
      </c>
      <c r="G224" s="91" t="s">
        <v>177</v>
      </c>
      <c r="H224" s="109"/>
      <c r="I224" s="109"/>
      <c r="J224" s="109">
        <f t="shared" si="81"/>
        <v>0</v>
      </c>
      <c r="K224" s="106"/>
      <c r="L224" s="109"/>
      <c r="M224" s="110"/>
      <c r="N224" s="109"/>
      <c r="O224" s="111">
        <f t="shared" ref="O224:O228" si="85">M224+N224</f>
        <v>0</v>
      </c>
      <c r="P224" s="111">
        <f t="shared" si="78"/>
        <v>0</v>
      </c>
      <c r="Q224" s="108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</row>
    <row r="225" spans="1:154" ht="18" x14ac:dyDescent="0.2">
      <c r="A225" s="88"/>
      <c r="B225" s="87"/>
      <c r="C225" s="87"/>
      <c r="D225" s="87"/>
      <c r="E225" s="87"/>
      <c r="F225" s="87" t="s">
        <v>30</v>
      </c>
      <c r="G225" s="91" t="s">
        <v>270</v>
      </c>
      <c r="H225" s="109"/>
      <c r="I225" s="109"/>
      <c r="J225" s="109">
        <f t="shared" si="81"/>
        <v>0</v>
      </c>
      <c r="K225" s="106"/>
      <c r="L225" s="109"/>
      <c r="M225" s="110"/>
      <c r="N225" s="109"/>
      <c r="O225" s="111">
        <f t="shared" si="85"/>
        <v>0</v>
      </c>
      <c r="P225" s="111">
        <f t="shared" si="78"/>
        <v>0</v>
      </c>
      <c r="Q225" s="108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</row>
    <row r="226" spans="1:154" ht="18" x14ac:dyDescent="0.2">
      <c r="A226" s="88"/>
      <c r="B226" s="87"/>
      <c r="C226" s="87"/>
      <c r="D226" s="87"/>
      <c r="E226" s="87">
        <v>11</v>
      </c>
      <c r="F226" s="87"/>
      <c r="G226" s="91" t="s">
        <v>360</v>
      </c>
      <c r="H226" s="109"/>
      <c r="I226" s="109"/>
      <c r="J226" s="109">
        <f t="shared" si="81"/>
        <v>0</v>
      </c>
      <c r="K226" s="106"/>
      <c r="L226" s="109"/>
      <c r="M226" s="110"/>
      <c r="N226" s="109"/>
      <c r="O226" s="111">
        <f t="shared" si="85"/>
        <v>0</v>
      </c>
      <c r="P226" s="111">
        <f t="shared" si="78"/>
        <v>0</v>
      </c>
      <c r="Q226" s="108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</row>
    <row r="227" spans="1:154" ht="18" x14ac:dyDescent="0.2">
      <c r="A227" s="88"/>
      <c r="B227" s="87"/>
      <c r="C227" s="87"/>
      <c r="D227" s="87"/>
      <c r="E227" s="87">
        <v>13</v>
      </c>
      <c r="F227" s="87"/>
      <c r="G227" s="91" t="s">
        <v>179</v>
      </c>
      <c r="H227" s="109"/>
      <c r="I227" s="109"/>
      <c r="J227" s="109">
        <f t="shared" si="81"/>
        <v>0</v>
      </c>
      <c r="K227" s="106"/>
      <c r="L227" s="109"/>
      <c r="M227" s="110"/>
      <c r="N227" s="109"/>
      <c r="O227" s="111">
        <f t="shared" si="85"/>
        <v>0</v>
      </c>
      <c r="P227" s="111">
        <f t="shared" si="78"/>
        <v>0</v>
      </c>
      <c r="Q227" s="108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</row>
    <row r="228" spans="1:154" ht="18" x14ac:dyDescent="0.2">
      <c r="A228" s="88"/>
      <c r="B228" s="87"/>
      <c r="C228" s="87"/>
      <c r="D228" s="87"/>
      <c r="E228" s="87">
        <v>14</v>
      </c>
      <c r="F228" s="87"/>
      <c r="G228" s="91" t="s">
        <v>361</v>
      </c>
      <c r="H228" s="109"/>
      <c r="I228" s="109"/>
      <c r="J228" s="109">
        <f t="shared" si="81"/>
        <v>0</v>
      </c>
      <c r="K228" s="106"/>
      <c r="L228" s="109"/>
      <c r="M228" s="110"/>
      <c r="N228" s="109"/>
      <c r="O228" s="111">
        <f t="shared" si="85"/>
        <v>0</v>
      </c>
      <c r="P228" s="111">
        <f t="shared" si="78"/>
        <v>0</v>
      </c>
      <c r="Q228" s="108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</row>
    <row r="229" spans="1:154" ht="18" x14ac:dyDescent="0.2">
      <c r="A229" s="76"/>
      <c r="B229" s="77"/>
      <c r="C229" s="77"/>
      <c r="D229" s="77"/>
      <c r="E229" s="77" t="s">
        <v>90</v>
      </c>
      <c r="F229" s="77"/>
      <c r="G229" s="159" t="s">
        <v>152</v>
      </c>
      <c r="H229" s="105">
        <f>H230+H231+H232+H233+H234</f>
        <v>0</v>
      </c>
      <c r="I229" s="105">
        <f>I230+I231+I232+I233+I234</f>
        <v>0</v>
      </c>
      <c r="J229" s="109">
        <f t="shared" si="81"/>
        <v>0</v>
      </c>
      <c r="K229" s="106"/>
      <c r="L229" s="105">
        <f>L230+L231+L232+L233+L234</f>
        <v>0</v>
      </c>
      <c r="M229" s="105">
        <f>M230+M231+M232+M233+M234</f>
        <v>0</v>
      </c>
      <c r="N229" s="105">
        <f>N230+N231+N232+N233+N234</f>
        <v>0</v>
      </c>
      <c r="O229" s="105">
        <f>O230+O231+O232+O233+O234</f>
        <v>0</v>
      </c>
      <c r="P229" s="107">
        <f t="shared" si="78"/>
        <v>0</v>
      </c>
      <c r="Q229" s="108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</row>
    <row r="230" spans="1:154" ht="18" hidden="1" x14ac:dyDescent="0.2">
      <c r="A230" s="88"/>
      <c r="B230" s="87"/>
      <c r="C230" s="87"/>
      <c r="D230" s="87"/>
      <c r="E230" s="87"/>
      <c r="F230" s="87" t="s">
        <v>30</v>
      </c>
      <c r="G230" s="91" t="s">
        <v>291</v>
      </c>
      <c r="H230" s="109"/>
      <c r="I230" s="109"/>
      <c r="J230" s="109">
        <f t="shared" si="81"/>
        <v>0</v>
      </c>
      <c r="K230" s="106"/>
      <c r="L230" s="109"/>
      <c r="M230" s="110"/>
      <c r="N230" s="109"/>
      <c r="O230" s="111">
        <f t="shared" ref="O230:O234" si="86">M230+N230</f>
        <v>0</v>
      </c>
      <c r="P230" s="111">
        <f t="shared" si="78"/>
        <v>0</v>
      </c>
      <c r="Q230" s="108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</row>
    <row r="231" spans="1:154" ht="18" x14ac:dyDescent="0.2">
      <c r="A231" s="88"/>
      <c r="B231" s="87"/>
      <c r="C231" s="87"/>
      <c r="D231" s="87"/>
      <c r="E231" s="87"/>
      <c r="F231" s="87" t="s">
        <v>43</v>
      </c>
      <c r="G231" s="91" t="s">
        <v>326</v>
      </c>
      <c r="H231" s="109"/>
      <c r="I231" s="109"/>
      <c r="J231" s="109"/>
      <c r="K231" s="106"/>
      <c r="L231" s="109"/>
      <c r="M231" s="110"/>
      <c r="N231" s="109"/>
      <c r="O231" s="111"/>
      <c r="P231" s="111"/>
      <c r="Q231" s="108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</row>
    <row r="232" spans="1:154" ht="18" x14ac:dyDescent="0.2">
      <c r="A232" s="88"/>
      <c r="B232" s="87"/>
      <c r="C232" s="87"/>
      <c r="D232" s="87"/>
      <c r="E232" s="87"/>
      <c r="F232" s="87" t="s">
        <v>22</v>
      </c>
      <c r="G232" s="91" t="s">
        <v>153</v>
      </c>
      <c r="H232" s="109"/>
      <c r="I232" s="109"/>
      <c r="J232" s="109">
        <f t="shared" si="81"/>
        <v>0</v>
      </c>
      <c r="K232" s="106"/>
      <c r="L232" s="109"/>
      <c r="M232" s="110"/>
      <c r="N232" s="109"/>
      <c r="O232" s="111">
        <f t="shared" si="86"/>
        <v>0</v>
      </c>
      <c r="P232" s="111">
        <f t="shared" si="78"/>
        <v>0</v>
      </c>
      <c r="Q232" s="108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</row>
    <row r="233" spans="1:154" ht="18" x14ac:dyDescent="0.2">
      <c r="A233" s="88"/>
      <c r="B233" s="87"/>
      <c r="C233" s="87"/>
      <c r="D233" s="87"/>
      <c r="E233" s="87"/>
      <c r="F233" s="87" t="s">
        <v>33</v>
      </c>
      <c r="G233" s="91" t="s">
        <v>290</v>
      </c>
      <c r="H233" s="109"/>
      <c r="I233" s="109"/>
      <c r="J233" s="109">
        <f t="shared" si="81"/>
        <v>0</v>
      </c>
      <c r="K233" s="106"/>
      <c r="L233" s="109"/>
      <c r="M233" s="110"/>
      <c r="N233" s="109"/>
      <c r="O233" s="111">
        <f t="shared" si="86"/>
        <v>0</v>
      </c>
      <c r="P233" s="111">
        <f t="shared" si="78"/>
        <v>0</v>
      </c>
      <c r="Q233" s="108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</row>
    <row r="234" spans="1:154" ht="18" x14ac:dyDescent="0.2">
      <c r="A234" s="88"/>
      <c r="B234" s="87"/>
      <c r="C234" s="87"/>
      <c r="D234" s="87"/>
      <c r="E234" s="87"/>
      <c r="F234" s="87" t="s">
        <v>90</v>
      </c>
      <c r="G234" s="91" t="s">
        <v>154</v>
      </c>
      <c r="H234" s="109"/>
      <c r="I234" s="109"/>
      <c r="J234" s="109">
        <f t="shared" si="81"/>
        <v>0</v>
      </c>
      <c r="K234" s="106"/>
      <c r="L234" s="109"/>
      <c r="M234" s="110"/>
      <c r="N234" s="109"/>
      <c r="O234" s="111">
        <f t="shared" si="86"/>
        <v>0</v>
      </c>
      <c r="P234" s="111">
        <f t="shared" si="78"/>
        <v>0</v>
      </c>
      <c r="Q234" s="108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</row>
    <row r="235" spans="1:154" ht="18" x14ac:dyDescent="0.2">
      <c r="A235" s="76"/>
      <c r="B235" s="77"/>
      <c r="C235" s="77"/>
      <c r="D235" s="77" t="s">
        <v>91</v>
      </c>
      <c r="E235" s="77"/>
      <c r="F235" s="77"/>
      <c r="G235" s="159" t="s">
        <v>70</v>
      </c>
      <c r="H235" s="105">
        <f>H236</f>
        <v>0</v>
      </c>
      <c r="I235" s="105">
        <f>I236</f>
        <v>0</v>
      </c>
      <c r="J235" s="109">
        <f t="shared" si="81"/>
        <v>0</v>
      </c>
      <c r="K235" s="106" t="e">
        <f>ROUND(I235/H235*100,2)</f>
        <v>#DIV/0!</v>
      </c>
      <c r="L235" s="105">
        <f>L236</f>
        <v>0</v>
      </c>
      <c r="M235" s="96">
        <f>M236</f>
        <v>0</v>
      </c>
      <c r="N235" s="105">
        <f>N236</f>
        <v>0</v>
      </c>
      <c r="O235" s="107">
        <f>O236</f>
        <v>0</v>
      </c>
      <c r="P235" s="107">
        <f t="shared" si="78"/>
        <v>0</v>
      </c>
      <c r="Q235" s="108" t="e">
        <f t="shared" si="80"/>
        <v>#DIV/0!</v>
      </c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</row>
    <row r="236" spans="1:154" ht="36" x14ac:dyDescent="0.2">
      <c r="A236" s="88"/>
      <c r="B236" s="87"/>
      <c r="C236" s="87"/>
      <c r="D236" s="87"/>
      <c r="E236" s="87" t="s">
        <v>38</v>
      </c>
      <c r="F236" s="87"/>
      <c r="G236" s="91" t="s">
        <v>289</v>
      </c>
      <c r="H236" s="109"/>
      <c r="I236" s="109"/>
      <c r="J236" s="109">
        <f t="shared" si="81"/>
        <v>0</v>
      </c>
      <c r="K236" s="106" t="e">
        <f>ROUND(I236/H236*100,2)</f>
        <v>#DIV/0!</v>
      </c>
      <c r="L236" s="109"/>
      <c r="M236" s="110"/>
      <c r="N236" s="109"/>
      <c r="O236" s="111">
        <f t="shared" ref="O236" si="87">M236+N236</f>
        <v>0</v>
      </c>
      <c r="P236" s="111">
        <f t="shared" si="78"/>
        <v>0</v>
      </c>
      <c r="Q236" s="108" t="e">
        <f t="shared" si="80"/>
        <v>#DIV/0!</v>
      </c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</row>
    <row r="237" spans="1:154" ht="36" x14ac:dyDescent="0.2">
      <c r="A237" s="76"/>
      <c r="B237" s="77"/>
      <c r="C237" s="77"/>
      <c r="D237" s="77">
        <v>51</v>
      </c>
      <c r="E237" s="77"/>
      <c r="F237" s="77"/>
      <c r="G237" s="159" t="s">
        <v>363</v>
      </c>
      <c r="H237" s="105">
        <f>H238</f>
        <v>0</v>
      </c>
      <c r="I237" s="105">
        <f>I238</f>
        <v>0</v>
      </c>
      <c r="J237" s="109">
        <f t="shared" si="81"/>
        <v>0</v>
      </c>
      <c r="K237" s="106"/>
      <c r="L237" s="105">
        <f t="shared" ref="L237:N238" si="88">L238</f>
        <v>0</v>
      </c>
      <c r="M237" s="96">
        <f t="shared" si="88"/>
        <v>0</v>
      </c>
      <c r="N237" s="105">
        <f t="shared" si="88"/>
        <v>0</v>
      </c>
      <c r="O237" s="107">
        <f t="shared" ref="O237:O238" si="89">O238</f>
        <v>0</v>
      </c>
      <c r="P237" s="107">
        <f t="shared" si="78"/>
        <v>0</v>
      </c>
      <c r="Q237" s="108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</row>
    <row r="238" spans="1:154" ht="18" x14ac:dyDescent="0.2">
      <c r="A238" s="76"/>
      <c r="B238" s="77"/>
      <c r="C238" s="77"/>
      <c r="D238" s="77"/>
      <c r="E238" s="77" t="s">
        <v>32</v>
      </c>
      <c r="F238" s="77"/>
      <c r="G238" s="89" t="s">
        <v>362</v>
      </c>
      <c r="H238" s="105">
        <f>H239</f>
        <v>0</v>
      </c>
      <c r="I238" s="105">
        <f>I239</f>
        <v>0</v>
      </c>
      <c r="J238" s="109">
        <f t="shared" si="81"/>
        <v>0</v>
      </c>
      <c r="K238" s="106"/>
      <c r="L238" s="105">
        <f t="shared" si="88"/>
        <v>0</v>
      </c>
      <c r="M238" s="96">
        <f t="shared" si="88"/>
        <v>0</v>
      </c>
      <c r="N238" s="105">
        <f t="shared" si="88"/>
        <v>0</v>
      </c>
      <c r="O238" s="107">
        <f t="shared" si="89"/>
        <v>0</v>
      </c>
      <c r="P238" s="107">
        <f t="shared" si="78"/>
        <v>0</v>
      </c>
      <c r="Q238" s="108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</row>
    <row r="239" spans="1:154" ht="18" x14ac:dyDescent="0.2">
      <c r="A239" s="88"/>
      <c r="B239" s="87"/>
      <c r="C239" s="87"/>
      <c r="D239" s="87"/>
      <c r="E239" s="87"/>
      <c r="F239" s="87" t="s">
        <v>32</v>
      </c>
      <c r="G239" s="91" t="s">
        <v>93</v>
      </c>
      <c r="H239" s="109"/>
      <c r="I239" s="109"/>
      <c r="J239" s="109">
        <f t="shared" si="81"/>
        <v>0</v>
      </c>
      <c r="K239" s="106"/>
      <c r="L239" s="109"/>
      <c r="M239" s="110"/>
      <c r="N239" s="109"/>
      <c r="O239" s="111">
        <f t="shared" ref="O239:O243" si="90">M239+N239</f>
        <v>0</v>
      </c>
      <c r="P239" s="111">
        <f t="shared" si="78"/>
        <v>0</v>
      </c>
      <c r="Q239" s="108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</row>
    <row r="240" spans="1:154" ht="36" x14ac:dyDescent="0.2">
      <c r="A240" s="88"/>
      <c r="B240" s="87"/>
      <c r="C240" s="87"/>
      <c r="D240" s="77">
        <v>56</v>
      </c>
      <c r="E240" s="77"/>
      <c r="F240" s="77"/>
      <c r="G240" s="89" t="s">
        <v>332</v>
      </c>
      <c r="H240" s="109">
        <f>H241</f>
        <v>0</v>
      </c>
      <c r="I240" s="109">
        <f>I241</f>
        <v>0</v>
      </c>
      <c r="J240" s="109">
        <f t="shared" si="81"/>
        <v>0</v>
      </c>
      <c r="K240" s="106"/>
      <c r="L240" s="109">
        <f t="shared" ref="L240:N240" si="91">L241</f>
        <v>0</v>
      </c>
      <c r="M240" s="110">
        <f t="shared" si="91"/>
        <v>0</v>
      </c>
      <c r="N240" s="109">
        <f t="shared" si="91"/>
        <v>0</v>
      </c>
      <c r="O240" s="111">
        <f t="shared" si="90"/>
        <v>0</v>
      </c>
      <c r="P240" s="111">
        <f t="shared" si="78"/>
        <v>0</v>
      </c>
      <c r="Q240" s="108" t="e">
        <f t="shared" si="80"/>
        <v>#DIV/0!</v>
      </c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</row>
    <row r="241" spans="1:154" ht="36" x14ac:dyDescent="0.2">
      <c r="A241" s="88"/>
      <c r="B241" s="87"/>
      <c r="C241" s="87"/>
      <c r="D241" s="87"/>
      <c r="E241" s="87">
        <v>49</v>
      </c>
      <c r="F241" s="87"/>
      <c r="G241" s="91" t="s">
        <v>265</v>
      </c>
      <c r="H241" s="109">
        <f>H242+H243</f>
        <v>0</v>
      </c>
      <c r="I241" s="109">
        <f>I242+I243</f>
        <v>0</v>
      </c>
      <c r="J241" s="109">
        <f t="shared" si="81"/>
        <v>0</v>
      </c>
      <c r="K241" s="106"/>
      <c r="L241" s="109">
        <f t="shared" ref="L241:N241" si="92">L242+L243</f>
        <v>0</v>
      </c>
      <c r="M241" s="110">
        <f t="shared" si="92"/>
        <v>0</v>
      </c>
      <c r="N241" s="109">
        <f t="shared" si="92"/>
        <v>0</v>
      </c>
      <c r="O241" s="111">
        <f t="shared" si="90"/>
        <v>0</v>
      </c>
      <c r="P241" s="111">
        <f t="shared" si="78"/>
        <v>0</v>
      </c>
      <c r="Q241" s="108" t="e">
        <f t="shared" si="80"/>
        <v>#DIV/0!</v>
      </c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</row>
    <row r="242" spans="1:154" ht="18" x14ac:dyDescent="0.2">
      <c r="A242" s="88"/>
      <c r="B242" s="87"/>
      <c r="C242" s="87"/>
      <c r="D242" s="87"/>
      <c r="E242" s="87"/>
      <c r="F242" s="87" t="s">
        <v>54</v>
      </c>
      <c r="G242" s="91" t="s">
        <v>155</v>
      </c>
      <c r="H242" s="109"/>
      <c r="I242" s="109"/>
      <c r="J242" s="109">
        <f t="shared" si="81"/>
        <v>0</v>
      </c>
      <c r="K242" s="106"/>
      <c r="L242" s="109"/>
      <c r="M242" s="110"/>
      <c r="N242" s="109"/>
      <c r="O242" s="111">
        <f t="shared" si="90"/>
        <v>0</v>
      </c>
      <c r="P242" s="111">
        <f t="shared" si="78"/>
        <v>0</v>
      </c>
      <c r="Q242" s="108" t="e">
        <f t="shared" si="80"/>
        <v>#DIV/0!</v>
      </c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</row>
    <row r="243" spans="1:154" ht="18" x14ac:dyDescent="0.2">
      <c r="A243" s="88"/>
      <c r="B243" s="87"/>
      <c r="C243" s="87"/>
      <c r="D243" s="87"/>
      <c r="E243" s="87"/>
      <c r="F243" s="87" t="s">
        <v>55</v>
      </c>
      <c r="G243" s="91" t="s">
        <v>156</v>
      </c>
      <c r="H243" s="109"/>
      <c r="I243" s="109"/>
      <c r="J243" s="109">
        <f t="shared" si="81"/>
        <v>0</v>
      </c>
      <c r="K243" s="106"/>
      <c r="L243" s="109"/>
      <c r="M243" s="110"/>
      <c r="N243" s="109"/>
      <c r="O243" s="111">
        <f t="shared" si="90"/>
        <v>0</v>
      </c>
      <c r="P243" s="111">
        <f t="shared" si="78"/>
        <v>0</v>
      </c>
      <c r="Q243" s="108" t="e">
        <f t="shared" si="80"/>
        <v>#DIV/0!</v>
      </c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</row>
    <row r="244" spans="1:154" ht="18" x14ac:dyDescent="0.2">
      <c r="A244" s="76"/>
      <c r="B244" s="77"/>
      <c r="C244" s="77"/>
      <c r="D244" s="77">
        <v>57</v>
      </c>
      <c r="E244" s="77"/>
      <c r="F244" s="77"/>
      <c r="G244" s="159" t="s">
        <v>78</v>
      </c>
      <c r="H244" s="105">
        <f>H246</f>
        <v>43000</v>
      </c>
      <c r="I244" s="105">
        <f>I246</f>
        <v>28800</v>
      </c>
      <c r="J244" s="109">
        <f t="shared" si="81"/>
        <v>14200</v>
      </c>
      <c r="K244" s="106">
        <f>ROUND(I244/H244*100,2)</f>
        <v>66.98</v>
      </c>
      <c r="L244" s="105">
        <f>L246</f>
        <v>28800</v>
      </c>
      <c r="M244" s="96">
        <f>M246</f>
        <v>17791.5</v>
      </c>
      <c r="N244" s="105">
        <f>N246</f>
        <v>4030.2</v>
      </c>
      <c r="O244" s="107">
        <f>O246</f>
        <v>21821.7</v>
      </c>
      <c r="P244" s="107">
        <f t="shared" si="78"/>
        <v>6978.2999999999993</v>
      </c>
      <c r="Q244" s="108">
        <f t="shared" si="80"/>
        <v>75.77</v>
      </c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</row>
    <row r="245" spans="1:154" ht="18" x14ac:dyDescent="0.2">
      <c r="A245" s="76"/>
      <c r="B245" s="77"/>
      <c r="C245" s="77"/>
      <c r="D245" s="77"/>
      <c r="E245" s="77"/>
      <c r="F245" s="77"/>
      <c r="G245" s="89" t="s">
        <v>99</v>
      </c>
      <c r="H245" s="125"/>
      <c r="I245" s="125"/>
      <c r="J245" s="109">
        <f t="shared" si="81"/>
        <v>0</v>
      </c>
      <c r="K245" s="106"/>
      <c r="L245" s="125"/>
      <c r="M245" s="126"/>
      <c r="N245" s="125"/>
      <c r="O245" s="111"/>
      <c r="P245" s="111">
        <f t="shared" si="78"/>
        <v>0</v>
      </c>
      <c r="Q245" s="108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</row>
    <row r="246" spans="1:154" ht="18" x14ac:dyDescent="0.2">
      <c r="A246" s="76"/>
      <c r="B246" s="77"/>
      <c r="C246" s="77"/>
      <c r="D246" s="77"/>
      <c r="E246" s="77" t="s">
        <v>30</v>
      </c>
      <c r="F246" s="77"/>
      <c r="G246" s="89" t="s">
        <v>100</v>
      </c>
      <c r="H246" s="105">
        <f>H248+H247</f>
        <v>43000</v>
      </c>
      <c r="I246" s="105">
        <f>I248+I247</f>
        <v>28800</v>
      </c>
      <c r="J246" s="109">
        <f t="shared" si="81"/>
        <v>14200</v>
      </c>
      <c r="K246" s="106">
        <f>ROUND(I246/H246*100,2)</f>
        <v>66.98</v>
      </c>
      <c r="L246" s="105">
        <f>L248+L247</f>
        <v>28800</v>
      </c>
      <c r="M246" s="96">
        <f>M248+M247</f>
        <v>17791.5</v>
      </c>
      <c r="N246" s="105">
        <f>N248+N247</f>
        <v>4030.2</v>
      </c>
      <c r="O246" s="107">
        <f>O248+O247</f>
        <v>21821.7</v>
      </c>
      <c r="P246" s="107">
        <f t="shared" si="78"/>
        <v>6978.2999999999993</v>
      </c>
      <c r="Q246" s="108">
        <f t="shared" si="80"/>
        <v>75.77</v>
      </c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</row>
    <row r="247" spans="1:154" ht="18" hidden="1" x14ac:dyDescent="0.2">
      <c r="A247" s="88"/>
      <c r="B247" s="87"/>
      <c r="C247" s="87"/>
      <c r="D247" s="87"/>
      <c r="E247" s="87"/>
      <c r="F247" s="87" t="s">
        <v>32</v>
      </c>
      <c r="G247" s="91" t="s">
        <v>288</v>
      </c>
      <c r="H247" s="109"/>
      <c r="I247" s="109"/>
      <c r="J247" s="109">
        <f t="shared" si="81"/>
        <v>0</v>
      </c>
      <c r="K247" s="106"/>
      <c r="L247" s="109"/>
      <c r="M247" s="110"/>
      <c r="N247" s="109"/>
      <c r="O247" s="111">
        <f t="shared" ref="O247:O248" si="93">M247+N247</f>
        <v>0</v>
      </c>
      <c r="P247" s="111">
        <f t="shared" ref="P247:P304" si="94">L247-O247</f>
        <v>0</v>
      </c>
      <c r="Q247" s="108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</row>
    <row r="248" spans="1:154" ht="18" x14ac:dyDescent="0.2">
      <c r="A248" s="88"/>
      <c r="B248" s="87"/>
      <c r="C248" s="87"/>
      <c r="D248" s="87"/>
      <c r="E248" s="87"/>
      <c r="F248" s="87" t="s">
        <v>30</v>
      </c>
      <c r="G248" s="91" t="s">
        <v>102</v>
      </c>
      <c r="H248" s="109">
        <v>43000</v>
      </c>
      <c r="I248" s="109">
        <v>28800</v>
      </c>
      <c r="J248" s="109">
        <f t="shared" si="81"/>
        <v>14200</v>
      </c>
      <c r="K248" s="106">
        <f>ROUND(I248/H248*100,2)</f>
        <v>66.98</v>
      </c>
      <c r="L248" s="109">
        <v>28800</v>
      </c>
      <c r="M248" s="110">
        <v>17791.5</v>
      </c>
      <c r="N248" s="109">
        <v>4030.2</v>
      </c>
      <c r="O248" s="111">
        <f t="shared" si="93"/>
        <v>21821.7</v>
      </c>
      <c r="P248" s="111">
        <f t="shared" si="94"/>
        <v>6978.2999999999993</v>
      </c>
      <c r="Q248" s="108">
        <f t="shared" ref="Q248:Q303" si="95">ROUND(O248/L248*100,2)</f>
        <v>75.77</v>
      </c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</row>
    <row r="249" spans="1:154" ht="18" x14ac:dyDescent="0.2">
      <c r="A249" s="76"/>
      <c r="B249" s="77"/>
      <c r="C249" s="77"/>
      <c r="D249" s="77" t="s">
        <v>105</v>
      </c>
      <c r="E249" s="77"/>
      <c r="F249" s="77"/>
      <c r="G249" s="159" t="s">
        <v>83</v>
      </c>
      <c r="H249" s="105">
        <f>H250</f>
        <v>0</v>
      </c>
      <c r="I249" s="105">
        <f>I250</f>
        <v>0</v>
      </c>
      <c r="J249" s="109">
        <f t="shared" si="81"/>
        <v>0</v>
      </c>
      <c r="K249" s="106"/>
      <c r="L249" s="105">
        <f>L250</f>
        <v>0</v>
      </c>
      <c r="M249" s="96">
        <f>M250</f>
        <v>0</v>
      </c>
      <c r="N249" s="105">
        <f>N250</f>
        <v>0</v>
      </c>
      <c r="O249" s="107">
        <f>O250</f>
        <v>0</v>
      </c>
      <c r="P249" s="107">
        <f t="shared" si="94"/>
        <v>0</v>
      </c>
      <c r="Q249" s="108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</row>
    <row r="250" spans="1:154" ht="18" x14ac:dyDescent="0.2">
      <c r="A250" s="76"/>
      <c r="B250" s="77"/>
      <c r="C250" s="77"/>
      <c r="D250" s="77">
        <v>71</v>
      </c>
      <c r="E250" s="77"/>
      <c r="F250" s="77"/>
      <c r="G250" s="159" t="s">
        <v>157</v>
      </c>
      <c r="H250" s="105">
        <f>H251+H256</f>
        <v>0</v>
      </c>
      <c r="I250" s="105">
        <f>I251+I256</f>
        <v>0</v>
      </c>
      <c r="J250" s="109">
        <f t="shared" si="81"/>
        <v>0</v>
      </c>
      <c r="K250" s="106"/>
      <c r="L250" s="105">
        <f>L251+L256</f>
        <v>0</v>
      </c>
      <c r="M250" s="96">
        <f>M251+M256</f>
        <v>0</v>
      </c>
      <c r="N250" s="105">
        <f>N251+N256</f>
        <v>0</v>
      </c>
      <c r="O250" s="107">
        <f>O251+O256</f>
        <v>0</v>
      </c>
      <c r="P250" s="107">
        <f t="shared" si="94"/>
        <v>0</v>
      </c>
      <c r="Q250" s="108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</row>
    <row r="251" spans="1:154" ht="18" x14ac:dyDescent="0.2">
      <c r="A251" s="76"/>
      <c r="B251" s="77"/>
      <c r="C251" s="77"/>
      <c r="D251" s="77"/>
      <c r="E251" s="77" t="s">
        <v>32</v>
      </c>
      <c r="F251" s="77"/>
      <c r="G251" s="89" t="s">
        <v>158</v>
      </c>
      <c r="H251" s="105">
        <f>H252+H253+H254+H255</f>
        <v>0</v>
      </c>
      <c r="I251" s="105">
        <f>I252+I253+I254+I255</f>
        <v>0</v>
      </c>
      <c r="J251" s="109">
        <f t="shared" si="81"/>
        <v>0</v>
      </c>
      <c r="K251" s="106"/>
      <c r="L251" s="105">
        <f>L252+L253+L254+L255</f>
        <v>0</v>
      </c>
      <c r="M251" s="96">
        <f>M252+M253+M254+M255</f>
        <v>0</v>
      </c>
      <c r="N251" s="105">
        <f>N252+N253+N254+N255</f>
        <v>0</v>
      </c>
      <c r="O251" s="107">
        <f>O252+O253+O254+O255</f>
        <v>0</v>
      </c>
      <c r="P251" s="107">
        <f t="shared" si="94"/>
        <v>0</v>
      </c>
      <c r="Q251" s="108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</row>
    <row r="252" spans="1:154" ht="18" hidden="1" x14ac:dyDescent="0.2">
      <c r="A252" s="88"/>
      <c r="B252" s="87"/>
      <c r="C252" s="87"/>
      <c r="D252" s="87"/>
      <c r="E252" s="87"/>
      <c r="F252" s="87" t="s">
        <v>32</v>
      </c>
      <c r="G252" s="91" t="s">
        <v>368</v>
      </c>
      <c r="H252" s="109"/>
      <c r="I252" s="109"/>
      <c r="J252" s="109">
        <f t="shared" si="81"/>
        <v>0</v>
      </c>
      <c r="K252" s="106"/>
      <c r="L252" s="109"/>
      <c r="M252" s="110"/>
      <c r="N252" s="109"/>
      <c r="O252" s="111">
        <f t="shared" ref="O252:O257" si="96">M252+N252</f>
        <v>0</v>
      </c>
      <c r="P252" s="111">
        <f t="shared" si="94"/>
        <v>0</v>
      </c>
      <c r="Q252" s="108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</row>
    <row r="253" spans="1:154" ht="18" x14ac:dyDescent="0.2">
      <c r="A253" s="88"/>
      <c r="B253" s="87"/>
      <c r="C253" s="87"/>
      <c r="D253" s="87"/>
      <c r="E253" s="87"/>
      <c r="F253" s="87" t="s">
        <v>30</v>
      </c>
      <c r="G253" s="91" t="s">
        <v>159</v>
      </c>
      <c r="H253" s="109"/>
      <c r="I253" s="109"/>
      <c r="J253" s="109">
        <f t="shared" si="81"/>
        <v>0</v>
      </c>
      <c r="K253" s="106"/>
      <c r="L253" s="109"/>
      <c r="M253" s="110"/>
      <c r="N253" s="109"/>
      <c r="O253" s="111">
        <f t="shared" si="96"/>
        <v>0</v>
      </c>
      <c r="P253" s="111">
        <f t="shared" si="94"/>
        <v>0</v>
      </c>
      <c r="Q253" s="108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</row>
    <row r="254" spans="1:154" ht="18" x14ac:dyDescent="0.2">
      <c r="A254" s="88"/>
      <c r="B254" s="87"/>
      <c r="C254" s="87"/>
      <c r="D254" s="87"/>
      <c r="E254" s="87"/>
      <c r="F254" s="87" t="s">
        <v>43</v>
      </c>
      <c r="G254" s="91" t="s">
        <v>160</v>
      </c>
      <c r="H254" s="109"/>
      <c r="I254" s="109"/>
      <c r="J254" s="109">
        <f t="shared" si="81"/>
        <v>0</v>
      </c>
      <c r="K254" s="106"/>
      <c r="L254" s="109"/>
      <c r="M254" s="110"/>
      <c r="N254" s="109"/>
      <c r="O254" s="111">
        <f t="shared" si="96"/>
        <v>0</v>
      </c>
      <c r="P254" s="111">
        <f t="shared" si="94"/>
        <v>0</v>
      </c>
      <c r="Q254" s="108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</row>
    <row r="255" spans="1:154" s="29" customFormat="1" ht="18" hidden="1" x14ac:dyDescent="0.2">
      <c r="A255" s="170"/>
      <c r="B255" s="171"/>
      <c r="C255" s="171"/>
      <c r="D255" s="171"/>
      <c r="E255" s="171"/>
      <c r="F255" s="171" t="s">
        <v>90</v>
      </c>
      <c r="G255" s="172" t="s">
        <v>366</v>
      </c>
      <c r="H255" s="109"/>
      <c r="I255" s="109"/>
      <c r="J255" s="109">
        <f t="shared" si="81"/>
        <v>0</v>
      </c>
      <c r="K255" s="106"/>
      <c r="L255" s="109"/>
      <c r="M255" s="110"/>
      <c r="N255" s="109"/>
      <c r="O255" s="111">
        <f t="shared" si="96"/>
        <v>0</v>
      </c>
      <c r="P255" s="111">
        <f t="shared" si="94"/>
        <v>0</v>
      </c>
      <c r="Q255" s="108"/>
      <c r="R255" s="26"/>
      <c r="S255" s="26"/>
      <c r="T255" s="14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  <c r="BY255" s="27"/>
      <c r="BZ255" s="27"/>
      <c r="CA255" s="27"/>
      <c r="CB255" s="27"/>
      <c r="CC255" s="27"/>
      <c r="CD255" s="27"/>
      <c r="CE255" s="27"/>
      <c r="CF255" s="27"/>
      <c r="CG255" s="27"/>
      <c r="CH255" s="27"/>
      <c r="CI255" s="27"/>
      <c r="CJ255" s="27"/>
      <c r="CK255" s="27"/>
      <c r="CL255" s="27"/>
      <c r="CM255" s="27"/>
      <c r="CN255" s="27"/>
      <c r="CO255" s="27"/>
      <c r="CP255" s="27"/>
      <c r="CQ255" s="27"/>
      <c r="CR255" s="27"/>
      <c r="CS255" s="27"/>
      <c r="CT255" s="27"/>
      <c r="CU255" s="27"/>
      <c r="CV255" s="27"/>
      <c r="CW255" s="27"/>
      <c r="CX255" s="27"/>
      <c r="CY255" s="27"/>
      <c r="CZ255" s="27"/>
      <c r="DA255" s="27"/>
      <c r="DB255" s="27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</row>
    <row r="256" spans="1:154" s="29" customFormat="1" ht="18" x14ac:dyDescent="0.2">
      <c r="A256" s="170"/>
      <c r="B256" s="171"/>
      <c r="C256" s="171"/>
      <c r="D256" s="171"/>
      <c r="E256" s="171" t="s">
        <v>43</v>
      </c>
      <c r="F256" s="171"/>
      <c r="G256" s="172" t="s">
        <v>367</v>
      </c>
      <c r="H256" s="109"/>
      <c r="I256" s="109"/>
      <c r="J256" s="109">
        <f t="shared" si="81"/>
        <v>0</v>
      </c>
      <c r="K256" s="106"/>
      <c r="L256" s="109"/>
      <c r="M256" s="110"/>
      <c r="N256" s="109"/>
      <c r="O256" s="111">
        <f t="shared" si="96"/>
        <v>0</v>
      </c>
      <c r="P256" s="111">
        <f t="shared" si="94"/>
        <v>0</v>
      </c>
      <c r="Q256" s="108"/>
      <c r="R256" s="26"/>
      <c r="S256" s="26"/>
      <c r="T256" s="14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  <c r="BY256" s="27"/>
      <c r="BZ256" s="27"/>
      <c r="CA256" s="27"/>
      <c r="CB256" s="27"/>
      <c r="CC256" s="27"/>
      <c r="CD256" s="27"/>
      <c r="CE256" s="27"/>
      <c r="CF256" s="27"/>
      <c r="CG256" s="27"/>
      <c r="CH256" s="27"/>
      <c r="CI256" s="27"/>
      <c r="CJ256" s="27"/>
      <c r="CK256" s="27"/>
      <c r="CL256" s="27"/>
      <c r="CM256" s="27"/>
      <c r="CN256" s="27"/>
      <c r="CO256" s="27"/>
      <c r="CP256" s="27"/>
      <c r="CQ256" s="27"/>
      <c r="CR256" s="27"/>
      <c r="CS256" s="27"/>
      <c r="CT256" s="27"/>
      <c r="CU256" s="27"/>
      <c r="CV256" s="27"/>
      <c r="CW256" s="27"/>
      <c r="CX256" s="27"/>
      <c r="CY256" s="27"/>
      <c r="CZ256" s="27"/>
      <c r="DA256" s="27"/>
      <c r="DB256" s="27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</row>
    <row r="257" spans="1:154" ht="18" x14ac:dyDescent="0.2">
      <c r="A257" s="165"/>
      <c r="B257" s="166"/>
      <c r="C257" s="166"/>
      <c r="D257" s="166">
        <v>85</v>
      </c>
      <c r="E257" s="166"/>
      <c r="F257" s="166"/>
      <c r="G257" s="188" t="s">
        <v>86</v>
      </c>
      <c r="H257" s="114"/>
      <c r="I257" s="114"/>
      <c r="J257" s="114">
        <f t="shared" si="81"/>
        <v>0</v>
      </c>
      <c r="K257" s="115"/>
      <c r="L257" s="114"/>
      <c r="M257" s="116">
        <v>0</v>
      </c>
      <c r="N257" s="114">
        <v>0</v>
      </c>
      <c r="O257" s="117">
        <f t="shared" si="96"/>
        <v>0</v>
      </c>
      <c r="P257" s="117">
        <f t="shared" si="94"/>
        <v>0</v>
      </c>
      <c r="Q257" s="118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</row>
    <row r="258" spans="1:154" ht="18" x14ac:dyDescent="0.2">
      <c r="A258" s="88"/>
      <c r="B258" s="87"/>
      <c r="C258" s="87"/>
      <c r="D258" s="87"/>
      <c r="E258" s="87"/>
      <c r="F258" s="87"/>
      <c r="G258" s="91" t="s">
        <v>161</v>
      </c>
      <c r="H258" s="109"/>
      <c r="I258" s="109"/>
      <c r="J258" s="109">
        <f t="shared" si="81"/>
        <v>0</v>
      </c>
      <c r="K258" s="106"/>
      <c r="L258" s="109"/>
      <c r="M258" s="110"/>
      <c r="N258" s="109"/>
      <c r="O258" s="111"/>
      <c r="P258" s="127">
        <f t="shared" si="94"/>
        <v>0</v>
      </c>
      <c r="Q258" s="108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</row>
    <row r="259" spans="1:154" ht="18" x14ac:dyDescent="0.2">
      <c r="A259" s="76" t="s">
        <v>142</v>
      </c>
      <c r="B259" s="77" t="s">
        <v>124</v>
      </c>
      <c r="C259" s="77"/>
      <c r="D259" s="77"/>
      <c r="E259" s="77"/>
      <c r="F259" s="77"/>
      <c r="G259" s="159" t="s">
        <v>162</v>
      </c>
      <c r="H259" s="105">
        <f>H260</f>
        <v>0</v>
      </c>
      <c r="I259" s="105">
        <f>I260</f>
        <v>0</v>
      </c>
      <c r="J259" s="109">
        <f t="shared" si="81"/>
        <v>0</v>
      </c>
      <c r="K259" s="106" t="e">
        <f>ROUND(I259/H259*100,2)</f>
        <v>#DIV/0!</v>
      </c>
      <c r="L259" s="105">
        <f>L260</f>
        <v>0</v>
      </c>
      <c r="M259" s="105">
        <f>M260</f>
        <v>0</v>
      </c>
      <c r="N259" s="105">
        <f>N260</f>
        <v>0</v>
      </c>
      <c r="O259" s="105">
        <f>O260</f>
        <v>0</v>
      </c>
      <c r="P259" s="107">
        <f t="shared" si="94"/>
        <v>0</v>
      </c>
      <c r="Q259" s="108" t="e">
        <f t="shared" si="95"/>
        <v>#DIV/0!</v>
      </c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</row>
    <row r="260" spans="1:154" ht="36" x14ac:dyDescent="0.2">
      <c r="A260" s="76"/>
      <c r="B260" s="77"/>
      <c r="C260" s="77" t="s">
        <v>32</v>
      </c>
      <c r="D260" s="77"/>
      <c r="E260" s="77"/>
      <c r="F260" s="77"/>
      <c r="G260" s="159" t="s">
        <v>163</v>
      </c>
      <c r="H260" s="105">
        <f>H237</f>
        <v>0</v>
      </c>
      <c r="I260" s="105">
        <f>I237</f>
        <v>0</v>
      </c>
      <c r="J260" s="109">
        <f t="shared" si="81"/>
        <v>0</v>
      </c>
      <c r="K260" s="106" t="e">
        <f>ROUND(I260/H260*100,2)</f>
        <v>#DIV/0!</v>
      </c>
      <c r="L260" s="105">
        <f>L237</f>
        <v>0</v>
      </c>
      <c r="M260" s="105">
        <f>M237</f>
        <v>0</v>
      </c>
      <c r="N260" s="105">
        <f>N237</f>
        <v>0</v>
      </c>
      <c r="O260" s="105">
        <f>O237</f>
        <v>0</v>
      </c>
      <c r="P260" s="107">
        <f t="shared" si="94"/>
        <v>0</v>
      </c>
      <c r="Q260" s="108" t="e">
        <f t="shared" si="95"/>
        <v>#DIV/0!</v>
      </c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</row>
    <row r="261" spans="1:154" ht="18" x14ac:dyDescent="0.2">
      <c r="A261" s="76"/>
      <c r="B261" s="77" t="s">
        <v>48</v>
      </c>
      <c r="C261" s="77"/>
      <c r="D261" s="77"/>
      <c r="E261" s="77"/>
      <c r="F261" s="77"/>
      <c r="G261" s="159" t="s">
        <v>164</v>
      </c>
      <c r="H261" s="105">
        <f>H177-H260</f>
        <v>43000</v>
      </c>
      <c r="I261" s="105">
        <f>I177-I260</f>
        <v>28800</v>
      </c>
      <c r="J261" s="105">
        <f>H261-I261</f>
        <v>14200</v>
      </c>
      <c r="K261" s="106">
        <f t="shared" ref="K261:K308" si="97">ROUND(I261/H261*100,2)</f>
        <v>66.98</v>
      </c>
      <c r="L261" s="105">
        <f>L177-L260</f>
        <v>28800</v>
      </c>
      <c r="M261" s="105">
        <f>M177-M260</f>
        <v>17791.5</v>
      </c>
      <c r="N261" s="105">
        <f>N177-N260</f>
        <v>4030.2</v>
      </c>
      <c r="O261" s="105">
        <f>O177-O260</f>
        <v>21821.7</v>
      </c>
      <c r="P261" s="107">
        <f t="shared" si="94"/>
        <v>6978.2999999999993</v>
      </c>
      <c r="Q261" s="108">
        <f t="shared" si="95"/>
        <v>75.77</v>
      </c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</row>
    <row r="262" spans="1:154" s="18" customFormat="1" ht="18" x14ac:dyDescent="0.25">
      <c r="A262" s="197" t="s">
        <v>165</v>
      </c>
      <c r="B262" s="198"/>
      <c r="C262" s="198"/>
      <c r="D262" s="198"/>
      <c r="E262" s="198"/>
      <c r="F262" s="198"/>
      <c r="G262" s="169" t="s">
        <v>166</v>
      </c>
      <c r="H262" s="119">
        <f>H263+H361+H369+H373</f>
        <v>16344100</v>
      </c>
      <c r="I262" s="119">
        <f>I263+I361+I369+I373</f>
        <v>13967300</v>
      </c>
      <c r="J262" s="119">
        <f>J263+J361+J369+J373</f>
        <v>2376800</v>
      </c>
      <c r="K262" s="120">
        <f t="shared" si="97"/>
        <v>85.46</v>
      </c>
      <c r="L262" s="119">
        <f>L263+L361+L369+L373</f>
        <v>13967300</v>
      </c>
      <c r="M262" s="121">
        <f>M263+M361+M369+M373</f>
        <v>8979138.5999999996</v>
      </c>
      <c r="N262" s="119">
        <f>N263+N361+N369+N373</f>
        <v>1595514.91</v>
      </c>
      <c r="O262" s="122">
        <f>O263+O361+O369+O373</f>
        <v>10574653.51</v>
      </c>
      <c r="P262" s="122">
        <f t="shared" si="94"/>
        <v>3392646.49</v>
      </c>
      <c r="Q262" s="123">
        <f t="shared" si="95"/>
        <v>75.709999999999994</v>
      </c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</row>
    <row r="263" spans="1:154" s="18" customFormat="1" ht="18" x14ac:dyDescent="0.25">
      <c r="A263" s="76"/>
      <c r="B263" s="77"/>
      <c r="C263" s="77"/>
      <c r="D263" s="77" t="s">
        <v>32</v>
      </c>
      <c r="E263" s="77"/>
      <c r="F263" s="77"/>
      <c r="G263" s="159" t="s">
        <v>62</v>
      </c>
      <c r="H263" s="105">
        <f>H264+H296+H329+H332+H337+H358</f>
        <v>16344100</v>
      </c>
      <c r="I263" s="105">
        <f>I264+I296+I329+I332+I337+I358</f>
        <v>13967300</v>
      </c>
      <c r="J263" s="105">
        <f>J264+J296+J329+J332+J337+J358</f>
        <v>2376800</v>
      </c>
      <c r="K263" s="106">
        <f t="shared" si="97"/>
        <v>85.46</v>
      </c>
      <c r="L263" s="105">
        <f>L264+L296+L329+L332+L337+L358</f>
        <v>13967300</v>
      </c>
      <c r="M263" s="96">
        <f>M264+M296+M329+M332+M337+M358</f>
        <v>9407064.5999999996</v>
      </c>
      <c r="N263" s="105">
        <f>N264+N296+N329+N332+N337+N358</f>
        <v>1603020.91</v>
      </c>
      <c r="O263" s="107">
        <f>O264+O296+O329+O332+O337+O358</f>
        <v>11010085.51</v>
      </c>
      <c r="P263" s="107">
        <f t="shared" si="94"/>
        <v>2957214.49</v>
      </c>
      <c r="Q263" s="108">
        <f t="shared" si="95"/>
        <v>78.83</v>
      </c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</row>
    <row r="264" spans="1:154" s="18" customFormat="1" ht="18" x14ac:dyDescent="0.25">
      <c r="A264" s="76"/>
      <c r="B264" s="77"/>
      <c r="C264" s="77"/>
      <c r="D264" s="77" t="s">
        <v>88</v>
      </c>
      <c r="E264" s="77"/>
      <c r="F264" s="77"/>
      <c r="G264" s="159" t="s">
        <v>64</v>
      </c>
      <c r="H264" s="105">
        <f>H265+H282+H289</f>
        <v>4292000</v>
      </c>
      <c r="I264" s="105">
        <f>I265+I282+I289</f>
        <v>3626200</v>
      </c>
      <c r="J264" s="105">
        <f>J265+J282+J289</f>
        <v>665800</v>
      </c>
      <c r="K264" s="106">
        <f t="shared" si="97"/>
        <v>84.49</v>
      </c>
      <c r="L264" s="105">
        <f>L265+L282+L289</f>
        <v>3626200</v>
      </c>
      <c r="M264" s="96">
        <f>M265+M282+M289</f>
        <v>2410411</v>
      </c>
      <c r="N264" s="105">
        <f>N265+N282+N289</f>
        <v>421627</v>
      </c>
      <c r="O264" s="105">
        <f>O265+O282+O289</f>
        <v>2832038</v>
      </c>
      <c r="P264" s="107">
        <f t="shared" si="94"/>
        <v>794162</v>
      </c>
      <c r="Q264" s="108">
        <f t="shared" si="95"/>
        <v>78.099999999999994</v>
      </c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</row>
    <row r="265" spans="1:154" s="18" customFormat="1" ht="18" x14ac:dyDescent="0.25">
      <c r="A265" s="76"/>
      <c r="B265" s="77"/>
      <c r="C265" s="77"/>
      <c r="D265" s="77"/>
      <c r="E265" s="77" t="s">
        <v>32</v>
      </c>
      <c r="F265" s="77"/>
      <c r="G265" s="89" t="s">
        <v>112</v>
      </c>
      <c r="H265" s="105">
        <f>SUM(H266:H281)</f>
        <v>4172000</v>
      </c>
      <c r="I265" s="105">
        <f>SUM(I266:I281)</f>
        <v>3519100</v>
      </c>
      <c r="J265" s="105">
        <f>SUM(J266:J281)</f>
        <v>652900</v>
      </c>
      <c r="K265" s="106">
        <f t="shared" si="97"/>
        <v>84.35</v>
      </c>
      <c r="L265" s="105">
        <f>SUM(L266:L281)</f>
        <v>3519100</v>
      </c>
      <c r="M265" s="96">
        <f>SUM(M266:M281)</f>
        <v>2359870</v>
      </c>
      <c r="N265" s="105">
        <f>SUM(N266:N281)</f>
        <v>395493</v>
      </c>
      <c r="O265" s="107">
        <f>SUM(O266:O281)</f>
        <v>2755363</v>
      </c>
      <c r="P265" s="107">
        <f t="shared" si="94"/>
        <v>763737</v>
      </c>
      <c r="Q265" s="108">
        <f t="shared" si="95"/>
        <v>78.3</v>
      </c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</row>
    <row r="266" spans="1:154" ht="18" x14ac:dyDescent="0.2">
      <c r="A266" s="88"/>
      <c r="B266" s="87"/>
      <c r="C266" s="87"/>
      <c r="D266" s="87"/>
      <c r="E266" s="87"/>
      <c r="F266" s="87" t="s">
        <v>32</v>
      </c>
      <c r="G266" s="91" t="s">
        <v>113</v>
      </c>
      <c r="H266" s="109">
        <v>3669000</v>
      </c>
      <c r="I266" s="109">
        <v>3105000</v>
      </c>
      <c r="J266" s="109">
        <f t="shared" ref="J266:J295" si="98">H266-I266</f>
        <v>564000</v>
      </c>
      <c r="K266" s="106">
        <f t="shared" si="97"/>
        <v>84.63</v>
      </c>
      <c r="L266" s="109">
        <v>3105000</v>
      </c>
      <c r="M266" s="110">
        <v>2065350</v>
      </c>
      <c r="N266" s="109">
        <v>346863</v>
      </c>
      <c r="O266" s="111">
        <f t="shared" ref="O266:O281" si="99">M266+N266</f>
        <v>2412213</v>
      </c>
      <c r="P266" s="111">
        <f t="shared" si="94"/>
        <v>692787</v>
      </c>
      <c r="Q266" s="108">
        <f t="shared" si="95"/>
        <v>77.69</v>
      </c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</row>
    <row r="267" spans="1:154" ht="18" hidden="1" x14ac:dyDescent="0.2">
      <c r="A267" s="88"/>
      <c r="B267" s="87"/>
      <c r="C267" s="87"/>
      <c r="D267" s="87"/>
      <c r="E267" s="87"/>
      <c r="F267" s="87" t="s">
        <v>43</v>
      </c>
      <c r="G267" s="91" t="s">
        <v>280</v>
      </c>
      <c r="H267" s="109"/>
      <c r="I267" s="109"/>
      <c r="J267" s="109">
        <f t="shared" si="98"/>
        <v>0</v>
      </c>
      <c r="K267" s="106" t="e">
        <f t="shared" si="97"/>
        <v>#DIV/0!</v>
      </c>
      <c r="L267" s="109"/>
      <c r="M267" s="110"/>
      <c r="N267" s="109"/>
      <c r="O267" s="111">
        <f t="shared" si="99"/>
        <v>0</v>
      </c>
      <c r="P267" s="111">
        <f t="shared" si="94"/>
        <v>0</v>
      </c>
      <c r="Q267" s="108" t="e">
        <f t="shared" si="95"/>
        <v>#DIV/0!</v>
      </c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</row>
    <row r="268" spans="1:154" ht="18" hidden="1" x14ac:dyDescent="0.25">
      <c r="A268" s="88"/>
      <c r="B268" s="87"/>
      <c r="C268" s="87"/>
      <c r="D268" s="87"/>
      <c r="E268" s="87"/>
      <c r="F268" s="87" t="s">
        <v>22</v>
      </c>
      <c r="G268" s="173" t="s">
        <v>281</v>
      </c>
      <c r="H268" s="109"/>
      <c r="I268" s="109"/>
      <c r="J268" s="109">
        <f t="shared" si="98"/>
        <v>0</v>
      </c>
      <c r="K268" s="106"/>
      <c r="L268" s="109"/>
      <c r="M268" s="110"/>
      <c r="N268" s="109"/>
      <c r="O268" s="111">
        <f t="shared" si="99"/>
        <v>0</v>
      </c>
      <c r="P268" s="111">
        <f t="shared" si="94"/>
        <v>0</v>
      </c>
      <c r="Q268" s="108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</row>
    <row r="269" spans="1:154" ht="18" x14ac:dyDescent="0.2">
      <c r="A269" s="88"/>
      <c r="B269" s="87"/>
      <c r="C269" s="87"/>
      <c r="D269" s="87"/>
      <c r="E269" s="87"/>
      <c r="F269" s="87" t="s">
        <v>114</v>
      </c>
      <c r="G269" s="91" t="s">
        <v>279</v>
      </c>
      <c r="H269" s="109">
        <v>278000</v>
      </c>
      <c r="I269" s="109">
        <v>216400</v>
      </c>
      <c r="J269" s="109">
        <f t="shared" si="98"/>
        <v>61600</v>
      </c>
      <c r="K269" s="106"/>
      <c r="L269" s="109">
        <v>216400</v>
      </c>
      <c r="M269" s="110">
        <v>143916</v>
      </c>
      <c r="N269" s="109">
        <v>23104</v>
      </c>
      <c r="O269" s="111">
        <f t="shared" si="99"/>
        <v>167020</v>
      </c>
      <c r="P269" s="111">
        <f t="shared" si="94"/>
        <v>49380</v>
      </c>
      <c r="Q269" s="108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</row>
    <row r="270" spans="1:154" ht="18" x14ac:dyDescent="0.25">
      <c r="A270" s="88"/>
      <c r="B270" s="87"/>
      <c r="C270" s="87"/>
      <c r="D270" s="87"/>
      <c r="E270" s="87"/>
      <c r="F270" s="87" t="s">
        <v>33</v>
      </c>
      <c r="G270" s="173" t="s">
        <v>282</v>
      </c>
      <c r="H270" s="109"/>
      <c r="I270" s="109"/>
      <c r="J270" s="109">
        <f t="shared" si="98"/>
        <v>0</v>
      </c>
      <c r="K270" s="106"/>
      <c r="L270" s="109"/>
      <c r="M270" s="110"/>
      <c r="N270" s="109"/>
      <c r="O270" s="111">
        <f t="shared" si="99"/>
        <v>0</v>
      </c>
      <c r="P270" s="111">
        <f t="shared" si="94"/>
        <v>0</v>
      </c>
      <c r="Q270" s="108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</row>
    <row r="271" spans="1:154" ht="18" hidden="1" x14ac:dyDescent="0.25">
      <c r="A271" s="88"/>
      <c r="B271" s="87"/>
      <c r="C271" s="87"/>
      <c r="D271" s="87"/>
      <c r="E271" s="87"/>
      <c r="F271" s="87" t="s">
        <v>124</v>
      </c>
      <c r="G271" s="173" t="s">
        <v>283</v>
      </c>
      <c r="H271" s="109"/>
      <c r="I271" s="109"/>
      <c r="J271" s="109">
        <f t="shared" si="98"/>
        <v>0</v>
      </c>
      <c r="K271" s="106"/>
      <c r="L271" s="109"/>
      <c r="M271" s="110"/>
      <c r="N271" s="109"/>
      <c r="O271" s="111">
        <f t="shared" si="99"/>
        <v>0</v>
      </c>
      <c r="P271" s="111">
        <f t="shared" si="94"/>
        <v>0</v>
      </c>
      <c r="Q271" s="108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</row>
    <row r="272" spans="1:154" ht="18" hidden="1" x14ac:dyDescent="0.25">
      <c r="A272" s="88"/>
      <c r="B272" s="87"/>
      <c r="C272" s="87"/>
      <c r="D272" s="87"/>
      <c r="E272" s="87"/>
      <c r="F272" s="87" t="s">
        <v>115</v>
      </c>
      <c r="G272" s="173" t="s">
        <v>284</v>
      </c>
      <c r="H272" s="109"/>
      <c r="I272" s="109"/>
      <c r="J272" s="109">
        <f t="shared" si="98"/>
        <v>0</v>
      </c>
      <c r="K272" s="106"/>
      <c r="L272" s="109"/>
      <c r="M272" s="110"/>
      <c r="N272" s="109"/>
      <c r="O272" s="111">
        <f t="shared" si="99"/>
        <v>0</v>
      </c>
      <c r="P272" s="111">
        <f t="shared" si="94"/>
        <v>0</v>
      </c>
      <c r="Q272" s="108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</row>
    <row r="273" spans="1:154" ht="18" hidden="1" x14ac:dyDescent="0.25">
      <c r="A273" s="88"/>
      <c r="B273" s="87"/>
      <c r="C273" s="87"/>
      <c r="D273" s="87"/>
      <c r="E273" s="87"/>
      <c r="F273" s="87" t="s">
        <v>38</v>
      </c>
      <c r="G273" s="173" t="s">
        <v>285</v>
      </c>
      <c r="H273" s="109"/>
      <c r="I273" s="109"/>
      <c r="J273" s="109">
        <f t="shared" si="98"/>
        <v>0</v>
      </c>
      <c r="K273" s="106"/>
      <c r="L273" s="109"/>
      <c r="M273" s="110"/>
      <c r="N273" s="109"/>
      <c r="O273" s="111">
        <f t="shared" si="99"/>
        <v>0</v>
      </c>
      <c r="P273" s="111">
        <f t="shared" si="94"/>
        <v>0</v>
      </c>
      <c r="Q273" s="108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</row>
    <row r="274" spans="1:154" ht="18" hidden="1" x14ac:dyDescent="0.25">
      <c r="A274" s="88"/>
      <c r="B274" s="87"/>
      <c r="C274" s="87"/>
      <c r="D274" s="87"/>
      <c r="E274" s="87"/>
      <c r="F274" s="87">
        <v>10</v>
      </c>
      <c r="G274" s="173" t="s">
        <v>286</v>
      </c>
      <c r="H274" s="109"/>
      <c r="I274" s="109"/>
      <c r="J274" s="109">
        <f t="shared" si="98"/>
        <v>0</v>
      </c>
      <c r="K274" s="106"/>
      <c r="L274" s="109"/>
      <c r="M274" s="110"/>
      <c r="N274" s="109"/>
      <c r="O274" s="111">
        <f t="shared" si="99"/>
        <v>0</v>
      </c>
      <c r="P274" s="111">
        <f t="shared" si="94"/>
        <v>0</v>
      </c>
      <c r="Q274" s="108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</row>
    <row r="275" spans="1:154" ht="18" hidden="1" x14ac:dyDescent="0.25">
      <c r="A275" s="88"/>
      <c r="B275" s="87"/>
      <c r="C275" s="87"/>
      <c r="D275" s="87"/>
      <c r="E275" s="87"/>
      <c r="F275" s="87">
        <v>11</v>
      </c>
      <c r="G275" s="173" t="s">
        <v>287</v>
      </c>
      <c r="H275" s="109"/>
      <c r="I275" s="109"/>
      <c r="J275" s="109">
        <f t="shared" si="98"/>
        <v>0</v>
      </c>
      <c r="K275" s="106"/>
      <c r="L275" s="109"/>
      <c r="M275" s="110"/>
      <c r="N275" s="109"/>
      <c r="O275" s="111">
        <f t="shared" si="99"/>
        <v>0</v>
      </c>
      <c r="P275" s="111">
        <f t="shared" si="94"/>
        <v>0</v>
      </c>
      <c r="Q275" s="108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</row>
    <row r="276" spans="1:154" ht="18" x14ac:dyDescent="0.2">
      <c r="A276" s="88"/>
      <c r="B276" s="87"/>
      <c r="C276" s="87"/>
      <c r="D276" s="87"/>
      <c r="E276" s="87"/>
      <c r="F276" s="87">
        <v>12</v>
      </c>
      <c r="G276" s="91" t="s">
        <v>167</v>
      </c>
      <c r="H276" s="109">
        <v>110000</v>
      </c>
      <c r="I276" s="109">
        <v>110000</v>
      </c>
      <c r="J276" s="109">
        <f t="shared" si="98"/>
        <v>0</v>
      </c>
      <c r="K276" s="106">
        <f t="shared" si="97"/>
        <v>100</v>
      </c>
      <c r="L276" s="109">
        <v>110000</v>
      </c>
      <c r="M276" s="110">
        <v>93106</v>
      </c>
      <c r="N276" s="109">
        <v>16192</v>
      </c>
      <c r="O276" s="111">
        <f t="shared" si="99"/>
        <v>109298</v>
      </c>
      <c r="P276" s="111">
        <f t="shared" si="94"/>
        <v>702</v>
      </c>
      <c r="Q276" s="108">
        <f t="shared" si="95"/>
        <v>99.36</v>
      </c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</row>
    <row r="277" spans="1:154" ht="18" x14ac:dyDescent="0.2">
      <c r="A277" s="88"/>
      <c r="B277" s="87"/>
      <c r="C277" s="87"/>
      <c r="D277" s="87"/>
      <c r="E277" s="87"/>
      <c r="F277" s="87">
        <v>13</v>
      </c>
      <c r="G277" s="91" t="s">
        <v>168</v>
      </c>
      <c r="H277" s="109">
        <v>1000</v>
      </c>
      <c r="I277" s="109">
        <v>500</v>
      </c>
      <c r="J277" s="109">
        <f t="shared" si="98"/>
        <v>500</v>
      </c>
      <c r="K277" s="106">
        <f t="shared" si="97"/>
        <v>50</v>
      </c>
      <c r="L277" s="109">
        <v>500</v>
      </c>
      <c r="M277" s="110">
        <v>69</v>
      </c>
      <c r="N277" s="109"/>
      <c r="O277" s="111">
        <f t="shared" si="99"/>
        <v>69</v>
      </c>
      <c r="P277" s="111">
        <f t="shared" si="94"/>
        <v>431</v>
      </c>
      <c r="Q277" s="108">
        <f t="shared" si="95"/>
        <v>13.8</v>
      </c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</row>
    <row r="278" spans="1:154" ht="18" x14ac:dyDescent="0.2">
      <c r="A278" s="88"/>
      <c r="B278" s="87"/>
      <c r="C278" s="87"/>
      <c r="D278" s="87"/>
      <c r="E278" s="87"/>
      <c r="F278" s="87">
        <v>14</v>
      </c>
      <c r="G278" s="91" t="s">
        <v>273</v>
      </c>
      <c r="H278" s="109"/>
      <c r="I278" s="109"/>
      <c r="J278" s="109">
        <f t="shared" si="98"/>
        <v>0</v>
      </c>
      <c r="K278" s="106"/>
      <c r="L278" s="109"/>
      <c r="M278" s="110"/>
      <c r="N278" s="109"/>
      <c r="O278" s="111">
        <f t="shared" si="99"/>
        <v>0</v>
      </c>
      <c r="P278" s="111">
        <f t="shared" si="94"/>
        <v>0</v>
      </c>
      <c r="Q278" s="108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</row>
    <row r="279" spans="1:154" ht="18" hidden="1" x14ac:dyDescent="0.2">
      <c r="A279" s="88"/>
      <c r="B279" s="87"/>
      <c r="C279" s="87"/>
      <c r="D279" s="87"/>
      <c r="E279" s="87"/>
      <c r="F279" s="87">
        <v>15</v>
      </c>
      <c r="G279" s="91" t="s">
        <v>412</v>
      </c>
      <c r="H279" s="109"/>
      <c r="I279" s="109"/>
      <c r="J279" s="109">
        <f t="shared" si="98"/>
        <v>0</v>
      </c>
      <c r="K279" s="106"/>
      <c r="L279" s="109"/>
      <c r="M279" s="110"/>
      <c r="N279" s="109"/>
      <c r="O279" s="111">
        <f t="shared" si="99"/>
        <v>0</v>
      </c>
      <c r="P279" s="111">
        <f t="shared" si="94"/>
        <v>0</v>
      </c>
      <c r="Q279" s="108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</row>
    <row r="280" spans="1:154" ht="18" x14ac:dyDescent="0.2">
      <c r="A280" s="88"/>
      <c r="B280" s="87"/>
      <c r="C280" s="87"/>
      <c r="D280" s="87"/>
      <c r="E280" s="87"/>
      <c r="F280" s="87">
        <v>17</v>
      </c>
      <c r="G280" s="91" t="s">
        <v>275</v>
      </c>
      <c r="H280" s="109">
        <v>114000</v>
      </c>
      <c r="I280" s="109">
        <v>87200</v>
      </c>
      <c r="J280" s="109">
        <f t="shared" si="98"/>
        <v>26800</v>
      </c>
      <c r="K280" s="106">
        <f t="shared" si="97"/>
        <v>76.489999999999995</v>
      </c>
      <c r="L280" s="109">
        <v>87200</v>
      </c>
      <c r="M280" s="110">
        <v>57429</v>
      </c>
      <c r="N280" s="109">
        <v>9334</v>
      </c>
      <c r="O280" s="111">
        <f t="shared" si="99"/>
        <v>66763</v>
      </c>
      <c r="P280" s="111">
        <f t="shared" si="94"/>
        <v>20437</v>
      </c>
      <c r="Q280" s="108">
        <f t="shared" si="95"/>
        <v>76.56</v>
      </c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</row>
    <row r="281" spans="1:154" ht="18" x14ac:dyDescent="0.2">
      <c r="A281" s="88"/>
      <c r="B281" s="87"/>
      <c r="C281" s="87"/>
      <c r="D281" s="87"/>
      <c r="E281" s="87"/>
      <c r="F281" s="87" t="s">
        <v>90</v>
      </c>
      <c r="G281" s="91" t="s">
        <v>274</v>
      </c>
      <c r="H281" s="109"/>
      <c r="I281" s="109"/>
      <c r="J281" s="109">
        <f t="shared" si="98"/>
        <v>0</v>
      </c>
      <c r="K281" s="106" t="e">
        <f t="shared" si="97"/>
        <v>#DIV/0!</v>
      </c>
      <c r="L281" s="109"/>
      <c r="M281" s="110"/>
      <c r="N281" s="109"/>
      <c r="O281" s="111">
        <f t="shared" si="99"/>
        <v>0</v>
      </c>
      <c r="P281" s="111">
        <f t="shared" si="94"/>
        <v>0</v>
      </c>
      <c r="Q281" s="108" t="e">
        <f t="shared" si="95"/>
        <v>#DIV/0!</v>
      </c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</row>
    <row r="282" spans="1:154" ht="18" x14ac:dyDescent="0.2">
      <c r="A282" s="76"/>
      <c r="B282" s="77"/>
      <c r="C282" s="77"/>
      <c r="D282" s="77"/>
      <c r="E282" s="77" t="s">
        <v>30</v>
      </c>
      <c r="F282" s="77"/>
      <c r="G282" s="89" t="s">
        <v>316</v>
      </c>
      <c r="H282" s="105">
        <f>H286+H288+H287</f>
        <v>28000</v>
      </c>
      <c r="I282" s="105">
        <f>I286+I288+I287</f>
        <v>28000</v>
      </c>
      <c r="J282" s="109">
        <f t="shared" si="98"/>
        <v>0</v>
      </c>
      <c r="K282" s="106"/>
      <c r="L282" s="105">
        <f>L286+L288+L287</f>
        <v>28000</v>
      </c>
      <c r="M282" s="96">
        <f>M286+M288+M287</f>
        <v>0</v>
      </c>
      <c r="N282" s="105">
        <f>N286+N288+N287</f>
        <v>17600</v>
      </c>
      <c r="O282" s="107">
        <f t="shared" ref="O282" si="100">O286+O288+O287</f>
        <v>17600</v>
      </c>
      <c r="P282" s="107">
        <f t="shared" si="94"/>
        <v>10400</v>
      </c>
      <c r="Q282" s="108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</row>
    <row r="283" spans="1:154" ht="18" hidden="1" x14ac:dyDescent="0.2">
      <c r="A283" s="88"/>
      <c r="B283" s="87"/>
      <c r="C283" s="87"/>
      <c r="D283" s="87"/>
      <c r="E283" s="87"/>
      <c r="F283" s="87" t="s">
        <v>32</v>
      </c>
      <c r="G283" s="91" t="s">
        <v>276</v>
      </c>
      <c r="H283" s="109"/>
      <c r="I283" s="109"/>
      <c r="J283" s="109">
        <f t="shared" si="98"/>
        <v>0</v>
      </c>
      <c r="K283" s="106"/>
      <c r="L283" s="109"/>
      <c r="M283" s="110"/>
      <c r="N283" s="109"/>
      <c r="O283" s="111">
        <f t="shared" ref="O283:O288" si="101">M283+N283</f>
        <v>0</v>
      </c>
      <c r="P283" s="111">
        <f t="shared" si="94"/>
        <v>0</v>
      </c>
      <c r="Q283" s="108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</row>
    <row r="284" spans="1:154" ht="18" hidden="1" x14ac:dyDescent="0.2">
      <c r="A284" s="88"/>
      <c r="B284" s="87"/>
      <c r="C284" s="87"/>
      <c r="D284" s="87"/>
      <c r="E284" s="87"/>
      <c r="F284" s="87" t="s">
        <v>30</v>
      </c>
      <c r="G284" s="91" t="s">
        <v>277</v>
      </c>
      <c r="H284" s="109"/>
      <c r="I284" s="109"/>
      <c r="J284" s="109">
        <f t="shared" si="98"/>
        <v>0</v>
      </c>
      <c r="K284" s="106"/>
      <c r="L284" s="109"/>
      <c r="M284" s="110"/>
      <c r="N284" s="109"/>
      <c r="O284" s="111">
        <f t="shared" si="101"/>
        <v>0</v>
      </c>
      <c r="P284" s="111">
        <f t="shared" si="94"/>
        <v>0</v>
      </c>
      <c r="Q284" s="108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</row>
    <row r="285" spans="1:154" ht="18" hidden="1" x14ac:dyDescent="0.2">
      <c r="A285" s="88"/>
      <c r="B285" s="87"/>
      <c r="C285" s="87"/>
      <c r="D285" s="87"/>
      <c r="E285" s="87"/>
      <c r="F285" s="87" t="s">
        <v>43</v>
      </c>
      <c r="G285" s="91" t="s">
        <v>278</v>
      </c>
      <c r="H285" s="109"/>
      <c r="I285" s="109"/>
      <c r="J285" s="109">
        <f t="shared" si="98"/>
        <v>0</v>
      </c>
      <c r="K285" s="106"/>
      <c r="L285" s="109"/>
      <c r="M285" s="110"/>
      <c r="N285" s="109"/>
      <c r="O285" s="111">
        <f t="shared" si="101"/>
        <v>0</v>
      </c>
      <c r="P285" s="111">
        <f t="shared" si="94"/>
        <v>0</v>
      </c>
      <c r="Q285" s="108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</row>
    <row r="286" spans="1:154" ht="18" x14ac:dyDescent="0.2">
      <c r="A286" s="88"/>
      <c r="B286" s="87"/>
      <c r="C286" s="87"/>
      <c r="D286" s="87"/>
      <c r="E286" s="87"/>
      <c r="F286" s="87" t="s">
        <v>22</v>
      </c>
      <c r="G286" s="91" t="s">
        <v>411</v>
      </c>
      <c r="H286" s="109"/>
      <c r="I286" s="109"/>
      <c r="J286" s="109">
        <f t="shared" si="98"/>
        <v>0</v>
      </c>
      <c r="K286" s="106"/>
      <c r="L286" s="109"/>
      <c r="M286" s="110"/>
      <c r="N286" s="109"/>
      <c r="O286" s="111">
        <f t="shared" si="101"/>
        <v>0</v>
      </c>
      <c r="P286" s="111">
        <f t="shared" si="94"/>
        <v>0</v>
      </c>
      <c r="Q286" s="108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</row>
    <row r="287" spans="1:154" ht="18" x14ac:dyDescent="0.2">
      <c r="A287" s="88"/>
      <c r="B287" s="87"/>
      <c r="C287" s="87"/>
      <c r="D287" s="87"/>
      <c r="E287" s="87"/>
      <c r="F287" s="87" t="s">
        <v>33</v>
      </c>
      <c r="G287" s="91" t="s">
        <v>117</v>
      </c>
      <c r="H287" s="109">
        <v>28000</v>
      </c>
      <c r="I287" s="109">
        <v>28000</v>
      </c>
      <c r="J287" s="109">
        <f t="shared" si="98"/>
        <v>0</v>
      </c>
      <c r="K287" s="106"/>
      <c r="L287" s="109">
        <v>28000</v>
      </c>
      <c r="M287" s="110">
        <v>0</v>
      </c>
      <c r="N287" s="109">
        <v>17600</v>
      </c>
      <c r="O287" s="111">
        <f t="shared" si="101"/>
        <v>17600</v>
      </c>
      <c r="P287" s="111">
        <f t="shared" si="94"/>
        <v>10400</v>
      </c>
      <c r="Q287" s="108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</row>
    <row r="288" spans="1:154" ht="18" hidden="1" x14ac:dyDescent="0.2">
      <c r="A288" s="88"/>
      <c r="B288" s="87"/>
      <c r="C288" s="87"/>
      <c r="D288" s="87"/>
      <c r="E288" s="87"/>
      <c r="F288" s="164">
        <v>30</v>
      </c>
      <c r="G288" s="91" t="s">
        <v>268</v>
      </c>
      <c r="H288" s="109"/>
      <c r="I288" s="109"/>
      <c r="J288" s="109">
        <f t="shared" si="98"/>
        <v>0</v>
      </c>
      <c r="K288" s="106" t="e">
        <f t="shared" si="97"/>
        <v>#DIV/0!</v>
      </c>
      <c r="L288" s="109"/>
      <c r="M288" s="110"/>
      <c r="N288" s="109"/>
      <c r="O288" s="111">
        <f t="shared" si="101"/>
        <v>0</v>
      </c>
      <c r="P288" s="111">
        <f t="shared" si="94"/>
        <v>0</v>
      </c>
      <c r="Q288" s="108" t="e">
        <f t="shared" si="95"/>
        <v>#DIV/0!</v>
      </c>
      <c r="R288" s="14"/>
      <c r="S288" s="19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</row>
    <row r="289" spans="1:154" s="18" customFormat="1" ht="18" x14ac:dyDescent="0.25">
      <c r="A289" s="76"/>
      <c r="B289" s="77"/>
      <c r="C289" s="77"/>
      <c r="D289" s="77"/>
      <c r="E289" s="77" t="s">
        <v>43</v>
      </c>
      <c r="F289" s="77"/>
      <c r="G289" s="89" t="s">
        <v>118</v>
      </c>
      <c r="H289" s="105">
        <f>SUM(H290+H291+H292+H293+H294+H295)</f>
        <v>92000</v>
      </c>
      <c r="I289" s="105">
        <f>SUM(I290+I291+I292+I293+I294+I295)</f>
        <v>79100</v>
      </c>
      <c r="J289" s="109">
        <f t="shared" si="98"/>
        <v>12900</v>
      </c>
      <c r="K289" s="106">
        <f t="shared" si="97"/>
        <v>85.98</v>
      </c>
      <c r="L289" s="105">
        <f>SUM(L290+L291+L292+L293+L294+L295)</f>
        <v>79100</v>
      </c>
      <c r="M289" s="96">
        <f>SUM(M290+M291+M292+M293+M294+M295)</f>
        <v>50541</v>
      </c>
      <c r="N289" s="105">
        <f>SUM(N290+N291+N292+N293+N294+N295)</f>
        <v>8534</v>
      </c>
      <c r="O289" s="107">
        <f>SUM(O290+O291+O292+O293+O294+O295)</f>
        <v>59075</v>
      </c>
      <c r="P289" s="107">
        <f t="shared" si="94"/>
        <v>20025</v>
      </c>
      <c r="Q289" s="108">
        <f t="shared" si="95"/>
        <v>74.680000000000007</v>
      </c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</row>
    <row r="290" spans="1:154" ht="18" hidden="1" x14ac:dyDescent="0.2">
      <c r="A290" s="88"/>
      <c r="B290" s="87"/>
      <c r="C290" s="87"/>
      <c r="D290" s="87"/>
      <c r="E290" s="87"/>
      <c r="F290" s="87" t="s">
        <v>32</v>
      </c>
      <c r="G290" s="91" t="s">
        <v>119</v>
      </c>
      <c r="H290" s="109"/>
      <c r="I290" s="109"/>
      <c r="J290" s="109">
        <f t="shared" si="98"/>
        <v>0</v>
      </c>
      <c r="K290" s="106" t="e">
        <f t="shared" si="97"/>
        <v>#DIV/0!</v>
      </c>
      <c r="L290" s="109"/>
      <c r="M290" s="110"/>
      <c r="N290" s="109"/>
      <c r="O290" s="111">
        <f t="shared" ref="O290:O295" si="102">M290+N290</f>
        <v>0</v>
      </c>
      <c r="P290" s="111">
        <f t="shared" si="94"/>
        <v>0</v>
      </c>
      <c r="Q290" s="108" t="e">
        <f t="shared" si="95"/>
        <v>#DIV/0!</v>
      </c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</row>
    <row r="291" spans="1:154" ht="18" hidden="1" x14ac:dyDescent="0.2">
      <c r="A291" s="88"/>
      <c r="B291" s="87"/>
      <c r="C291" s="87"/>
      <c r="D291" s="87"/>
      <c r="E291" s="87"/>
      <c r="F291" s="87" t="s">
        <v>30</v>
      </c>
      <c r="G291" s="91" t="s">
        <v>120</v>
      </c>
      <c r="H291" s="109"/>
      <c r="I291" s="109"/>
      <c r="J291" s="109">
        <f t="shared" si="98"/>
        <v>0</v>
      </c>
      <c r="K291" s="106" t="e">
        <f t="shared" si="97"/>
        <v>#DIV/0!</v>
      </c>
      <c r="L291" s="109"/>
      <c r="M291" s="110"/>
      <c r="N291" s="109"/>
      <c r="O291" s="111">
        <f t="shared" si="102"/>
        <v>0</v>
      </c>
      <c r="P291" s="111">
        <f t="shared" si="94"/>
        <v>0</v>
      </c>
      <c r="Q291" s="108" t="e">
        <f t="shared" si="95"/>
        <v>#DIV/0!</v>
      </c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</row>
    <row r="292" spans="1:154" ht="18" hidden="1" x14ac:dyDescent="0.2">
      <c r="A292" s="88"/>
      <c r="B292" s="87"/>
      <c r="C292" s="87"/>
      <c r="D292" s="87"/>
      <c r="E292" s="87"/>
      <c r="F292" s="87" t="s">
        <v>43</v>
      </c>
      <c r="G292" s="91" t="s">
        <v>121</v>
      </c>
      <c r="H292" s="109"/>
      <c r="I292" s="109"/>
      <c r="J292" s="109">
        <f t="shared" si="98"/>
        <v>0</v>
      </c>
      <c r="K292" s="106" t="e">
        <f t="shared" si="97"/>
        <v>#DIV/0!</v>
      </c>
      <c r="L292" s="109"/>
      <c r="M292" s="110"/>
      <c r="N292" s="109"/>
      <c r="O292" s="111">
        <f t="shared" si="102"/>
        <v>0</v>
      </c>
      <c r="P292" s="111">
        <f t="shared" si="94"/>
        <v>0</v>
      </c>
      <c r="Q292" s="108" t="e">
        <f t="shared" si="95"/>
        <v>#DIV/0!</v>
      </c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</row>
    <row r="293" spans="1:154" ht="36" hidden="1" x14ac:dyDescent="0.2">
      <c r="A293" s="88"/>
      <c r="B293" s="87"/>
      <c r="C293" s="87"/>
      <c r="D293" s="87"/>
      <c r="E293" s="87"/>
      <c r="F293" s="87" t="s">
        <v>22</v>
      </c>
      <c r="G293" s="91" t="s">
        <v>122</v>
      </c>
      <c r="H293" s="109"/>
      <c r="I293" s="109"/>
      <c r="J293" s="109">
        <f t="shared" si="98"/>
        <v>0</v>
      </c>
      <c r="K293" s="106" t="e">
        <f t="shared" si="97"/>
        <v>#DIV/0!</v>
      </c>
      <c r="L293" s="109"/>
      <c r="M293" s="110"/>
      <c r="N293" s="109"/>
      <c r="O293" s="111">
        <f t="shared" si="102"/>
        <v>0</v>
      </c>
      <c r="P293" s="111">
        <f t="shared" si="94"/>
        <v>0</v>
      </c>
      <c r="Q293" s="108" t="e">
        <f t="shared" si="95"/>
        <v>#DIV/0!</v>
      </c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</row>
    <row r="294" spans="1:154" ht="18" hidden="1" x14ac:dyDescent="0.2">
      <c r="A294" s="88"/>
      <c r="B294" s="87"/>
      <c r="C294" s="87"/>
      <c r="D294" s="87"/>
      <c r="E294" s="87"/>
      <c r="F294" s="87" t="s">
        <v>33</v>
      </c>
      <c r="G294" s="91" t="s">
        <v>123</v>
      </c>
      <c r="H294" s="109"/>
      <c r="I294" s="109"/>
      <c r="J294" s="109">
        <f t="shared" si="98"/>
        <v>0</v>
      </c>
      <c r="K294" s="106" t="e">
        <f t="shared" si="97"/>
        <v>#DIV/0!</v>
      </c>
      <c r="L294" s="109"/>
      <c r="M294" s="110"/>
      <c r="N294" s="109"/>
      <c r="O294" s="111">
        <f t="shared" si="102"/>
        <v>0</v>
      </c>
      <c r="P294" s="111">
        <f t="shared" si="94"/>
        <v>0</v>
      </c>
      <c r="Q294" s="108" t="e">
        <f t="shared" si="95"/>
        <v>#DIV/0!</v>
      </c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</row>
    <row r="295" spans="1:154" ht="18" x14ac:dyDescent="0.2">
      <c r="A295" s="88"/>
      <c r="B295" s="87"/>
      <c r="C295" s="87"/>
      <c r="D295" s="87"/>
      <c r="E295" s="87"/>
      <c r="F295" s="87" t="s">
        <v>124</v>
      </c>
      <c r="G295" s="91" t="s">
        <v>125</v>
      </c>
      <c r="H295" s="109">
        <v>92000</v>
      </c>
      <c r="I295" s="109">
        <v>79100</v>
      </c>
      <c r="J295" s="109">
        <f t="shared" si="98"/>
        <v>12900</v>
      </c>
      <c r="K295" s="106">
        <f t="shared" si="97"/>
        <v>85.98</v>
      </c>
      <c r="L295" s="109">
        <v>79100</v>
      </c>
      <c r="M295" s="110">
        <v>50541</v>
      </c>
      <c r="N295" s="109">
        <v>8534</v>
      </c>
      <c r="O295" s="111">
        <f t="shared" si="102"/>
        <v>59075</v>
      </c>
      <c r="P295" s="111">
        <f t="shared" si="94"/>
        <v>20025</v>
      </c>
      <c r="Q295" s="108">
        <f t="shared" si="95"/>
        <v>74.680000000000007</v>
      </c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</row>
    <row r="296" spans="1:154" s="18" customFormat="1" ht="18" x14ac:dyDescent="0.25">
      <c r="A296" s="76"/>
      <c r="B296" s="77"/>
      <c r="C296" s="77"/>
      <c r="D296" s="77" t="s">
        <v>89</v>
      </c>
      <c r="E296" s="77"/>
      <c r="F296" s="77"/>
      <c r="G296" s="159" t="s">
        <v>66</v>
      </c>
      <c r="H296" s="105">
        <f>H297+H308+H309+H313+H316+H317+H318+H319+H320+H321+H322</f>
        <v>341000</v>
      </c>
      <c r="I296" s="105">
        <f>I297+I308+I309+I313+I316+I317+I318+I319+I320+I321+I322</f>
        <v>299000</v>
      </c>
      <c r="J296" s="105">
        <f t="shared" ref="J296" si="103">J297+J308+J309+J313+J316+J317+J318+J319+J320+J321+J322</f>
        <v>42000</v>
      </c>
      <c r="K296" s="106">
        <f t="shared" si="97"/>
        <v>87.68</v>
      </c>
      <c r="L296" s="105">
        <f>L297+L308+L309+L313+L316+L317+L318+L319+L320+L321+L322</f>
        <v>299000</v>
      </c>
      <c r="M296" s="96">
        <f>M297+M308+M309+M313+M316+M317+M318+M319+M320+M321+M322</f>
        <v>188044.6</v>
      </c>
      <c r="N296" s="105">
        <f>N297+N308+N309+N313+N316+N317+N318+N319+N320+N321+N322</f>
        <v>27120.420000000002</v>
      </c>
      <c r="O296" s="107">
        <f t="shared" ref="O296" si="104">O297+O308+O309+O313+O316+O317+O318+O319+O320+O321+O322</f>
        <v>215165.02000000002</v>
      </c>
      <c r="P296" s="107">
        <f t="shared" si="94"/>
        <v>83834.979999999981</v>
      </c>
      <c r="Q296" s="108">
        <f t="shared" si="95"/>
        <v>71.959999999999994</v>
      </c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</row>
    <row r="297" spans="1:154" s="18" customFormat="1" ht="18" x14ac:dyDescent="0.25">
      <c r="A297" s="76"/>
      <c r="B297" s="77"/>
      <c r="C297" s="77"/>
      <c r="D297" s="77"/>
      <c r="E297" s="77" t="s">
        <v>32</v>
      </c>
      <c r="F297" s="77"/>
      <c r="G297" s="89" t="s">
        <v>144</v>
      </c>
      <c r="H297" s="105">
        <f>SUM(H298:H307)</f>
        <v>270000</v>
      </c>
      <c r="I297" s="105">
        <f>SUM(I298:I307)</f>
        <v>240000</v>
      </c>
      <c r="J297" s="105">
        <f>SUM(J298:J307)</f>
        <v>30000</v>
      </c>
      <c r="K297" s="106">
        <f t="shared" si="97"/>
        <v>88.89</v>
      </c>
      <c r="L297" s="105">
        <f>SUM(L298:L307)</f>
        <v>240000</v>
      </c>
      <c r="M297" s="96">
        <f>SUM(M298:M307)</f>
        <v>153850.6</v>
      </c>
      <c r="N297" s="105">
        <f>SUM(N298:N307)</f>
        <v>22485.370000000003</v>
      </c>
      <c r="O297" s="107">
        <f>SUM(O298:O307)</f>
        <v>176335.97</v>
      </c>
      <c r="P297" s="107">
        <f t="shared" si="94"/>
        <v>63664.03</v>
      </c>
      <c r="Q297" s="108">
        <f t="shared" si="95"/>
        <v>73.47</v>
      </c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</row>
    <row r="298" spans="1:154" ht="18" x14ac:dyDescent="0.2">
      <c r="A298" s="88"/>
      <c r="B298" s="87"/>
      <c r="C298" s="87"/>
      <c r="D298" s="87"/>
      <c r="E298" s="87"/>
      <c r="F298" s="87" t="s">
        <v>32</v>
      </c>
      <c r="G298" s="91" t="s">
        <v>169</v>
      </c>
      <c r="H298" s="109">
        <v>6000</v>
      </c>
      <c r="I298" s="109">
        <v>5000</v>
      </c>
      <c r="J298" s="109">
        <f t="shared" ref="J298:J331" si="105">H298-I298</f>
        <v>1000</v>
      </c>
      <c r="K298" s="106">
        <f t="shared" si="97"/>
        <v>83.33</v>
      </c>
      <c r="L298" s="109">
        <v>5000</v>
      </c>
      <c r="M298" s="110">
        <v>3978.2</v>
      </c>
      <c r="N298" s="109">
        <v>0</v>
      </c>
      <c r="O298" s="111">
        <f t="shared" ref="O298:O308" si="106">M298+N298</f>
        <v>3978.2</v>
      </c>
      <c r="P298" s="111">
        <f t="shared" si="94"/>
        <v>1021.8000000000002</v>
      </c>
      <c r="Q298" s="108">
        <f t="shared" si="95"/>
        <v>79.56</v>
      </c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</row>
    <row r="299" spans="1:154" ht="18" x14ac:dyDescent="0.2">
      <c r="A299" s="88"/>
      <c r="B299" s="87"/>
      <c r="C299" s="87"/>
      <c r="D299" s="87"/>
      <c r="E299" s="87"/>
      <c r="F299" s="87" t="s">
        <v>30</v>
      </c>
      <c r="G299" s="91" t="s">
        <v>170</v>
      </c>
      <c r="H299" s="109">
        <v>0</v>
      </c>
      <c r="I299" s="109"/>
      <c r="J299" s="109">
        <f t="shared" si="105"/>
        <v>0</v>
      </c>
      <c r="K299" s="106"/>
      <c r="L299" s="109"/>
      <c r="M299" s="110"/>
      <c r="N299" s="109"/>
      <c r="O299" s="111">
        <f t="shared" si="106"/>
        <v>0</v>
      </c>
      <c r="P299" s="111">
        <f t="shared" si="94"/>
        <v>0</v>
      </c>
      <c r="Q299" s="108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</row>
    <row r="300" spans="1:154" ht="18" x14ac:dyDescent="0.2">
      <c r="A300" s="88"/>
      <c r="B300" s="87"/>
      <c r="C300" s="87"/>
      <c r="D300" s="87"/>
      <c r="E300" s="87"/>
      <c r="F300" s="87" t="s">
        <v>43</v>
      </c>
      <c r="G300" s="91" t="s">
        <v>171</v>
      </c>
      <c r="H300" s="109">
        <v>103000</v>
      </c>
      <c r="I300" s="109">
        <v>81000</v>
      </c>
      <c r="J300" s="109">
        <f t="shared" si="105"/>
        <v>22000</v>
      </c>
      <c r="K300" s="106">
        <f t="shared" si="97"/>
        <v>78.64</v>
      </c>
      <c r="L300" s="109">
        <v>81000</v>
      </c>
      <c r="M300" s="110">
        <v>70274</v>
      </c>
      <c r="N300" s="109">
        <v>9347</v>
      </c>
      <c r="O300" s="111">
        <f t="shared" si="106"/>
        <v>79621</v>
      </c>
      <c r="P300" s="111">
        <f t="shared" si="94"/>
        <v>1379</v>
      </c>
      <c r="Q300" s="108">
        <f t="shared" si="95"/>
        <v>98.3</v>
      </c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</row>
    <row r="301" spans="1:154" ht="18" x14ac:dyDescent="0.2">
      <c r="A301" s="88"/>
      <c r="B301" s="87"/>
      <c r="C301" s="87"/>
      <c r="D301" s="87"/>
      <c r="E301" s="87"/>
      <c r="F301" s="87" t="s">
        <v>22</v>
      </c>
      <c r="G301" s="91" t="s">
        <v>146</v>
      </c>
      <c r="H301" s="109">
        <v>8000</v>
      </c>
      <c r="I301" s="109">
        <v>6000</v>
      </c>
      <c r="J301" s="109">
        <f t="shared" si="105"/>
        <v>2000</v>
      </c>
      <c r="K301" s="106">
        <f t="shared" si="97"/>
        <v>75</v>
      </c>
      <c r="L301" s="109">
        <v>6000</v>
      </c>
      <c r="M301" s="110">
        <v>4000</v>
      </c>
      <c r="N301" s="109">
        <v>1564.53</v>
      </c>
      <c r="O301" s="111">
        <f t="shared" si="106"/>
        <v>5564.53</v>
      </c>
      <c r="P301" s="111">
        <f t="shared" si="94"/>
        <v>435.47000000000025</v>
      </c>
      <c r="Q301" s="108">
        <f t="shared" si="95"/>
        <v>92.74</v>
      </c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</row>
    <row r="302" spans="1:154" ht="18" x14ac:dyDescent="0.2">
      <c r="A302" s="88"/>
      <c r="B302" s="87"/>
      <c r="C302" s="87"/>
      <c r="D302" s="87"/>
      <c r="E302" s="87"/>
      <c r="F302" s="87" t="s">
        <v>114</v>
      </c>
      <c r="G302" s="91" t="s">
        <v>172</v>
      </c>
      <c r="H302" s="109">
        <v>6000</v>
      </c>
      <c r="I302" s="109">
        <v>3000</v>
      </c>
      <c r="J302" s="109">
        <f t="shared" si="105"/>
        <v>3000</v>
      </c>
      <c r="K302" s="106">
        <f t="shared" si="97"/>
        <v>50</v>
      </c>
      <c r="L302" s="109">
        <v>3000</v>
      </c>
      <c r="M302" s="110"/>
      <c r="N302" s="109"/>
      <c r="O302" s="111">
        <f t="shared" si="106"/>
        <v>0</v>
      </c>
      <c r="P302" s="111">
        <f t="shared" si="94"/>
        <v>3000</v>
      </c>
      <c r="Q302" s="108">
        <f t="shared" si="95"/>
        <v>0</v>
      </c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</row>
    <row r="303" spans="1:154" ht="18" x14ac:dyDescent="0.2">
      <c r="A303" s="88"/>
      <c r="B303" s="87"/>
      <c r="C303" s="87"/>
      <c r="D303" s="87"/>
      <c r="E303" s="87"/>
      <c r="F303" s="87" t="s">
        <v>33</v>
      </c>
      <c r="G303" s="91" t="s">
        <v>173</v>
      </c>
      <c r="H303" s="109">
        <v>0</v>
      </c>
      <c r="I303" s="109"/>
      <c r="J303" s="109">
        <f t="shared" si="105"/>
        <v>0</v>
      </c>
      <c r="K303" s="106" t="e">
        <f t="shared" si="97"/>
        <v>#DIV/0!</v>
      </c>
      <c r="L303" s="109"/>
      <c r="M303" s="110"/>
      <c r="N303" s="109"/>
      <c r="O303" s="111">
        <f t="shared" si="106"/>
        <v>0</v>
      </c>
      <c r="P303" s="111">
        <f t="shared" si="94"/>
        <v>0</v>
      </c>
      <c r="Q303" s="108" t="e">
        <f t="shared" si="95"/>
        <v>#DIV/0!</v>
      </c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</row>
    <row r="304" spans="1:154" ht="18" hidden="1" x14ac:dyDescent="0.2">
      <c r="A304" s="88"/>
      <c r="B304" s="87"/>
      <c r="C304" s="87"/>
      <c r="D304" s="87"/>
      <c r="E304" s="87"/>
      <c r="F304" s="87" t="s">
        <v>124</v>
      </c>
      <c r="G304" s="91" t="s">
        <v>317</v>
      </c>
      <c r="H304" s="109"/>
      <c r="I304" s="109"/>
      <c r="J304" s="109">
        <f t="shared" si="105"/>
        <v>0</v>
      </c>
      <c r="K304" s="106"/>
      <c r="L304" s="109"/>
      <c r="M304" s="110"/>
      <c r="N304" s="109"/>
      <c r="O304" s="111">
        <f t="shared" si="106"/>
        <v>0</v>
      </c>
      <c r="P304" s="111">
        <f t="shared" si="94"/>
        <v>0</v>
      </c>
      <c r="Q304" s="108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</row>
    <row r="305" spans="1:154" ht="18" x14ac:dyDescent="0.2">
      <c r="A305" s="88"/>
      <c r="B305" s="87"/>
      <c r="C305" s="87"/>
      <c r="D305" s="87"/>
      <c r="E305" s="87"/>
      <c r="F305" s="87" t="s">
        <v>115</v>
      </c>
      <c r="G305" s="91" t="s">
        <v>174</v>
      </c>
      <c r="H305" s="109">
        <v>12000</v>
      </c>
      <c r="I305" s="109">
        <v>10000</v>
      </c>
      <c r="J305" s="109">
        <f t="shared" si="105"/>
        <v>2000</v>
      </c>
      <c r="K305" s="106">
        <f t="shared" si="97"/>
        <v>83.33</v>
      </c>
      <c r="L305" s="109">
        <v>10000</v>
      </c>
      <c r="M305" s="110">
        <v>5961</v>
      </c>
      <c r="N305" s="109">
        <v>1026</v>
      </c>
      <c r="O305" s="111">
        <f t="shared" si="106"/>
        <v>6987</v>
      </c>
      <c r="P305" s="111">
        <f t="shared" ref="P305:P357" si="107">L305-O305</f>
        <v>3013</v>
      </c>
      <c r="Q305" s="108">
        <f t="shared" ref="Q305:Q358" si="108">ROUND(O305/L305*100,2)</f>
        <v>69.87</v>
      </c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</row>
    <row r="306" spans="1:154" ht="18" x14ac:dyDescent="0.2">
      <c r="A306" s="88"/>
      <c r="B306" s="87"/>
      <c r="C306" s="87"/>
      <c r="D306" s="87"/>
      <c r="E306" s="87"/>
      <c r="F306" s="87" t="s">
        <v>38</v>
      </c>
      <c r="G306" s="91" t="s">
        <v>147</v>
      </c>
      <c r="H306" s="109">
        <v>125000</v>
      </c>
      <c r="I306" s="109">
        <v>125000</v>
      </c>
      <c r="J306" s="109">
        <f t="shared" si="105"/>
        <v>0</v>
      </c>
      <c r="K306" s="106">
        <f t="shared" si="97"/>
        <v>100</v>
      </c>
      <c r="L306" s="109">
        <v>125000</v>
      </c>
      <c r="M306" s="110">
        <v>65083</v>
      </c>
      <c r="N306" s="109">
        <v>10547.84</v>
      </c>
      <c r="O306" s="111">
        <f t="shared" si="106"/>
        <v>75630.84</v>
      </c>
      <c r="P306" s="111">
        <f t="shared" si="107"/>
        <v>49369.16</v>
      </c>
      <c r="Q306" s="108">
        <f t="shared" si="108"/>
        <v>60.5</v>
      </c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</row>
    <row r="307" spans="1:154" ht="18" x14ac:dyDescent="0.2">
      <c r="A307" s="88"/>
      <c r="B307" s="87"/>
      <c r="C307" s="87"/>
      <c r="D307" s="87"/>
      <c r="E307" s="87"/>
      <c r="F307" s="87" t="s">
        <v>90</v>
      </c>
      <c r="G307" s="91" t="s">
        <v>148</v>
      </c>
      <c r="H307" s="109">
        <v>10000</v>
      </c>
      <c r="I307" s="109">
        <v>10000</v>
      </c>
      <c r="J307" s="109">
        <f t="shared" si="105"/>
        <v>0</v>
      </c>
      <c r="K307" s="106">
        <f t="shared" si="97"/>
        <v>100</v>
      </c>
      <c r="L307" s="109">
        <v>10000</v>
      </c>
      <c r="M307" s="110">
        <v>4554.3999999999996</v>
      </c>
      <c r="N307" s="109">
        <v>0</v>
      </c>
      <c r="O307" s="111">
        <f t="shared" si="106"/>
        <v>4554.3999999999996</v>
      </c>
      <c r="P307" s="111">
        <f t="shared" si="107"/>
        <v>5445.6</v>
      </c>
      <c r="Q307" s="108">
        <f t="shared" si="108"/>
        <v>45.54</v>
      </c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</row>
    <row r="308" spans="1:154" ht="18" x14ac:dyDescent="0.2">
      <c r="A308" s="88"/>
      <c r="B308" s="87"/>
      <c r="C308" s="87"/>
      <c r="D308" s="87"/>
      <c r="E308" s="87" t="s">
        <v>30</v>
      </c>
      <c r="F308" s="87"/>
      <c r="G308" s="91" t="s">
        <v>149</v>
      </c>
      <c r="H308" s="109">
        <v>0</v>
      </c>
      <c r="I308" s="109"/>
      <c r="J308" s="109">
        <f t="shared" si="105"/>
        <v>0</v>
      </c>
      <c r="K308" s="106" t="e">
        <f t="shared" si="97"/>
        <v>#DIV/0!</v>
      </c>
      <c r="L308" s="109"/>
      <c r="M308" s="110"/>
      <c r="N308" s="109"/>
      <c r="O308" s="111">
        <f t="shared" si="106"/>
        <v>0</v>
      </c>
      <c r="P308" s="111">
        <f t="shared" si="107"/>
        <v>0</v>
      </c>
      <c r="Q308" s="108" t="e">
        <f t="shared" si="108"/>
        <v>#DIV/0!</v>
      </c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</row>
    <row r="309" spans="1:154" s="18" customFormat="1" ht="18" x14ac:dyDescent="0.25">
      <c r="A309" s="76"/>
      <c r="B309" s="77"/>
      <c r="C309" s="77"/>
      <c r="D309" s="77"/>
      <c r="E309" s="77" t="s">
        <v>114</v>
      </c>
      <c r="F309" s="77"/>
      <c r="G309" s="89" t="s">
        <v>150</v>
      </c>
      <c r="H309" s="105">
        <f>H310+H311+H312</f>
        <v>0</v>
      </c>
      <c r="I309" s="105">
        <f>I310+I311+I312</f>
        <v>0</v>
      </c>
      <c r="J309" s="109">
        <f t="shared" si="105"/>
        <v>0</v>
      </c>
      <c r="K309" s="106"/>
      <c r="L309" s="105">
        <f>L310+L311+L312</f>
        <v>0</v>
      </c>
      <c r="M309" s="96">
        <f>M310+M311+M312</f>
        <v>0</v>
      </c>
      <c r="N309" s="105">
        <f>N310+N311+N312</f>
        <v>0</v>
      </c>
      <c r="O309" s="107">
        <f>O310+O311+O312</f>
        <v>0</v>
      </c>
      <c r="P309" s="107">
        <f t="shared" si="107"/>
        <v>0</v>
      </c>
      <c r="Q309" s="108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</row>
    <row r="310" spans="1:154" ht="18" hidden="1" x14ac:dyDescent="0.2">
      <c r="A310" s="88"/>
      <c r="B310" s="87"/>
      <c r="C310" s="87"/>
      <c r="D310" s="87"/>
      <c r="E310" s="87"/>
      <c r="F310" s="87" t="s">
        <v>32</v>
      </c>
      <c r="G310" s="91" t="s">
        <v>271</v>
      </c>
      <c r="H310" s="109"/>
      <c r="I310" s="109"/>
      <c r="J310" s="109">
        <f t="shared" si="105"/>
        <v>0</v>
      </c>
      <c r="K310" s="106"/>
      <c r="L310" s="109"/>
      <c r="M310" s="110"/>
      <c r="N310" s="109"/>
      <c r="O310" s="111">
        <f t="shared" ref="O310:O312" si="109">M310+N310</f>
        <v>0</v>
      </c>
      <c r="P310" s="111">
        <f t="shared" si="107"/>
        <v>0</v>
      </c>
      <c r="Q310" s="108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</row>
    <row r="311" spans="1:154" ht="18" hidden="1" x14ac:dyDescent="0.2">
      <c r="A311" s="88"/>
      <c r="B311" s="87"/>
      <c r="C311" s="87"/>
      <c r="D311" s="87"/>
      <c r="E311" s="87"/>
      <c r="F311" s="87" t="s">
        <v>43</v>
      </c>
      <c r="G311" s="91" t="s">
        <v>272</v>
      </c>
      <c r="H311" s="109"/>
      <c r="I311" s="109"/>
      <c r="J311" s="109">
        <f t="shared" si="105"/>
        <v>0</v>
      </c>
      <c r="K311" s="106"/>
      <c r="L311" s="109"/>
      <c r="M311" s="110"/>
      <c r="N311" s="109"/>
      <c r="O311" s="111">
        <f t="shared" si="109"/>
        <v>0</v>
      </c>
      <c r="P311" s="111">
        <f t="shared" si="107"/>
        <v>0</v>
      </c>
      <c r="Q311" s="108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</row>
    <row r="312" spans="1:154" ht="18" x14ac:dyDescent="0.2">
      <c r="A312" s="88"/>
      <c r="B312" s="87"/>
      <c r="C312" s="87"/>
      <c r="D312" s="87"/>
      <c r="E312" s="87"/>
      <c r="F312" s="87" t="s">
        <v>90</v>
      </c>
      <c r="G312" s="91" t="s">
        <v>175</v>
      </c>
      <c r="H312" s="109">
        <v>0</v>
      </c>
      <c r="I312" s="109"/>
      <c r="J312" s="109">
        <f t="shared" si="105"/>
        <v>0</v>
      </c>
      <c r="K312" s="106"/>
      <c r="L312" s="109"/>
      <c r="M312" s="110"/>
      <c r="N312" s="109"/>
      <c r="O312" s="111">
        <f t="shared" si="109"/>
        <v>0</v>
      </c>
      <c r="P312" s="111">
        <f t="shared" si="107"/>
        <v>0</v>
      </c>
      <c r="Q312" s="108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</row>
    <row r="313" spans="1:154" s="18" customFormat="1" ht="18" x14ac:dyDescent="0.25">
      <c r="A313" s="76"/>
      <c r="B313" s="77"/>
      <c r="C313" s="77"/>
      <c r="D313" s="77"/>
      <c r="E313" s="77" t="s">
        <v>33</v>
      </c>
      <c r="F313" s="77"/>
      <c r="G313" s="89" t="s">
        <v>176</v>
      </c>
      <c r="H313" s="105">
        <f>H314+H315</f>
        <v>8000</v>
      </c>
      <c r="I313" s="105">
        <f>I314+I315</f>
        <v>8000</v>
      </c>
      <c r="J313" s="109">
        <f t="shared" si="105"/>
        <v>0</v>
      </c>
      <c r="K313" s="106">
        <f t="shared" ref="K313:K364" si="110">ROUND(I313/H313*100,2)</f>
        <v>100</v>
      </c>
      <c r="L313" s="105">
        <f>L314+L315</f>
        <v>8000</v>
      </c>
      <c r="M313" s="96">
        <f>M314+M315</f>
        <v>1918</v>
      </c>
      <c r="N313" s="105">
        <f>N314+N315</f>
        <v>111.6</v>
      </c>
      <c r="O313" s="107">
        <f>O314+O315</f>
        <v>2029.6</v>
      </c>
      <c r="P313" s="107">
        <f t="shared" si="107"/>
        <v>5970.4</v>
      </c>
      <c r="Q313" s="108">
        <f t="shared" si="108"/>
        <v>25.37</v>
      </c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</row>
    <row r="314" spans="1:154" ht="18" x14ac:dyDescent="0.2">
      <c r="A314" s="88"/>
      <c r="B314" s="87"/>
      <c r="C314" s="87"/>
      <c r="D314" s="87"/>
      <c r="E314" s="87"/>
      <c r="F314" s="87" t="s">
        <v>32</v>
      </c>
      <c r="G314" s="91" t="s">
        <v>177</v>
      </c>
      <c r="H314" s="109">
        <v>8000</v>
      </c>
      <c r="I314" s="109">
        <v>8000</v>
      </c>
      <c r="J314" s="109">
        <f t="shared" si="105"/>
        <v>0</v>
      </c>
      <c r="K314" s="106">
        <f t="shared" si="110"/>
        <v>100</v>
      </c>
      <c r="L314" s="109">
        <v>8000</v>
      </c>
      <c r="M314" s="110">
        <v>1918</v>
      </c>
      <c r="N314" s="109">
        <v>111.6</v>
      </c>
      <c r="O314" s="111">
        <f t="shared" ref="O314:O320" si="111">M314+N314</f>
        <v>2029.6</v>
      </c>
      <c r="P314" s="111">
        <f t="shared" si="107"/>
        <v>5970.4</v>
      </c>
      <c r="Q314" s="108">
        <f t="shared" si="108"/>
        <v>25.37</v>
      </c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</row>
    <row r="315" spans="1:154" ht="18" x14ac:dyDescent="0.2">
      <c r="A315" s="88"/>
      <c r="B315" s="87"/>
      <c r="C315" s="87"/>
      <c r="D315" s="87"/>
      <c r="E315" s="87"/>
      <c r="F315" s="87" t="s">
        <v>30</v>
      </c>
      <c r="G315" s="91" t="s">
        <v>270</v>
      </c>
      <c r="H315" s="109">
        <v>0</v>
      </c>
      <c r="I315" s="109"/>
      <c r="J315" s="109">
        <f t="shared" si="105"/>
        <v>0</v>
      </c>
      <c r="K315" s="106"/>
      <c r="L315" s="109"/>
      <c r="M315" s="110"/>
      <c r="N315" s="109"/>
      <c r="O315" s="111">
        <f t="shared" si="111"/>
        <v>0</v>
      </c>
      <c r="P315" s="111">
        <f t="shared" si="107"/>
        <v>0</v>
      </c>
      <c r="Q315" s="108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</row>
    <row r="316" spans="1:154" ht="18" x14ac:dyDescent="0.2">
      <c r="A316" s="88"/>
      <c r="B316" s="87"/>
      <c r="C316" s="87"/>
      <c r="D316" s="87"/>
      <c r="E316" s="87">
        <v>11</v>
      </c>
      <c r="F316" s="87"/>
      <c r="G316" s="91" t="s">
        <v>178</v>
      </c>
      <c r="H316" s="109">
        <v>0</v>
      </c>
      <c r="I316" s="109"/>
      <c r="J316" s="109">
        <f t="shared" si="105"/>
        <v>0</v>
      </c>
      <c r="K316" s="106" t="e">
        <f t="shared" si="110"/>
        <v>#DIV/0!</v>
      </c>
      <c r="L316" s="109"/>
      <c r="M316" s="110"/>
      <c r="N316" s="109"/>
      <c r="O316" s="111">
        <f t="shared" si="111"/>
        <v>0</v>
      </c>
      <c r="P316" s="111">
        <f t="shared" si="107"/>
        <v>0</v>
      </c>
      <c r="Q316" s="108" t="e">
        <f t="shared" si="108"/>
        <v>#DIV/0!</v>
      </c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</row>
    <row r="317" spans="1:154" ht="18" x14ac:dyDescent="0.2">
      <c r="A317" s="88"/>
      <c r="B317" s="87"/>
      <c r="C317" s="87"/>
      <c r="D317" s="87"/>
      <c r="E317" s="87">
        <v>12</v>
      </c>
      <c r="F317" s="87"/>
      <c r="G317" s="91" t="s">
        <v>269</v>
      </c>
      <c r="H317" s="109">
        <v>0</v>
      </c>
      <c r="I317" s="109"/>
      <c r="J317" s="109">
        <f t="shared" si="105"/>
        <v>0</v>
      </c>
      <c r="K317" s="106"/>
      <c r="L317" s="109"/>
      <c r="M317" s="110"/>
      <c r="N317" s="109"/>
      <c r="O317" s="111">
        <f t="shared" si="111"/>
        <v>0</v>
      </c>
      <c r="P317" s="111">
        <f t="shared" si="107"/>
        <v>0</v>
      </c>
      <c r="Q317" s="108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</row>
    <row r="318" spans="1:154" ht="18" x14ac:dyDescent="0.2">
      <c r="A318" s="88"/>
      <c r="B318" s="87"/>
      <c r="C318" s="87"/>
      <c r="D318" s="87"/>
      <c r="E318" s="87">
        <v>13</v>
      </c>
      <c r="F318" s="87"/>
      <c r="G318" s="91" t="s">
        <v>179</v>
      </c>
      <c r="H318" s="109">
        <v>0</v>
      </c>
      <c r="I318" s="109"/>
      <c r="J318" s="109">
        <f t="shared" si="105"/>
        <v>0</v>
      </c>
      <c r="K318" s="106" t="e">
        <f t="shared" si="110"/>
        <v>#DIV/0!</v>
      </c>
      <c r="L318" s="109"/>
      <c r="M318" s="110"/>
      <c r="N318" s="109"/>
      <c r="O318" s="111">
        <f t="shared" si="111"/>
        <v>0</v>
      </c>
      <c r="P318" s="111">
        <f t="shared" si="107"/>
        <v>0</v>
      </c>
      <c r="Q318" s="108" t="e">
        <f t="shared" si="108"/>
        <v>#DIV/0!</v>
      </c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</row>
    <row r="319" spans="1:154" ht="18" x14ac:dyDescent="0.2">
      <c r="A319" s="88"/>
      <c r="B319" s="87"/>
      <c r="C319" s="87"/>
      <c r="D319" s="87"/>
      <c r="E319" s="87">
        <v>14</v>
      </c>
      <c r="F319" s="87"/>
      <c r="G319" s="91" t="s">
        <v>180</v>
      </c>
      <c r="H319" s="109">
        <v>0</v>
      </c>
      <c r="I319" s="109"/>
      <c r="J319" s="109">
        <f t="shared" si="105"/>
        <v>0</v>
      </c>
      <c r="K319" s="106"/>
      <c r="L319" s="109"/>
      <c r="M319" s="110"/>
      <c r="N319" s="109"/>
      <c r="O319" s="111">
        <f t="shared" si="111"/>
        <v>0</v>
      </c>
      <c r="P319" s="111">
        <f t="shared" si="107"/>
        <v>0</v>
      </c>
      <c r="Q319" s="108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</row>
    <row r="320" spans="1:154" ht="18" hidden="1" x14ac:dyDescent="0.2">
      <c r="A320" s="88"/>
      <c r="B320" s="87"/>
      <c r="C320" s="87"/>
      <c r="D320" s="87"/>
      <c r="E320" s="87">
        <v>16</v>
      </c>
      <c r="F320" s="87"/>
      <c r="G320" s="91" t="s">
        <v>318</v>
      </c>
      <c r="H320" s="109"/>
      <c r="I320" s="109"/>
      <c r="J320" s="109">
        <f t="shared" si="105"/>
        <v>0</v>
      </c>
      <c r="K320" s="106"/>
      <c r="L320" s="109"/>
      <c r="M320" s="110"/>
      <c r="N320" s="109"/>
      <c r="O320" s="111">
        <f t="shared" si="111"/>
        <v>0</v>
      </c>
      <c r="P320" s="111">
        <f t="shared" si="107"/>
        <v>0</v>
      </c>
      <c r="Q320" s="108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</row>
    <row r="321" spans="1:154" ht="54" x14ac:dyDescent="0.2">
      <c r="A321" s="88"/>
      <c r="B321" s="87"/>
      <c r="C321" s="87"/>
      <c r="D321" s="87"/>
      <c r="E321" s="87">
        <v>25</v>
      </c>
      <c r="F321" s="87"/>
      <c r="G321" s="78" t="s">
        <v>365</v>
      </c>
      <c r="H321" s="109">
        <v>0</v>
      </c>
      <c r="I321" s="109"/>
      <c r="J321" s="109">
        <f t="shared" si="105"/>
        <v>0</v>
      </c>
      <c r="K321" s="106"/>
      <c r="L321" s="109"/>
      <c r="M321" s="110"/>
      <c r="N321" s="109"/>
      <c r="O321" s="111">
        <f t="shared" ref="O321" si="112">M321+N321</f>
        <v>0</v>
      </c>
      <c r="P321" s="111">
        <f t="shared" si="107"/>
        <v>0</v>
      </c>
      <c r="Q321" s="108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</row>
    <row r="322" spans="1:154" s="18" customFormat="1" ht="18" x14ac:dyDescent="0.25">
      <c r="A322" s="76"/>
      <c r="B322" s="77"/>
      <c r="C322" s="77"/>
      <c r="D322" s="77"/>
      <c r="E322" s="77" t="s">
        <v>90</v>
      </c>
      <c r="F322" s="77"/>
      <c r="G322" s="159" t="s">
        <v>181</v>
      </c>
      <c r="H322" s="105">
        <f>+H323+H324+H325+H326+H327+H328</f>
        <v>63000</v>
      </c>
      <c r="I322" s="105">
        <f>+I323+I324+I325+I326+I327+I328</f>
        <v>51000</v>
      </c>
      <c r="J322" s="105">
        <f>+J323+J324+J325+J326+J327+J328</f>
        <v>12000</v>
      </c>
      <c r="K322" s="106">
        <f t="shared" si="110"/>
        <v>80.95</v>
      </c>
      <c r="L322" s="105">
        <f>+L323+L324+L325+L326+L327+L328</f>
        <v>51000</v>
      </c>
      <c r="M322" s="96">
        <f>+M323+M324+M325+M326+M327+M328</f>
        <v>32276</v>
      </c>
      <c r="N322" s="105">
        <f>+N323+N324+N325+N326+N327+N328</f>
        <v>4523.45</v>
      </c>
      <c r="O322" s="107">
        <f>+O323+O324+O325+O326+O327+O328</f>
        <v>36799.449999999997</v>
      </c>
      <c r="P322" s="107">
        <f t="shared" si="107"/>
        <v>14200.550000000003</v>
      </c>
      <c r="Q322" s="108">
        <f t="shared" si="108"/>
        <v>72.16</v>
      </c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</row>
    <row r="323" spans="1:154" ht="18" x14ac:dyDescent="0.2">
      <c r="A323" s="88"/>
      <c r="B323" s="87"/>
      <c r="C323" s="87"/>
      <c r="D323" s="87"/>
      <c r="E323" s="87"/>
      <c r="F323" s="87" t="s">
        <v>30</v>
      </c>
      <c r="G323" s="91" t="s">
        <v>319</v>
      </c>
      <c r="H323" s="109"/>
      <c r="I323" s="109"/>
      <c r="J323" s="109">
        <f t="shared" si="105"/>
        <v>0</v>
      </c>
      <c r="K323" s="106"/>
      <c r="L323" s="109"/>
      <c r="M323" s="110"/>
      <c r="N323" s="109"/>
      <c r="O323" s="111">
        <f t="shared" ref="O323:O328" si="113">M323+N323</f>
        <v>0</v>
      </c>
      <c r="P323" s="111">
        <f t="shared" si="107"/>
        <v>0</v>
      </c>
      <c r="Q323" s="108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</row>
    <row r="324" spans="1:154" ht="18" x14ac:dyDescent="0.2">
      <c r="A324" s="88"/>
      <c r="B324" s="87"/>
      <c r="C324" s="87"/>
      <c r="D324" s="87"/>
      <c r="E324" s="87"/>
      <c r="F324" s="87" t="s">
        <v>43</v>
      </c>
      <c r="G324" s="78" t="s">
        <v>326</v>
      </c>
      <c r="H324" s="109">
        <v>2000</v>
      </c>
      <c r="I324" s="109">
        <v>1000</v>
      </c>
      <c r="J324" s="109">
        <f t="shared" si="105"/>
        <v>1000</v>
      </c>
      <c r="K324" s="106"/>
      <c r="L324" s="109">
        <v>1000</v>
      </c>
      <c r="M324" s="110">
        <v>605</v>
      </c>
      <c r="N324" s="109">
        <v>0</v>
      </c>
      <c r="O324" s="111">
        <f t="shared" si="113"/>
        <v>605</v>
      </c>
      <c r="P324" s="111">
        <f t="shared" si="107"/>
        <v>395</v>
      </c>
      <c r="Q324" s="108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</row>
    <row r="325" spans="1:154" ht="18" x14ac:dyDescent="0.2">
      <c r="A325" s="88"/>
      <c r="B325" s="87"/>
      <c r="C325" s="87"/>
      <c r="D325" s="87"/>
      <c r="E325" s="87"/>
      <c r="F325" s="87" t="s">
        <v>22</v>
      </c>
      <c r="G325" s="91" t="s">
        <v>153</v>
      </c>
      <c r="H325" s="109">
        <v>11000</v>
      </c>
      <c r="I325" s="109">
        <v>4000</v>
      </c>
      <c r="J325" s="109">
        <f t="shared" si="105"/>
        <v>7000</v>
      </c>
      <c r="K325" s="106">
        <f t="shared" si="110"/>
        <v>36.36</v>
      </c>
      <c r="L325" s="109">
        <v>4000</v>
      </c>
      <c r="M325" s="110">
        <v>2700</v>
      </c>
      <c r="N325" s="109">
        <v>450</v>
      </c>
      <c r="O325" s="111">
        <f t="shared" si="113"/>
        <v>3150</v>
      </c>
      <c r="P325" s="111">
        <f t="shared" si="107"/>
        <v>850</v>
      </c>
      <c r="Q325" s="108">
        <f t="shared" si="108"/>
        <v>78.75</v>
      </c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</row>
    <row r="326" spans="1:154" ht="18" x14ac:dyDescent="0.2">
      <c r="A326" s="88"/>
      <c r="B326" s="87"/>
      <c r="C326" s="87"/>
      <c r="D326" s="87"/>
      <c r="E326" s="87"/>
      <c r="F326" s="87" t="s">
        <v>33</v>
      </c>
      <c r="G326" s="91" t="s">
        <v>182</v>
      </c>
      <c r="H326" s="109">
        <v>46000</v>
      </c>
      <c r="I326" s="109">
        <v>42000</v>
      </c>
      <c r="J326" s="109">
        <f t="shared" si="105"/>
        <v>4000</v>
      </c>
      <c r="K326" s="106">
        <f t="shared" si="110"/>
        <v>91.3</v>
      </c>
      <c r="L326" s="109">
        <v>42000</v>
      </c>
      <c r="M326" s="110">
        <v>28614</v>
      </c>
      <c r="N326" s="109">
        <v>4073.45</v>
      </c>
      <c r="O326" s="111">
        <f t="shared" si="113"/>
        <v>32687.45</v>
      </c>
      <c r="P326" s="111">
        <f t="shared" si="107"/>
        <v>9312.5499999999993</v>
      </c>
      <c r="Q326" s="108">
        <f t="shared" si="108"/>
        <v>77.83</v>
      </c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</row>
    <row r="327" spans="1:154" ht="18" x14ac:dyDescent="0.2">
      <c r="A327" s="88"/>
      <c r="B327" s="87"/>
      <c r="C327" s="87"/>
      <c r="D327" s="87"/>
      <c r="E327" s="87"/>
      <c r="F327" s="87" t="s">
        <v>38</v>
      </c>
      <c r="G327" s="91" t="s">
        <v>320</v>
      </c>
      <c r="H327" s="109"/>
      <c r="I327" s="109"/>
      <c r="J327" s="109">
        <f t="shared" si="105"/>
        <v>0</v>
      </c>
      <c r="K327" s="106"/>
      <c r="L327" s="109"/>
      <c r="M327" s="110"/>
      <c r="N327" s="109"/>
      <c r="O327" s="111">
        <f t="shared" si="113"/>
        <v>0</v>
      </c>
      <c r="P327" s="111">
        <f t="shared" si="107"/>
        <v>0</v>
      </c>
      <c r="Q327" s="108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</row>
    <row r="328" spans="1:154" ht="18" x14ac:dyDescent="0.2">
      <c r="A328" s="88"/>
      <c r="B328" s="87"/>
      <c r="C328" s="87"/>
      <c r="D328" s="87"/>
      <c r="E328" s="87"/>
      <c r="F328" s="87" t="s">
        <v>90</v>
      </c>
      <c r="G328" s="91" t="s">
        <v>154</v>
      </c>
      <c r="H328" s="109">
        <v>4000</v>
      </c>
      <c r="I328" s="109">
        <v>4000</v>
      </c>
      <c r="J328" s="109">
        <f t="shared" si="105"/>
        <v>0</v>
      </c>
      <c r="K328" s="106">
        <f t="shared" si="110"/>
        <v>100</v>
      </c>
      <c r="L328" s="109">
        <v>4000</v>
      </c>
      <c r="M328" s="110">
        <v>357</v>
      </c>
      <c r="N328" s="109">
        <v>0</v>
      </c>
      <c r="O328" s="111">
        <f t="shared" si="113"/>
        <v>357</v>
      </c>
      <c r="P328" s="111">
        <f t="shared" si="107"/>
        <v>3643</v>
      </c>
      <c r="Q328" s="108">
        <f t="shared" si="108"/>
        <v>8.93</v>
      </c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</row>
    <row r="329" spans="1:154" ht="18" x14ac:dyDescent="0.2">
      <c r="A329" s="76"/>
      <c r="B329" s="77"/>
      <c r="C329" s="77"/>
      <c r="D329" s="77" t="s">
        <v>90</v>
      </c>
      <c r="E329" s="77"/>
      <c r="F329" s="77"/>
      <c r="G329" s="159" t="s">
        <v>347</v>
      </c>
      <c r="H329" s="105">
        <f>H330</f>
        <v>0</v>
      </c>
      <c r="I329" s="105">
        <f>I330</f>
        <v>0</v>
      </c>
      <c r="J329" s="109">
        <f t="shared" si="105"/>
        <v>0</v>
      </c>
      <c r="K329" s="106"/>
      <c r="L329" s="105">
        <f t="shared" ref="L329:N330" si="114">L330</f>
        <v>0</v>
      </c>
      <c r="M329" s="96">
        <f t="shared" si="114"/>
        <v>0</v>
      </c>
      <c r="N329" s="105">
        <f t="shared" si="114"/>
        <v>0</v>
      </c>
      <c r="O329" s="107">
        <f t="shared" ref="O329:O330" si="115">O330</f>
        <v>0</v>
      </c>
      <c r="P329" s="107">
        <f t="shared" si="107"/>
        <v>0</v>
      </c>
      <c r="Q329" s="108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</row>
    <row r="330" spans="1:154" ht="18" x14ac:dyDescent="0.2">
      <c r="A330" s="76"/>
      <c r="B330" s="77"/>
      <c r="C330" s="77"/>
      <c r="D330" s="77"/>
      <c r="E330" s="92" t="s">
        <v>26</v>
      </c>
      <c r="F330" s="77"/>
      <c r="G330" s="89" t="s">
        <v>346</v>
      </c>
      <c r="H330" s="105">
        <f>H331</f>
        <v>0</v>
      </c>
      <c r="I330" s="105">
        <f>I331</f>
        <v>0</v>
      </c>
      <c r="J330" s="109">
        <f t="shared" si="105"/>
        <v>0</v>
      </c>
      <c r="K330" s="106"/>
      <c r="L330" s="105">
        <f t="shared" si="114"/>
        <v>0</v>
      </c>
      <c r="M330" s="96">
        <f t="shared" si="114"/>
        <v>0</v>
      </c>
      <c r="N330" s="105">
        <f t="shared" si="114"/>
        <v>0</v>
      </c>
      <c r="O330" s="107">
        <f t="shared" si="115"/>
        <v>0</v>
      </c>
      <c r="P330" s="107">
        <f t="shared" si="107"/>
        <v>0</v>
      </c>
      <c r="Q330" s="108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</row>
    <row r="331" spans="1:154" ht="18" x14ac:dyDescent="0.2">
      <c r="A331" s="88"/>
      <c r="B331" s="87"/>
      <c r="C331" s="87"/>
      <c r="D331" s="87"/>
      <c r="E331" s="87"/>
      <c r="F331" s="87" t="s">
        <v>30</v>
      </c>
      <c r="G331" s="91" t="s">
        <v>345</v>
      </c>
      <c r="H331" s="109"/>
      <c r="I331" s="109"/>
      <c r="J331" s="109">
        <f t="shared" si="105"/>
        <v>0</v>
      </c>
      <c r="K331" s="106"/>
      <c r="L331" s="109"/>
      <c r="M331" s="110"/>
      <c r="N331" s="109"/>
      <c r="O331" s="111">
        <f t="shared" ref="O331" si="116">M331+N331</f>
        <v>0</v>
      </c>
      <c r="P331" s="111">
        <f t="shared" si="107"/>
        <v>0</v>
      </c>
      <c r="Q331" s="108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</row>
    <row r="332" spans="1:154" s="18" customFormat="1" ht="36" x14ac:dyDescent="0.25">
      <c r="A332" s="76"/>
      <c r="B332" s="77"/>
      <c r="C332" s="77"/>
      <c r="D332" s="77">
        <v>51</v>
      </c>
      <c r="E332" s="77"/>
      <c r="F332" s="77"/>
      <c r="G332" s="159" t="s">
        <v>72</v>
      </c>
      <c r="H332" s="105">
        <f>H333</f>
        <v>2400000</v>
      </c>
      <c r="I332" s="105">
        <f>I333</f>
        <v>2067000</v>
      </c>
      <c r="J332" s="105">
        <f>J333</f>
        <v>333000</v>
      </c>
      <c r="K332" s="106">
        <f t="shared" si="110"/>
        <v>86.13</v>
      </c>
      <c r="L332" s="105">
        <f>L333</f>
        <v>2067000</v>
      </c>
      <c r="M332" s="96">
        <f>M333</f>
        <v>1261353</v>
      </c>
      <c r="N332" s="105">
        <f>N333</f>
        <v>197132</v>
      </c>
      <c r="O332" s="107">
        <f>O333</f>
        <v>1458485</v>
      </c>
      <c r="P332" s="107">
        <f t="shared" si="107"/>
        <v>608515</v>
      </c>
      <c r="Q332" s="108">
        <f t="shared" si="108"/>
        <v>70.56</v>
      </c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</row>
    <row r="333" spans="1:154" s="18" customFormat="1" ht="18" x14ac:dyDescent="0.25">
      <c r="A333" s="76"/>
      <c r="B333" s="77"/>
      <c r="C333" s="77"/>
      <c r="D333" s="77"/>
      <c r="E333" s="77" t="s">
        <v>32</v>
      </c>
      <c r="F333" s="77"/>
      <c r="G333" s="89" t="s">
        <v>92</v>
      </c>
      <c r="H333" s="105">
        <f>H334+H335+H336</f>
        <v>2400000</v>
      </c>
      <c r="I333" s="105">
        <f>I334+I335+I336</f>
        <v>2067000</v>
      </c>
      <c r="J333" s="105">
        <f>J334+J335+J336</f>
        <v>333000</v>
      </c>
      <c r="K333" s="106">
        <f t="shared" si="110"/>
        <v>86.13</v>
      </c>
      <c r="L333" s="105">
        <f>L334+L335+L336</f>
        <v>2067000</v>
      </c>
      <c r="M333" s="96">
        <f>M334+M335+M336</f>
        <v>1261353</v>
      </c>
      <c r="N333" s="105">
        <f>N334+N335+N336</f>
        <v>197132</v>
      </c>
      <c r="O333" s="107">
        <f>O334+O335+O336</f>
        <v>1458485</v>
      </c>
      <c r="P333" s="107">
        <f t="shared" si="107"/>
        <v>608515</v>
      </c>
      <c r="Q333" s="108">
        <f t="shared" si="108"/>
        <v>70.56</v>
      </c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</row>
    <row r="334" spans="1:154" ht="36" x14ac:dyDescent="0.2">
      <c r="A334" s="88"/>
      <c r="B334" s="87"/>
      <c r="C334" s="87"/>
      <c r="D334" s="87"/>
      <c r="E334" s="87"/>
      <c r="F334" s="87">
        <v>17</v>
      </c>
      <c r="G334" s="91" t="s">
        <v>94</v>
      </c>
      <c r="H334" s="109">
        <v>2400000</v>
      </c>
      <c r="I334" s="109">
        <v>2067000</v>
      </c>
      <c r="J334" s="109">
        <f t="shared" ref="J334:J382" si="117">H334-I334</f>
        <v>333000</v>
      </c>
      <c r="K334" s="106">
        <f t="shared" si="110"/>
        <v>86.13</v>
      </c>
      <c r="L334" s="109">
        <v>2067000</v>
      </c>
      <c r="M334" s="110">
        <v>1261353</v>
      </c>
      <c r="N334" s="109">
        <v>197132</v>
      </c>
      <c r="O334" s="111">
        <f t="shared" ref="O334:O336" si="118">M334+N334</f>
        <v>1458485</v>
      </c>
      <c r="P334" s="111">
        <f t="shared" si="107"/>
        <v>608515</v>
      </c>
      <c r="Q334" s="108">
        <f t="shared" si="108"/>
        <v>70.56</v>
      </c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</row>
    <row r="335" spans="1:154" ht="54" hidden="1" x14ac:dyDescent="0.2">
      <c r="A335" s="88"/>
      <c r="B335" s="87"/>
      <c r="C335" s="87"/>
      <c r="D335" s="87"/>
      <c r="E335" s="87"/>
      <c r="F335" s="87">
        <v>19</v>
      </c>
      <c r="G335" s="91" t="s">
        <v>96</v>
      </c>
      <c r="H335" s="109"/>
      <c r="I335" s="109"/>
      <c r="J335" s="109">
        <f t="shared" si="117"/>
        <v>0</v>
      </c>
      <c r="K335" s="106"/>
      <c r="L335" s="109"/>
      <c r="M335" s="110"/>
      <c r="N335" s="109"/>
      <c r="O335" s="111">
        <f t="shared" si="118"/>
        <v>0</v>
      </c>
      <c r="P335" s="111">
        <f t="shared" si="107"/>
        <v>0</v>
      </c>
      <c r="Q335" s="108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</row>
    <row r="336" spans="1:154" ht="72" hidden="1" x14ac:dyDescent="0.2">
      <c r="A336" s="88"/>
      <c r="B336" s="87"/>
      <c r="C336" s="87"/>
      <c r="D336" s="87"/>
      <c r="E336" s="87"/>
      <c r="F336" s="87" t="s">
        <v>89</v>
      </c>
      <c r="G336" s="91" t="s">
        <v>97</v>
      </c>
      <c r="H336" s="109"/>
      <c r="I336" s="109"/>
      <c r="J336" s="109">
        <f t="shared" si="117"/>
        <v>0</v>
      </c>
      <c r="K336" s="106"/>
      <c r="L336" s="109"/>
      <c r="M336" s="110"/>
      <c r="N336" s="109"/>
      <c r="O336" s="111">
        <f t="shared" si="118"/>
        <v>0</v>
      </c>
      <c r="P336" s="111">
        <f t="shared" si="107"/>
        <v>0</v>
      </c>
      <c r="Q336" s="108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</row>
    <row r="337" spans="1:154" s="18" customFormat="1" ht="18" x14ac:dyDescent="0.25">
      <c r="A337" s="76"/>
      <c r="B337" s="77"/>
      <c r="C337" s="77"/>
      <c r="D337" s="77">
        <v>57</v>
      </c>
      <c r="E337" s="77"/>
      <c r="F337" s="77"/>
      <c r="G337" s="159" t="s">
        <v>78</v>
      </c>
      <c r="H337" s="105">
        <f>H338+H355</f>
        <v>9302000</v>
      </c>
      <c r="I337" s="105">
        <f>I338+I355</f>
        <v>7966000</v>
      </c>
      <c r="J337" s="105">
        <f t="shared" ref="J337" si="119">J338+J355</f>
        <v>1336000</v>
      </c>
      <c r="K337" s="106">
        <f t="shared" si="110"/>
        <v>85.64</v>
      </c>
      <c r="L337" s="105">
        <f>L338+L355</f>
        <v>7966000</v>
      </c>
      <c r="M337" s="96">
        <f>M338+M355</f>
        <v>5547256</v>
      </c>
      <c r="N337" s="105">
        <f>N338+N355</f>
        <v>948041.49</v>
      </c>
      <c r="O337" s="107">
        <f t="shared" ref="O337" si="120">O338+O355</f>
        <v>6495297.4900000002</v>
      </c>
      <c r="P337" s="107">
        <f t="shared" si="107"/>
        <v>1470702.5099999998</v>
      </c>
      <c r="Q337" s="108">
        <f t="shared" si="108"/>
        <v>81.540000000000006</v>
      </c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</row>
    <row r="338" spans="1:154" s="18" customFormat="1" ht="18" x14ac:dyDescent="0.25">
      <c r="A338" s="76"/>
      <c r="B338" s="77"/>
      <c r="C338" s="77"/>
      <c r="D338" s="77"/>
      <c r="E338" s="77" t="s">
        <v>32</v>
      </c>
      <c r="F338" s="77"/>
      <c r="G338" s="89" t="s">
        <v>99</v>
      </c>
      <c r="H338" s="105">
        <f>+H339+H348+H350+H349</f>
        <v>9000000</v>
      </c>
      <c r="I338" s="105">
        <f>+I339+I348+I350+I349</f>
        <v>7776000</v>
      </c>
      <c r="J338" s="109">
        <f t="shared" si="117"/>
        <v>1224000</v>
      </c>
      <c r="K338" s="106">
        <f t="shared" si="110"/>
        <v>86.4</v>
      </c>
      <c r="L338" s="105">
        <f>+L339+L348+L350+L349</f>
        <v>7776000</v>
      </c>
      <c r="M338" s="96">
        <f>+M339+M348+M350+M349</f>
        <v>5464999</v>
      </c>
      <c r="N338" s="105">
        <f>+N339+N348+N350+N349</f>
        <v>929307</v>
      </c>
      <c r="O338" s="107">
        <f>+O339+O348+O350+O349</f>
        <v>6394306</v>
      </c>
      <c r="P338" s="107">
        <f t="shared" si="107"/>
        <v>1381694</v>
      </c>
      <c r="Q338" s="108">
        <f t="shared" si="108"/>
        <v>82.23</v>
      </c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</row>
    <row r="339" spans="1:154" ht="18" x14ac:dyDescent="0.2">
      <c r="A339" s="88"/>
      <c r="B339" s="87"/>
      <c r="C339" s="87"/>
      <c r="D339" s="87"/>
      <c r="E339" s="87"/>
      <c r="F339" s="87"/>
      <c r="G339" s="91" t="s">
        <v>183</v>
      </c>
      <c r="H339" s="129">
        <f>+H340+H341+H342+H343+H344+H345+H346+H347</f>
        <v>8415510</v>
      </c>
      <c r="I339" s="129">
        <f>+I340+I341+I342+I343+I344+I345+I346+I347</f>
        <v>7191510</v>
      </c>
      <c r="J339" s="109">
        <f t="shared" si="117"/>
        <v>1224000</v>
      </c>
      <c r="K339" s="106"/>
      <c r="L339" s="129">
        <f>+L340+L341+L342+L343+L344+L345+L346+L347</f>
        <v>7191510</v>
      </c>
      <c r="M339" s="129">
        <f>+M340+M341+M342+M343+M344+M345+M346+M347</f>
        <v>5072599</v>
      </c>
      <c r="N339" s="129">
        <f>+N340+N341+N342+N343+N344+N345+N346+N347</f>
        <v>737217</v>
      </c>
      <c r="O339" s="129">
        <f>+O340+O341+O342+O343+O344+O345+O346+O347</f>
        <v>5809816</v>
      </c>
      <c r="P339" s="129">
        <f t="shared" si="107"/>
        <v>1381694</v>
      </c>
      <c r="Q339" s="108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</row>
    <row r="340" spans="1:154" ht="18" x14ac:dyDescent="0.2">
      <c r="A340" s="88"/>
      <c r="B340" s="87"/>
      <c r="C340" s="87"/>
      <c r="D340" s="87"/>
      <c r="E340" s="87"/>
      <c r="F340" s="87"/>
      <c r="G340" s="91" t="s">
        <v>184</v>
      </c>
      <c r="H340" s="109">
        <v>8415510</v>
      </c>
      <c r="I340" s="109">
        <v>7191510</v>
      </c>
      <c r="J340" s="109">
        <f t="shared" si="117"/>
        <v>1224000</v>
      </c>
      <c r="K340" s="106"/>
      <c r="L340" s="109">
        <v>7191510</v>
      </c>
      <c r="M340" s="110">
        <v>5072599</v>
      </c>
      <c r="N340" s="109">
        <v>737217</v>
      </c>
      <c r="O340" s="111">
        <f t="shared" ref="O340:O354" si="121">M340+N340</f>
        <v>5809816</v>
      </c>
      <c r="P340" s="111">
        <f t="shared" si="107"/>
        <v>1381694</v>
      </c>
      <c r="Q340" s="108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</row>
    <row r="341" spans="1:154" ht="18" x14ac:dyDescent="0.2">
      <c r="A341" s="88"/>
      <c r="B341" s="87"/>
      <c r="C341" s="87"/>
      <c r="D341" s="87"/>
      <c r="E341" s="87"/>
      <c r="F341" s="87"/>
      <c r="G341" s="91" t="s">
        <v>185</v>
      </c>
      <c r="H341" s="109"/>
      <c r="I341" s="109"/>
      <c r="J341" s="109">
        <f t="shared" si="117"/>
        <v>0</v>
      </c>
      <c r="K341" s="106"/>
      <c r="L341" s="109"/>
      <c r="M341" s="110"/>
      <c r="N341" s="109"/>
      <c r="O341" s="111">
        <f t="shared" si="121"/>
        <v>0</v>
      </c>
      <c r="P341" s="111">
        <f t="shared" si="107"/>
        <v>0</v>
      </c>
      <c r="Q341" s="108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</row>
    <row r="342" spans="1:154" ht="18" x14ac:dyDescent="0.2">
      <c r="A342" s="88"/>
      <c r="B342" s="87"/>
      <c r="C342" s="87"/>
      <c r="D342" s="87"/>
      <c r="E342" s="87"/>
      <c r="F342" s="87"/>
      <c r="G342" s="91" t="s">
        <v>321</v>
      </c>
      <c r="H342" s="109"/>
      <c r="I342" s="109"/>
      <c r="J342" s="109">
        <f t="shared" si="117"/>
        <v>0</v>
      </c>
      <c r="K342" s="106"/>
      <c r="L342" s="109"/>
      <c r="M342" s="110"/>
      <c r="N342" s="109"/>
      <c r="O342" s="111">
        <f t="shared" si="121"/>
        <v>0</v>
      </c>
      <c r="P342" s="111">
        <f t="shared" si="107"/>
        <v>0</v>
      </c>
      <c r="Q342" s="108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</row>
    <row r="343" spans="1:154" ht="18" x14ac:dyDescent="0.2">
      <c r="A343" s="88"/>
      <c r="B343" s="87"/>
      <c r="C343" s="87"/>
      <c r="D343" s="87"/>
      <c r="E343" s="87"/>
      <c r="F343" s="87"/>
      <c r="G343" s="91" t="s">
        <v>322</v>
      </c>
      <c r="H343" s="109"/>
      <c r="I343" s="109"/>
      <c r="J343" s="109">
        <f t="shared" si="117"/>
        <v>0</v>
      </c>
      <c r="K343" s="106"/>
      <c r="L343" s="109"/>
      <c r="M343" s="110"/>
      <c r="N343" s="109"/>
      <c r="O343" s="111">
        <f t="shared" si="121"/>
        <v>0</v>
      </c>
      <c r="P343" s="111">
        <f t="shared" si="107"/>
        <v>0</v>
      </c>
      <c r="Q343" s="108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</row>
    <row r="344" spans="1:154" ht="18" x14ac:dyDescent="0.2">
      <c r="A344" s="88"/>
      <c r="B344" s="87"/>
      <c r="C344" s="87"/>
      <c r="D344" s="87"/>
      <c r="E344" s="87"/>
      <c r="F344" s="87"/>
      <c r="G344" s="91" t="s">
        <v>186</v>
      </c>
      <c r="H344" s="109"/>
      <c r="I344" s="109"/>
      <c r="J344" s="109">
        <f t="shared" si="117"/>
        <v>0</v>
      </c>
      <c r="K344" s="106"/>
      <c r="L344" s="109"/>
      <c r="M344" s="110"/>
      <c r="N344" s="109"/>
      <c r="O344" s="111">
        <f t="shared" si="121"/>
        <v>0</v>
      </c>
      <c r="P344" s="111">
        <f t="shared" si="107"/>
        <v>0</v>
      </c>
      <c r="Q344" s="108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</row>
    <row r="345" spans="1:154" ht="18" x14ac:dyDescent="0.2">
      <c r="A345" s="88"/>
      <c r="B345" s="87"/>
      <c r="C345" s="87"/>
      <c r="D345" s="87"/>
      <c r="E345" s="87"/>
      <c r="F345" s="87"/>
      <c r="G345" s="91" t="s">
        <v>323</v>
      </c>
      <c r="H345" s="109"/>
      <c r="I345" s="109"/>
      <c r="J345" s="109">
        <f t="shared" si="117"/>
        <v>0</v>
      </c>
      <c r="K345" s="106"/>
      <c r="L345" s="109"/>
      <c r="M345" s="110"/>
      <c r="N345" s="109"/>
      <c r="O345" s="111">
        <f t="shared" si="121"/>
        <v>0</v>
      </c>
      <c r="P345" s="111">
        <f t="shared" si="107"/>
        <v>0</v>
      </c>
      <c r="Q345" s="108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</row>
    <row r="346" spans="1:154" ht="18" x14ac:dyDescent="0.2">
      <c r="A346" s="88"/>
      <c r="B346" s="87"/>
      <c r="C346" s="87"/>
      <c r="D346" s="87"/>
      <c r="E346" s="87"/>
      <c r="F346" s="87"/>
      <c r="G346" s="174" t="s">
        <v>324</v>
      </c>
      <c r="H346" s="109"/>
      <c r="I346" s="109"/>
      <c r="J346" s="109">
        <f t="shared" si="117"/>
        <v>0</v>
      </c>
      <c r="K346" s="106"/>
      <c r="L346" s="109"/>
      <c r="M346" s="110"/>
      <c r="N346" s="109"/>
      <c r="O346" s="111">
        <f t="shared" si="121"/>
        <v>0</v>
      </c>
      <c r="P346" s="111">
        <f t="shared" si="107"/>
        <v>0</v>
      </c>
      <c r="Q346" s="108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</row>
    <row r="347" spans="1:154" ht="18" x14ac:dyDescent="0.2">
      <c r="A347" s="88"/>
      <c r="B347" s="87"/>
      <c r="C347" s="87"/>
      <c r="D347" s="87"/>
      <c r="E347" s="87"/>
      <c r="F347" s="87"/>
      <c r="G347" s="174" t="s">
        <v>325</v>
      </c>
      <c r="H347" s="109"/>
      <c r="I347" s="109"/>
      <c r="J347" s="109">
        <f t="shared" si="117"/>
        <v>0</v>
      </c>
      <c r="K347" s="106"/>
      <c r="L347" s="109"/>
      <c r="M347" s="110"/>
      <c r="N347" s="109"/>
      <c r="O347" s="111">
        <f t="shared" si="121"/>
        <v>0</v>
      </c>
      <c r="P347" s="111">
        <f t="shared" si="107"/>
        <v>0</v>
      </c>
      <c r="Q347" s="108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</row>
    <row r="348" spans="1:154" ht="18" x14ac:dyDescent="0.2">
      <c r="A348" s="88"/>
      <c r="B348" s="87"/>
      <c r="C348" s="87"/>
      <c r="D348" s="87"/>
      <c r="E348" s="87"/>
      <c r="F348" s="87"/>
      <c r="G348" s="91" t="s">
        <v>187</v>
      </c>
      <c r="H348" s="109">
        <v>39021</v>
      </c>
      <c r="I348" s="109">
        <v>39021</v>
      </c>
      <c r="J348" s="109">
        <f t="shared" si="117"/>
        <v>0</v>
      </c>
      <c r="K348" s="106"/>
      <c r="L348" s="109">
        <v>39021</v>
      </c>
      <c r="M348" s="110">
        <v>38416</v>
      </c>
      <c r="N348" s="109">
        <v>605</v>
      </c>
      <c r="O348" s="111">
        <f t="shared" si="121"/>
        <v>39021</v>
      </c>
      <c r="P348" s="111">
        <f t="shared" si="107"/>
        <v>0</v>
      </c>
      <c r="Q348" s="108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</row>
    <row r="349" spans="1:154" s="24" customFormat="1" ht="18" x14ac:dyDescent="0.2">
      <c r="A349" s="160"/>
      <c r="B349" s="161"/>
      <c r="C349" s="161"/>
      <c r="D349" s="161"/>
      <c r="E349" s="161"/>
      <c r="F349" s="161"/>
      <c r="G349" s="91" t="s">
        <v>188</v>
      </c>
      <c r="H349" s="109">
        <v>545469</v>
      </c>
      <c r="I349" s="109">
        <v>545469</v>
      </c>
      <c r="J349" s="109">
        <f t="shared" si="117"/>
        <v>0</v>
      </c>
      <c r="K349" s="106"/>
      <c r="L349" s="109">
        <v>545469</v>
      </c>
      <c r="M349" s="113">
        <v>353984</v>
      </c>
      <c r="N349" s="112">
        <v>191485</v>
      </c>
      <c r="O349" s="128">
        <f t="shared" si="121"/>
        <v>545469</v>
      </c>
      <c r="P349" s="128">
        <f t="shared" si="107"/>
        <v>0</v>
      </c>
      <c r="Q349" s="108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  <c r="CS349" s="22"/>
      <c r="CT349" s="22"/>
      <c r="CU349" s="22"/>
      <c r="CV349" s="22"/>
      <c r="CW349" s="22"/>
      <c r="CX349" s="22"/>
      <c r="CY349" s="22"/>
      <c r="CZ349" s="22"/>
      <c r="DA349" s="22"/>
      <c r="DB349" s="22"/>
      <c r="DC349" s="23"/>
      <c r="DD349" s="23"/>
      <c r="DE349" s="23"/>
      <c r="DF349" s="23"/>
      <c r="DG349" s="23"/>
      <c r="DH349" s="23"/>
      <c r="DI349" s="23"/>
      <c r="DJ349" s="23"/>
      <c r="DK349" s="23"/>
      <c r="DL349" s="23"/>
      <c r="DM349" s="23"/>
      <c r="DN349" s="23"/>
      <c r="DO349" s="23"/>
      <c r="DP349" s="23"/>
      <c r="DQ349" s="23"/>
      <c r="DR349" s="23"/>
      <c r="DS349" s="23"/>
      <c r="DT349" s="23"/>
      <c r="DU349" s="23"/>
      <c r="DV349" s="23"/>
      <c r="DW349" s="23"/>
      <c r="DX349" s="23"/>
      <c r="DY349" s="23"/>
      <c r="DZ349" s="23"/>
      <c r="EA349" s="23"/>
      <c r="EB349" s="23"/>
      <c r="EC349" s="23"/>
      <c r="ED349" s="23"/>
      <c r="EE349" s="23"/>
      <c r="EF349" s="23"/>
      <c r="EG349" s="23"/>
      <c r="EH349" s="23"/>
      <c r="EI349" s="23"/>
      <c r="EJ349" s="23"/>
      <c r="EK349" s="23"/>
      <c r="EL349" s="23"/>
      <c r="EM349" s="23"/>
      <c r="EN349" s="23"/>
      <c r="EO349" s="23"/>
      <c r="EP349" s="23"/>
      <c r="EQ349" s="23"/>
      <c r="ER349" s="23"/>
      <c r="ES349" s="23"/>
      <c r="ET349" s="23"/>
      <c r="EU349" s="23"/>
      <c r="EV349" s="23"/>
      <c r="EW349" s="23"/>
      <c r="EX349" s="23"/>
    </row>
    <row r="350" spans="1:154" ht="18" hidden="1" x14ac:dyDescent="0.2">
      <c r="A350" s="76"/>
      <c r="B350" s="77"/>
      <c r="C350" s="77"/>
      <c r="D350" s="77"/>
      <c r="E350" s="77"/>
      <c r="F350" s="77"/>
      <c r="G350" s="89" t="s">
        <v>189</v>
      </c>
      <c r="H350" s="105">
        <f>+H351+H352+H353+H354</f>
        <v>0</v>
      </c>
      <c r="I350" s="105">
        <f>+I351+I352+I353+I354</f>
        <v>0</v>
      </c>
      <c r="J350" s="109">
        <f t="shared" si="117"/>
        <v>0</v>
      </c>
      <c r="K350" s="106"/>
      <c r="L350" s="105">
        <f>+L351+L352+L353+L354</f>
        <v>0</v>
      </c>
      <c r="M350" s="96">
        <f>+M351+M352+M353+M354</f>
        <v>0</v>
      </c>
      <c r="N350" s="105">
        <f>+N351+N352+N353+N354</f>
        <v>0</v>
      </c>
      <c r="O350" s="105">
        <f>+O351+O352+O353+O354</f>
        <v>0</v>
      </c>
      <c r="P350" s="107">
        <f t="shared" si="107"/>
        <v>0</v>
      </c>
      <c r="Q350" s="108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</row>
    <row r="351" spans="1:154" ht="18" hidden="1" x14ac:dyDescent="0.2">
      <c r="A351" s="88"/>
      <c r="B351" s="87"/>
      <c r="C351" s="87"/>
      <c r="D351" s="87"/>
      <c r="E351" s="87"/>
      <c r="F351" s="87"/>
      <c r="G351" s="91" t="s">
        <v>190</v>
      </c>
      <c r="H351" s="109"/>
      <c r="I351" s="109"/>
      <c r="J351" s="109">
        <f t="shared" si="117"/>
        <v>0</v>
      </c>
      <c r="K351" s="106"/>
      <c r="L351" s="109"/>
      <c r="M351" s="110"/>
      <c r="N351" s="109"/>
      <c r="O351" s="111">
        <f t="shared" si="121"/>
        <v>0</v>
      </c>
      <c r="P351" s="111">
        <f t="shared" si="107"/>
        <v>0</v>
      </c>
      <c r="Q351" s="108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</row>
    <row r="352" spans="1:154" ht="18" hidden="1" x14ac:dyDescent="0.2">
      <c r="A352" s="88"/>
      <c r="B352" s="87"/>
      <c r="C352" s="87"/>
      <c r="D352" s="87"/>
      <c r="E352" s="87"/>
      <c r="F352" s="87"/>
      <c r="G352" s="91" t="s">
        <v>191</v>
      </c>
      <c r="H352" s="109"/>
      <c r="I352" s="109"/>
      <c r="J352" s="109">
        <f t="shared" si="117"/>
        <v>0</v>
      </c>
      <c r="K352" s="106"/>
      <c r="L352" s="109"/>
      <c r="M352" s="110"/>
      <c r="N352" s="109"/>
      <c r="O352" s="111">
        <f t="shared" si="121"/>
        <v>0</v>
      </c>
      <c r="P352" s="111">
        <f t="shared" si="107"/>
        <v>0</v>
      </c>
      <c r="Q352" s="108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</row>
    <row r="353" spans="1:154" ht="18" hidden="1" x14ac:dyDescent="0.2">
      <c r="A353" s="88"/>
      <c r="B353" s="87"/>
      <c r="C353" s="87"/>
      <c r="D353" s="87"/>
      <c r="E353" s="87"/>
      <c r="F353" s="87"/>
      <c r="G353" s="91" t="s">
        <v>192</v>
      </c>
      <c r="H353" s="109"/>
      <c r="I353" s="109"/>
      <c r="J353" s="109">
        <f t="shared" si="117"/>
        <v>0</v>
      </c>
      <c r="K353" s="106"/>
      <c r="L353" s="109"/>
      <c r="M353" s="110"/>
      <c r="N353" s="109"/>
      <c r="O353" s="111">
        <f t="shared" si="121"/>
        <v>0</v>
      </c>
      <c r="P353" s="111">
        <f t="shared" si="107"/>
        <v>0</v>
      </c>
      <c r="Q353" s="108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</row>
    <row r="354" spans="1:154" ht="18" hidden="1" x14ac:dyDescent="0.2">
      <c r="A354" s="88"/>
      <c r="B354" s="87"/>
      <c r="C354" s="87"/>
      <c r="D354" s="87"/>
      <c r="E354" s="87"/>
      <c r="F354" s="87"/>
      <c r="G354" s="91" t="s">
        <v>193</v>
      </c>
      <c r="H354" s="109"/>
      <c r="I354" s="109"/>
      <c r="J354" s="109">
        <f t="shared" si="117"/>
        <v>0</v>
      </c>
      <c r="K354" s="106"/>
      <c r="L354" s="109"/>
      <c r="M354" s="110"/>
      <c r="N354" s="109"/>
      <c r="O354" s="111">
        <f t="shared" si="121"/>
        <v>0</v>
      </c>
      <c r="P354" s="111">
        <f t="shared" si="107"/>
        <v>0</v>
      </c>
      <c r="Q354" s="108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</row>
    <row r="355" spans="1:154" ht="18" x14ac:dyDescent="0.2">
      <c r="A355" s="76"/>
      <c r="B355" s="77"/>
      <c r="C355" s="77"/>
      <c r="D355" s="77"/>
      <c r="E355" s="77" t="s">
        <v>30</v>
      </c>
      <c r="F355" s="77"/>
      <c r="G355" s="89" t="s">
        <v>100</v>
      </c>
      <c r="H355" s="130">
        <f>H356</f>
        <v>302000</v>
      </c>
      <c r="I355" s="130">
        <f>I356</f>
        <v>190000</v>
      </c>
      <c r="J355" s="109">
        <f t="shared" si="117"/>
        <v>112000</v>
      </c>
      <c r="K355" s="106">
        <f t="shared" si="110"/>
        <v>62.91</v>
      </c>
      <c r="L355" s="130">
        <f>L356</f>
        <v>190000</v>
      </c>
      <c r="M355" s="96">
        <f>M356</f>
        <v>82257</v>
      </c>
      <c r="N355" s="130">
        <f>N356</f>
        <v>18734.490000000002</v>
      </c>
      <c r="O355" s="96">
        <f>O356</f>
        <v>100991.49</v>
      </c>
      <c r="P355" s="96">
        <f t="shared" si="107"/>
        <v>89008.51</v>
      </c>
      <c r="Q355" s="108">
        <f t="shared" si="108"/>
        <v>53.15</v>
      </c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</row>
    <row r="356" spans="1:154" ht="18" x14ac:dyDescent="0.2">
      <c r="A356" s="88"/>
      <c r="B356" s="87"/>
      <c r="C356" s="87"/>
      <c r="D356" s="87"/>
      <c r="E356" s="87"/>
      <c r="F356" s="87" t="s">
        <v>32</v>
      </c>
      <c r="G356" s="91" t="s">
        <v>194</v>
      </c>
      <c r="H356" s="109">
        <f>H357</f>
        <v>302000</v>
      </c>
      <c r="I356" s="109">
        <f>I357</f>
        <v>190000</v>
      </c>
      <c r="J356" s="109">
        <f t="shared" si="117"/>
        <v>112000</v>
      </c>
      <c r="K356" s="106">
        <f t="shared" si="110"/>
        <v>62.91</v>
      </c>
      <c r="L356" s="109">
        <f>L357</f>
        <v>190000</v>
      </c>
      <c r="M356" s="109">
        <f>M357</f>
        <v>82257</v>
      </c>
      <c r="N356" s="109">
        <f>N357</f>
        <v>18734.490000000002</v>
      </c>
      <c r="O356" s="109">
        <f t="shared" ref="O356" si="122">O357</f>
        <v>100991.49</v>
      </c>
      <c r="P356" s="109">
        <f t="shared" si="107"/>
        <v>89008.51</v>
      </c>
      <c r="Q356" s="108">
        <f t="shared" si="108"/>
        <v>53.15</v>
      </c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</row>
    <row r="357" spans="1:154" ht="18" x14ac:dyDescent="0.2">
      <c r="A357" s="88"/>
      <c r="B357" s="87"/>
      <c r="C357" s="175"/>
      <c r="D357" s="87"/>
      <c r="E357" s="87"/>
      <c r="F357" s="164"/>
      <c r="G357" s="91" t="s">
        <v>195</v>
      </c>
      <c r="H357" s="109">
        <v>302000</v>
      </c>
      <c r="I357" s="109">
        <v>190000</v>
      </c>
      <c r="J357" s="109">
        <f t="shared" si="117"/>
        <v>112000</v>
      </c>
      <c r="K357" s="106"/>
      <c r="L357" s="109">
        <v>190000</v>
      </c>
      <c r="M357" s="110">
        <v>82257</v>
      </c>
      <c r="N357" s="109">
        <v>18734.490000000002</v>
      </c>
      <c r="O357" s="111">
        <f t="shared" ref="O357" si="123">M357+N357</f>
        <v>100991.49</v>
      </c>
      <c r="P357" s="111">
        <f t="shared" si="107"/>
        <v>89008.51</v>
      </c>
      <c r="Q357" s="108">
        <f t="shared" si="108"/>
        <v>53.15</v>
      </c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</row>
    <row r="358" spans="1:154" ht="18" x14ac:dyDescent="0.2">
      <c r="A358" s="88"/>
      <c r="B358" s="87"/>
      <c r="C358" s="87"/>
      <c r="D358" s="77">
        <v>59</v>
      </c>
      <c r="E358" s="87"/>
      <c r="F358" s="87"/>
      <c r="G358" s="159" t="s">
        <v>80</v>
      </c>
      <c r="H358" s="109">
        <f>+H359+H360</f>
        <v>9100</v>
      </c>
      <c r="I358" s="109">
        <f>+I359+I360</f>
        <v>9100</v>
      </c>
      <c r="J358" s="109">
        <f t="shared" si="117"/>
        <v>0</v>
      </c>
      <c r="K358" s="106">
        <f t="shared" si="110"/>
        <v>100</v>
      </c>
      <c r="L358" s="109">
        <f>+L359+L360</f>
        <v>9100</v>
      </c>
      <c r="M358" s="109">
        <f>+M359+M360</f>
        <v>0</v>
      </c>
      <c r="N358" s="109">
        <f>+N359+N360</f>
        <v>9100</v>
      </c>
      <c r="O358" s="111">
        <f>+O359+O360</f>
        <v>9100</v>
      </c>
      <c r="P358" s="111">
        <f t="shared" ref="P358:P429" si="124">L358-O358</f>
        <v>0</v>
      </c>
      <c r="Q358" s="108">
        <f t="shared" si="108"/>
        <v>100</v>
      </c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</row>
    <row r="359" spans="1:154" ht="18" x14ac:dyDescent="0.2">
      <c r="A359" s="88"/>
      <c r="B359" s="87"/>
      <c r="C359" s="87"/>
      <c r="D359" s="87"/>
      <c r="E359" s="87">
        <v>17</v>
      </c>
      <c r="F359" s="87"/>
      <c r="G359" s="91" t="s">
        <v>196</v>
      </c>
      <c r="H359" s="109">
        <v>9100</v>
      </c>
      <c r="I359" s="109">
        <v>9100</v>
      </c>
      <c r="J359" s="109">
        <f t="shared" si="117"/>
        <v>0</v>
      </c>
      <c r="K359" s="106">
        <f t="shared" si="110"/>
        <v>100</v>
      </c>
      <c r="L359" s="109">
        <v>9100</v>
      </c>
      <c r="M359" s="110">
        <v>0</v>
      </c>
      <c r="N359" s="109">
        <v>9100</v>
      </c>
      <c r="O359" s="111">
        <f t="shared" ref="O359:O360" si="125">M359+N359</f>
        <v>9100</v>
      </c>
      <c r="P359" s="111">
        <f t="shared" si="124"/>
        <v>0</v>
      </c>
      <c r="Q359" s="108">
        <f t="shared" ref="Q359:Q416" si="126">ROUND(O359/L359*100,2)</f>
        <v>100</v>
      </c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</row>
    <row r="360" spans="1:154" ht="18" x14ac:dyDescent="0.2">
      <c r="A360" s="88"/>
      <c r="B360" s="87"/>
      <c r="C360" s="87"/>
      <c r="D360" s="87"/>
      <c r="E360" s="176">
        <v>40</v>
      </c>
      <c r="F360" s="176"/>
      <c r="G360" s="177" t="s">
        <v>263</v>
      </c>
      <c r="H360" s="109"/>
      <c r="I360" s="109"/>
      <c r="J360" s="109">
        <f t="shared" si="117"/>
        <v>0</v>
      </c>
      <c r="K360" s="106" t="e">
        <f t="shared" si="110"/>
        <v>#DIV/0!</v>
      </c>
      <c r="L360" s="109"/>
      <c r="M360" s="110"/>
      <c r="N360" s="109"/>
      <c r="O360" s="111">
        <f t="shared" si="125"/>
        <v>0</v>
      </c>
      <c r="P360" s="111">
        <f t="shared" si="124"/>
        <v>0</v>
      </c>
      <c r="Q360" s="108" t="e">
        <f t="shared" si="126"/>
        <v>#DIV/0!</v>
      </c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</row>
    <row r="361" spans="1:154" ht="18" x14ac:dyDescent="0.2">
      <c r="A361" s="76"/>
      <c r="B361" s="77"/>
      <c r="C361" s="77"/>
      <c r="D361" s="77" t="s">
        <v>105</v>
      </c>
      <c r="E361" s="77"/>
      <c r="F361" s="77"/>
      <c r="G361" s="159" t="s">
        <v>83</v>
      </c>
      <c r="H361" s="105">
        <f>H362</f>
        <v>0</v>
      </c>
      <c r="I361" s="105">
        <f>I362</f>
        <v>0</v>
      </c>
      <c r="J361" s="109">
        <f t="shared" si="117"/>
        <v>0</v>
      </c>
      <c r="K361" s="106" t="e">
        <f t="shared" si="110"/>
        <v>#DIV/0!</v>
      </c>
      <c r="L361" s="105">
        <f>L362</f>
        <v>0</v>
      </c>
      <c r="M361" s="96">
        <f>M362</f>
        <v>0</v>
      </c>
      <c r="N361" s="105">
        <f>N362</f>
        <v>0</v>
      </c>
      <c r="O361" s="107">
        <f>O362</f>
        <v>0</v>
      </c>
      <c r="P361" s="107">
        <f t="shared" si="124"/>
        <v>0</v>
      </c>
      <c r="Q361" s="108" t="e">
        <f t="shared" si="126"/>
        <v>#DIV/0!</v>
      </c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</row>
    <row r="362" spans="1:154" ht="18" x14ac:dyDescent="0.2">
      <c r="A362" s="76"/>
      <c r="B362" s="77"/>
      <c r="C362" s="77"/>
      <c r="D362" s="77">
        <v>71</v>
      </c>
      <c r="E362" s="77"/>
      <c r="F362" s="77"/>
      <c r="G362" s="159" t="s">
        <v>344</v>
      </c>
      <c r="H362" s="105">
        <f>H363+H368</f>
        <v>0</v>
      </c>
      <c r="I362" s="105">
        <f>I363+I368</f>
        <v>0</v>
      </c>
      <c r="J362" s="109">
        <f t="shared" si="117"/>
        <v>0</v>
      </c>
      <c r="K362" s="106" t="e">
        <f t="shared" si="110"/>
        <v>#DIV/0!</v>
      </c>
      <c r="L362" s="105">
        <f>L363+L368</f>
        <v>0</v>
      </c>
      <c r="M362" s="96">
        <f>M363+M368</f>
        <v>0</v>
      </c>
      <c r="N362" s="105">
        <f>N363+N368</f>
        <v>0</v>
      </c>
      <c r="O362" s="107">
        <f>O363+O368</f>
        <v>0</v>
      </c>
      <c r="P362" s="107">
        <f t="shared" si="124"/>
        <v>0</v>
      </c>
      <c r="Q362" s="108" t="e">
        <f t="shared" si="126"/>
        <v>#DIV/0!</v>
      </c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</row>
    <row r="363" spans="1:154" ht="18" x14ac:dyDescent="0.2">
      <c r="A363" s="76"/>
      <c r="B363" s="77"/>
      <c r="C363" s="77"/>
      <c r="D363" s="77"/>
      <c r="E363" s="77" t="s">
        <v>32</v>
      </c>
      <c r="F363" s="77"/>
      <c r="G363" s="89" t="s">
        <v>364</v>
      </c>
      <c r="H363" s="105">
        <f>H364+H365+H366+H367</f>
        <v>0</v>
      </c>
      <c r="I363" s="105">
        <f>I364+I365+I366+I367</f>
        <v>0</v>
      </c>
      <c r="J363" s="109">
        <f t="shared" si="117"/>
        <v>0</v>
      </c>
      <c r="K363" s="106" t="e">
        <f t="shared" si="110"/>
        <v>#DIV/0!</v>
      </c>
      <c r="L363" s="105">
        <f>L364+L365+L366+L367</f>
        <v>0</v>
      </c>
      <c r="M363" s="96">
        <f>M364+M365+M366+M367</f>
        <v>0</v>
      </c>
      <c r="N363" s="105">
        <f>N364+N365+N366+N367</f>
        <v>0</v>
      </c>
      <c r="O363" s="107">
        <f>O364+O365+O366+O367</f>
        <v>0</v>
      </c>
      <c r="P363" s="107">
        <f t="shared" si="124"/>
        <v>0</v>
      </c>
      <c r="Q363" s="108" t="e">
        <f t="shared" si="126"/>
        <v>#DIV/0!</v>
      </c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</row>
    <row r="364" spans="1:154" ht="18" hidden="1" x14ac:dyDescent="0.2">
      <c r="A364" s="88"/>
      <c r="B364" s="87"/>
      <c r="C364" s="87"/>
      <c r="D364" s="87"/>
      <c r="E364" s="87"/>
      <c r="F364" s="87" t="s">
        <v>32</v>
      </c>
      <c r="G364" s="91" t="s">
        <v>327</v>
      </c>
      <c r="H364" s="109"/>
      <c r="I364" s="109"/>
      <c r="J364" s="109">
        <f t="shared" si="117"/>
        <v>0</v>
      </c>
      <c r="K364" s="106" t="e">
        <f t="shared" si="110"/>
        <v>#DIV/0!</v>
      </c>
      <c r="L364" s="109"/>
      <c r="M364" s="110"/>
      <c r="N364" s="109"/>
      <c r="O364" s="111">
        <f t="shared" ref="O364:O368" si="127">M364+N364</f>
        <v>0</v>
      </c>
      <c r="P364" s="111">
        <f t="shared" si="124"/>
        <v>0</v>
      </c>
      <c r="Q364" s="108" t="e">
        <f t="shared" si="126"/>
        <v>#DIV/0!</v>
      </c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</row>
    <row r="365" spans="1:154" ht="18" x14ac:dyDescent="0.2">
      <c r="A365" s="88"/>
      <c r="B365" s="87"/>
      <c r="C365" s="87"/>
      <c r="D365" s="87"/>
      <c r="E365" s="87"/>
      <c r="F365" s="87" t="s">
        <v>30</v>
      </c>
      <c r="G365" s="91" t="s">
        <v>328</v>
      </c>
      <c r="H365" s="109"/>
      <c r="I365" s="109"/>
      <c r="J365" s="109">
        <f t="shared" si="117"/>
        <v>0</v>
      </c>
      <c r="K365" s="106" t="e">
        <f t="shared" ref="K365:K381" si="128">ROUND(I365/H365*100,2)</f>
        <v>#DIV/0!</v>
      </c>
      <c r="L365" s="109"/>
      <c r="M365" s="110"/>
      <c r="N365" s="109"/>
      <c r="O365" s="111">
        <f t="shared" si="127"/>
        <v>0</v>
      </c>
      <c r="P365" s="111">
        <f t="shared" si="124"/>
        <v>0</v>
      </c>
      <c r="Q365" s="108" t="e">
        <f t="shared" si="126"/>
        <v>#DIV/0!</v>
      </c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</row>
    <row r="366" spans="1:154" ht="18" x14ac:dyDescent="0.2">
      <c r="A366" s="88"/>
      <c r="B366" s="87"/>
      <c r="C366" s="87"/>
      <c r="D366" s="87"/>
      <c r="E366" s="87"/>
      <c r="F366" s="87" t="s">
        <v>43</v>
      </c>
      <c r="G366" s="91" t="s">
        <v>329</v>
      </c>
      <c r="H366" s="109"/>
      <c r="I366" s="109"/>
      <c r="J366" s="109">
        <f t="shared" si="117"/>
        <v>0</v>
      </c>
      <c r="K366" s="106" t="e">
        <f t="shared" si="128"/>
        <v>#DIV/0!</v>
      </c>
      <c r="L366" s="109"/>
      <c r="M366" s="110"/>
      <c r="N366" s="109"/>
      <c r="O366" s="111">
        <f t="shared" si="127"/>
        <v>0</v>
      </c>
      <c r="P366" s="111">
        <f t="shared" si="124"/>
        <v>0</v>
      </c>
      <c r="Q366" s="108" t="e">
        <f t="shared" si="126"/>
        <v>#DIV/0!</v>
      </c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</row>
    <row r="367" spans="1:154" ht="18" x14ac:dyDescent="0.2">
      <c r="A367" s="88"/>
      <c r="B367" s="87"/>
      <c r="C367" s="87"/>
      <c r="D367" s="87"/>
      <c r="E367" s="87"/>
      <c r="F367" s="87" t="s">
        <v>90</v>
      </c>
      <c r="G367" s="91" t="s">
        <v>330</v>
      </c>
      <c r="H367" s="109"/>
      <c r="I367" s="109"/>
      <c r="J367" s="109">
        <f t="shared" si="117"/>
        <v>0</v>
      </c>
      <c r="K367" s="106" t="e">
        <f t="shared" si="128"/>
        <v>#DIV/0!</v>
      </c>
      <c r="L367" s="109"/>
      <c r="M367" s="110"/>
      <c r="N367" s="109"/>
      <c r="O367" s="111">
        <f t="shared" si="127"/>
        <v>0</v>
      </c>
      <c r="P367" s="111">
        <f t="shared" si="124"/>
        <v>0</v>
      </c>
      <c r="Q367" s="108" t="e">
        <f t="shared" si="126"/>
        <v>#DIV/0!</v>
      </c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</row>
    <row r="368" spans="1:154" ht="18" x14ac:dyDescent="0.2">
      <c r="A368" s="88"/>
      <c r="B368" s="87"/>
      <c r="C368" s="87"/>
      <c r="D368" s="87"/>
      <c r="E368" s="87" t="s">
        <v>43</v>
      </c>
      <c r="F368" s="87"/>
      <c r="G368" s="91" t="s">
        <v>331</v>
      </c>
      <c r="H368" s="109"/>
      <c r="I368" s="109"/>
      <c r="J368" s="109">
        <f t="shared" si="117"/>
        <v>0</v>
      </c>
      <c r="K368" s="106" t="e">
        <f t="shared" si="128"/>
        <v>#DIV/0!</v>
      </c>
      <c r="L368" s="109"/>
      <c r="M368" s="110"/>
      <c r="N368" s="109"/>
      <c r="O368" s="111">
        <f t="shared" si="127"/>
        <v>0</v>
      </c>
      <c r="P368" s="111">
        <f t="shared" si="124"/>
        <v>0</v>
      </c>
      <c r="Q368" s="108" t="e">
        <f t="shared" si="126"/>
        <v>#DIV/0!</v>
      </c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</row>
    <row r="369" spans="1:154" ht="18" x14ac:dyDescent="0.2">
      <c r="A369" s="76"/>
      <c r="B369" s="77"/>
      <c r="C369" s="77"/>
      <c r="D369" s="77">
        <v>79</v>
      </c>
      <c r="E369" s="77"/>
      <c r="F369" s="77"/>
      <c r="G369" s="159" t="s">
        <v>343</v>
      </c>
      <c r="H369" s="105">
        <f t="shared" ref="H369:I371" si="129">H370</f>
        <v>0</v>
      </c>
      <c r="I369" s="105">
        <f t="shared" si="129"/>
        <v>0</v>
      </c>
      <c r="J369" s="109">
        <f t="shared" si="117"/>
        <v>0</v>
      </c>
      <c r="K369" s="106" t="e">
        <f t="shared" si="128"/>
        <v>#DIV/0!</v>
      </c>
      <c r="L369" s="105">
        <f t="shared" ref="L369:N371" si="130">L370</f>
        <v>0</v>
      </c>
      <c r="M369" s="96">
        <f t="shared" si="130"/>
        <v>0</v>
      </c>
      <c r="N369" s="105">
        <f t="shared" si="130"/>
        <v>0</v>
      </c>
      <c r="O369" s="107">
        <f t="shared" ref="O369:O371" si="131">O370</f>
        <v>0</v>
      </c>
      <c r="P369" s="107">
        <f t="shared" si="124"/>
        <v>0</v>
      </c>
      <c r="Q369" s="108" t="e">
        <f t="shared" si="126"/>
        <v>#DIV/0!</v>
      </c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</row>
    <row r="370" spans="1:154" ht="18" hidden="1" x14ac:dyDescent="0.2">
      <c r="A370" s="76"/>
      <c r="B370" s="77"/>
      <c r="C370" s="77"/>
      <c r="D370" s="77">
        <v>81</v>
      </c>
      <c r="E370" s="77"/>
      <c r="F370" s="77"/>
      <c r="G370" s="159" t="s">
        <v>342</v>
      </c>
      <c r="H370" s="105">
        <f t="shared" si="129"/>
        <v>0</v>
      </c>
      <c r="I370" s="105">
        <f t="shared" si="129"/>
        <v>0</v>
      </c>
      <c r="J370" s="109">
        <f t="shared" si="117"/>
        <v>0</v>
      </c>
      <c r="K370" s="106" t="e">
        <f t="shared" si="128"/>
        <v>#DIV/0!</v>
      </c>
      <c r="L370" s="105">
        <f t="shared" si="130"/>
        <v>0</v>
      </c>
      <c r="M370" s="96">
        <f t="shared" si="130"/>
        <v>0</v>
      </c>
      <c r="N370" s="105">
        <f t="shared" si="130"/>
        <v>0</v>
      </c>
      <c r="O370" s="107">
        <f t="shared" si="131"/>
        <v>0</v>
      </c>
      <c r="P370" s="107">
        <f t="shared" si="124"/>
        <v>0</v>
      </c>
      <c r="Q370" s="108" t="e">
        <f t="shared" si="126"/>
        <v>#DIV/0!</v>
      </c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</row>
    <row r="371" spans="1:154" ht="18" hidden="1" x14ac:dyDescent="0.2">
      <c r="A371" s="76"/>
      <c r="B371" s="77"/>
      <c r="C371" s="77"/>
      <c r="D371" s="77"/>
      <c r="E371" s="77" t="s">
        <v>32</v>
      </c>
      <c r="F371" s="77"/>
      <c r="G371" s="89" t="s">
        <v>341</v>
      </c>
      <c r="H371" s="105">
        <f t="shared" si="129"/>
        <v>0</v>
      </c>
      <c r="I371" s="105">
        <f t="shared" si="129"/>
        <v>0</v>
      </c>
      <c r="J371" s="109">
        <f t="shared" si="117"/>
        <v>0</v>
      </c>
      <c r="K371" s="106" t="e">
        <f t="shared" si="128"/>
        <v>#DIV/0!</v>
      </c>
      <c r="L371" s="105">
        <f t="shared" si="130"/>
        <v>0</v>
      </c>
      <c r="M371" s="96">
        <f t="shared" si="130"/>
        <v>0</v>
      </c>
      <c r="N371" s="105">
        <f t="shared" si="130"/>
        <v>0</v>
      </c>
      <c r="O371" s="107">
        <f t="shared" si="131"/>
        <v>0</v>
      </c>
      <c r="P371" s="107">
        <f t="shared" si="124"/>
        <v>0</v>
      </c>
      <c r="Q371" s="108" t="e">
        <f t="shared" si="126"/>
        <v>#DIV/0!</v>
      </c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</row>
    <row r="372" spans="1:154" ht="36" hidden="1" x14ac:dyDescent="0.2">
      <c r="A372" s="88"/>
      <c r="B372" s="87"/>
      <c r="C372" s="87"/>
      <c r="D372" s="87"/>
      <c r="E372" s="87"/>
      <c r="F372" s="87" t="s">
        <v>32</v>
      </c>
      <c r="G372" s="91" t="s">
        <v>340</v>
      </c>
      <c r="H372" s="109"/>
      <c r="I372" s="109"/>
      <c r="J372" s="109">
        <f t="shared" si="117"/>
        <v>0</v>
      </c>
      <c r="K372" s="106" t="e">
        <f t="shared" si="128"/>
        <v>#DIV/0!</v>
      </c>
      <c r="L372" s="109"/>
      <c r="M372" s="110"/>
      <c r="N372" s="109"/>
      <c r="O372" s="111">
        <f t="shared" ref="O372:O373" si="132">M372+N372</f>
        <v>0</v>
      </c>
      <c r="P372" s="111">
        <f t="shared" si="124"/>
        <v>0</v>
      </c>
      <c r="Q372" s="108" t="e">
        <f t="shared" si="126"/>
        <v>#DIV/0!</v>
      </c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</row>
    <row r="373" spans="1:154" ht="18" x14ac:dyDescent="0.2">
      <c r="A373" s="165"/>
      <c r="B373" s="166"/>
      <c r="C373" s="166"/>
      <c r="D373" s="166">
        <v>85</v>
      </c>
      <c r="E373" s="166"/>
      <c r="F373" s="166"/>
      <c r="G373" s="168" t="s">
        <v>86</v>
      </c>
      <c r="H373" s="114"/>
      <c r="I373" s="114"/>
      <c r="J373" s="114">
        <f t="shared" si="117"/>
        <v>0</v>
      </c>
      <c r="K373" s="115"/>
      <c r="L373" s="114"/>
      <c r="M373" s="116">
        <v>-427926</v>
      </c>
      <c r="N373" s="114">
        <v>-7506</v>
      </c>
      <c r="O373" s="117">
        <f t="shared" si="132"/>
        <v>-435432</v>
      </c>
      <c r="P373" s="117">
        <f t="shared" si="124"/>
        <v>435432</v>
      </c>
      <c r="Q373" s="118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</row>
    <row r="374" spans="1:154" ht="18" x14ac:dyDescent="0.2">
      <c r="A374" s="88"/>
      <c r="B374" s="87"/>
      <c r="C374" s="87"/>
      <c r="D374" s="87"/>
      <c r="E374" s="87"/>
      <c r="F374" s="87"/>
      <c r="G374" s="91" t="s">
        <v>197</v>
      </c>
      <c r="H374" s="109"/>
      <c r="I374" s="109"/>
      <c r="J374" s="109">
        <f t="shared" si="117"/>
        <v>0</v>
      </c>
      <c r="K374" s="106"/>
      <c r="L374" s="109"/>
      <c r="M374" s="110"/>
      <c r="N374" s="109"/>
      <c r="O374" s="127"/>
      <c r="P374" s="127">
        <f t="shared" si="124"/>
        <v>0</v>
      </c>
      <c r="Q374" s="108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</row>
    <row r="375" spans="1:154" ht="18" x14ac:dyDescent="0.2">
      <c r="A375" s="76" t="s">
        <v>165</v>
      </c>
      <c r="B375" s="77" t="s">
        <v>124</v>
      </c>
      <c r="C375" s="77"/>
      <c r="D375" s="77"/>
      <c r="E375" s="77"/>
      <c r="F375" s="77"/>
      <c r="G375" s="159" t="s">
        <v>198</v>
      </c>
      <c r="H375" s="105">
        <f>H333+H338</f>
        <v>11400000</v>
      </c>
      <c r="I375" s="105">
        <f>I333+I338</f>
        <v>9843000</v>
      </c>
      <c r="J375" s="109">
        <f>J333+J338</f>
        <v>1557000</v>
      </c>
      <c r="K375" s="106">
        <f t="shared" si="128"/>
        <v>86.34</v>
      </c>
      <c r="L375" s="105">
        <f>L333+L338</f>
        <v>9843000</v>
      </c>
      <c r="M375" s="105">
        <f>M333+M338</f>
        <v>6726352</v>
      </c>
      <c r="N375" s="105">
        <f>N333+N338</f>
        <v>1126439</v>
      </c>
      <c r="O375" s="105">
        <f>O333+O338</f>
        <v>7852791</v>
      </c>
      <c r="P375" s="107">
        <f t="shared" si="124"/>
        <v>1990209</v>
      </c>
      <c r="Q375" s="108">
        <f t="shared" ref="Q375:Q381" si="133">ROUND(O375/N375*100,2)</f>
        <v>697.13</v>
      </c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</row>
    <row r="376" spans="1:154" ht="18" x14ac:dyDescent="0.2">
      <c r="A376" s="76"/>
      <c r="B376" s="77">
        <v>15</v>
      </c>
      <c r="C376" s="77"/>
      <c r="D376" s="77"/>
      <c r="E376" s="77"/>
      <c r="F376" s="77"/>
      <c r="G376" s="159" t="s">
        <v>199</v>
      </c>
      <c r="H376" s="105">
        <f>H377</f>
        <v>302000</v>
      </c>
      <c r="I376" s="105">
        <f>I377</f>
        <v>190000</v>
      </c>
      <c r="J376" s="109">
        <f t="shared" si="117"/>
        <v>112000</v>
      </c>
      <c r="K376" s="106">
        <f t="shared" si="128"/>
        <v>62.91</v>
      </c>
      <c r="L376" s="105">
        <f>L377</f>
        <v>190000</v>
      </c>
      <c r="M376" s="105">
        <f>M377</f>
        <v>82257</v>
      </c>
      <c r="N376" s="105">
        <f>N377</f>
        <v>18734.490000000002</v>
      </c>
      <c r="O376" s="105">
        <f>O377</f>
        <v>100991.49</v>
      </c>
      <c r="P376" s="107">
        <f t="shared" si="124"/>
        <v>89008.51</v>
      </c>
      <c r="Q376" s="108">
        <f t="shared" si="133"/>
        <v>539.07000000000005</v>
      </c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</row>
    <row r="377" spans="1:154" ht="36" x14ac:dyDescent="0.2">
      <c r="A377" s="76"/>
      <c r="B377" s="77"/>
      <c r="C377" s="77" t="s">
        <v>48</v>
      </c>
      <c r="D377" s="77"/>
      <c r="E377" s="77"/>
      <c r="F377" s="77"/>
      <c r="G377" s="159" t="s">
        <v>200</v>
      </c>
      <c r="H377" s="105">
        <f>H356</f>
        <v>302000</v>
      </c>
      <c r="I377" s="105">
        <f>I356</f>
        <v>190000</v>
      </c>
      <c r="J377" s="109">
        <f t="shared" si="117"/>
        <v>112000</v>
      </c>
      <c r="K377" s="106">
        <f t="shared" si="128"/>
        <v>62.91</v>
      </c>
      <c r="L377" s="105">
        <f>L356</f>
        <v>190000</v>
      </c>
      <c r="M377" s="105">
        <f>M356</f>
        <v>82257</v>
      </c>
      <c r="N377" s="105">
        <f>N356</f>
        <v>18734.490000000002</v>
      </c>
      <c r="O377" s="105">
        <f>O356</f>
        <v>100991.49</v>
      </c>
      <c r="P377" s="107">
        <f t="shared" si="124"/>
        <v>89008.51</v>
      </c>
      <c r="Q377" s="108">
        <f t="shared" si="133"/>
        <v>539.07000000000005</v>
      </c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</row>
    <row r="378" spans="1:154" ht="36" x14ac:dyDescent="0.2">
      <c r="A378" s="76"/>
      <c r="B378" s="77" t="s">
        <v>48</v>
      </c>
      <c r="C378" s="77"/>
      <c r="D378" s="77"/>
      <c r="E378" s="77"/>
      <c r="F378" s="77"/>
      <c r="G378" s="159" t="s">
        <v>201</v>
      </c>
      <c r="H378" s="105">
        <f>H379+H380</f>
        <v>4642100</v>
      </c>
      <c r="I378" s="105">
        <f>I379+I380</f>
        <v>3934300</v>
      </c>
      <c r="J378" s="109">
        <f t="shared" si="117"/>
        <v>707800</v>
      </c>
      <c r="K378" s="106">
        <f t="shared" si="128"/>
        <v>84.75</v>
      </c>
      <c r="L378" s="105">
        <f>L379+L380</f>
        <v>3934300</v>
      </c>
      <c r="M378" s="105">
        <f>M379+M380</f>
        <v>2170529.5999999996</v>
      </c>
      <c r="N378" s="105">
        <f>N379+N380</f>
        <v>450341.41999999993</v>
      </c>
      <c r="O378" s="105">
        <f>O379+O380</f>
        <v>2620871.0199999996</v>
      </c>
      <c r="P378" s="107">
        <f t="shared" si="124"/>
        <v>1313428.9800000004</v>
      </c>
      <c r="Q378" s="108">
        <f t="shared" si="133"/>
        <v>581.97</v>
      </c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</row>
    <row r="379" spans="1:154" ht="18" x14ac:dyDescent="0.2">
      <c r="A379" s="76"/>
      <c r="B379" s="77"/>
      <c r="C379" s="77" t="s">
        <v>30</v>
      </c>
      <c r="D379" s="77"/>
      <c r="E379" s="77"/>
      <c r="F379" s="77"/>
      <c r="G379" s="159" t="s">
        <v>130</v>
      </c>
      <c r="H379" s="105">
        <f>+H326</f>
        <v>46000</v>
      </c>
      <c r="I379" s="105">
        <f>+I326</f>
        <v>42000</v>
      </c>
      <c r="J379" s="109">
        <f t="shared" si="117"/>
        <v>4000</v>
      </c>
      <c r="K379" s="106">
        <f t="shared" si="128"/>
        <v>91.3</v>
      </c>
      <c r="L379" s="105">
        <f>+L326</f>
        <v>42000</v>
      </c>
      <c r="M379" s="105">
        <f>+M326</f>
        <v>28614</v>
      </c>
      <c r="N379" s="105">
        <f>+N326</f>
        <v>4073.45</v>
      </c>
      <c r="O379" s="105">
        <f>+O326</f>
        <v>32687.45</v>
      </c>
      <c r="P379" s="107">
        <f t="shared" si="124"/>
        <v>9312.5499999999993</v>
      </c>
      <c r="Q379" s="108">
        <f t="shared" si="133"/>
        <v>802.45</v>
      </c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</row>
    <row r="380" spans="1:154" ht="18" x14ac:dyDescent="0.2">
      <c r="A380" s="76"/>
      <c r="B380" s="77"/>
      <c r="C380" s="77" t="s">
        <v>43</v>
      </c>
      <c r="D380" s="77"/>
      <c r="E380" s="77"/>
      <c r="F380" s="77"/>
      <c r="G380" s="159" t="s">
        <v>202</v>
      </c>
      <c r="H380" s="105">
        <f>H262-H375-H376-H379</f>
        <v>4596100</v>
      </c>
      <c r="I380" s="105">
        <f>I262-I375-I376-I379</f>
        <v>3892300</v>
      </c>
      <c r="J380" s="109">
        <f t="shared" si="117"/>
        <v>703800</v>
      </c>
      <c r="K380" s="106">
        <f t="shared" si="128"/>
        <v>84.69</v>
      </c>
      <c r="L380" s="105">
        <f>L262-L375-L376-L379</f>
        <v>3892300</v>
      </c>
      <c r="M380" s="105">
        <f>M262-M375-M376-M379</f>
        <v>2141915.5999999996</v>
      </c>
      <c r="N380" s="105">
        <f>N262-N375-N376-N379</f>
        <v>446267.96999999991</v>
      </c>
      <c r="O380" s="105">
        <f>O262-O375-O376-O379</f>
        <v>2588183.5699999994</v>
      </c>
      <c r="P380" s="107">
        <f t="shared" si="124"/>
        <v>1304116.4300000006</v>
      </c>
      <c r="Q380" s="108">
        <f t="shared" si="133"/>
        <v>579.96</v>
      </c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</row>
    <row r="381" spans="1:154" ht="18" x14ac:dyDescent="0.2">
      <c r="A381" s="76" t="s">
        <v>203</v>
      </c>
      <c r="B381" s="77" t="s">
        <v>103</v>
      </c>
      <c r="C381" s="77"/>
      <c r="D381" s="77"/>
      <c r="E381" s="77"/>
      <c r="F381" s="77"/>
      <c r="G381" s="159" t="s">
        <v>204</v>
      </c>
      <c r="H381" s="105">
        <f>H383</f>
        <v>39971000</v>
      </c>
      <c r="I381" s="105">
        <f>I383</f>
        <v>29753000</v>
      </c>
      <c r="J381" s="109">
        <f t="shared" si="117"/>
        <v>10218000</v>
      </c>
      <c r="K381" s="106">
        <f t="shared" si="128"/>
        <v>74.44</v>
      </c>
      <c r="L381" s="105">
        <f>L383</f>
        <v>29753000</v>
      </c>
      <c r="M381" s="105">
        <f>M383</f>
        <v>18698886.199999999</v>
      </c>
      <c r="N381" s="105">
        <f>N383</f>
        <v>4819713.32</v>
      </c>
      <c r="O381" s="105">
        <f>O383</f>
        <v>23518599.520000003</v>
      </c>
      <c r="P381" s="107">
        <f t="shared" si="124"/>
        <v>6234400.4799999967</v>
      </c>
      <c r="Q381" s="108">
        <f t="shared" si="133"/>
        <v>487.97</v>
      </c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</row>
    <row r="382" spans="1:154" ht="54" x14ac:dyDescent="0.2">
      <c r="A382" s="76"/>
      <c r="B382" s="77"/>
      <c r="C382" s="77"/>
      <c r="D382" s="77" t="s">
        <v>81</v>
      </c>
      <c r="E382" s="77"/>
      <c r="F382" s="77"/>
      <c r="G382" s="159" t="s">
        <v>205</v>
      </c>
      <c r="H382" s="105">
        <f>H442</f>
        <v>0</v>
      </c>
      <c r="I382" s="105">
        <f>I442</f>
        <v>0</v>
      </c>
      <c r="J382" s="109">
        <f t="shared" si="117"/>
        <v>0</v>
      </c>
      <c r="K382" s="130"/>
      <c r="L382" s="105">
        <f>L442</f>
        <v>0</v>
      </c>
      <c r="M382" s="124">
        <f>M442</f>
        <v>0</v>
      </c>
      <c r="N382" s="105">
        <f>N442</f>
        <v>0</v>
      </c>
      <c r="O382" s="107">
        <f>O442</f>
        <v>0</v>
      </c>
      <c r="P382" s="107">
        <f t="shared" si="124"/>
        <v>0</v>
      </c>
      <c r="Q382" s="108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</row>
    <row r="383" spans="1:154" s="18" customFormat="1" ht="36" x14ac:dyDescent="0.25">
      <c r="A383" s="197" t="s">
        <v>206</v>
      </c>
      <c r="B383" s="198"/>
      <c r="C383" s="198"/>
      <c r="D383" s="198"/>
      <c r="E383" s="198"/>
      <c r="F383" s="198"/>
      <c r="G383" s="169" t="s">
        <v>207</v>
      </c>
      <c r="H383" s="119">
        <f>+H384+H445</f>
        <v>39971000</v>
      </c>
      <c r="I383" s="119">
        <f>+I384+I445</f>
        <v>29753000</v>
      </c>
      <c r="J383" s="119">
        <f>+J384</f>
        <v>10218000</v>
      </c>
      <c r="K383" s="131">
        <f t="shared" ref="K383:K416" si="134">ROUND(I383/H383*100,2)</f>
        <v>74.44</v>
      </c>
      <c r="L383" s="119">
        <f>+L384+L445</f>
        <v>29753000</v>
      </c>
      <c r="M383" s="121">
        <f>+M384+M445</f>
        <v>18698886.199999999</v>
      </c>
      <c r="N383" s="119">
        <f>+N384+N445</f>
        <v>4819713.32</v>
      </c>
      <c r="O383" s="122">
        <f>+O384+O445</f>
        <v>23518599.520000003</v>
      </c>
      <c r="P383" s="122">
        <f>L383-O383</f>
        <v>6234400.4799999967</v>
      </c>
      <c r="Q383" s="123">
        <f t="shared" si="126"/>
        <v>79.05</v>
      </c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  <c r="EC383" s="17"/>
      <c r="ED383" s="17"/>
      <c r="EE383" s="17"/>
      <c r="EF383" s="17"/>
      <c r="EG383" s="17"/>
      <c r="EH383" s="17"/>
      <c r="EI383" s="17"/>
      <c r="EJ383" s="17"/>
      <c r="EK383" s="17"/>
      <c r="EL383" s="17"/>
      <c r="EM383" s="17"/>
      <c r="EN383" s="17"/>
      <c r="EO383" s="17"/>
      <c r="EP383" s="17"/>
      <c r="EQ383" s="17"/>
      <c r="ER383" s="17"/>
      <c r="ES383" s="17"/>
      <c r="ET383" s="17"/>
      <c r="EU383" s="17"/>
      <c r="EV383" s="17"/>
      <c r="EW383" s="17"/>
      <c r="EX383" s="17"/>
    </row>
    <row r="384" spans="1:154" ht="18" x14ac:dyDescent="0.2">
      <c r="A384" s="76"/>
      <c r="B384" s="77"/>
      <c r="C384" s="77"/>
      <c r="D384" s="77" t="s">
        <v>32</v>
      </c>
      <c r="E384" s="77"/>
      <c r="F384" s="77"/>
      <c r="G384" s="159" t="s">
        <v>62</v>
      </c>
      <c r="H384" s="105">
        <f>H385+H388+H391+H394+H400+H414</f>
        <v>39971000</v>
      </c>
      <c r="I384" s="105">
        <f>I385+I388+I391+I394+I400+I414</f>
        <v>29753000</v>
      </c>
      <c r="J384" s="105">
        <f>J385+J388+J391+J394+J400+J414</f>
        <v>10218000</v>
      </c>
      <c r="K384" s="130">
        <f t="shared" si="134"/>
        <v>74.44</v>
      </c>
      <c r="L384" s="105">
        <f>L385+L388+L391+L394+L400+L414</f>
        <v>29753000</v>
      </c>
      <c r="M384" s="96">
        <f>M385+M388+M391+M394+M400+M414</f>
        <v>18781896.199999999</v>
      </c>
      <c r="N384" s="105">
        <f>N385+N388+N391+N394+N400+N414</f>
        <v>4819713.32</v>
      </c>
      <c r="O384" s="107">
        <f>O385+O388+O391+O394+O400+O414</f>
        <v>23601609.520000003</v>
      </c>
      <c r="P384" s="107">
        <f t="shared" si="124"/>
        <v>6151390.4799999967</v>
      </c>
      <c r="Q384" s="108">
        <f t="shared" si="126"/>
        <v>79.33</v>
      </c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</row>
    <row r="385" spans="1:154" ht="18" x14ac:dyDescent="0.2">
      <c r="A385" s="76"/>
      <c r="B385" s="77"/>
      <c r="C385" s="77"/>
      <c r="D385" s="77" t="s">
        <v>89</v>
      </c>
      <c r="E385" s="77"/>
      <c r="F385" s="77"/>
      <c r="G385" s="159" t="s">
        <v>66</v>
      </c>
      <c r="H385" s="105">
        <f>H386</f>
        <v>5000</v>
      </c>
      <c r="I385" s="105">
        <f>I386</f>
        <v>5000</v>
      </c>
      <c r="J385" s="105">
        <f t="shared" ref="J385:J386" si="135">J386</f>
        <v>0</v>
      </c>
      <c r="K385" s="130">
        <f t="shared" si="134"/>
        <v>100</v>
      </c>
      <c r="L385" s="105">
        <f t="shared" ref="L385:N386" si="136">L386</f>
        <v>5000</v>
      </c>
      <c r="M385" s="96">
        <f t="shared" si="136"/>
        <v>4999.3999999999996</v>
      </c>
      <c r="N385" s="105">
        <f t="shared" si="136"/>
        <v>0</v>
      </c>
      <c r="O385" s="107">
        <f t="shared" ref="O385:O386" si="137">O386</f>
        <v>4999.3999999999996</v>
      </c>
      <c r="P385" s="107">
        <f t="shared" si="124"/>
        <v>0.6000000000003638</v>
      </c>
      <c r="Q385" s="108">
        <f t="shared" si="126"/>
        <v>99.99</v>
      </c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</row>
    <row r="386" spans="1:154" ht="18" x14ac:dyDescent="0.2">
      <c r="A386" s="76"/>
      <c r="B386" s="77"/>
      <c r="C386" s="77"/>
      <c r="D386" s="77"/>
      <c r="E386" s="77" t="s">
        <v>90</v>
      </c>
      <c r="F386" s="77"/>
      <c r="G386" s="89" t="s">
        <v>181</v>
      </c>
      <c r="H386" s="105">
        <f>H387</f>
        <v>5000</v>
      </c>
      <c r="I386" s="105">
        <f>I387</f>
        <v>5000</v>
      </c>
      <c r="J386" s="105">
        <f t="shared" si="135"/>
        <v>0</v>
      </c>
      <c r="K386" s="130">
        <f t="shared" si="134"/>
        <v>100</v>
      </c>
      <c r="L386" s="105">
        <f t="shared" si="136"/>
        <v>5000</v>
      </c>
      <c r="M386" s="96">
        <f t="shared" si="136"/>
        <v>4999.3999999999996</v>
      </c>
      <c r="N386" s="105">
        <f t="shared" si="136"/>
        <v>0</v>
      </c>
      <c r="O386" s="107">
        <f t="shared" si="137"/>
        <v>4999.3999999999996</v>
      </c>
      <c r="P386" s="107">
        <f t="shared" si="124"/>
        <v>0.6000000000003638</v>
      </c>
      <c r="Q386" s="108">
        <f t="shared" si="126"/>
        <v>99.99</v>
      </c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</row>
    <row r="387" spans="1:154" ht="18" x14ac:dyDescent="0.2">
      <c r="A387" s="88"/>
      <c r="B387" s="87"/>
      <c r="C387" s="87"/>
      <c r="D387" s="87"/>
      <c r="E387" s="87"/>
      <c r="F387" s="87" t="s">
        <v>90</v>
      </c>
      <c r="G387" s="91" t="s">
        <v>154</v>
      </c>
      <c r="H387" s="109">
        <v>5000</v>
      </c>
      <c r="I387" s="109">
        <v>5000</v>
      </c>
      <c r="J387" s="109">
        <f t="shared" ref="J387:J441" si="138">H387-I387</f>
        <v>0</v>
      </c>
      <c r="K387" s="130">
        <f t="shared" si="134"/>
        <v>100</v>
      </c>
      <c r="L387" s="109">
        <v>5000</v>
      </c>
      <c r="M387" s="110">
        <v>4999.3999999999996</v>
      </c>
      <c r="N387" s="109">
        <v>0</v>
      </c>
      <c r="O387" s="111">
        <f t="shared" ref="O387" si="139">M387+N387</f>
        <v>4999.3999999999996</v>
      </c>
      <c r="P387" s="111">
        <f t="shared" si="124"/>
        <v>0.6000000000003638</v>
      </c>
      <c r="Q387" s="108">
        <f t="shared" si="126"/>
        <v>99.99</v>
      </c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/>
      <c r="CT387" s="8"/>
      <c r="CU387" s="8"/>
      <c r="CV387" s="8"/>
      <c r="CW387" s="8"/>
      <c r="CX387" s="8"/>
      <c r="CY387" s="8"/>
      <c r="CZ387" s="8"/>
      <c r="DA387" s="8"/>
      <c r="DB387" s="8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</row>
    <row r="388" spans="1:154" ht="18" hidden="1" x14ac:dyDescent="0.2">
      <c r="A388" s="76"/>
      <c r="B388" s="77"/>
      <c r="C388" s="77"/>
      <c r="D388" s="77" t="s">
        <v>91</v>
      </c>
      <c r="E388" s="77"/>
      <c r="F388" s="77"/>
      <c r="G388" s="159" t="s">
        <v>70</v>
      </c>
      <c r="H388" s="105">
        <f>H389+H390</f>
        <v>0</v>
      </c>
      <c r="I388" s="105">
        <f>I389+I390</f>
        <v>0</v>
      </c>
      <c r="J388" s="109">
        <f t="shared" si="138"/>
        <v>0</v>
      </c>
      <c r="K388" s="130" t="e">
        <f t="shared" si="134"/>
        <v>#DIV/0!</v>
      </c>
      <c r="L388" s="105">
        <f>L389+L390</f>
        <v>0</v>
      </c>
      <c r="M388" s="96">
        <f>M389+M390</f>
        <v>0</v>
      </c>
      <c r="N388" s="105">
        <f>N389+N390</f>
        <v>0</v>
      </c>
      <c r="O388" s="107">
        <f>O389+O390</f>
        <v>0</v>
      </c>
      <c r="P388" s="107">
        <f t="shared" si="124"/>
        <v>0</v>
      </c>
      <c r="Q388" s="108" t="e">
        <f t="shared" si="126"/>
        <v>#DIV/0!</v>
      </c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</row>
    <row r="389" spans="1:154" ht="18" hidden="1" x14ac:dyDescent="0.2">
      <c r="A389" s="88"/>
      <c r="B389" s="87"/>
      <c r="C389" s="87"/>
      <c r="D389" s="87"/>
      <c r="E389" s="87" t="s">
        <v>38</v>
      </c>
      <c r="F389" s="87"/>
      <c r="G389" s="91" t="s">
        <v>339</v>
      </c>
      <c r="H389" s="109"/>
      <c r="I389" s="109"/>
      <c r="J389" s="109">
        <f t="shared" si="138"/>
        <v>0</v>
      </c>
      <c r="K389" s="130" t="e">
        <f t="shared" si="134"/>
        <v>#DIV/0!</v>
      </c>
      <c r="L389" s="109"/>
      <c r="M389" s="110"/>
      <c r="N389" s="109"/>
      <c r="O389" s="111">
        <f t="shared" ref="O389:O390" si="140">M389+N389</f>
        <v>0</v>
      </c>
      <c r="P389" s="111">
        <f t="shared" si="124"/>
        <v>0</v>
      </c>
      <c r="Q389" s="108" t="e">
        <f t="shared" si="126"/>
        <v>#DIV/0!</v>
      </c>
      <c r="R389" s="14"/>
      <c r="S389" s="19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</row>
    <row r="390" spans="1:154" ht="36" hidden="1" x14ac:dyDescent="0.2">
      <c r="A390" s="88"/>
      <c r="B390" s="87"/>
      <c r="C390" s="87"/>
      <c r="D390" s="87"/>
      <c r="E390" s="87">
        <v>10</v>
      </c>
      <c r="F390" s="87"/>
      <c r="G390" s="91" t="s">
        <v>338</v>
      </c>
      <c r="H390" s="109"/>
      <c r="I390" s="109"/>
      <c r="J390" s="109">
        <f t="shared" si="138"/>
        <v>0</v>
      </c>
      <c r="K390" s="130" t="e">
        <f t="shared" si="134"/>
        <v>#DIV/0!</v>
      </c>
      <c r="L390" s="109"/>
      <c r="M390" s="110"/>
      <c r="N390" s="109"/>
      <c r="O390" s="111">
        <f t="shared" si="140"/>
        <v>0</v>
      </c>
      <c r="P390" s="111">
        <f t="shared" si="124"/>
        <v>0</v>
      </c>
      <c r="Q390" s="108" t="e">
        <f t="shared" si="126"/>
        <v>#DIV/0!</v>
      </c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</row>
    <row r="391" spans="1:154" ht="36" hidden="1" x14ac:dyDescent="0.2">
      <c r="A391" s="76"/>
      <c r="B391" s="77"/>
      <c r="C391" s="77"/>
      <c r="D391" s="77">
        <v>51</v>
      </c>
      <c r="E391" s="77"/>
      <c r="F391" s="77"/>
      <c r="G391" s="159" t="s">
        <v>72</v>
      </c>
      <c r="H391" s="105">
        <f>H392</f>
        <v>0</v>
      </c>
      <c r="I391" s="105">
        <f>I392</f>
        <v>0</v>
      </c>
      <c r="J391" s="109">
        <f t="shared" si="138"/>
        <v>0</v>
      </c>
      <c r="K391" s="130" t="e">
        <f t="shared" si="134"/>
        <v>#DIV/0!</v>
      </c>
      <c r="L391" s="105">
        <f t="shared" ref="L391:N392" si="141">L392</f>
        <v>0</v>
      </c>
      <c r="M391" s="96">
        <f t="shared" si="141"/>
        <v>0</v>
      </c>
      <c r="N391" s="105">
        <f t="shared" si="141"/>
        <v>0</v>
      </c>
      <c r="O391" s="107">
        <f t="shared" ref="O391:O392" si="142">O392</f>
        <v>0</v>
      </c>
      <c r="P391" s="107">
        <f t="shared" si="124"/>
        <v>0</v>
      </c>
      <c r="Q391" s="108" t="e">
        <f t="shared" si="126"/>
        <v>#DIV/0!</v>
      </c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</row>
    <row r="392" spans="1:154" ht="18" hidden="1" x14ac:dyDescent="0.2">
      <c r="A392" s="76"/>
      <c r="B392" s="77"/>
      <c r="C392" s="77"/>
      <c r="D392" s="77"/>
      <c r="E392" s="77" t="s">
        <v>32</v>
      </c>
      <c r="F392" s="77"/>
      <c r="G392" s="89" t="s">
        <v>92</v>
      </c>
      <c r="H392" s="105">
        <f>H393</f>
        <v>0</v>
      </c>
      <c r="I392" s="105">
        <f>I393</f>
        <v>0</v>
      </c>
      <c r="J392" s="109">
        <f t="shared" si="138"/>
        <v>0</v>
      </c>
      <c r="K392" s="130" t="e">
        <f t="shared" si="134"/>
        <v>#DIV/0!</v>
      </c>
      <c r="L392" s="105">
        <f t="shared" si="141"/>
        <v>0</v>
      </c>
      <c r="M392" s="96">
        <f t="shared" si="141"/>
        <v>0</v>
      </c>
      <c r="N392" s="105">
        <f t="shared" si="141"/>
        <v>0</v>
      </c>
      <c r="O392" s="107">
        <f t="shared" si="142"/>
        <v>0</v>
      </c>
      <c r="P392" s="107">
        <f t="shared" si="124"/>
        <v>0</v>
      </c>
      <c r="Q392" s="108" t="e">
        <f t="shared" si="126"/>
        <v>#DIV/0!</v>
      </c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</row>
    <row r="393" spans="1:154" ht="54" hidden="1" x14ac:dyDescent="0.2">
      <c r="A393" s="88"/>
      <c r="B393" s="87"/>
      <c r="C393" s="87"/>
      <c r="D393" s="87"/>
      <c r="E393" s="87"/>
      <c r="F393" s="87">
        <v>18</v>
      </c>
      <c r="G393" s="91" t="s">
        <v>95</v>
      </c>
      <c r="H393" s="109"/>
      <c r="I393" s="109"/>
      <c r="J393" s="109">
        <f t="shared" si="138"/>
        <v>0</v>
      </c>
      <c r="K393" s="130" t="e">
        <f t="shared" si="134"/>
        <v>#DIV/0!</v>
      </c>
      <c r="L393" s="109"/>
      <c r="M393" s="110"/>
      <c r="N393" s="109"/>
      <c r="O393" s="111">
        <f t="shared" ref="O393" si="143">M393+N393</f>
        <v>0</v>
      </c>
      <c r="P393" s="111">
        <f t="shared" si="124"/>
        <v>0</v>
      </c>
      <c r="Q393" s="108" t="e">
        <f t="shared" si="126"/>
        <v>#DIV/0!</v>
      </c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</row>
    <row r="394" spans="1:154" ht="18" x14ac:dyDescent="0.2">
      <c r="A394" s="76"/>
      <c r="B394" s="77"/>
      <c r="C394" s="77"/>
      <c r="D394" s="77">
        <v>55</v>
      </c>
      <c r="E394" s="77"/>
      <c r="F394" s="77"/>
      <c r="G394" s="159" t="s">
        <v>337</v>
      </c>
      <c r="H394" s="105">
        <f>H395+H398</f>
        <v>0</v>
      </c>
      <c r="I394" s="105">
        <f>I395+I398</f>
        <v>0</v>
      </c>
      <c r="J394" s="109">
        <f t="shared" si="138"/>
        <v>0</v>
      </c>
      <c r="K394" s="130" t="e">
        <f t="shared" si="134"/>
        <v>#DIV/0!</v>
      </c>
      <c r="L394" s="105">
        <f>L395+L398</f>
        <v>0</v>
      </c>
      <c r="M394" s="96">
        <f>M395+M398</f>
        <v>0</v>
      </c>
      <c r="N394" s="105">
        <f>N395+N398</f>
        <v>0</v>
      </c>
      <c r="O394" s="107">
        <f>O395+O398</f>
        <v>0</v>
      </c>
      <c r="P394" s="107">
        <f t="shared" si="124"/>
        <v>0</v>
      </c>
      <c r="Q394" s="108" t="e">
        <f t="shared" si="126"/>
        <v>#DIV/0!</v>
      </c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</row>
    <row r="395" spans="1:154" ht="18" x14ac:dyDescent="0.2">
      <c r="A395" s="76"/>
      <c r="B395" s="77"/>
      <c r="C395" s="77"/>
      <c r="D395" s="77"/>
      <c r="E395" s="77" t="s">
        <v>32</v>
      </c>
      <c r="F395" s="77"/>
      <c r="G395" s="159" t="s">
        <v>336</v>
      </c>
      <c r="H395" s="105">
        <f>H396+H397</f>
        <v>0</v>
      </c>
      <c r="I395" s="105">
        <f>I396+I397</f>
        <v>0</v>
      </c>
      <c r="J395" s="109">
        <f t="shared" si="138"/>
        <v>0</v>
      </c>
      <c r="K395" s="130" t="e">
        <f t="shared" si="134"/>
        <v>#DIV/0!</v>
      </c>
      <c r="L395" s="105">
        <f>L396+L397</f>
        <v>0</v>
      </c>
      <c r="M395" s="96">
        <f>M396+M397</f>
        <v>0</v>
      </c>
      <c r="N395" s="105">
        <f>N396+N397</f>
        <v>0</v>
      </c>
      <c r="O395" s="107">
        <f>O396+O397</f>
        <v>0</v>
      </c>
      <c r="P395" s="107">
        <f t="shared" si="124"/>
        <v>0</v>
      </c>
      <c r="Q395" s="108" t="e">
        <f t="shared" si="126"/>
        <v>#DIV/0!</v>
      </c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</row>
    <row r="396" spans="1:154" ht="36" hidden="1" x14ac:dyDescent="0.2">
      <c r="A396" s="88"/>
      <c r="B396" s="87"/>
      <c r="C396" s="87"/>
      <c r="D396" s="87"/>
      <c r="E396" s="87"/>
      <c r="F396" s="87" t="s">
        <v>115</v>
      </c>
      <c r="G396" s="91" t="s">
        <v>335</v>
      </c>
      <c r="H396" s="109"/>
      <c r="I396" s="109"/>
      <c r="J396" s="109">
        <f t="shared" si="138"/>
        <v>0</v>
      </c>
      <c r="K396" s="130" t="e">
        <f t="shared" si="134"/>
        <v>#DIV/0!</v>
      </c>
      <c r="L396" s="109"/>
      <c r="M396" s="110"/>
      <c r="N396" s="109"/>
      <c r="O396" s="111">
        <f t="shared" ref="O396:O397" si="144">M396+N396</f>
        <v>0</v>
      </c>
      <c r="P396" s="111">
        <f t="shared" si="124"/>
        <v>0</v>
      </c>
      <c r="Q396" s="108" t="e">
        <f t="shared" si="126"/>
        <v>#DIV/0!</v>
      </c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</row>
    <row r="397" spans="1:154" ht="18" x14ac:dyDescent="0.2">
      <c r="A397" s="88"/>
      <c r="B397" s="87"/>
      <c r="C397" s="87"/>
      <c r="D397" s="87"/>
      <c r="E397" s="87"/>
      <c r="F397" s="87">
        <v>18</v>
      </c>
      <c r="G397" s="91" t="s">
        <v>208</v>
      </c>
      <c r="H397" s="109"/>
      <c r="I397" s="109"/>
      <c r="J397" s="109">
        <f t="shared" si="138"/>
        <v>0</v>
      </c>
      <c r="K397" s="130" t="e">
        <f t="shared" si="134"/>
        <v>#DIV/0!</v>
      </c>
      <c r="L397" s="109"/>
      <c r="M397" s="110"/>
      <c r="N397" s="109"/>
      <c r="O397" s="111">
        <f t="shared" si="144"/>
        <v>0</v>
      </c>
      <c r="P397" s="111">
        <f t="shared" si="124"/>
        <v>0</v>
      </c>
      <c r="Q397" s="108" t="e">
        <f t="shared" si="126"/>
        <v>#DIV/0!</v>
      </c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</row>
    <row r="398" spans="1:154" ht="36" x14ac:dyDescent="0.2">
      <c r="A398" s="76"/>
      <c r="B398" s="77"/>
      <c r="C398" s="77"/>
      <c r="D398" s="77"/>
      <c r="E398" s="77" t="s">
        <v>30</v>
      </c>
      <c r="F398" s="77"/>
      <c r="G398" s="89" t="s">
        <v>334</v>
      </c>
      <c r="H398" s="105">
        <f>H399</f>
        <v>0</v>
      </c>
      <c r="I398" s="105">
        <f>I399</f>
        <v>0</v>
      </c>
      <c r="J398" s="109">
        <f t="shared" si="138"/>
        <v>0</v>
      </c>
      <c r="K398" s="130" t="e">
        <f t="shared" si="134"/>
        <v>#DIV/0!</v>
      </c>
      <c r="L398" s="105">
        <f>L399</f>
        <v>0</v>
      </c>
      <c r="M398" s="96">
        <f>M399</f>
        <v>0</v>
      </c>
      <c r="N398" s="105">
        <f>N399</f>
        <v>0</v>
      </c>
      <c r="O398" s="107">
        <f>O399</f>
        <v>0</v>
      </c>
      <c r="P398" s="107">
        <f t="shared" si="124"/>
        <v>0</v>
      </c>
      <c r="Q398" s="108" t="e">
        <f t="shared" si="126"/>
        <v>#DIV/0!</v>
      </c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</row>
    <row r="399" spans="1:154" ht="18" x14ac:dyDescent="0.2">
      <c r="A399" s="88"/>
      <c r="B399" s="87"/>
      <c r="C399" s="87"/>
      <c r="D399" s="87"/>
      <c r="E399" s="87"/>
      <c r="F399" s="87" t="s">
        <v>32</v>
      </c>
      <c r="G399" s="91" t="s">
        <v>333</v>
      </c>
      <c r="H399" s="109"/>
      <c r="I399" s="109"/>
      <c r="J399" s="109">
        <f t="shared" si="138"/>
        <v>0</v>
      </c>
      <c r="K399" s="130" t="e">
        <f t="shared" si="134"/>
        <v>#DIV/0!</v>
      </c>
      <c r="L399" s="109"/>
      <c r="M399" s="110"/>
      <c r="N399" s="109"/>
      <c r="O399" s="111">
        <f t="shared" ref="O399" si="145">M399+N399</f>
        <v>0</v>
      </c>
      <c r="P399" s="111">
        <f t="shared" si="124"/>
        <v>0</v>
      </c>
      <c r="Q399" s="108" t="e">
        <f t="shared" si="126"/>
        <v>#DIV/0!</v>
      </c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</row>
    <row r="400" spans="1:154" ht="36" x14ac:dyDescent="0.2">
      <c r="A400" s="76"/>
      <c r="B400" s="77"/>
      <c r="C400" s="77"/>
      <c r="D400" s="77">
        <v>56</v>
      </c>
      <c r="E400" s="77"/>
      <c r="F400" s="77"/>
      <c r="G400" s="89" t="s">
        <v>332</v>
      </c>
      <c r="H400" s="105">
        <f>+H401+H404+H407+H410</f>
        <v>15542000</v>
      </c>
      <c r="I400" s="105">
        <f>+I401+I404+I407+I410</f>
        <v>5324000</v>
      </c>
      <c r="J400" s="109">
        <f t="shared" si="138"/>
        <v>10218000</v>
      </c>
      <c r="K400" s="130">
        <f t="shared" si="134"/>
        <v>34.26</v>
      </c>
      <c r="L400" s="105">
        <f>+L401+L404+L407+L410</f>
        <v>5324000</v>
      </c>
      <c r="M400" s="96">
        <f>+M401+M404+M407+M410</f>
        <v>0</v>
      </c>
      <c r="N400" s="105">
        <f>+N401+N404+N407+N410</f>
        <v>4551021</v>
      </c>
      <c r="O400" s="107">
        <f t="shared" ref="O400" si="146">+O401+O404+O407+O410</f>
        <v>4551021</v>
      </c>
      <c r="P400" s="111">
        <f t="shared" si="124"/>
        <v>772979</v>
      </c>
      <c r="Q400" s="108">
        <f t="shared" si="126"/>
        <v>85.48</v>
      </c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</row>
    <row r="401" spans="1:154" ht="18" hidden="1" x14ac:dyDescent="0.2">
      <c r="A401" s="76"/>
      <c r="B401" s="77"/>
      <c r="C401" s="77"/>
      <c r="D401" s="176"/>
      <c r="E401" s="178" t="s">
        <v>250</v>
      </c>
      <c r="F401" s="176"/>
      <c r="G401" s="177" t="s">
        <v>407</v>
      </c>
      <c r="H401" s="105">
        <f>H402+H403</f>
        <v>0</v>
      </c>
      <c r="I401" s="105">
        <f>I402+I403</f>
        <v>0</v>
      </c>
      <c r="J401" s="109">
        <f t="shared" si="138"/>
        <v>0</v>
      </c>
      <c r="K401" s="130" t="e">
        <f t="shared" si="134"/>
        <v>#DIV/0!</v>
      </c>
      <c r="L401" s="105">
        <f>L402+L403</f>
        <v>0</v>
      </c>
      <c r="M401" s="96">
        <f>M402+M403</f>
        <v>0</v>
      </c>
      <c r="N401" s="105">
        <f>N402+N403</f>
        <v>0</v>
      </c>
      <c r="O401" s="107">
        <f>O402+O403</f>
        <v>0</v>
      </c>
      <c r="P401" s="107">
        <f>P402+P403</f>
        <v>0</v>
      </c>
      <c r="Q401" s="108" t="e">
        <f t="shared" si="126"/>
        <v>#DIV/0!</v>
      </c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</row>
    <row r="402" spans="1:154" ht="18" hidden="1" x14ac:dyDescent="0.2">
      <c r="A402" s="76"/>
      <c r="B402" s="77"/>
      <c r="C402" s="77"/>
      <c r="D402" s="176"/>
      <c r="E402" s="179"/>
      <c r="F402" s="176" t="s">
        <v>54</v>
      </c>
      <c r="G402" s="177" t="s">
        <v>155</v>
      </c>
      <c r="H402" s="105"/>
      <c r="I402" s="105"/>
      <c r="J402" s="109">
        <f t="shared" si="138"/>
        <v>0</v>
      </c>
      <c r="K402" s="130" t="e">
        <f t="shared" si="134"/>
        <v>#DIV/0!</v>
      </c>
      <c r="L402" s="105"/>
      <c r="M402" s="96"/>
      <c r="N402" s="105"/>
      <c r="O402" s="107">
        <f t="shared" ref="O402:O403" si="147">M402+N402</f>
        <v>0</v>
      </c>
      <c r="P402" s="107"/>
      <c r="Q402" s="108" t="e">
        <f t="shared" si="126"/>
        <v>#DIV/0!</v>
      </c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</row>
    <row r="403" spans="1:154" ht="18" hidden="1" x14ac:dyDescent="0.2">
      <c r="A403" s="76"/>
      <c r="B403" s="77"/>
      <c r="C403" s="77"/>
      <c r="D403" s="176"/>
      <c r="E403" s="179"/>
      <c r="F403" s="176" t="s">
        <v>55</v>
      </c>
      <c r="G403" s="177" t="s">
        <v>156</v>
      </c>
      <c r="H403" s="105"/>
      <c r="I403" s="105"/>
      <c r="J403" s="109">
        <f t="shared" si="138"/>
        <v>0</v>
      </c>
      <c r="K403" s="130" t="e">
        <f t="shared" si="134"/>
        <v>#DIV/0!</v>
      </c>
      <c r="L403" s="105"/>
      <c r="M403" s="96"/>
      <c r="N403" s="105"/>
      <c r="O403" s="107">
        <f t="shared" si="147"/>
        <v>0</v>
      </c>
      <c r="P403" s="107"/>
      <c r="Q403" s="108" t="e">
        <f t="shared" si="126"/>
        <v>#DIV/0!</v>
      </c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</row>
    <row r="404" spans="1:154" ht="54" x14ac:dyDescent="0.2">
      <c r="A404" s="88"/>
      <c r="B404" s="87"/>
      <c r="C404" s="87"/>
      <c r="D404" s="176"/>
      <c r="E404" s="180">
        <v>48</v>
      </c>
      <c r="F404" s="180"/>
      <c r="G404" s="181" t="s">
        <v>264</v>
      </c>
      <c r="H404" s="109">
        <f>H405+H406</f>
        <v>0</v>
      </c>
      <c r="I404" s="109">
        <f>I405+I406</f>
        <v>0</v>
      </c>
      <c r="J404" s="109">
        <f t="shared" si="138"/>
        <v>0</v>
      </c>
      <c r="K404" s="130" t="e">
        <f t="shared" si="134"/>
        <v>#DIV/0!</v>
      </c>
      <c r="L404" s="109">
        <f>L405+L406</f>
        <v>0</v>
      </c>
      <c r="M404" s="110">
        <f>M405+M406</f>
        <v>0</v>
      </c>
      <c r="N404" s="109">
        <f>N405+N406</f>
        <v>0</v>
      </c>
      <c r="O404" s="111">
        <f>O405+O406</f>
        <v>0</v>
      </c>
      <c r="P404" s="111">
        <f>P405+P406</f>
        <v>0</v>
      </c>
      <c r="Q404" s="108" t="e">
        <f t="shared" si="126"/>
        <v>#DIV/0!</v>
      </c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</row>
    <row r="405" spans="1:154" ht="18" x14ac:dyDescent="0.2">
      <c r="A405" s="88"/>
      <c r="B405" s="87"/>
      <c r="C405" s="87"/>
      <c r="D405" s="176"/>
      <c r="E405" s="180"/>
      <c r="F405" s="176" t="s">
        <v>54</v>
      </c>
      <c r="G405" s="182" t="s">
        <v>155</v>
      </c>
      <c r="H405" s="109"/>
      <c r="I405" s="109"/>
      <c r="J405" s="109">
        <f t="shared" si="138"/>
        <v>0</v>
      </c>
      <c r="K405" s="130" t="e">
        <f t="shared" si="134"/>
        <v>#DIV/0!</v>
      </c>
      <c r="L405" s="109"/>
      <c r="M405" s="110"/>
      <c r="N405" s="109"/>
      <c r="O405" s="111">
        <f t="shared" ref="O405:O406" si="148">M405+N405</f>
        <v>0</v>
      </c>
      <c r="P405" s="111"/>
      <c r="Q405" s="108" t="e">
        <f t="shared" si="126"/>
        <v>#DIV/0!</v>
      </c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</row>
    <row r="406" spans="1:154" ht="18" x14ac:dyDescent="0.2">
      <c r="A406" s="88"/>
      <c r="B406" s="87"/>
      <c r="C406" s="87"/>
      <c r="D406" s="176"/>
      <c r="E406" s="180"/>
      <c r="F406" s="176" t="s">
        <v>55</v>
      </c>
      <c r="G406" s="182" t="s">
        <v>156</v>
      </c>
      <c r="H406" s="109"/>
      <c r="I406" s="109"/>
      <c r="J406" s="109">
        <f t="shared" si="138"/>
        <v>0</v>
      </c>
      <c r="K406" s="130" t="e">
        <f t="shared" si="134"/>
        <v>#DIV/0!</v>
      </c>
      <c r="L406" s="109"/>
      <c r="M406" s="110"/>
      <c r="N406" s="109"/>
      <c r="O406" s="111">
        <f t="shared" si="148"/>
        <v>0</v>
      </c>
      <c r="P406" s="111"/>
      <c r="Q406" s="108" t="e">
        <f t="shared" si="126"/>
        <v>#DIV/0!</v>
      </c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</row>
    <row r="407" spans="1:154" ht="36" x14ac:dyDescent="0.2">
      <c r="A407" s="88"/>
      <c r="B407" s="87"/>
      <c r="C407" s="87"/>
      <c r="D407" s="176"/>
      <c r="E407" s="180">
        <v>49</v>
      </c>
      <c r="F407" s="180"/>
      <c r="G407" s="181" t="s">
        <v>265</v>
      </c>
      <c r="H407" s="109">
        <f>H408+H409</f>
        <v>15542000</v>
      </c>
      <c r="I407" s="109">
        <f>I408+I409</f>
        <v>5324000</v>
      </c>
      <c r="J407" s="109">
        <f t="shared" si="138"/>
        <v>10218000</v>
      </c>
      <c r="K407" s="130">
        <f t="shared" si="134"/>
        <v>34.26</v>
      </c>
      <c r="L407" s="109">
        <f>L408+L409</f>
        <v>5324000</v>
      </c>
      <c r="M407" s="110">
        <f>M408+M409</f>
        <v>0</v>
      </c>
      <c r="N407" s="109">
        <f>N408+N409</f>
        <v>4551021</v>
      </c>
      <c r="O407" s="111">
        <f>O408+O409</f>
        <v>4551021</v>
      </c>
      <c r="P407" s="111">
        <f>P408+P409</f>
        <v>772979</v>
      </c>
      <c r="Q407" s="108">
        <f t="shared" si="126"/>
        <v>85.48</v>
      </c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</row>
    <row r="408" spans="1:154" ht="18" x14ac:dyDescent="0.2">
      <c r="A408" s="88"/>
      <c r="B408" s="87"/>
      <c r="C408" s="87"/>
      <c r="D408" s="176"/>
      <c r="E408" s="180"/>
      <c r="F408" s="176" t="s">
        <v>54</v>
      </c>
      <c r="G408" s="182" t="s">
        <v>155</v>
      </c>
      <c r="H408" s="109">
        <v>3455000</v>
      </c>
      <c r="I408" s="109">
        <v>1192000</v>
      </c>
      <c r="J408" s="109">
        <f t="shared" si="138"/>
        <v>2263000</v>
      </c>
      <c r="K408" s="130">
        <f t="shared" si="134"/>
        <v>34.5</v>
      </c>
      <c r="L408" s="109">
        <v>1192000</v>
      </c>
      <c r="M408" s="110">
        <v>0</v>
      </c>
      <c r="N408" s="109">
        <v>1020855</v>
      </c>
      <c r="O408" s="111">
        <f t="shared" ref="O408:O413" si="149">M408+N408</f>
        <v>1020855</v>
      </c>
      <c r="P408" s="111">
        <f>L408-O408</f>
        <v>171145</v>
      </c>
      <c r="Q408" s="108">
        <f t="shared" si="126"/>
        <v>85.64</v>
      </c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</row>
    <row r="409" spans="1:154" ht="18" x14ac:dyDescent="0.2">
      <c r="A409" s="88"/>
      <c r="B409" s="87"/>
      <c r="C409" s="87"/>
      <c r="D409" s="176"/>
      <c r="E409" s="180"/>
      <c r="F409" s="176" t="s">
        <v>55</v>
      </c>
      <c r="G409" s="182" t="s">
        <v>156</v>
      </c>
      <c r="H409" s="109">
        <v>12087000</v>
      </c>
      <c r="I409" s="109">
        <v>4132000</v>
      </c>
      <c r="J409" s="109">
        <f t="shared" si="138"/>
        <v>7955000</v>
      </c>
      <c r="K409" s="130">
        <f t="shared" si="134"/>
        <v>34.19</v>
      </c>
      <c r="L409" s="109">
        <v>4132000</v>
      </c>
      <c r="M409" s="110">
        <v>0</v>
      </c>
      <c r="N409" s="109">
        <v>3530166</v>
      </c>
      <c r="O409" s="111">
        <f t="shared" si="149"/>
        <v>3530166</v>
      </c>
      <c r="P409" s="111">
        <f>L409-O409</f>
        <v>601834</v>
      </c>
      <c r="Q409" s="108">
        <f t="shared" si="126"/>
        <v>85.43</v>
      </c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</row>
    <row r="410" spans="1:154" ht="36" x14ac:dyDescent="0.2">
      <c r="A410" s="88"/>
      <c r="B410" s="87"/>
      <c r="C410" s="87"/>
      <c r="D410" s="176"/>
      <c r="E410" s="180">
        <v>51</v>
      </c>
      <c r="F410" s="176"/>
      <c r="G410" s="182" t="s">
        <v>406</v>
      </c>
      <c r="H410" s="109">
        <f>H411+H412</f>
        <v>0</v>
      </c>
      <c r="I410" s="109">
        <f>I411+I412</f>
        <v>0</v>
      </c>
      <c r="J410" s="109">
        <f t="shared" si="138"/>
        <v>0</v>
      </c>
      <c r="K410" s="130" t="e">
        <f t="shared" si="134"/>
        <v>#DIV/0!</v>
      </c>
      <c r="L410" s="109">
        <f>L411+L412</f>
        <v>0</v>
      </c>
      <c r="M410" s="110">
        <f>M411+M412</f>
        <v>0</v>
      </c>
      <c r="N410" s="109">
        <f>N411+N412+N413</f>
        <v>0</v>
      </c>
      <c r="O410" s="111">
        <f t="shared" si="149"/>
        <v>0</v>
      </c>
      <c r="P410" s="111"/>
      <c r="Q410" s="108" t="e">
        <f t="shared" si="126"/>
        <v>#DIV/0!</v>
      </c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</row>
    <row r="411" spans="1:154" ht="18" x14ac:dyDescent="0.2">
      <c r="A411" s="88"/>
      <c r="B411" s="87"/>
      <c r="C411" s="87"/>
      <c r="D411" s="176"/>
      <c r="E411" s="180"/>
      <c r="F411" s="176" t="s">
        <v>403</v>
      </c>
      <c r="G411" s="182" t="s">
        <v>155</v>
      </c>
      <c r="H411" s="109"/>
      <c r="I411" s="109"/>
      <c r="J411" s="109">
        <f t="shared" si="138"/>
        <v>0</v>
      </c>
      <c r="K411" s="130" t="e">
        <f t="shared" si="134"/>
        <v>#DIV/0!</v>
      </c>
      <c r="L411" s="109"/>
      <c r="M411" s="110"/>
      <c r="N411" s="109"/>
      <c r="O411" s="111">
        <f t="shared" si="149"/>
        <v>0</v>
      </c>
      <c r="P411" s="111"/>
      <c r="Q411" s="108" t="e">
        <f t="shared" si="126"/>
        <v>#DIV/0!</v>
      </c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</row>
    <row r="412" spans="1:154" ht="18" x14ac:dyDescent="0.2">
      <c r="A412" s="88"/>
      <c r="B412" s="87"/>
      <c r="C412" s="87"/>
      <c r="D412" s="176"/>
      <c r="E412" s="180"/>
      <c r="F412" s="176" t="s">
        <v>404</v>
      </c>
      <c r="G412" s="182" t="s">
        <v>156</v>
      </c>
      <c r="H412" s="109"/>
      <c r="I412" s="109"/>
      <c r="J412" s="109">
        <f t="shared" si="138"/>
        <v>0</v>
      </c>
      <c r="K412" s="130" t="e">
        <f t="shared" si="134"/>
        <v>#DIV/0!</v>
      </c>
      <c r="L412" s="109"/>
      <c r="M412" s="110"/>
      <c r="N412" s="109"/>
      <c r="O412" s="111">
        <f t="shared" si="149"/>
        <v>0</v>
      </c>
      <c r="P412" s="111"/>
      <c r="Q412" s="108" t="e">
        <f t="shared" si="126"/>
        <v>#DIV/0!</v>
      </c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</row>
    <row r="413" spans="1:154" ht="18" x14ac:dyDescent="0.2">
      <c r="A413" s="88"/>
      <c r="B413" s="87"/>
      <c r="C413" s="87"/>
      <c r="D413" s="176"/>
      <c r="E413" s="180"/>
      <c r="F413" s="176" t="s">
        <v>405</v>
      </c>
      <c r="G413" s="182" t="s">
        <v>231</v>
      </c>
      <c r="H413" s="109"/>
      <c r="I413" s="109"/>
      <c r="J413" s="109">
        <f t="shared" si="138"/>
        <v>0</v>
      </c>
      <c r="K413" s="130" t="e">
        <f t="shared" si="134"/>
        <v>#DIV/0!</v>
      </c>
      <c r="L413" s="109"/>
      <c r="M413" s="110"/>
      <c r="N413" s="109"/>
      <c r="O413" s="111">
        <f t="shared" si="149"/>
        <v>0</v>
      </c>
      <c r="P413" s="111"/>
      <c r="Q413" s="108" t="e">
        <f t="shared" si="126"/>
        <v>#DIV/0!</v>
      </c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</row>
    <row r="414" spans="1:154" ht="18" x14ac:dyDescent="0.2">
      <c r="A414" s="76"/>
      <c r="B414" s="77"/>
      <c r="C414" s="77"/>
      <c r="D414" s="77">
        <v>57</v>
      </c>
      <c r="E414" s="77"/>
      <c r="F414" s="77"/>
      <c r="G414" s="89" t="s">
        <v>78</v>
      </c>
      <c r="H414" s="105">
        <f>H415</f>
        <v>24424000</v>
      </c>
      <c r="I414" s="105">
        <f>I415</f>
        <v>24424000</v>
      </c>
      <c r="J414" s="105">
        <f t="shared" si="138"/>
        <v>0</v>
      </c>
      <c r="K414" s="130">
        <f t="shared" si="134"/>
        <v>100</v>
      </c>
      <c r="L414" s="105">
        <f>L415</f>
        <v>24424000</v>
      </c>
      <c r="M414" s="96">
        <f>M415</f>
        <v>18776896.800000001</v>
      </c>
      <c r="N414" s="105">
        <f>N415</f>
        <v>268692.32</v>
      </c>
      <c r="O414" s="107">
        <f t="shared" ref="O414" si="150">O415</f>
        <v>19045589.120000001</v>
      </c>
      <c r="P414" s="107">
        <f>L414-O414</f>
        <v>5378410.879999999</v>
      </c>
      <c r="Q414" s="108">
        <f t="shared" si="126"/>
        <v>77.98</v>
      </c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  <c r="CM414" s="9"/>
      <c r="CN414" s="9"/>
      <c r="CO414" s="9"/>
      <c r="CP414" s="9"/>
      <c r="CQ414" s="9"/>
      <c r="CR414" s="9"/>
      <c r="CS414" s="9"/>
      <c r="CT414" s="9"/>
      <c r="CU414" s="9"/>
      <c r="CV414" s="9"/>
      <c r="CW414" s="9"/>
      <c r="CX414" s="9"/>
      <c r="CY414" s="9"/>
      <c r="CZ414" s="9"/>
      <c r="DA414" s="9"/>
      <c r="DB414" s="9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</row>
    <row r="415" spans="1:154" ht="18" x14ac:dyDescent="0.2">
      <c r="A415" s="76"/>
      <c r="B415" s="77"/>
      <c r="C415" s="77"/>
      <c r="D415" s="77"/>
      <c r="E415" s="77" t="s">
        <v>30</v>
      </c>
      <c r="F415" s="77"/>
      <c r="G415" s="89" t="s">
        <v>209</v>
      </c>
      <c r="H415" s="105">
        <f>+H416+H441</f>
        <v>24424000</v>
      </c>
      <c r="I415" s="105">
        <f>+I416+I441</f>
        <v>24424000</v>
      </c>
      <c r="J415" s="109">
        <f t="shared" si="138"/>
        <v>0</v>
      </c>
      <c r="K415" s="130">
        <f t="shared" si="134"/>
        <v>100</v>
      </c>
      <c r="L415" s="105">
        <f t="shared" ref="L415:O415" si="151">+L416+L441</f>
        <v>24424000</v>
      </c>
      <c r="M415" s="96">
        <f t="shared" si="151"/>
        <v>18776896.800000001</v>
      </c>
      <c r="N415" s="105">
        <f t="shared" si="151"/>
        <v>268692.32</v>
      </c>
      <c r="O415" s="105">
        <f t="shared" si="151"/>
        <v>19045589.120000001</v>
      </c>
      <c r="P415" s="107">
        <f t="shared" si="124"/>
        <v>5378410.879999999</v>
      </c>
      <c r="Q415" s="108">
        <f t="shared" si="126"/>
        <v>77.98</v>
      </c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9"/>
      <c r="CN415" s="9"/>
      <c r="CO415" s="9"/>
      <c r="CP415" s="9"/>
      <c r="CQ415" s="9"/>
      <c r="CR415" s="9"/>
      <c r="CS415" s="9"/>
      <c r="CT415" s="9"/>
      <c r="CU415" s="9"/>
      <c r="CV415" s="9"/>
      <c r="CW415" s="9"/>
      <c r="CX415" s="9"/>
      <c r="CY415" s="9"/>
      <c r="CZ415" s="9"/>
      <c r="DA415" s="9"/>
      <c r="DB415" s="9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</row>
    <row r="416" spans="1:154" ht="18" x14ac:dyDescent="0.2">
      <c r="A416" s="76"/>
      <c r="B416" s="77"/>
      <c r="C416" s="77"/>
      <c r="D416" s="77"/>
      <c r="E416" s="77"/>
      <c r="F416" s="77" t="s">
        <v>32</v>
      </c>
      <c r="G416" s="89" t="s">
        <v>101</v>
      </c>
      <c r="H416" s="105">
        <f>+H417+H427+H429+H434+H435+H436+H437+H438+H439+H440+H431</f>
        <v>24424000</v>
      </c>
      <c r="I416" s="105">
        <f>+I417+I427+I429+I434+I435+I436+I437+I438+I439+I440+I431</f>
        <v>24424000</v>
      </c>
      <c r="J416" s="109">
        <f t="shared" si="138"/>
        <v>0</v>
      </c>
      <c r="K416" s="130">
        <f t="shared" si="134"/>
        <v>100</v>
      </c>
      <c r="L416" s="105">
        <f t="shared" ref="L416:N416" si="152">+L417+L427+L429+L434+L435+L436+L437+L438+L439+L440+L431</f>
        <v>24424000</v>
      </c>
      <c r="M416" s="132">
        <f t="shared" si="152"/>
        <v>18776896.800000001</v>
      </c>
      <c r="N416" s="105">
        <f t="shared" si="152"/>
        <v>268692.32</v>
      </c>
      <c r="O416" s="105">
        <f>+O417+O427+O429+O434+O435+O436+O437+O438+O439+O440+O431</f>
        <v>19045589.120000001</v>
      </c>
      <c r="P416" s="132">
        <f t="shared" si="124"/>
        <v>5378410.879999999</v>
      </c>
      <c r="Q416" s="108">
        <f t="shared" si="126"/>
        <v>77.98</v>
      </c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9"/>
      <c r="CK416" s="9"/>
      <c r="CL416" s="9"/>
      <c r="CM416" s="9"/>
      <c r="CN416" s="9"/>
      <c r="CO416" s="9"/>
      <c r="CP416" s="9"/>
      <c r="CQ416" s="9"/>
      <c r="CR416" s="9"/>
      <c r="CS416" s="9"/>
      <c r="CT416" s="9"/>
      <c r="CU416" s="9"/>
      <c r="CV416" s="9"/>
      <c r="CW416" s="9"/>
      <c r="CX416" s="9"/>
      <c r="CY416" s="9"/>
      <c r="CZ416" s="9"/>
      <c r="DA416" s="9"/>
      <c r="DB416" s="9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</row>
    <row r="417" spans="1:154" ht="18" x14ac:dyDescent="0.2">
      <c r="A417" s="76"/>
      <c r="B417" s="77"/>
      <c r="C417" s="77"/>
      <c r="D417" s="77"/>
      <c r="E417" s="77"/>
      <c r="F417" s="77"/>
      <c r="G417" s="89" t="s">
        <v>210</v>
      </c>
      <c r="H417" s="105">
        <f>+H418+H419</f>
        <v>1702</v>
      </c>
      <c r="I417" s="105">
        <f>+I418+I419</f>
        <v>1702</v>
      </c>
      <c r="J417" s="109">
        <f t="shared" si="138"/>
        <v>0</v>
      </c>
      <c r="K417" s="130"/>
      <c r="L417" s="105">
        <f>+L418+L419</f>
        <v>1702</v>
      </c>
      <c r="M417" s="96">
        <f>+M418+M419</f>
        <v>1294.8</v>
      </c>
      <c r="N417" s="105">
        <f>+N418+N419</f>
        <v>407</v>
      </c>
      <c r="O417" s="105">
        <f>+O418+O419</f>
        <v>1701.8</v>
      </c>
      <c r="P417" s="107">
        <f t="shared" si="124"/>
        <v>0.20000000000004547</v>
      </c>
      <c r="Q417" s="108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9"/>
      <c r="CK417" s="9"/>
      <c r="CL417" s="9"/>
      <c r="CM417" s="9"/>
      <c r="CN417" s="9"/>
      <c r="CO417" s="9"/>
      <c r="CP417" s="9"/>
      <c r="CQ417" s="9"/>
      <c r="CR417" s="9"/>
      <c r="CS417" s="9"/>
      <c r="CT417" s="9"/>
      <c r="CU417" s="9"/>
      <c r="CV417" s="9"/>
      <c r="CW417" s="9"/>
      <c r="CX417" s="9"/>
      <c r="CY417" s="9"/>
      <c r="CZ417" s="9"/>
      <c r="DA417" s="9"/>
      <c r="DB417" s="9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</row>
    <row r="418" spans="1:154" ht="18" x14ac:dyDescent="0.2">
      <c r="A418" s="88"/>
      <c r="B418" s="87"/>
      <c r="C418" s="87"/>
      <c r="D418" s="87"/>
      <c r="E418" s="87"/>
      <c r="F418" s="87"/>
      <c r="G418" s="91" t="s">
        <v>211</v>
      </c>
      <c r="H418" s="109">
        <v>1702</v>
      </c>
      <c r="I418" s="109">
        <v>1702</v>
      </c>
      <c r="J418" s="109">
        <f t="shared" si="138"/>
        <v>0</v>
      </c>
      <c r="K418" s="130"/>
      <c r="L418" s="109">
        <v>1702</v>
      </c>
      <c r="M418" s="110">
        <v>1294.8</v>
      </c>
      <c r="N418" s="109">
        <v>407</v>
      </c>
      <c r="O418" s="111">
        <f t="shared" ref="O418:O426" si="153">M418+N418</f>
        <v>1701.8</v>
      </c>
      <c r="P418" s="111">
        <f t="shared" si="124"/>
        <v>0.20000000000004547</v>
      </c>
      <c r="Q418" s="108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</row>
    <row r="419" spans="1:154" ht="18" x14ac:dyDescent="0.2">
      <c r="A419" s="88"/>
      <c r="B419" s="87"/>
      <c r="C419" s="87"/>
      <c r="D419" s="87"/>
      <c r="E419" s="87"/>
      <c r="F419" s="87"/>
      <c r="G419" s="91" t="s">
        <v>212</v>
      </c>
      <c r="H419" s="109"/>
      <c r="I419" s="109"/>
      <c r="J419" s="109">
        <f t="shared" si="138"/>
        <v>0</v>
      </c>
      <c r="K419" s="130"/>
      <c r="L419" s="109"/>
      <c r="M419" s="129"/>
      <c r="N419" s="109"/>
      <c r="O419" s="129">
        <f t="shared" si="153"/>
        <v>0</v>
      </c>
      <c r="P419" s="129">
        <f t="shared" si="124"/>
        <v>0</v>
      </c>
      <c r="Q419" s="108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/>
      <c r="EI419" s="9"/>
      <c r="EJ419" s="9"/>
      <c r="EK419" s="9"/>
      <c r="EL419" s="9"/>
      <c r="EM419" s="9"/>
      <c r="EN419" s="9"/>
      <c r="EO419" s="9"/>
      <c r="EP419" s="9"/>
      <c r="EQ419" s="9"/>
      <c r="ER419" s="9"/>
      <c r="ES419" s="9"/>
      <c r="ET419" s="9"/>
      <c r="EU419" s="9"/>
      <c r="EV419" s="9"/>
      <c r="EW419" s="9"/>
      <c r="EX419" s="9"/>
    </row>
    <row r="420" spans="1:154" ht="18" x14ac:dyDescent="0.2">
      <c r="A420" s="88"/>
      <c r="B420" s="87"/>
      <c r="C420" s="87"/>
      <c r="D420" s="87"/>
      <c r="E420" s="87"/>
      <c r="F420" s="87"/>
      <c r="G420" s="91" t="s">
        <v>213</v>
      </c>
      <c r="H420" s="109"/>
      <c r="I420" s="109"/>
      <c r="J420" s="109">
        <f t="shared" si="138"/>
        <v>0</v>
      </c>
      <c r="K420" s="130"/>
      <c r="L420" s="109"/>
      <c r="M420" s="110"/>
      <c r="N420" s="109"/>
      <c r="O420" s="129">
        <f t="shared" si="153"/>
        <v>0</v>
      </c>
      <c r="P420" s="111">
        <f t="shared" si="124"/>
        <v>0</v>
      </c>
      <c r="Q420" s="108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/>
      <c r="EI420" s="9"/>
      <c r="EJ420" s="9"/>
      <c r="EK420" s="9"/>
      <c r="EL420" s="9"/>
      <c r="EM420" s="9"/>
      <c r="EN420" s="9"/>
      <c r="EO420" s="9"/>
      <c r="EP420" s="9"/>
      <c r="EQ420" s="9"/>
      <c r="ER420" s="9"/>
      <c r="ES420" s="9"/>
      <c r="ET420" s="9"/>
      <c r="EU420" s="9"/>
      <c r="EV420" s="9"/>
      <c r="EW420" s="9"/>
      <c r="EX420" s="9"/>
    </row>
    <row r="421" spans="1:154" ht="18" x14ac:dyDescent="0.2">
      <c r="A421" s="88"/>
      <c r="B421" s="87"/>
      <c r="C421" s="87"/>
      <c r="D421" s="87"/>
      <c r="E421" s="87"/>
      <c r="F421" s="87"/>
      <c r="G421" s="91" t="s">
        <v>214</v>
      </c>
      <c r="H421" s="109"/>
      <c r="I421" s="109"/>
      <c r="J421" s="109">
        <f t="shared" si="138"/>
        <v>0</v>
      </c>
      <c r="K421" s="130"/>
      <c r="L421" s="109"/>
      <c r="M421" s="110"/>
      <c r="N421" s="109"/>
      <c r="O421" s="129">
        <f t="shared" si="153"/>
        <v>0</v>
      </c>
      <c r="P421" s="111">
        <f t="shared" si="124"/>
        <v>0</v>
      </c>
      <c r="Q421" s="108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  <c r="EE421" s="9"/>
      <c r="EF421" s="9"/>
      <c r="EG421" s="9"/>
      <c r="EH421" s="9"/>
      <c r="EI421" s="9"/>
      <c r="EJ421" s="9"/>
      <c r="EK421" s="9"/>
      <c r="EL421" s="9"/>
      <c r="EM421" s="9"/>
      <c r="EN421" s="9"/>
      <c r="EO421" s="9"/>
      <c r="EP421" s="9"/>
      <c r="EQ421" s="9"/>
      <c r="ER421" s="9"/>
      <c r="ES421" s="9"/>
      <c r="ET421" s="9"/>
      <c r="EU421" s="9"/>
      <c r="EV421" s="9"/>
      <c r="EW421" s="9"/>
      <c r="EX421" s="9"/>
    </row>
    <row r="422" spans="1:154" ht="18" x14ac:dyDescent="0.2">
      <c r="A422" s="88"/>
      <c r="B422" s="87"/>
      <c r="C422" s="87"/>
      <c r="D422" s="87"/>
      <c r="E422" s="87"/>
      <c r="F422" s="87"/>
      <c r="G422" s="91" t="s">
        <v>215</v>
      </c>
      <c r="H422" s="109"/>
      <c r="I422" s="109"/>
      <c r="J422" s="109">
        <f t="shared" si="138"/>
        <v>0</v>
      </c>
      <c r="K422" s="130"/>
      <c r="L422" s="109"/>
      <c r="M422" s="110"/>
      <c r="N422" s="109"/>
      <c r="O422" s="129">
        <f t="shared" si="153"/>
        <v>0</v>
      </c>
      <c r="P422" s="111">
        <f t="shared" si="124"/>
        <v>0</v>
      </c>
      <c r="Q422" s="108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/>
      <c r="EI422" s="9"/>
      <c r="EJ422" s="9"/>
      <c r="EK422" s="9"/>
      <c r="EL422" s="9"/>
      <c r="EM422" s="9"/>
      <c r="EN422" s="9"/>
      <c r="EO422" s="9"/>
      <c r="EP422" s="9"/>
      <c r="EQ422" s="9"/>
      <c r="ER422" s="9"/>
      <c r="ES422" s="9"/>
      <c r="ET422" s="9"/>
      <c r="EU422" s="9"/>
      <c r="EV422" s="9"/>
      <c r="EW422" s="9"/>
      <c r="EX422" s="9"/>
    </row>
    <row r="423" spans="1:154" ht="18" x14ac:dyDescent="0.2">
      <c r="A423" s="88"/>
      <c r="B423" s="87"/>
      <c r="C423" s="87"/>
      <c r="D423" s="87"/>
      <c r="E423" s="87"/>
      <c r="F423" s="87"/>
      <c r="G423" s="91" t="s">
        <v>216</v>
      </c>
      <c r="H423" s="109">
        <f>+H424+H425+H426</f>
        <v>0</v>
      </c>
      <c r="I423" s="109">
        <f>+I424+I425+I426</f>
        <v>0</v>
      </c>
      <c r="J423" s="109">
        <f t="shared" si="138"/>
        <v>0</v>
      </c>
      <c r="K423" s="130"/>
      <c r="L423" s="109">
        <f>+L424+L425+L426</f>
        <v>0</v>
      </c>
      <c r="M423" s="129">
        <f>+M424+M425+M426</f>
        <v>0</v>
      </c>
      <c r="N423" s="109">
        <f>+N424+N425+N426</f>
        <v>0</v>
      </c>
      <c r="O423" s="129">
        <f t="shared" si="153"/>
        <v>0</v>
      </c>
      <c r="P423" s="129">
        <f t="shared" si="124"/>
        <v>0</v>
      </c>
      <c r="Q423" s="108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/>
      <c r="EI423" s="9"/>
      <c r="EJ423" s="9"/>
      <c r="EK423" s="9"/>
      <c r="EL423" s="9"/>
      <c r="EM423" s="9"/>
      <c r="EN423" s="9"/>
      <c r="EO423" s="9"/>
      <c r="EP423" s="9"/>
      <c r="EQ423" s="9"/>
      <c r="ER423" s="9"/>
      <c r="ES423" s="9"/>
      <c r="ET423" s="9"/>
      <c r="EU423" s="9"/>
      <c r="EV423" s="9"/>
      <c r="EW423" s="9"/>
      <c r="EX423" s="9"/>
    </row>
    <row r="424" spans="1:154" ht="18" x14ac:dyDescent="0.2">
      <c r="A424" s="88"/>
      <c r="B424" s="87"/>
      <c r="C424" s="87"/>
      <c r="D424" s="87"/>
      <c r="E424" s="87"/>
      <c r="F424" s="87"/>
      <c r="G424" s="91" t="s">
        <v>217</v>
      </c>
      <c r="H424" s="109"/>
      <c r="I424" s="109"/>
      <c r="J424" s="109">
        <f t="shared" si="138"/>
        <v>0</v>
      </c>
      <c r="K424" s="130"/>
      <c r="L424" s="109"/>
      <c r="M424" s="110"/>
      <c r="N424" s="109"/>
      <c r="O424" s="129">
        <f t="shared" si="153"/>
        <v>0</v>
      </c>
      <c r="P424" s="111">
        <f t="shared" si="124"/>
        <v>0</v>
      </c>
      <c r="Q424" s="108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/>
      <c r="EI424" s="9"/>
      <c r="EJ424" s="9"/>
      <c r="EK424" s="9"/>
      <c r="EL424" s="9"/>
      <c r="EM424" s="9"/>
      <c r="EN424" s="9"/>
      <c r="EO424" s="9"/>
      <c r="EP424" s="9"/>
      <c r="EQ424" s="9"/>
      <c r="ER424" s="9"/>
      <c r="ES424" s="9"/>
      <c r="ET424" s="9"/>
      <c r="EU424" s="9"/>
      <c r="EV424" s="9"/>
      <c r="EW424" s="9"/>
      <c r="EX424" s="9"/>
    </row>
    <row r="425" spans="1:154" ht="18" x14ac:dyDescent="0.2">
      <c r="A425" s="88"/>
      <c r="B425" s="87"/>
      <c r="C425" s="87"/>
      <c r="D425" s="87"/>
      <c r="E425" s="87"/>
      <c r="F425" s="87"/>
      <c r="G425" s="91" t="s">
        <v>218</v>
      </c>
      <c r="H425" s="109"/>
      <c r="I425" s="109"/>
      <c r="J425" s="109">
        <f t="shared" si="138"/>
        <v>0</v>
      </c>
      <c r="K425" s="130"/>
      <c r="L425" s="109"/>
      <c r="M425" s="110"/>
      <c r="N425" s="109"/>
      <c r="O425" s="129">
        <f t="shared" si="153"/>
        <v>0</v>
      </c>
      <c r="P425" s="111">
        <f t="shared" si="124"/>
        <v>0</v>
      </c>
      <c r="Q425" s="108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9"/>
      <c r="EJ425" s="9"/>
      <c r="EK425" s="9"/>
      <c r="EL425" s="9"/>
      <c r="EM425" s="9"/>
      <c r="EN425" s="9"/>
      <c r="EO425" s="9"/>
      <c r="EP425" s="9"/>
      <c r="EQ425" s="9"/>
      <c r="ER425" s="9"/>
      <c r="ES425" s="9"/>
      <c r="ET425" s="9"/>
      <c r="EU425" s="9"/>
      <c r="EV425" s="9"/>
      <c r="EW425" s="9"/>
      <c r="EX425" s="9"/>
    </row>
    <row r="426" spans="1:154" ht="18" x14ac:dyDescent="0.2">
      <c r="A426" s="88"/>
      <c r="B426" s="87"/>
      <c r="C426" s="87"/>
      <c r="D426" s="87"/>
      <c r="E426" s="87"/>
      <c r="F426" s="87"/>
      <c r="G426" s="91" t="s">
        <v>219</v>
      </c>
      <c r="H426" s="109"/>
      <c r="I426" s="109"/>
      <c r="J426" s="109">
        <f t="shared" si="138"/>
        <v>0</v>
      </c>
      <c r="K426" s="130"/>
      <c r="L426" s="109"/>
      <c r="M426" s="110"/>
      <c r="N426" s="109"/>
      <c r="O426" s="129">
        <f t="shared" si="153"/>
        <v>0</v>
      </c>
      <c r="P426" s="111">
        <f t="shared" si="124"/>
        <v>0</v>
      </c>
      <c r="Q426" s="108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  <c r="EE426" s="9"/>
      <c r="EF426" s="9"/>
      <c r="EG426" s="9"/>
      <c r="EH426" s="9"/>
      <c r="EI426" s="9"/>
      <c r="EJ426" s="9"/>
      <c r="EK426" s="9"/>
      <c r="EL426" s="9"/>
      <c r="EM426" s="9"/>
      <c r="EN426" s="9"/>
      <c r="EO426" s="9"/>
      <c r="EP426" s="9"/>
      <c r="EQ426" s="9"/>
      <c r="ER426" s="9"/>
      <c r="ES426" s="9"/>
      <c r="ET426" s="9"/>
      <c r="EU426" s="9"/>
      <c r="EV426" s="9"/>
      <c r="EW426" s="9"/>
      <c r="EX426" s="9"/>
    </row>
    <row r="427" spans="1:154" ht="36" x14ac:dyDescent="0.2">
      <c r="A427" s="76"/>
      <c r="B427" s="77"/>
      <c r="C427" s="77"/>
      <c r="D427" s="77"/>
      <c r="E427" s="77"/>
      <c r="F427" s="77"/>
      <c r="G427" s="89" t="s">
        <v>220</v>
      </c>
      <c r="H427" s="105">
        <f>H428</f>
        <v>608857</v>
      </c>
      <c r="I427" s="105">
        <f>I428</f>
        <v>608857</v>
      </c>
      <c r="J427" s="109">
        <f t="shared" si="138"/>
        <v>0</v>
      </c>
      <c r="K427" s="130"/>
      <c r="L427" s="105">
        <f>L428</f>
        <v>608857</v>
      </c>
      <c r="M427" s="96">
        <f>M428</f>
        <v>506348</v>
      </c>
      <c r="N427" s="105">
        <f>N428</f>
        <v>102508.93</v>
      </c>
      <c r="O427" s="105">
        <f>O428</f>
        <v>608856.92999999993</v>
      </c>
      <c r="P427" s="133">
        <f t="shared" si="124"/>
        <v>7.000000006519258E-2</v>
      </c>
      <c r="Q427" s="108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</row>
    <row r="428" spans="1:154" ht="18" x14ac:dyDescent="0.2">
      <c r="A428" s="88"/>
      <c r="B428" s="87"/>
      <c r="C428" s="87"/>
      <c r="D428" s="87"/>
      <c r="E428" s="87"/>
      <c r="F428" s="87"/>
      <c r="G428" s="162" t="s">
        <v>221</v>
      </c>
      <c r="H428" s="109">
        <v>608857</v>
      </c>
      <c r="I428" s="109">
        <v>608857</v>
      </c>
      <c r="J428" s="109">
        <f t="shared" si="138"/>
        <v>0</v>
      </c>
      <c r="K428" s="130"/>
      <c r="L428" s="109">
        <v>608857</v>
      </c>
      <c r="M428" s="110">
        <v>506348</v>
      </c>
      <c r="N428" s="109">
        <v>102508.93</v>
      </c>
      <c r="O428" s="111">
        <f t="shared" ref="O428" si="154">M428+N428</f>
        <v>608856.92999999993</v>
      </c>
      <c r="P428" s="111">
        <f t="shared" si="124"/>
        <v>7.000000006519258E-2</v>
      </c>
      <c r="Q428" s="108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/>
      <c r="EI428" s="9"/>
      <c r="EJ428" s="9"/>
      <c r="EK428" s="9"/>
      <c r="EL428" s="9"/>
      <c r="EM428" s="9"/>
      <c r="EN428" s="9"/>
      <c r="EO428" s="9"/>
      <c r="EP428" s="9"/>
      <c r="EQ428" s="9"/>
      <c r="ER428" s="9"/>
      <c r="ES428" s="9"/>
      <c r="ET428" s="9"/>
      <c r="EU428" s="9"/>
      <c r="EV428" s="9"/>
      <c r="EW428" s="9"/>
      <c r="EX428" s="9"/>
    </row>
    <row r="429" spans="1:154" ht="54" x14ac:dyDescent="0.2">
      <c r="A429" s="76"/>
      <c r="B429" s="77"/>
      <c r="C429" s="77"/>
      <c r="D429" s="77"/>
      <c r="E429" s="77"/>
      <c r="F429" s="77"/>
      <c r="G429" s="89" t="s">
        <v>222</v>
      </c>
      <c r="H429" s="105">
        <f>H430</f>
        <v>23529364</v>
      </c>
      <c r="I429" s="105">
        <f>I430</f>
        <v>23529364</v>
      </c>
      <c r="J429" s="109">
        <f t="shared" si="138"/>
        <v>0</v>
      </c>
      <c r="K429" s="130"/>
      <c r="L429" s="105">
        <f>L430</f>
        <v>23529364</v>
      </c>
      <c r="M429" s="96">
        <f>M430</f>
        <v>18025098</v>
      </c>
      <c r="N429" s="105">
        <f>N430</f>
        <v>125855.39</v>
      </c>
      <c r="O429" s="105">
        <f>O430</f>
        <v>18150953.390000001</v>
      </c>
      <c r="P429" s="133">
        <f t="shared" si="124"/>
        <v>5378410.6099999994</v>
      </c>
      <c r="Q429" s="108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/>
      <c r="EI429" s="9"/>
      <c r="EJ429" s="9"/>
      <c r="EK429" s="9"/>
      <c r="EL429" s="9"/>
      <c r="EM429" s="9"/>
      <c r="EN429" s="9"/>
      <c r="EO429" s="9"/>
      <c r="EP429" s="9"/>
      <c r="EQ429" s="9"/>
      <c r="ER429" s="9"/>
      <c r="ES429" s="9"/>
      <c r="ET429" s="9"/>
      <c r="EU429" s="9"/>
      <c r="EV429" s="9"/>
      <c r="EW429" s="9"/>
      <c r="EX429" s="9"/>
    </row>
    <row r="430" spans="1:154" ht="18" x14ac:dyDescent="0.2">
      <c r="A430" s="88"/>
      <c r="B430" s="87"/>
      <c r="C430" s="87"/>
      <c r="D430" s="87"/>
      <c r="E430" s="87"/>
      <c r="F430" s="87"/>
      <c r="G430" s="162" t="s">
        <v>223</v>
      </c>
      <c r="H430" s="109">
        <v>23529364</v>
      </c>
      <c r="I430" s="109">
        <v>23529364</v>
      </c>
      <c r="J430" s="109">
        <f t="shared" si="138"/>
        <v>0</v>
      </c>
      <c r="K430" s="130"/>
      <c r="L430" s="109">
        <v>23529364</v>
      </c>
      <c r="M430" s="110">
        <v>18025098</v>
      </c>
      <c r="N430" s="109">
        <v>125855.39</v>
      </c>
      <c r="O430" s="111">
        <f t="shared" ref="O430" si="155">M430+N430</f>
        <v>18150953.390000001</v>
      </c>
      <c r="P430" s="111">
        <f t="shared" ref="P430:P445" si="156">L430-O430</f>
        <v>5378410.6099999994</v>
      </c>
      <c r="Q430" s="108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9"/>
      <c r="EJ430" s="9"/>
      <c r="EK430" s="9"/>
      <c r="EL430" s="9"/>
      <c r="EM430" s="9"/>
      <c r="EN430" s="9"/>
      <c r="EO430" s="9"/>
      <c r="EP430" s="9"/>
      <c r="EQ430" s="9"/>
      <c r="ER430" s="9"/>
      <c r="ES430" s="9"/>
      <c r="ET430" s="9"/>
      <c r="EU430" s="9"/>
      <c r="EV430" s="9"/>
      <c r="EW430" s="9"/>
      <c r="EX430" s="9"/>
    </row>
    <row r="431" spans="1:154" ht="18" x14ac:dyDescent="0.2">
      <c r="A431" s="88"/>
      <c r="B431" s="87"/>
      <c r="C431" s="87"/>
      <c r="D431" s="87"/>
      <c r="E431" s="87"/>
      <c r="F431" s="87"/>
      <c r="G431" s="89" t="s">
        <v>224</v>
      </c>
      <c r="H431" s="105">
        <f>+H432+H433</f>
        <v>1887</v>
      </c>
      <c r="I431" s="105">
        <f>+I432+I433</f>
        <v>1887</v>
      </c>
      <c r="J431" s="109">
        <f t="shared" si="138"/>
        <v>0</v>
      </c>
      <c r="K431" s="130"/>
      <c r="L431" s="105">
        <f>+L432+L433</f>
        <v>1887</v>
      </c>
      <c r="M431" s="105">
        <f>+M432+M433</f>
        <v>1887</v>
      </c>
      <c r="N431" s="105">
        <f>+N432+N433</f>
        <v>0</v>
      </c>
      <c r="O431" s="105">
        <f t="shared" ref="O431" si="157">+O432+O433</f>
        <v>1887</v>
      </c>
      <c r="P431" s="107">
        <f t="shared" si="156"/>
        <v>0</v>
      </c>
      <c r="Q431" s="108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9"/>
      <c r="EJ431" s="9"/>
      <c r="EK431" s="9"/>
      <c r="EL431" s="9"/>
      <c r="EM431" s="9"/>
      <c r="EN431" s="9"/>
      <c r="EO431" s="9"/>
      <c r="EP431" s="9"/>
      <c r="EQ431" s="9"/>
      <c r="ER431" s="9"/>
      <c r="ES431" s="9"/>
      <c r="ET431" s="9"/>
      <c r="EU431" s="9"/>
      <c r="EV431" s="9"/>
      <c r="EW431" s="9"/>
      <c r="EX431" s="9"/>
    </row>
    <row r="432" spans="1:154" ht="18" x14ac:dyDescent="0.2">
      <c r="A432" s="88"/>
      <c r="B432" s="87"/>
      <c r="C432" s="87"/>
      <c r="D432" s="87"/>
      <c r="E432" s="87"/>
      <c r="F432" s="87"/>
      <c r="G432" s="91" t="s">
        <v>225</v>
      </c>
      <c r="H432" s="109">
        <v>990</v>
      </c>
      <c r="I432" s="109">
        <v>990</v>
      </c>
      <c r="J432" s="109">
        <f t="shared" si="138"/>
        <v>0</v>
      </c>
      <c r="K432" s="130"/>
      <c r="L432" s="109">
        <v>990</v>
      </c>
      <c r="M432" s="110">
        <v>990</v>
      </c>
      <c r="N432" s="109">
        <v>0</v>
      </c>
      <c r="O432" s="111">
        <f t="shared" ref="O432:O433" si="158">M432+N432</f>
        <v>990</v>
      </c>
      <c r="P432" s="111">
        <f t="shared" si="156"/>
        <v>0</v>
      </c>
      <c r="Q432" s="108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  <c r="DZ432" s="9"/>
      <c r="EA432" s="9"/>
      <c r="EB432" s="9"/>
      <c r="EC432" s="9"/>
      <c r="ED432" s="9"/>
      <c r="EE432" s="9"/>
      <c r="EF432" s="9"/>
      <c r="EG432" s="9"/>
      <c r="EH432" s="9"/>
      <c r="EI432" s="9"/>
      <c r="EJ432" s="9"/>
      <c r="EK432" s="9"/>
      <c r="EL432" s="9"/>
      <c r="EM432" s="9"/>
      <c r="EN432" s="9"/>
      <c r="EO432" s="9"/>
      <c r="EP432" s="9"/>
      <c r="EQ432" s="9"/>
      <c r="ER432" s="9"/>
      <c r="ES432" s="9"/>
      <c r="ET432" s="9"/>
      <c r="EU432" s="9"/>
      <c r="EV432" s="9"/>
      <c r="EW432" s="9"/>
      <c r="EX432" s="9"/>
    </row>
    <row r="433" spans="1:154" ht="18" x14ac:dyDescent="0.2">
      <c r="A433" s="88"/>
      <c r="B433" s="87"/>
      <c r="C433" s="87"/>
      <c r="D433" s="87"/>
      <c r="E433" s="87"/>
      <c r="F433" s="87"/>
      <c r="G433" s="91" t="s">
        <v>423</v>
      </c>
      <c r="H433" s="109">
        <v>897</v>
      </c>
      <c r="I433" s="109">
        <v>897</v>
      </c>
      <c r="J433" s="109">
        <f t="shared" si="138"/>
        <v>0</v>
      </c>
      <c r="K433" s="130"/>
      <c r="L433" s="109">
        <v>897</v>
      </c>
      <c r="M433" s="110">
        <v>897</v>
      </c>
      <c r="N433" s="109">
        <v>0</v>
      </c>
      <c r="O433" s="111">
        <f t="shared" si="158"/>
        <v>897</v>
      </c>
      <c r="P433" s="111">
        <f t="shared" si="156"/>
        <v>0</v>
      </c>
      <c r="Q433" s="108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  <c r="DZ433" s="9"/>
      <c r="EA433" s="9"/>
      <c r="EB433" s="9"/>
      <c r="EC433" s="9"/>
      <c r="ED433" s="9"/>
      <c r="EE433" s="9"/>
      <c r="EF433" s="9"/>
      <c r="EG433" s="9"/>
      <c r="EH433" s="9"/>
      <c r="EI433" s="9"/>
      <c r="EJ433" s="9"/>
      <c r="EK433" s="9"/>
      <c r="EL433" s="9"/>
      <c r="EM433" s="9"/>
      <c r="EN433" s="9"/>
      <c r="EO433" s="9"/>
      <c r="EP433" s="9"/>
      <c r="EQ433" s="9"/>
      <c r="ER433" s="9"/>
      <c r="ES433" s="9"/>
      <c r="ET433" s="9"/>
      <c r="EU433" s="9"/>
      <c r="EV433" s="9"/>
      <c r="EW433" s="9"/>
      <c r="EX433" s="9"/>
    </row>
    <row r="434" spans="1:154" s="18" customFormat="1" ht="18" x14ac:dyDescent="0.25">
      <c r="A434" s="76"/>
      <c r="B434" s="77"/>
      <c r="C434" s="77"/>
      <c r="D434" s="77"/>
      <c r="E434" s="77"/>
      <c r="F434" s="77"/>
      <c r="G434" s="89" t="s">
        <v>226</v>
      </c>
      <c r="H434" s="105"/>
      <c r="I434" s="105"/>
      <c r="J434" s="109">
        <f t="shared" si="138"/>
        <v>0</v>
      </c>
      <c r="K434" s="130"/>
      <c r="L434" s="105"/>
      <c r="M434" s="96"/>
      <c r="N434" s="105"/>
      <c r="O434" s="111">
        <f t="shared" ref="O434:O441" si="159">M434+N434</f>
        <v>0</v>
      </c>
      <c r="P434" s="133">
        <f t="shared" si="156"/>
        <v>0</v>
      </c>
      <c r="Q434" s="108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/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  <c r="DD434" s="17"/>
      <c r="DE434" s="17"/>
      <c r="DF434" s="17"/>
      <c r="DG434" s="17"/>
      <c r="DH434" s="17"/>
      <c r="DI434" s="17"/>
      <c r="DJ434" s="17"/>
      <c r="DK434" s="17"/>
      <c r="DL434" s="17"/>
      <c r="DM434" s="17"/>
      <c r="DN434" s="17"/>
      <c r="DO434" s="17"/>
      <c r="DP434" s="17"/>
      <c r="DQ434" s="17"/>
      <c r="DR434" s="17"/>
      <c r="DS434" s="17"/>
      <c r="DT434" s="17"/>
      <c r="DU434" s="17"/>
      <c r="DV434" s="17"/>
      <c r="DW434" s="17"/>
      <c r="DX434" s="17"/>
      <c r="DY434" s="17"/>
      <c r="DZ434" s="17"/>
      <c r="EA434" s="17"/>
      <c r="EB434" s="17"/>
      <c r="EC434" s="17"/>
      <c r="ED434" s="17"/>
      <c r="EE434" s="17"/>
      <c r="EF434" s="17"/>
      <c r="EG434" s="17"/>
      <c r="EH434" s="17"/>
      <c r="EI434" s="17"/>
      <c r="EJ434" s="17"/>
      <c r="EK434" s="17"/>
      <c r="EL434" s="17"/>
      <c r="EM434" s="17"/>
      <c r="EN434" s="17"/>
      <c r="EO434" s="17"/>
      <c r="EP434" s="17"/>
      <c r="EQ434" s="17"/>
      <c r="ER434" s="17"/>
      <c r="ES434" s="17"/>
      <c r="ET434" s="17"/>
      <c r="EU434" s="17"/>
      <c r="EV434" s="17"/>
      <c r="EW434" s="17"/>
      <c r="EX434" s="17"/>
    </row>
    <row r="435" spans="1:154" s="18" customFormat="1" ht="36" x14ac:dyDescent="0.25">
      <c r="A435" s="76"/>
      <c r="B435" s="77"/>
      <c r="C435" s="77"/>
      <c r="D435" s="77"/>
      <c r="E435" s="77"/>
      <c r="F435" s="77"/>
      <c r="G435" s="89" t="s">
        <v>227</v>
      </c>
      <c r="H435" s="105"/>
      <c r="I435" s="105"/>
      <c r="J435" s="109">
        <f t="shared" si="138"/>
        <v>0</v>
      </c>
      <c r="K435" s="130"/>
      <c r="L435" s="105"/>
      <c r="M435" s="96"/>
      <c r="N435" s="105"/>
      <c r="O435" s="111">
        <f t="shared" si="159"/>
        <v>0</v>
      </c>
      <c r="P435" s="133">
        <f t="shared" si="156"/>
        <v>0</v>
      </c>
      <c r="Q435" s="108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  <c r="CD435" s="17"/>
      <c r="CE435" s="17"/>
      <c r="CF435" s="17"/>
      <c r="CG435" s="17"/>
      <c r="CH435" s="17"/>
      <c r="CI435" s="17"/>
      <c r="CJ435" s="17"/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  <c r="DD435" s="17"/>
      <c r="DE435" s="17"/>
      <c r="DF435" s="17"/>
      <c r="DG435" s="17"/>
      <c r="DH435" s="17"/>
      <c r="DI435" s="17"/>
      <c r="DJ435" s="17"/>
      <c r="DK435" s="17"/>
      <c r="DL435" s="17"/>
      <c r="DM435" s="17"/>
      <c r="DN435" s="17"/>
      <c r="DO435" s="17"/>
      <c r="DP435" s="17"/>
      <c r="DQ435" s="17"/>
      <c r="DR435" s="17"/>
      <c r="DS435" s="17"/>
      <c r="DT435" s="17"/>
      <c r="DU435" s="17"/>
      <c r="DV435" s="17"/>
      <c r="DW435" s="17"/>
      <c r="DX435" s="17"/>
      <c r="DY435" s="17"/>
      <c r="DZ435" s="17"/>
      <c r="EA435" s="17"/>
      <c r="EB435" s="17"/>
      <c r="EC435" s="17"/>
      <c r="ED435" s="17"/>
      <c r="EE435" s="17"/>
      <c r="EF435" s="17"/>
      <c r="EG435" s="17"/>
      <c r="EH435" s="17"/>
      <c r="EI435" s="17"/>
      <c r="EJ435" s="17"/>
      <c r="EK435" s="17"/>
      <c r="EL435" s="17"/>
      <c r="EM435" s="17"/>
      <c r="EN435" s="17"/>
      <c r="EO435" s="17"/>
      <c r="EP435" s="17"/>
      <c r="EQ435" s="17"/>
      <c r="ER435" s="17"/>
      <c r="ES435" s="17"/>
      <c r="ET435" s="17"/>
      <c r="EU435" s="17"/>
      <c r="EV435" s="17"/>
      <c r="EW435" s="17"/>
      <c r="EX435" s="17"/>
    </row>
    <row r="436" spans="1:154" s="18" customFormat="1" ht="18" x14ac:dyDescent="0.25">
      <c r="A436" s="76"/>
      <c r="B436" s="77"/>
      <c r="C436" s="77"/>
      <c r="D436" s="77"/>
      <c r="E436" s="77"/>
      <c r="F436" s="77"/>
      <c r="G436" s="89" t="s">
        <v>228</v>
      </c>
      <c r="H436" s="105">
        <v>500</v>
      </c>
      <c r="I436" s="105">
        <v>500</v>
      </c>
      <c r="J436" s="109">
        <f t="shared" si="138"/>
        <v>0</v>
      </c>
      <c r="K436" s="130"/>
      <c r="L436" s="105">
        <v>500</v>
      </c>
      <c r="M436" s="96">
        <v>500</v>
      </c>
      <c r="N436" s="105">
        <v>0</v>
      </c>
      <c r="O436" s="111">
        <f t="shared" si="159"/>
        <v>500</v>
      </c>
      <c r="P436" s="133">
        <f t="shared" si="156"/>
        <v>0</v>
      </c>
      <c r="Q436" s="108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  <c r="CD436" s="17"/>
      <c r="CE436" s="17"/>
      <c r="CF436" s="17"/>
      <c r="CG436" s="17"/>
      <c r="CH436" s="17"/>
      <c r="CI436" s="17"/>
      <c r="CJ436" s="17"/>
      <c r="CK436" s="17"/>
      <c r="CL436" s="17"/>
      <c r="CM436" s="17"/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  <c r="DE436" s="17"/>
      <c r="DF436" s="17"/>
      <c r="DG436" s="17"/>
      <c r="DH436" s="17"/>
      <c r="DI436" s="17"/>
      <c r="DJ436" s="17"/>
      <c r="DK436" s="17"/>
      <c r="DL436" s="17"/>
      <c r="DM436" s="17"/>
      <c r="DN436" s="17"/>
      <c r="DO436" s="17"/>
      <c r="DP436" s="17"/>
      <c r="DQ436" s="17"/>
      <c r="DR436" s="17"/>
      <c r="DS436" s="17"/>
      <c r="DT436" s="17"/>
      <c r="DU436" s="17"/>
      <c r="DV436" s="17"/>
      <c r="DW436" s="17"/>
      <c r="DX436" s="17"/>
      <c r="DY436" s="17"/>
      <c r="DZ436" s="17"/>
      <c r="EA436" s="17"/>
      <c r="EB436" s="17"/>
      <c r="EC436" s="17"/>
      <c r="ED436" s="17"/>
      <c r="EE436" s="17"/>
      <c r="EF436" s="17"/>
      <c r="EG436" s="17"/>
      <c r="EH436" s="17"/>
      <c r="EI436" s="17"/>
      <c r="EJ436" s="17"/>
      <c r="EK436" s="17"/>
      <c r="EL436" s="17"/>
      <c r="EM436" s="17"/>
      <c r="EN436" s="17"/>
      <c r="EO436" s="17"/>
      <c r="EP436" s="17"/>
      <c r="EQ436" s="17"/>
      <c r="ER436" s="17"/>
      <c r="ES436" s="17"/>
      <c r="ET436" s="17"/>
      <c r="EU436" s="17"/>
      <c r="EV436" s="17"/>
      <c r="EW436" s="17"/>
      <c r="EX436" s="17"/>
    </row>
    <row r="437" spans="1:154" s="18" customFormat="1" ht="18" x14ac:dyDescent="0.25">
      <c r="A437" s="76"/>
      <c r="B437" s="77"/>
      <c r="C437" s="77"/>
      <c r="D437" s="77"/>
      <c r="E437" s="77"/>
      <c r="F437" s="77"/>
      <c r="G437" s="89" t="s">
        <v>229</v>
      </c>
      <c r="H437" s="105">
        <v>750</v>
      </c>
      <c r="I437" s="105">
        <v>750</v>
      </c>
      <c r="J437" s="109">
        <f t="shared" si="138"/>
        <v>0</v>
      </c>
      <c r="K437" s="130"/>
      <c r="L437" s="105">
        <v>750</v>
      </c>
      <c r="M437" s="96">
        <v>0</v>
      </c>
      <c r="N437" s="105">
        <v>750</v>
      </c>
      <c r="O437" s="111">
        <f t="shared" si="159"/>
        <v>750</v>
      </c>
      <c r="P437" s="133">
        <f t="shared" si="156"/>
        <v>0</v>
      </c>
      <c r="Q437" s="108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7"/>
      <c r="DR437" s="17"/>
      <c r="DS437" s="17"/>
      <c r="DT437" s="17"/>
      <c r="DU437" s="17"/>
      <c r="DV437" s="17"/>
      <c r="DW437" s="17"/>
      <c r="DX437" s="17"/>
      <c r="DY437" s="17"/>
      <c r="DZ437" s="17"/>
      <c r="EA437" s="17"/>
      <c r="EB437" s="17"/>
      <c r="EC437" s="17"/>
      <c r="ED437" s="17"/>
      <c r="EE437" s="17"/>
      <c r="EF437" s="17"/>
      <c r="EG437" s="17"/>
      <c r="EH437" s="17"/>
      <c r="EI437" s="17"/>
      <c r="EJ437" s="17"/>
      <c r="EK437" s="17"/>
      <c r="EL437" s="17"/>
      <c r="EM437" s="17"/>
      <c r="EN437" s="17"/>
      <c r="EO437" s="17"/>
      <c r="EP437" s="17"/>
      <c r="EQ437" s="17"/>
      <c r="ER437" s="17"/>
      <c r="ES437" s="17"/>
      <c r="ET437" s="17"/>
      <c r="EU437" s="17"/>
      <c r="EV437" s="17"/>
      <c r="EW437" s="17"/>
      <c r="EX437" s="17"/>
    </row>
    <row r="438" spans="1:154" s="18" customFormat="1" ht="36" x14ac:dyDescent="0.25">
      <c r="A438" s="76"/>
      <c r="B438" s="77"/>
      <c r="C438" s="77"/>
      <c r="D438" s="77"/>
      <c r="E438" s="77"/>
      <c r="F438" s="77"/>
      <c r="G438" s="89" t="s">
        <v>431</v>
      </c>
      <c r="H438" s="105">
        <v>280940</v>
      </c>
      <c r="I438" s="105">
        <v>280940</v>
      </c>
      <c r="J438" s="109">
        <f t="shared" si="138"/>
        <v>0</v>
      </c>
      <c r="K438" s="130"/>
      <c r="L438" s="105">
        <v>280940</v>
      </c>
      <c r="M438" s="96">
        <v>241769</v>
      </c>
      <c r="N438" s="105">
        <v>39171</v>
      </c>
      <c r="O438" s="111">
        <f t="shared" si="159"/>
        <v>280940</v>
      </c>
      <c r="P438" s="133">
        <f t="shared" si="156"/>
        <v>0</v>
      </c>
      <c r="Q438" s="108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7"/>
      <c r="DR438" s="17"/>
      <c r="DS438" s="17"/>
      <c r="DT438" s="17"/>
      <c r="DU438" s="17"/>
      <c r="DV438" s="17"/>
      <c r="DW438" s="17"/>
      <c r="DX438" s="17"/>
      <c r="DY438" s="17"/>
      <c r="DZ438" s="17"/>
      <c r="EA438" s="17"/>
      <c r="EB438" s="17"/>
      <c r="EC438" s="17"/>
      <c r="ED438" s="17"/>
      <c r="EE438" s="17"/>
      <c r="EF438" s="17"/>
      <c r="EG438" s="17"/>
      <c r="EH438" s="17"/>
      <c r="EI438" s="17"/>
      <c r="EJ438" s="17"/>
      <c r="EK438" s="17"/>
      <c r="EL438" s="17"/>
      <c r="EM438" s="17"/>
      <c r="EN438" s="17"/>
      <c r="EO438" s="17"/>
      <c r="EP438" s="17"/>
      <c r="EQ438" s="17"/>
      <c r="ER438" s="17"/>
      <c r="ES438" s="17"/>
      <c r="ET438" s="17"/>
      <c r="EU438" s="17"/>
      <c r="EV438" s="17"/>
      <c r="EW438" s="17"/>
      <c r="EX438" s="17"/>
    </row>
    <row r="439" spans="1:154" s="18" customFormat="1" ht="18" x14ac:dyDescent="0.25">
      <c r="A439" s="76"/>
      <c r="B439" s="77"/>
      <c r="C439" s="77"/>
      <c r="D439" s="77"/>
      <c r="E439" s="77"/>
      <c r="F439" s="77"/>
      <c r="G439" s="89" t="s">
        <v>422</v>
      </c>
      <c r="H439" s="105"/>
      <c r="I439" s="105"/>
      <c r="J439" s="109"/>
      <c r="K439" s="130"/>
      <c r="L439" s="105"/>
      <c r="M439" s="96"/>
      <c r="N439" s="105"/>
      <c r="O439" s="111"/>
      <c r="P439" s="133"/>
      <c r="Q439" s="108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  <c r="EJ439" s="17"/>
      <c r="EK439" s="17"/>
      <c r="EL439" s="17"/>
      <c r="EM439" s="17"/>
      <c r="EN439" s="17"/>
      <c r="EO439" s="17"/>
      <c r="EP439" s="17"/>
      <c r="EQ439" s="17"/>
      <c r="ER439" s="17"/>
      <c r="ES439" s="17"/>
      <c r="ET439" s="17"/>
      <c r="EU439" s="17"/>
      <c r="EV439" s="17"/>
      <c r="EW439" s="17"/>
      <c r="EX439" s="17"/>
    </row>
    <row r="440" spans="1:154" ht="18" x14ac:dyDescent="0.2">
      <c r="A440" s="88"/>
      <c r="B440" s="87"/>
      <c r="C440" s="87"/>
      <c r="D440" s="87"/>
      <c r="E440" s="87"/>
      <c r="F440" s="87"/>
      <c r="G440" s="89" t="s">
        <v>230</v>
      </c>
      <c r="H440" s="109"/>
      <c r="I440" s="109"/>
      <c r="J440" s="109">
        <f t="shared" si="138"/>
        <v>0</v>
      </c>
      <c r="K440" s="130"/>
      <c r="L440" s="109"/>
      <c r="M440" s="110"/>
      <c r="N440" s="109"/>
      <c r="O440" s="111">
        <f t="shared" si="159"/>
        <v>0</v>
      </c>
      <c r="P440" s="111">
        <f t="shared" si="156"/>
        <v>0</v>
      </c>
      <c r="Q440" s="108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  <c r="BT440" s="9"/>
      <c r="BU440" s="9"/>
      <c r="BV440" s="9"/>
      <c r="BW440" s="9"/>
      <c r="BX440" s="9"/>
      <c r="BY440" s="9"/>
      <c r="BZ440" s="9"/>
      <c r="CA440" s="9"/>
      <c r="CB440" s="9"/>
      <c r="CC440" s="9"/>
      <c r="CD440" s="9"/>
      <c r="CE440" s="9"/>
      <c r="CF440" s="9"/>
      <c r="CG440" s="9"/>
      <c r="CH440" s="9"/>
      <c r="CI440" s="9"/>
      <c r="CJ440" s="9"/>
      <c r="CK440" s="9"/>
      <c r="CL440" s="9"/>
      <c r="CM440" s="9"/>
      <c r="CN440" s="9"/>
      <c r="CO440" s="9"/>
      <c r="CP440" s="9"/>
      <c r="CQ440" s="9"/>
      <c r="CR440" s="9"/>
      <c r="CS440" s="9"/>
      <c r="CT440" s="9"/>
      <c r="CU440" s="9"/>
      <c r="CV440" s="9"/>
      <c r="CW440" s="9"/>
      <c r="CX440" s="9"/>
      <c r="CY440" s="9"/>
      <c r="CZ440" s="9"/>
      <c r="DA440" s="9"/>
      <c r="DB440" s="9"/>
      <c r="DC440" s="9"/>
      <c r="DD440" s="9"/>
      <c r="DE440" s="9"/>
      <c r="DF440" s="9"/>
      <c r="DG440" s="9"/>
      <c r="DH440" s="9"/>
      <c r="DI440" s="9"/>
      <c r="DJ440" s="9"/>
      <c r="DK440" s="9"/>
      <c r="DL440" s="9"/>
      <c r="DM440" s="9"/>
      <c r="DN440" s="9"/>
      <c r="DO440" s="9"/>
      <c r="DP440" s="9"/>
      <c r="DQ440" s="9"/>
      <c r="DR440" s="9"/>
      <c r="DS440" s="9"/>
      <c r="DT440" s="9"/>
      <c r="DU440" s="9"/>
      <c r="DV440" s="9"/>
      <c r="DW440" s="9"/>
      <c r="DX440" s="9"/>
      <c r="DY440" s="9"/>
      <c r="DZ440" s="9"/>
      <c r="EA440" s="9"/>
      <c r="EB440" s="9"/>
      <c r="EC440" s="9"/>
      <c r="ED440" s="9"/>
      <c r="EE440" s="9"/>
      <c r="EF440" s="9"/>
      <c r="EG440" s="9"/>
      <c r="EH440" s="9"/>
      <c r="EI440" s="9"/>
      <c r="EJ440" s="9"/>
      <c r="EK440" s="9"/>
      <c r="EL440" s="9"/>
      <c r="EM440" s="9"/>
      <c r="EN440" s="9"/>
      <c r="EO440" s="9"/>
      <c r="EP440" s="9"/>
      <c r="EQ440" s="9"/>
      <c r="ER440" s="9"/>
      <c r="ES440" s="9"/>
      <c r="ET440" s="9"/>
      <c r="EU440" s="9"/>
      <c r="EV440" s="9"/>
      <c r="EW440" s="9"/>
      <c r="EX440" s="9"/>
    </row>
    <row r="441" spans="1:154" ht="18" x14ac:dyDescent="0.2">
      <c r="A441" s="88"/>
      <c r="B441" s="87"/>
      <c r="C441" s="87"/>
      <c r="D441" s="87"/>
      <c r="E441" s="87"/>
      <c r="F441" s="77" t="s">
        <v>30</v>
      </c>
      <c r="G441" s="89" t="s">
        <v>421</v>
      </c>
      <c r="H441" s="109"/>
      <c r="I441" s="109"/>
      <c r="J441" s="109">
        <f t="shared" si="138"/>
        <v>0</v>
      </c>
      <c r="K441" s="130"/>
      <c r="L441" s="109"/>
      <c r="M441" s="129"/>
      <c r="N441" s="109"/>
      <c r="O441" s="111">
        <f t="shared" si="159"/>
        <v>0</v>
      </c>
      <c r="P441" s="111">
        <f t="shared" si="156"/>
        <v>0</v>
      </c>
      <c r="Q441" s="108" t="e">
        <f t="shared" ref="Q441" si="160">ROUND(O441/L441*100,2)</f>
        <v>#DIV/0!</v>
      </c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  <c r="BT441" s="9"/>
      <c r="BU441" s="9"/>
      <c r="BV441" s="9"/>
      <c r="BW441" s="9"/>
      <c r="BX441" s="9"/>
      <c r="BY441" s="9"/>
      <c r="BZ441" s="9"/>
      <c r="CA441" s="9"/>
      <c r="CB441" s="9"/>
      <c r="CC441" s="9"/>
      <c r="CD441" s="9"/>
      <c r="CE441" s="9"/>
      <c r="CF441" s="9"/>
      <c r="CG441" s="9"/>
      <c r="CH441" s="9"/>
      <c r="CI441" s="9"/>
      <c r="CJ441" s="9"/>
      <c r="CK441" s="9"/>
      <c r="CL441" s="9"/>
      <c r="CM441" s="9"/>
      <c r="CN441" s="9"/>
      <c r="CO441" s="9"/>
      <c r="CP441" s="9"/>
      <c r="CQ441" s="9"/>
      <c r="CR441" s="9"/>
      <c r="CS441" s="9"/>
      <c r="CT441" s="9"/>
      <c r="CU441" s="9"/>
      <c r="CV441" s="9"/>
      <c r="CW441" s="9"/>
      <c r="CX441" s="9"/>
      <c r="CY441" s="9"/>
      <c r="CZ441" s="9"/>
      <c r="DA441" s="9"/>
      <c r="DB441" s="9"/>
      <c r="DC441" s="9"/>
      <c r="DD441" s="9"/>
      <c r="DE441" s="9"/>
      <c r="DF441" s="9"/>
      <c r="DG441" s="9"/>
      <c r="DH441" s="9"/>
      <c r="DI441" s="9"/>
      <c r="DJ441" s="9"/>
      <c r="DK441" s="9"/>
      <c r="DL441" s="9"/>
      <c r="DM441" s="9"/>
      <c r="DN441" s="9"/>
      <c r="DO441" s="9"/>
      <c r="DP441" s="9"/>
      <c r="DQ441" s="9"/>
      <c r="DR441" s="9"/>
      <c r="DS441" s="9"/>
      <c r="DT441" s="9"/>
      <c r="DU441" s="9"/>
      <c r="DV441" s="9"/>
      <c r="DW441" s="9"/>
      <c r="DX441" s="9"/>
      <c r="DY441" s="9"/>
      <c r="DZ441" s="9"/>
      <c r="EA441" s="9"/>
      <c r="EB441" s="9"/>
      <c r="EC441" s="9"/>
      <c r="ED441" s="9"/>
      <c r="EE441" s="9"/>
      <c r="EF441" s="9"/>
      <c r="EG441" s="9"/>
      <c r="EH441" s="9"/>
      <c r="EI441" s="9"/>
      <c r="EJ441" s="9"/>
      <c r="EK441" s="9"/>
      <c r="EL441" s="9"/>
      <c r="EM441" s="9"/>
      <c r="EN441" s="9"/>
      <c r="EO441" s="9"/>
      <c r="EP441" s="9"/>
      <c r="EQ441" s="9"/>
      <c r="ER441" s="9"/>
      <c r="ES441" s="9"/>
      <c r="ET441" s="9"/>
      <c r="EU441" s="9"/>
      <c r="EV441" s="9"/>
      <c r="EW441" s="9"/>
      <c r="EX441" s="9"/>
    </row>
    <row r="442" spans="1:154" ht="54" x14ac:dyDescent="0.2">
      <c r="A442" s="88"/>
      <c r="B442" s="87"/>
      <c r="C442" s="87"/>
      <c r="D442" s="180">
        <v>60</v>
      </c>
      <c r="E442" s="180"/>
      <c r="F442" s="180"/>
      <c r="G442" s="183" t="s">
        <v>205</v>
      </c>
      <c r="H442" s="109">
        <f>H443+H444</f>
        <v>0</v>
      </c>
      <c r="I442" s="109">
        <f>I443+I444</f>
        <v>0</v>
      </c>
      <c r="J442" s="109">
        <f t="shared" ref="J442:J455" si="161">H442-I442</f>
        <v>0</v>
      </c>
      <c r="K442" s="130" t="e">
        <f t="shared" ref="K442" si="162">ROUND(I442/H442*100,2)</f>
        <v>#DIV/0!</v>
      </c>
      <c r="L442" s="109">
        <f>L443+L444</f>
        <v>0</v>
      </c>
      <c r="M442" s="109">
        <f>M443+M444</f>
        <v>0</v>
      </c>
      <c r="N442" s="109">
        <f>N443+N444</f>
        <v>0</v>
      </c>
      <c r="O442" s="109">
        <f>O443+O444</f>
        <v>0</v>
      </c>
      <c r="P442" s="109">
        <f t="shared" ref="P442" si="163">P443+P444</f>
        <v>0</v>
      </c>
      <c r="Q442" s="108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  <c r="CY442" s="8"/>
      <c r="CZ442" s="8"/>
      <c r="DA442" s="8"/>
      <c r="DB442" s="8"/>
      <c r="DC442" s="9"/>
      <c r="DD442" s="9"/>
      <c r="DE442" s="9"/>
      <c r="DF442" s="9"/>
      <c r="DG442" s="9"/>
      <c r="DH442" s="9"/>
      <c r="DI442" s="9"/>
      <c r="DJ442" s="9"/>
      <c r="DK442" s="9"/>
      <c r="DL442" s="9"/>
      <c r="DM442" s="9"/>
      <c r="DN442" s="9"/>
      <c r="DO442" s="9"/>
      <c r="DP442" s="9"/>
      <c r="DQ442" s="9"/>
      <c r="DR442" s="9"/>
      <c r="DS442" s="9"/>
      <c r="DT442" s="9"/>
      <c r="DU442" s="9"/>
      <c r="DV442" s="9"/>
      <c r="DW442" s="9"/>
      <c r="DX442" s="9"/>
      <c r="DY442" s="9"/>
      <c r="DZ442" s="9"/>
      <c r="EA442" s="9"/>
      <c r="EB442" s="9"/>
      <c r="EC442" s="9"/>
      <c r="ED442" s="9"/>
      <c r="EE442" s="9"/>
      <c r="EF442" s="9"/>
      <c r="EG442" s="9"/>
      <c r="EH442" s="9"/>
      <c r="EI442" s="9"/>
      <c r="EJ442" s="9"/>
      <c r="EK442" s="9"/>
      <c r="EL442" s="9"/>
      <c r="EM442" s="9"/>
      <c r="EN442" s="9"/>
      <c r="EO442" s="9"/>
      <c r="EP442" s="9"/>
      <c r="EQ442" s="9"/>
      <c r="ER442" s="9"/>
      <c r="ES442" s="9"/>
      <c r="ET442" s="9"/>
      <c r="EU442" s="9"/>
      <c r="EV442" s="9"/>
      <c r="EW442" s="9"/>
      <c r="EX442" s="9"/>
    </row>
    <row r="443" spans="1:154" ht="18" x14ac:dyDescent="0.2">
      <c r="A443" s="88"/>
      <c r="B443" s="87"/>
      <c r="C443" s="87"/>
      <c r="D443" s="176"/>
      <c r="E443" s="184" t="s">
        <v>54</v>
      </c>
      <c r="F443" s="176"/>
      <c r="G443" s="182" t="s">
        <v>266</v>
      </c>
      <c r="H443" s="109"/>
      <c r="I443" s="109"/>
      <c r="J443" s="109">
        <f t="shared" si="161"/>
        <v>0</v>
      </c>
      <c r="K443" s="130"/>
      <c r="L443" s="109"/>
      <c r="M443" s="129"/>
      <c r="N443" s="109"/>
      <c r="O443" s="127">
        <f t="shared" ref="O443:O445" si="164">M443+N443</f>
        <v>0</v>
      </c>
      <c r="P443" s="127"/>
      <c r="Q443" s="108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8"/>
      <c r="CM443" s="8"/>
      <c r="CN443" s="8"/>
      <c r="CO443" s="8"/>
      <c r="CP443" s="8"/>
      <c r="CQ443" s="8"/>
      <c r="CR443" s="8"/>
      <c r="CS443" s="8"/>
      <c r="CT443" s="8"/>
      <c r="CU443" s="8"/>
      <c r="CV443" s="8"/>
      <c r="CW443" s="8"/>
      <c r="CX443" s="8"/>
      <c r="CY443" s="8"/>
      <c r="CZ443" s="8"/>
      <c r="DA443" s="8"/>
      <c r="DB443" s="8"/>
      <c r="DC443" s="9"/>
      <c r="DD443" s="9"/>
      <c r="DE443" s="9"/>
      <c r="DF443" s="9"/>
      <c r="DG443" s="9"/>
      <c r="DH443" s="9"/>
      <c r="DI443" s="9"/>
      <c r="DJ443" s="9"/>
      <c r="DK443" s="9"/>
      <c r="DL443" s="9"/>
      <c r="DM443" s="9"/>
      <c r="DN443" s="9"/>
      <c r="DO443" s="9"/>
      <c r="DP443" s="9"/>
      <c r="DQ443" s="9"/>
      <c r="DR443" s="9"/>
      <c r="DS443" s="9"/>
      <c r="DT443" s="9"/>
      <c r="DU443" s="9"/>
      <c r="DV443" s="9"/>
      <c r="DW443" s="9"/>
      <c r="DX443" s="9"/>
      <c r="DY443" s="9"/>
      <c r="DZ443" s="9"/>
      <c r="EA443" s="9"/>
      <c r="EB443" s="9"/>
      <c r="EC443" s="9"/>
      <c r="ED443" s="9"/>
      <c r="EE443" s="9"/>
      <c r="EF443" s="9"/>
      <c r="EG443" s="9"/>
      <c r="EH443" s="9"/>
      <c r="EI443" s="9"/>
      <c r="EJ443" s="9"/>
      <c r="EK443" s="9"/>
      <c r="EL443" s="9"/>
      <c r="EM443" s="9"/>
      <c r="EN443" s="9"/>
      <c r="EO443" s="9"/>
      <c r="EP443" s="9"/>
      <c r="EQ443" s="9"/>
      <c r="ER443" s="9"/>
      <c r="ES443" s="9"/>
      <c r="ET443" s="9"/>
      <c r="EU443" s="9"/>
      <c r="EV443" s="9"/>
      <c r="EW443" s="9"/>
      <c r="EX443" s="9"/>
    </row>
    <row r="444" spans="1:154" ht="18" x14ac:dyDescent="0.2">
      <c r="A444" s="88"/>
      <c r="B444" s="87"/>
      <c r="C444" s="87"/>
      <c r="D444" s="176"/>
      <c r="E444" s="184" t="s">
        <v>26</v>
      </c>
      <c r="F444" s="176"/>
      <c r="G444" s="182" t="s">
        <v>267</v>
      </c>
      <c r="H444" s="109"/>
      <c r="I444" s="109"/>
      <c r="J444" s="109">
        <f t="shared" si="161"/>
        <v>0</v>
      </c>
      <c r="K444" s="130"/>
      <c r="L444" s="109"/>
      <c r="M444" s="129"/>
      <c r="N444" s="109"/>
      <c r="O444" s="127">
        <f t="shared" si="164"/>
        <v>0</v>
      </c>
      <c r="P444" s="127"/>
      <c r="Q444" s="108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  <c r="CS444" s="8"/>
      <c r="CT444" s="8"/>
      <c r="CU444" s="8"/>
      <c r="CV444" s="8"/>
      <c r="CW444" s="8"/>
      <c r="CX444" s="8"/>
      <c r="CY444" s="8"/>
      <c r="CZ444" s="8"/>
      <c r="DA444" s="8"/>
      <c r="DB444" s="8"/>
      <c r="DC444" s="9"/>
      <c r="DD444" s="9"/>
      <c r="DE444" s="9"/>
      <c r="DF444" s="9"/>
      <c r="DG444" s="9"/>
      <c r="DH444" s="9"/>
      <c r="DI444" s="9"/>
      <c r="DJ444" s="9"/>
      <c r="DK444" s="9"/>
      <c r="DL444" s="9"/>
      <c r="DM444" s="9"/>
      <c r="DN444" s="9"/>
      <c r="DO444" s="9"/>
      <c r="DP444" s="9"/>
      <c r="DQ444" s="9"/>
      <c r="DR444" s="9"/>
      <c r="DS444" s="9"/>
      <c r="DT444" s="9"/>
      <c r="DU444" s="9"/>
      <c r="DV444" s="9"/>
      <c r="DW444" s="9"/>
      <c r="DX444" s="9"/>
      <c r="DY444" s="9"/>
      <c r="DZ444" s="9"/>
      <c r="EA444" s="9"/>
      <c r="EB444" s="9"/>
      <c r="EC444" s="9"/>
      <c r="ED444" s="9"/>
      <c r="EE444" s="9"/>
      <c r="EF444" s="9"/>
      <c r="EG444" s="9"/>
      <c r="EH444" s="9"/>
      <c r="EI444" s="9"/>
      <c r="EJ444" s="9"/>
      <c r="EK444" s="9"/>
      <c r="EL444" s="9"/>
      <c r="EM444" s="9"/>
      <c r="EN444" s="9"/>
      <c r="EO444" s="9"/>
      <c r="EP444" s="9"/>
      <c r="EQ444" s="9"/>
      <c r="ER444" s="9"/>
      <c r="ES444" s="9"/>
      <c r="ET444" s="9"/>
      <c r="EU444" s="9"/>
      <c r="EV444" s="9"/>
      <c r="EW444" s="9"/>
      <c r="EX444" s="9"/>
    </row>
    <row r="445" spans="1:154" ht="18" x14ac:dyDescent="0.2">
      <c r="A445" s="165"/>
      <c r="B445" s="166"/>
      <c r="C445" s="166"/>
      <c r="D445" s="166">
        <v>85</v>
      </c>
      <c r="E445" s="166"/>
      <c r="F445" s="166"/>
      <c r="G445" s="168" t="s">
        <v>86</v>
      </c>
      <c r="H445" s="114"/>
      <c r="I445" s="114"/>
      <c r="J445" s="114">
        <f t="shared" si="161"/>
        <v>0</v>
      </c>
      <c r="K445" s="134"/>
      <c r="L445" s="114"/>
      <c r="M445" s="116">
        <v>-83010</v>
      </c>
      <c r="N445" s="114">
        <v>0</v>
      </c>
      <c r="O445" s="135">
        <f t="shared" si="164"/>
        <v>-83010</v>
      </c>
      <c r="P445" s="135">
        <f t="shared" si="156"/>
        <v>83010</v>
      </c>
      <c r="Q445" s="118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/>
      <c r="CT445" s="8"/>
      <c r="CU445" s="8"/>
      <c r="CV445" s="8"/>
      <c r="CW445" s="8"/>
      <c r="CX445" s="8"/>
      <c r="CY445" s="8"/>
      <c r="CZ445" s="8"/>
      <c r="DA445" s="8"/>
      <c r="DB445" s="8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  <c r="DZ445" s="9"/>
      <c r="EA445" s="9"/>
      <c r="EB445" s="9"/>
      <c r="EC445" s="9"/>
      <c r="ED445" s="9"/>
      <c r="EE445" s="9"/>
      <c r="EF445" s="9"/>
      <c r="EG445" s="9"/>
      <c r="EH445" s="9"/>
      <c r="EI445" s="9"/>
      <c r="EJ445" s="9"/>
      <c r="EK445" s="9"/>
      <c r="EL445" s="9"/>
      <c r="EM445" s="9"/>
      <c r="EN445" s="9"/>
      <c r="EO445" s="9"/>
      <c r="EP445" s="9"/>
      <c r="EQ445" s="9"/>
      <c r="ER445" s="9"/>
      <c r="ES445" s="9"/>
      <c r="ET445" s="9"/>
      <c r="EU445" s="9"/>
      <c r="EV445" s="9"/>
      <c r="EW445" s="9"/>
      <c r="EX445" s="9"/>
    </row>
    <row r="446" spans="1:154" ht="18" x14ac:dyDescent="0.2">
      <c r="A446" s="88"/>
      <c r="B446" s="87"/>
      <c r="C446" s="87"/>
      <c r="D446" s="87"/>
      <c r="E446" s="87"/>
      <c r="F446" s="87"/>
      <c r="G446" s="91" t="s">
        <v>197</v>
      </c>
      <c r="H446" s="109"/>
      <c r="I446" s="109"/>
      <c r="J446" s="109">
        <f t="shared" si="161"/>
        <v>0</v>
      </c>
      <c r="K446" s="130"/>
      <c r="L446" s="109"/>
      <c r="M446" s="110"/>
      <c r="N446" s="109"/>
      <c r="O446" s="127"/>
      <c r="P446" s="127">
        <f t="shared" ref="P446:P455" si="165">H446-O446</f>
        <v>0</v>
      </c>
      <c r="Q446" s="108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  <c r="CS446" s="8"/>
      <c r="CT446" s="8"/>
      <c r="CU446" s="8"/>
      <c r="CV446" s="8"/>
      <c r="CW446" s="8"/>
      <c r="CX446" s="8"/>
      <c r="CY446" s="8"/>
      <c r="CZ446" s="8"/>
      <c r="DA446" s="8"/>
      <c r="DB446" s="8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  <c r="DZ446" s="9"/>
      <c r="EA446" s="9"/>
      <c r="EB446" s="9"/>
      <c r="EC446" s="9"/>
      <c r="ED446" s="9"/>
      <c r="EE446" s="9"/>
      <c r="EF446" s="9"/>
      <c r="EG446" s="9"/>
      <c r="EH446" s="9"/>
      <c r="EI446" s="9"/>
      <c r="EJ446" s="9"/>
      <c r="EK446" s="9"/>
      <c r="EL446" s="9"/>
      <c r="EM446" s="9"/>
      <c r="EN446" s="9"/>
      <c r="EO446" s="9"/>
      <c r="EP446" s="9"/>
      <c r="EQ446" s="9"/>
      <c r="ER446" s="9"/>
      <c r="ES446" s="9"/>
      <c r="ET446" s="9"/>
      <c r="EU446" s="9"/>
      <c r="EV446" s="9"/>
      <c r="EW446" s="9"/>
      <c r="EX446" s="9"/>
    </row>
    <row r="447" spans="1:154" ht="18" x14ac:dyDescent="0.2">
      <c r="A447" s="76" t="s">
        <v>206</v>
      </c>
      <c r="B447" s="77" t="s">
        <v>30</v>
      </c>
      <c r="C447" s="77"/>
      <c r="D447" s="77"/>
      <c r="E447" s="77"/>
      <c r="F447" s="77"/>
      <c r="G447" s="89" t="s">
        <v>232</v>
      </c>
      <c r="H447" s="105">
        <f>SUM(H448:H450)</f>
        <v>39971000</v>
      </c>
      <c r="I447" s="105">
        <f>SUM(I448:I450)</f>
        <v>29753000</v>
      </c>
      <c r="J447" s="105">
        <f t="shared" si="161"/>
        <v>10218000</v>
      </c>
      <c r="K447" s="130"/>
      <c r="L447" s="105">
        <f>SUM(L448:L450)</f>
        <v>29753000</v>
      </c>
      <c r="M447" s="105">
        <f>SUM(M448:M450)</f>
        <v>18698886.199999999</v>
      </c>
      <c r="N447" s="105">
        <f>SUM(N448:N450)</f>
        <v>4819713.32</v>
      </c>
      <c r="O447" s="105">
        <f>SUM(O448:O450)</f>
        <v>23518599.520000003</v>
      </c>
      <c r="P447" s="107">
        <f t="shared" si="165"/>
        <v>16452400.479999997</v>
      </c>
      <c r="Q447" s="108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/>
      <c r="CT447" s="8"/>
      <c r="CU447" s="8"/>
      <c r="CV447" s="8"/>
      <c r="CW447" s="8"/>
      <c r="CX447" s="8"/>
      <c r="CY447" s="8"/>
      <c r="CZ447" s="8"/>
      <c r="DA447" s="8"/>
      <c r="DB447" s="8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  <c r="DZ447" s="9"/>
      <c r="EA447" s="9"/>
      <c r="EB447" s="9"/>
      <c r="EC447" s="9"/>
      <c r="ED447" s="9"/>
      <c r="EE447" s="9"/>
      <c r="EF447" s="9"/>
      <c r="EG447" s="9"/>
      <c r="EH447" s="9"/>
      <c r="EI447" s="9"/>
      <c r="EJ447" s="9"/>
      <c r="EK447" s="9"/>
      <c r="EL447" s="9"/>
      <c r="EM447" s="9"/>
      <c r="EN447" s="9"/>
      <c r="EO447" s="9"/>
      <c r="EP447" s="9"/>
      <c r="EQ447" s="9"/>
      <c r="ER447" s="9"/>
      <c r="ES447" s="9"/>
      <c r="ET447" s="9"/>
      <c r="EU447" s="9"/>
      <c r="EV447" s="9"/>
      <c r="EW447" s="9"/>
      <c r="EX447" s="9"/>
    </row>
    <row r="448" spans="1:154" ht="18" x14ac:dyDescent="0.2">
      <c r="A448" s="76"/>
      <c r="B448" s="77"/>
      <c r="C448" s="77" t="s">
        <v>22</v>
      </c>
      <c r="D448" s="77"/>
      <c r="E448" s="77"/>
      <c r="F448" s="77"/>
      <c r="G448" s="89" t="s">
        <v>233</v>
      </c>
      <c r="H448" s="105">
        <f>H386+H391</f>
        <v>5000</v>
      </c>
      <c r="I448" s="105">
        <f>I386+I391</f>
        <v>5000</v>
      </c>
      <c r="J448" s="105">
        <f t="shared" si="161"/>
        <v>0</v>
      </c>
      <c r="K448" s="130"/>
      <c r="L448" s="105">
        <f>L386+L391</f>
        <v>5000</v>
      </c>
      <c r="M448" s="105">
        <f>M386+M391</f>
        <v>4999.3999999999996</v>
      </c>
      <c r="N448" s="105">
        <f>N386+N391</f>
        <v>0</v>
      </c>
      <c r="O448" s="105">
        <f>O386+O391</f>
        <v>4999.3999999999996</v>
      </c>
      <c r="P448" s="107">
        <f t="shared" si="165"/>
        <v>0.6000000000003638</v>
      </c>
      <c r="Q448" s="108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  <c r="DZ448" s="9"/>
      <c r="EA448" s="9"/>
      <c r="EB448" s="9"/>
      <c r="EC448" s="9"/>
      <c r="ED448" s="9"/>
      <c r="EE448" s="9"/>
      <c r="EF448" s="9"/>
      <c r="EG448" s="9"/>
      <c r="EH448" s="9"/>
      <c r="EI448" s="9"/>
      <c r="EJ448" s="9"/>
      <c r="EK448" s="9"/>
      <c r="EL448" s="9"/>
      <c r="EM448" s="9"/>
      <c r="EN448" s="9"/>
      <c r="EO448" s="9"/>
      <c r="EP448" s="9"/>
      <c r="EQ448" s="9"/>
      <c r="ER448" s="9"/>
      <c r="ES448" s="9"/>
      <c r="ET448" s="9"/>
      <c r="EU448" s="9"/>
      <c r="EV448" s="9"/>
      <c r="EW448" s="9"/>
      <c r="EX448" s="9"/>
    </row>
    <row r="449" spans="1:154" ht="18" x14ac:dyDescent="0.2">
      <c r="A449" s="76"/>
      <c r="B449" s="77"/>
      <c r="C449" s="77" t="s">
        <v>114</v>
      </c>
      <c r="D449" s="77"/>
      <c r="E449" s="77"/>
      <c r="F449" s="77"/>
      <c r="G449" s="89" t="s">
        <v>234</v>
      </c>
      <c r="H449" s="105">
        <f>H388+H414</f>
        <v>24424000</v>
      </c>
      <c r="I449" s="105">
        <f>I388+I414</f>
        <v>24424000</v>
      </c>
      <c r="J449" s="105">
        <f t="shared" si="161"/>
        <v>0</v>
      </c>
      <c r="K449" s="130"/>
      <c r="L449" s="105">
        <f>L388+L414</f>
        <v>24424000</v>
      </c>
      <c r="M449" s="105">
        <f>M388+M414</f>
        <v>18776896.800000001</v>
      </c>
      <c r="N449" s="105">
        <f>N388+N414</f>
        <v>268692.32</v>
      </c>
      <c r="O449" s="105">
        <f>O388+O414</f>
        <v>19045589.120000001</v>
      </c>
      <c r="P449" s="107">
        <f t="shared" si="165"/>
        <v>5378410.879999999</v>
      </c>
      <c r="Q449" s="108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9"/>
      <c r="EJ449" s="9"/>
      <c r="EK449" s="9"/>
      <c r="EL449" s="9"/>
      <c r="EM449" s="9"/>
      <c r="EN449" s="9"/>
      <c r="EO449" s="9"/>
      <c r="EP449" s="9"/>
      <c r="EQ449" s="9"/>
      <c r="ER449" s="9"/>
      <c r="ES449" s="9"/>
      <c r="ET449" s="9"/>
      <c r="EU449" s="9"/>
      <c r="EV449" s="9"/>
      <c r="EW449" s="9"/>
      <c r="EX449" s="9"/>
    </row>
    <row r="450" spans="1:154" ht="18" x14ac:dyDescent="0.2">
      <c r="A450" s="76"/>
      <c r="B450" s="77"/>
      <c r="C450" s="77" t="s">
        <v>90</v>
      </c>
      <c r="D450" s="77"/>
      <c r="E450" s="77"/>
      <c r="F450" s="77"/>
      <c r="G450" s="89" t="s">
        <v>235</v>
      </c>
      <c r="H450" s="105">
        <f>H383-H448-H449</f>
        <v>15542000</v>
      </c>
      <c r="I450" s="105">
        <f>I383-I448-I449</f>
        <v>5324000</v>
      </c>
      <c r="J450" s="105">
        <f t="shared" si="161"/>
        <v>10218000</v>
      </c>
      <c r="K450" s="130"/>
      <c r="L450" s="105">
        <f>L383-L448-L449</f>
        <v>5324000</v>
      </c>
      <c r="M450" s="105">
        <f>M383-M448-M449</f>
        <v>-83010</v>
      </c>
      <c r="N450" s="105">
        <f>N383-N448-N449</f>
        <v>4551021</v>
      </c>
      <c r="O450" s="105">
        <f>O383-O448-O449</f>
        <v>4468011.0000000037</v>
      </c>
      <c r="P450" s="107">
        <f t="shared" si="165"/>
        <v>11073988.999999996</v>
      </c>
      <c r="Q450" s="108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  <c r="DZ450" s="9"/>
      <c r="EA450" s="9"/>
      <c r="EB450" s="9"/>
      <c r="EC450" s="9"/>
      <c r="ED450" s="9"/>
      <c r="EE450" s="9"/>
      <c r="EF450" s="9"/>
      <c r="EG450" s="9"/>
      <c r="EH450" s="9"/>
      <c r="EI450" s="9"/>
      <c r="EJ450" s="9"/>
      <c r="EK450" s="9"/>
      <c r="EL450" s="9"/>
      <c r="EM450" s="9"/>
      <c r="EN450" s="9"/>
      <c r="EO450" s="9"/>
      <c r="EP450" s="9"/>
      <c r="EQ450" s="9"/>
      <c r="ER450" s="9"/>
      <c r="ES450" s="9"/>
      <c r="ET450" s="9"/>
      <c r="EU450" s="9"/>
      <c r="EV450" s="9"/>
      <c r="EW450" s="9"/>
      <c r="EX450" s="9"/>
    </row>
    <row r="451" spans="1:154" ht="18" x14ac:dyDescent="0.2">
      <c r="A451" s="76">
        <v>8904</v>
      </c>
      <c r="B451" s="77" t="s">
        <v>32</v>
      </c>
      <c r="C451" s="77"/>
      <c r="D451" s="77"/>
      <c r="E451" s="77"/>
      <c r="F451" s="77"/>
      <c r="G451" s="89" t="s">
        <v>236</v>
      </c>
      <c r="H451" s="105">
        <f>H82-H452</f>
        <v>56358100</v>
      </c>
      <c r="I451" s="105">
        <f>I82-I452</f>
        <v>43749100</v>
      </c>
      <c r="J451" s="105">
        <f t="shared" si="161"/>
        <v>12609000</v>
      </c>
      <c r="K451" s="130"/>
      <c r="L451" s="105">
        <f>L82-L452</f>
        <v>43749100</v>
      </c>
      <c r="M451" s="105">
        <f>M82-M452</f>
        <v>27695816.300000001</v>
      </c>
      <c r="N451" s="105">
        <f>N82-N452</f>
        <v>6419258.4299999997</v>
      </c>
      <c r="O451" s="105">
        <f>O82-O452</f>
        <v>34115074.730000004</v>
      </c>
      <c r="P451" s="107">
        <f t="shared" si="165"/>
        <v>22243025.269999996</v>
      </c>
      <c r="Q451" s="108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9"/>
      <c r="EJ451" s="9"/>
      <c r="EK451" s="9"/>
      <c r="EL451" s="9"/>
      <c r="EM451" s="9"/>
      <c r="EN451" s="9"/>
      <c r="EO451" s="9"/>
      <c r="EP451" s="9"/>
      <c r="EQ451" s="9"/>
      <c r="ER451" s="9"/>
      <c r="ES451" s="9"/>
      <c r="ET451" s="9"/>
      <c r="EU451" s="9"/>
      <c r="EV451" s="9"/>
      <c r="EW451" s="9"/>
      <c r="EX451" s="9"/>
    </row>
    <row r="452" spans="1:154" ht="18" x14ac:dyDescent="0.2">
      <c r="A452" s="76"/>
      <c r="B452" s="77" t="s">
        <v>30</v>
      </c>
      <c r="C452" s="77"/>
      <c r="D452" s="77"/>
      <c r="E452" s="77"/>
      <c r="F452" s="77"/>
      <c r="G452" s="89" t="s">
        <v>237</v>
      </c>
      <c r="H452" s="105">
        <f>+H110</f>
        <v>241000</v>
      </c>
      <c r="I452" s="105">
        <f>+I110</f>
        <v>241000</v>
      </c>
      <c r="J452" s="105">
        <f t="shared" si="161"/>
        <v>0</v>
      </c>
      <c r="K452" s="130"/>
      <c r="L452" s="105">
        <f>+L110</f>
        <v>241000</v>
      </c>
      <c r="M452" s="105">
        <f>+M110</f>
        <v>240310</v>
      </c>
      <c r="N452" s="105">
        <f>+N110</f>
        <v>0</v>
      </c>
      <c r="O452" s="105">
        <f>+O110</f>
        <v>240310</v>
      </c>
      <c r="P452" s="107">
        <f t="shared" si="165"/>
        <v>690</v>
      </c>
      <c r="Q452" s="108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  <c r="EE452" s="9"/>
      <c r="EF452" s="9"/>
      <c r="EG452" s="9"/>
      <c r="EH452" s="9"/>
      <c r="EI452" s="9"/>
      <c r="EJ452" s="9"/>
      <c r="EK452" s="9"/>
      <c r="EL452" s="9"/>
      <c r="EM452" s="9"/>
      <c r="EN452" s="9"/>
      <c r="EO452" s="9"/>
      <c r="EP452" s="9"/>
      <c r="EQ452" s="9"/>
      <c r="ER452" s="9"/>
      <c r="ES452" s="9"/>
      <c r="ET452" s="9"/>
      <c r="EU452" s="9"/>
      <c r="EV452" s="9"/>
      <c r="EW452" s="9"/>
      <c r="EX452" s="9"/>
    </row>
    <row r="453" spans="1:154" ht="18" x14ac:dyDescent="0.2">
      <c r="A453" s="199" t="s">
        <v>238</v>
      </c>
      <c r="B453" s="200"/>
      <c r="C453" s="200"/>
      <c r="D453" s="200"/>
      <c r="E453" s="200"/>
      <c r="F453" s="200"/>
      <c r="G453" s="89" t="s">
        <v>239</v>
      </c>
      <c r="H453" s="105">
        <f>H9-H82</f>
        <v>-33076100</v>
      </c>
      <c r="I453" s="105">
        <f>I9-I82</f>
        <v>-26234100</v>
      </c>
      <c r="J453" s="105">
        <f t="shared" si="161"/>
        <v>-6842000</v>
      </c>
      <c r="K453" s="130"/>
      <c r="L453" s="105">
        <f>L9-L82</f>
        <v>-26234100</v>
      </c>
      <c r="M453" s="124">
        <f>M9-M82</f>
        <v>-15579066.300000001</v>
      </c>
      <c r="N453" s="105">
        <f>N9-N82</f>
        <v>-4788611.7399999993</v>
      </c>
      <c r="O453" s="107">
        <f>O9-O82</f>
        <v>-20367678.040000007</v>
      </c>
      <c r="P453" s="107">
        <f t="shared" si="165"/>
        <v>-12708421.959999993</v>
      </c>
      <c r="Q453" s="108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</row>
    <row r="454" spans="1:154" ht="18" x14ac:dyDescent="0.2">
      <c r="A454" s="76"/>
      <c r="B454" s="77" t="s">
        <v>88</v>
      </c>
      <c r="C454" s="77"/>
      <c r="D454" s="77"/>
      <c r="E454" s="77"/>
      <c r="F454" s="77"/>
      <c r="G454" s="89" t="s">
        <v>240</v>
      </c>
      <c r="H454" s="105">
        <f>H60-H451</f>
        <v>-34335100</v>
      </c>
      <c r="I454" s="105">
        <f>I60-I451</f>
        <v>-27493100</v>
      </c>
      <c r="J454" s="105">
        <f t="shared" si="161"/>
        <v>-6842000</v>
      </c>
      <c r="K454" s="130"/>
      <c r="L454" s="105">
        <f>L60-L451</f>
        <v>-27493100</v>
      </c>
      <c r="M454" s="124">
        <f>M60-M451</f>
        <v>-17270317.300000001</v>
      </c>
      <c r="N454" s="105">
        <f>N60-N451</f>
        <v>-4593535.2399999993</v>
      </c>
      <c r="O454" s="107">
        <f>O60-O451</f>
        <v>-21863852.540000007</v>
      </c>
      <c r="P454" s="107">
        <f t="shared" si="165"/>
        <v>-12471247.459999993</v>
      </c>
      <c r="Q454" s="108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/>
      <c r="EI454" s="9"/>
      <c r="EJ454" s="9"/>
      <c r="EK454" s="9"/>
      <c r="EL454" s="9"/>
      <c r="EM454" s="9"/>
      <c r="EN454" s="9"/>
      <c r="EO454" s="9"/>
      <c r="EP454" s="9"/>
      <c r="EQ454" s="9"/>
      <c r="ER454" s="9"/>
      <c r="ES454" s="9"/>
      <c r="ET454" s="9"/>
      <c r="EU454" s="9"/>
      <c r="EV454" s="9"/>
      <c r="EW454" s="9"/>
      <c r="EX454" s="9"/>
    </row>
    <row r="455" spans="1:154" ht="18.75" thickBot="1" x14ac:dyDescent="0.25">
      <c r="A455" s="185"/>
      <c r="B455" s="186">
        <v>11</v>
      </c>
      <c r="C455" s="186"/>
      <c r="D455" s="186"/>
      <c r="E455" s="186"/>
      <c r="F455" s="186"/>
      <c r="G455" s="187" t="s">
        <v>241</v>
      </c>
      <c r="H455" s="136">
        <f>+H61-H452</f>
        <v>1259000</v>
      </c>
      <c r="I455" s="136">
        <f>+I61-I452</f>
        <v>1259000</v>
      </c>
      <c r="J455" s="136">
        <f t="shared" si="161"/>
        <v>0</v>
      </c>
      <c r="K455" s="136"/>
      <c r="L455" s="136">
        <f>+L61-L452</f>
        <v>1259000</v>
      </c>
      <c r="M455" s="136">
        <f>+M61-M452</f>
        <v>1691251</v>
      </c>
      <c r="N455" s="136">
        <f>+N61-N452</f>
        <v>-195076.5</v>
      </c>
      <c r="O455" s="136">
        <f>+O61-O452</f>
        <v>1496174.5</v>
      </c>
      <c r="P455" s="136">
        <f t="shared" si="165"/>
        <v>-237174.5</v>
      </c>
      <c r="Q455" s="137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9"/>
      <c r="EJ455" s="9"/>
      <c r="EK455" s="9"/>
      <c r="EL455" s="9"/>
      <c r="EM455" s="9"/>
      <c r="EN455" s="9"/>
      <c r="EO455" s="9"/>
      <c r="EP455" s="9"/>
      <c r="EQ455" s="9"/>
      <c r="ER455" s="9"/>
      <c r="ES455" s="9"/>
      <c r="ET455" s="9"/>
      <c r="EU455" s="9"/>
      <c r="EV455" s="9"/>
      <c r="EW455" s="9"/>
      <c r="EX455" s="9"/>
    </row>
    <row r="456" spans="1:154" x14ac:dyDescent="0.2">
      <c r="M456" s="31"/>
      <c r="N456" s="31"/>
      <c r="O456" s="31"/>
      <c r="P456" s="30"/>
      <c r="R456" s="32"/>
      <c r="S456" s="32"/>
      <c r="T456" s="32"/>
      <c r="U456" s="32"/>
    </row>
    <row r="457" spans="1:154" x14ac:dyDescent="0.2">
      <c r="M457" s="31"/>
      <c r="N457" s="31"/>
      <c r="O457" s="31"/>
      <c r="P457" s="30"/>
      <c r="R457" s="32"/>
      <c r="S457" s="32"/>
      <c r="T457" s="32"/>
      <c r="U457" s="32"/>
    </row>
    <row r="458" spans="1:154" s="196" customFormat="1" ht="15" x14ac:dyDescent="0.2">
      <c r="A458" s="1"/>
      <c r="B458" s="1"/>
      <c r="C458" s="1"/>
      <c r="D458" s="189"/>
      <c r="E458" s="189" t="s">
        <v>425</v>
      </c>
      <c r="F458" s="189"/>
      <c r="G458" s="190"/>
      <c r="H458" s="190"/>
      <c r="I458" s="189"/>
      <c r="J458" s="190"/>
      <c r="K458" s="191" t="s">
        <v>426</v>
      </c>
      <c r="L458" s="190"/>
      <c r="M458" s="192"/>
      <c r="N458" s="192" t="s">
        <v>427</v>
      </c>
      <c r="O458" s="192"/>
      <c r="P458" s="193"/>
      <c r="Q458" s="194"/>
      <c r="R458" s="195"/>
      <c r="S458" s="195"/>
      <c r="T458" s="195"/>
      <c r="U458" s="195"/>
    </row>
    <row r="459" spans="1:154" s="196" customFormat="1" ht="15" x14ac:dyDescent="0.2">
      <c r="A459" s="1"/>
      <c r="B459" s="1"/>
      <c r="C459" s="1"/>
      <c r="D459" s="189" t="s">
        <v>428</v>
      </c>
      <c r="E459" s="189"/>
      <c r="F459" s="189"/>
      <c r="G459" s="190"/>
      <c r="H459" s="190"/>
      <c r="I459" s="189"/>
      <c r="J459" s="190"/>
      <c r="K459" s="191" t="s">
        <v>429</v>
      </c>
      <c r="L459" s="190"/>
      <c r="M459" s="192"/>
      <c r="N459" s="192" t="s">
        <v>430</v>
      </c>
      <c r="O459" s="192"/>
      <c r="P459" s="193"/>
      <c r="Q459" s="194"/>
      <c r="R459" s="195"/>
      <c r="S459" s="195"/>
      <c r="T459" s="195"/>
      <c r="U459" s="195"/>
    </row>
    <row r="460" spans="1:154" s="196" customFormat="1" ht="15" x14ac:dyDescent="0.2">
      <c r="A460" s="1"/>
      <c r="B460" s="1"/>
      <c r="C460" s="1"/>
      <c r="D460" s="189"/>
      <c r="E460" s="189"/>
      <c r="F460" s="189"/>
      <c r="G460" s="190"/>
      <c r="H460" s="190"/>
      <c r="I460" s="189"/>
      <c r="J460" s="190"/>
      <c r="K460" s="191"/>
      <c r="L460" s="190"/>
      <c r="M460" s="192"/>
      <c r="N460" s="192"/>
      <c r="O460" s="192"/>
      <c r="P460" s="193"/>
      <c r="Q460" s="194"/>
      <c r="R460" s="195"/>
      <c r="S460" s="195"/>
      <c r="T460" s="195"/>
      <c r="U460" s="195"/>
    </row>
    <row r="461" spans="1:154" x14ac:dyDescent="0.2">
      <c r="M461" s="31"/>
      <c r="N461" s="31"/>
      <c r="O461" s="31"/>
      <c r="P461" s="30"/>
      <c r="R461" s="32"/>
      <c r="S461" s="32"/>
      <c r="T461" s="32"/>
      <c r="U461" s="32"/>
    </row>
    <row r="462" spans="1:154" x14ac:dyDescent="0.2">
      <c r="M462" s="31"/>
      <c r="N462" s="31"/>
      <c r="O462" s="31"/>
      <c r="P462" s="30"/>
      <c r="R462" s="32"/>
      <c r="S462" s="32"/>
      <c r="T462" s="32"/>
      <c r="U462" s="32"/>
    </row>
    <row r="463" spans="1:154" x14ac:dyDescent="0.2">
      <c r="M463" s="31"/>
      <c r="N463" s="31"/>
      <c r="O463" s="31"/>
      <c r="P463" s="30"/>
      <c r="R463" s="32"/>
      <c r="S463" s="32"/>
      <c r="T463" s="32"/>
      <c r="U463" s="32"/>
    </row>
    <row r="464" spans="1:154" x14ac:dyDescent="0.2">
      <c r="M464" s="31"/>
      <c r="N464" s="31"/>
      <c r="O464" s="31"/>
      <c r="P464" s="30"/>
      <c r="R464" s="32"/>
      <c r="S464" s="32"/>
      <c r="T464" s="32"/>
      <c r="U464" s="32"/>
    </row>
    <row r="465" spans="13:21" x14ac:dyDescent="0.2">
      <c r="M465" s="31"/>
      <c r="N465" s="31"/>
      <c r="O465" s="31"/>
      <c r="P465" s="30"/>
      <c r="R465" s="32"/>
      <c r="S465" s="32"/>
      <c r="T465" s="32"/>
      <c r="U465" s="32"/>
    </row>
    <row r="466" spans="13:21" x14ac:dyDescent="0.2">
      <c r="M466" s="31"/>
      <c r="N466" s="31"/>
      <c r="O466" s="31"/>
      <c r="P466" s="30"/>
      <c r="R466" s="32"/>
      <c r="S466" s="32"/>
      <c r="T466" s="32"/>
      <c r="U466" s="32"/>
    </row>
    <row r="467" spans="13:21" x14ac:dyDescent="0.2">
      <c r="M467" s="31"/>
      <c r="N467" s="31"/>
      <c r="O467" s="31"/>
      <c r="P467" s="30"/>
      <c r="R467" s="32"/>
      <c r="S467" s="32"/>
      <c r="T467" s="32"/>
      <c r="U467" s="32"/>
    </row>
    <row r="468" spans="13:21" x14ac:dyDescent="0.2">
      <c r="M468" s="31"/>
      <c r="N468" s="31"/>
      <c r="O468" s="31"/>
      <c r="P468" s="30"/>
      <c r="R468" s="32"/>
      <c r="S468" s="32"/>
      <c r="T468" s="32"/>
      <c r="U468" s="32"/>
    </row>
    <row r="469" spans="13:21" x14ac:dyDescent="0.2">
      <c r="M469" s="31"/>
      <c r="N469" s="31"/>
      <c r="O469" s="31"/>
      <c r="P469" s="30"/>
      <c r="R469" s="32"/>
      <c r="S469" s="32"/>
      <c r="T469" s="32"/>
      <c r="U469" s="32"/>
    </row>
    <row r="470" spans="13:21" x14ac:dyDescent="0.2">
      <c r="M470" s="31"/>
      <c r="N470" s="31"/>
      <c r="O470" s="31"/>
      <c r="P470" s="30"/>
      <c r="R470" s="32"/>
      <c r="S470" s="32"/>
      <c r="T470" s="32"/>
      <c r="U470" s="32"/>
    </row>
    <row r="471" spans="13:21" x14ac:dyDescent="0.2">
      <c r="M471" s="31"/>
      <c r="N471" s="31"/>
      <c r="O471" s="31"/>
      <c r="P471" s="30"/>
      <c r="R471" s="32"/>
      <c r="S471" s="32"/>
      <c r="T471" s="32"/>
      <c r="U471" s="32"/>
    </row>
    <row r="472" spans="13:21" x14ac:dyDescent="0.2">
      <c r="M472" s="31"/>
      <c r="N472" s="31"/>
      <c r="O472" s="31"/>
      <c r="P472" s="30"/>
      <c r="R472" s="32"/>
      <c r="S472" s="32"/>
      <c r="T472" s="32"/>
      <c r="U472" s="32"/>
    </row>
    <row r="473" spans="13:21" x14ac:dyDescent="0.2">
      <c r="M473" s="31"/>
      <c r="N473" s="31"/>
      <c r="O473" s="31"/>
      <c r="P473" s="30"/>
      <c r="R473" s="32"/>
      <c r="S473" s="32"/>
      <c r="T473" s="32"/>
      <c r="U473" s="32"/>
    </row>
    <row r="474" spans="13:21" x14ac:dyDescent="0.2">
      <c r="M474" s="31"/>
      <c r="N474" s="31"/>
      <c r="O474" s="31"/>
      <c r="P474" s="30"/>
      <c r="R474" s="32"/>
      <c r="S474" s="32"/>
      <c r="T474" s="32"/>
      <c r="U474" s="32"/>
    </row>
    <row r="475" spans="13:21" x14ac:dyDescent="0.2">
      <c r="M475" s="31"/>
      <c r="N475" s="31"/>
      <c r="O475" s="31"/>
      <c r="P475" s="30"/>
      <c r="R475" s="32"/>
      <c r="S475" s="32"/>
      <c r="T475" s="32"/>
      <c r="U475" s="32"/>
    </row>
    <row r="476" spans="13:21" x14ac:dyDescent="0.2">
      <c r="M476" s="31"/>
      <c r="N476" s="31"/>
      <c r="O476" s="31"/>
      <c r="P476" s="30"/>
      <c r="R476" s="32"/>
      <c r="S476" s="32"/>
      <c r="T476" s="32"/>
      <c r="U476" s="32"/>
    </row>
    <row r="477" spans="13:21" x14ac:dyDescent="0.2">
      <c r="M477" s="31"/>
      <c r="N477" s="31"/>
      <c r="O477" s="31"/>
      <c r="P477" s="30"/>
      <c r="R477" s="32"/>
      <c r="S477" s="32"/>
      <c r="T477" s="32"/>
      <c r="U477" s="32"/>
    </row>
    <row r="478" spans="13:21" x14ac:dyDescent="0.2">
      <c r="M478" s="31"/>
      <c r="N478" s="31"/>
      <c r="O478" s="31"/>
      <c r="P478" s="30"/>
      <c r="R478" s="32"/>
      <c r="S478" s="32"/>
      <c r="T478" s="32"/>
      <c r="U478" s="32"/>
    </row>
    <row r="479" spans="13:21" x14ac:dyDescent="0.2">
      <c r="M479" s="31"/>
      <c r="N479" s="31"/>
      <c r="O479" s="31"/>
      <c r="P479" s="30"/>
      <c r="R479" s="32"/>
      <c r="S479" s="32"/>
      <c r="T479" s="32"/>
      <c r="U479" s="32"/>
    </row>
    <row r="480" spans="13:21" x14ac:dyDescent="0.2">
      <c r="M480" s="31"/>
      <c r="N480" s="31"/>
      <c r="O480" s="31"/>
      <c r="P480" s="30"/>
      <c r="R480" s="32"/>
      <c r="S480" s="32"/>
      <c r="T480" s="32"/>
      <c r="U480" s="32"/>
    </row>
    <row r="481" spans="13:21" x14ac:dyDescent="0.2">
      <c r="M481" s="31"/>
      <c r="N481" s="31"/>
      <c r="O481" s="31"/>
      <c r="P481" s="30"/>
      <c r="R481" s="32"/>
      <c r="S481" s="32"/>
      <c r="T481" s="32"/>
      <c r="U481" s="32"/>
    </row>
    <row r="482" spans="13:21" x14ac:dyDescent="0.2">
      <c r="M482" s="31"/>
      <c r="N482" s="31"/>
      <c r="O482" s="31"/>
      <c r="P482" s="30"/>
      <c r="R482" s="32"/>
      <c r="S482" s="32"/>
      <c r="T482" s="32"/>
      <c r="U482" s="32"/>
    </row>
    <row r="483" spans="13:21" x14ac:dyDescent="0.2">
      <c r="M483" s="31"/>
      <c r="N483" s="31"/>
      <c r="O483" s="31"/>
      <c r="P483" s="30"/>
      <c r="R483" s="32"/>
      <c r="S483" s="32"/>
      <c r="T483" s="32"/>
      <c r="U483" s="32"/>
    </row>
    <row r="484" spans="13:21" x14ac:dyDescent="0.2">
      <c r="M484" s="31"/>
      <c r="N484" s="31"/>
      <c r="O484" s="31"/>
      <c r="P484" s="30"/>
      <c r="R484" s="32"/>
      <c r="S484" s="32"/>
      <c r="T484" s="32"/>
      <c r="U484" s="32"/>
    </row>
    <row r="485" spans="13:21" x14ac:dyDescent="0.2">
      <c r="M485" s="31"/>
      <c r="N485" s="31"/>
      <c r="O485" s="31"/>
      <c r="P485" s="30"/>
      <c r="R485" s="32"/>
      <c r="S485" s="32"/>
      <c r="T485" s="32"/>
      <c r="U485" s="32"/>
    </row>
    <row r="486" spans="13:21" x14ac:dyDescent="0.2">
      <c r="M486" s="31"/>
      <c r="N486" s="31"/>
      <c r="O486" s="31"/>
      <c r="P486" s="30"/>
      <c r="R486" s="32"/>
      <c r="S486" s="32"/>
      <c r="T486" s="32"/>
      <c r="U486" s="32"/>
    </row>
    <row r="487" spans="13:21" x14ac:dyDescent="0.2">
      <c r="M487" s="31"/>
      <c r="N487" s="31"/>
      <c r="O487" s="31"/>
      <c r="P487" s="30"/>
      <c r="R487" s="32"/>
      <c r="S487" s="32"/>
      <c r="T487" s="32"/>
      <c r="U487" s="32"/>
    </row>
    <row r="488" spans="13:21" x14ac:dyDescent="0.2">
      <c r="M488" s="31"/>
      <c r="N488" s="31"/>
      <c r="O488" s="31"/>
      <c r="P488" s="30"/>
      <c r="R488" s="32"/>
      <c r="S488" s="32"/>
      <c r="T488" s="32"/>
      <c r="U488" s="32"/>
    </row>
    <row r="489" spans="13:21" x14ac:dyDescent="0.2">
      <c r="M489" s="31"/>
      <c r="N489" s="31"/>
      <c r="O489" s="31"/>
      <c r="P489" s="30"/>
      <c r="R489" s="32"/>
      <c r="S489" s="32"/>
      <c r="T489" s="32"/>
      <c r="U489" s="32"/>
    </row>
    <row r="490" spans="13:21" x14ac:dyDescent="0.2">
      <c r="M490" s="31"/>
      <c r="N490" s="31"/>
      <c r="O490" s="31"/>
      <c r="P490" s="30"/>
      <c r="R490" s="32"/>
      <c r="S490" s="32"/>
      <c r="T490" s="32"/>
      <c r="U490" s="32"/>
    </row>
    <row r="491" spans="13:21" x14ac:dyDescent="0.2">
      <c r="M491" s="31"/>
      <c r="N491" s="31"/>
      <c r="O491" s="31"/>
      <c r="P491" s="30"/>
      <c r="R491" s="32"/>
      <c r="S491" s="32"/>
      <c r="T491" s="32"/>
      <c r="U491" s="32"/>
    </row>
    <row r="492" spans="13:21" x14ac:dyDescent="0.2">
      <c r="M492" s="31"/>
      <c r="N492" s="31"/>
      <c r="O492" s="31"/>
      <c r="P492" s="30"/>
      <c r="R492" s="32"/>
      <c r="S492" s="32"/>
      <c r="T492" s="32"/>
      <c r="U492" s="32"/>
    </row>
    <row r="493" spans="13:21" x14ac:dyDescent="0.2">
      <c r="M493" s="31"/>
      <c r="N493" s="31"/>
      <c r="O493" s="31"/>
      <c r="P493" s="30"/>
      <c r="R493" s="32"/>
      <c r="S493" s="32"/>
      <c r="T493" s="32"/>
      <c r="U493" s="32"/>
    </row>
    <row r="494" spans="13:21" x14ac:dyDescent="0.2">
      <c r="M494" s="31"/>
      <c r="N494" s="31"/>
      <c r="O494" s="31"/>
      <c r="P494" s="30"/>
      <c r="R494" s="32"/>
      <c r="S494" s="32"/>
      <c r="T494" s="32"/>
      <c r="U494" s="32"/>
    </row>
    <row r="495" spans="13:21" x14ac:dyDescent="0.2">
      <c r="M495" s="31"/>
      <c r="N495" s="31"/>
      <c r="O495" s="31"/>
      <c r="P495" s="30"/>
      <c r="R495" s="32"/>
      <c r="S495" s="32"/>
      <c r="T495" s="32"/>
      <c r="U495" s="32"/>
    </row>
    <row r="496" spans="13:21" x14ac:dyDescent="0.2">
      <c r="M496" s="31"/>
      <c r="N496" s="31"/>
      <c r="O496" s="31"/>
      <c r="P496" s="30"/>
      <c r="R496" s="32"/>
      <c r="S496" s="32"/>
      <c r="T496" s="32"/>
      <c r="U496" s="32"/>
    </row>
    <row r="497" spans="13:21" x14ac:dyDescent="0.2">
      <c r="M497" s="31"/>
      <c r="N497" s="31"/>
      <c r="O497" s="31"/>
      <c r="P497" s="30"/>
      <c r="R497" s="32"/>
      <c r="S497" s="32"/>
      <c r="T497" s="32"/>
      <c r="U497" s="32"/>
    </row>
    <row r="498" spans="13:21" x14ac:dyDescent="0.2">
      <c r="M498" s="31"/>
      <c r="N498" s="31"/>
      <c r="O498" s="31"/>
      <c r="P498" s="30"/>
      <c r="R498" s="32"/>
      <c r="S498" s="32"/>
      <c r="T498" s="32"/>
      <c r="U498" s="32"/>
    </row>
    <row r="499" spans="13:21" x14ac:dyDescent="0.2">
      <c r="M499" s="31"/>
      <c r="N499" s="31"/>
      <c r="O499" s="31"/>
      <c r="P499" s="30"/>
      <c r="R499" s="32"/>
      <c r="S499" s="32"/>
      <c r="T499" s="32"/>
      <c r="U499" s="32"/>
    </row>
    <row r="500" spans="13:21" x14ac:dyDescent="0.2">
      <c r="M500" s="31"/>
      <c r="N500" s="31"/>
      <c r="O500" s="31"/>
      <c r="P500" s="30"/>
      <c r="R500" s="32"/>
      <c r="S500" s="32"/>
      <c r="T500" s="32"/>
      <c r="U500" s="32"/>
    </row>
    <row r="501" spans="13:21" x14ac:dyDescent="0.2">
      <c r="M501" s="31"/>
      <c r="N501" s="31"/>
      <c r="O501" s="31"/>
      <c r="P501" s="30"/>
      <c r="R501" s="32"/>
      <c r="S501" s="32"/>
      <c r="T501" s="32"/>
      <c r="U501" s="32"/>
    </row>
    <row r="502" spans="13:21" x14ac:dyDescent="0.2">
      <c r="M502" s="31"/>
      <c r="N502" s="31"/>
      <c r="O502" s="31"/>
      <c r="P502" s="30"/>
      <c r="R502" s="32"/>
      <c r="S502" s="32"/>
      <c r="T502" s="32"/>
      <c r="U502" s="32"/>
    </row>
    <row r="503" spans="13:21" x14ac:dyDescent="0.2">
      <c r="M503" s="31"/>
      <c r="N503" s="31"/>
      <c r="O503" s="31"/>
      <c r="P503" s="30"/>
      <c r="R503" s="32"/>
      <c r="S503" s="32"/>
      <c r="T503" s="32"/>
      <c r="U503" s="32"/>
    </row>
    <row r="504" spans="13:21" x14ac:dyDescent="0.2">
      <c r="M504" s="31"/>
      <c r="N504" s="31"/>
      <c r="O504" s="31"/>
      <c r="P504" s="30"/>
      <c r="R504" s="32"/>
      <c r="S504" s="32"/>
      <c r="T504" s="32"/>
      <c r="U504" s="32"/>
    </row>
    <row r="505" spans="13:21" x14ac:dyDescent="0.2">
      <c r="M505" s="31"/>
      <c r="N505" s="31"/>
      <c r="O505" s="31"/>
      <c r="P505" s="30"/>
      <c r="R505" s="32"/>
      <c r="S505" s="32"/>
      <c r="T505" s="32"/>
      <c r="U505" s="32"/>
    </row>
    <row r="506" spans="13:21" x14ac:dyDescent="0.2">
      <c r="M506" s="31"/>
      <c r="N506" s="31"/>
      <c r="O506" s="31"/>
      <c r="P506" s="30"/>
      <c r="R506" s="32"/>
      <c r="S506" s="32"/>
      <c r="T506" s="32"/>
      <c r="U506" s="32"/>
    </row>
    <row r="507" spans="13:21" x14ac:dyDescent="0.2">
      <c r="M507" s="31"/>
      <c r="N507" s="31"/>
      <c r="O507" s="31"/>
      <c r="P507" s="30"/>
      <c r="R507" s="32"/>
      <c r="S507" s="32"/>
      <c r="T507" s="32"/>
      <c r="U507" s="32"/>
    </row>
    <row r="508" spans="13:21" x14ac:dyDescent="0.2">
      <c r="M508" s="31"/>
      <c r="N508" s="31"/>
      <c r="O508" s="31"/>
      <c r="P508" s="30"/>
      <c r="R508" s="32"/>
      <c r="S508" s="32"/>
      <c r="T508" s="32"/>
      <c r="U508" s="32"/>
    </row>
    <row r="509" spans="13:21" x14ac:dyDescent="0.2">
      <c r="M509" s="31"/>
      <c r="N509" s="31"/>
      <c r="O509" s="31"/>
      <c r="P509" s="30"/>
      <c r="R509" s="32"/>
      <c r="S509" s="32"/>
      <c r="T509" s="32"/>
      <c r="U509" s="32"/>
    </row>
    <row r="510" spans="13:21" x14ac:dyDescent="0.2">
      <c r="M510" s="31"/>
      <c r="N510" s="31"/>
      <c r="O510" s="31"/>
      <c r="P510" s="30"/>
      <c r="R510" s="32"/>
      <c r="S510" s="32"/>
      <c r="T510" s="32"/>
      <c r="U510" s="32"/>
    </row>
    <row r="511" spans="13:21" x14ac:dyDescent="0.2">
      <c r="M511" s="31"/>
      <c r="N511" s="31"/>
      <c r="O511" s="31"/>
      <c r="P511" s="30"/>
      <c r="R511" s="32"/>
      <c r="S511" s="32"/>
      <c r="T511" s="32"/>
      <c r="U511" s="32"/>
    </row>
    <row r="512" spans="13:21" x14ac:dyDescent="0.2">
      <c r="M512" s="31"/>
      <c r="N512" s="31"/>
      <c r="O512" s="31"/>
      <c r="P512" s="30"/>
      <c r="R512" s="32"/>
      <c r="S512" s="32"/>
      <c r="T512" s="32"/>
      <c r="U512" s="32"/>
    </row>
    <row r="513" spans="13:21" x14ac:dyDescent="0.2">
      <c r="M513" s="31"/>
      <c r="N513" s="31"/>
      <c r="O513" s="31"/>
      <c r="P513" s="30"/>
      <c r="R513" s="32"/>
      <c r="S513" s="32"/>
      <c r="T513" s="32"/>
      <c r="U513" s="32"/>
    </row>
    <row r="514" spans="13:21" x14ac:dyDescent="0.2">
      <c r="M514" s="31"/>
      <c r="N514" s="31"/>
      <c r="O514" s="31"/>
      <c r="P514" s="30"/>
      <c r="R514" s="32"/>
      <c r="S514" s="32"/>
      <c r="T514" s="32"/>
      <c r="U514" s="32"/>
    </row>
    <row r="515" spans="13:21" x14ac:dyDescent="0.2">
      <c r="M515" s="31"/>
      <c r="N515" s="31"/>
      <c r="O515" s="31"/>
      <c r="P515" s="30"/>
      <c r="R515" s="32"/>
      <c r="S515" s="32"/>
      <c r="T515" s="32"/>
      <c r="U515" s="32"/>
    </row>
    <row r="516" spans="13:21" x14ac:dyDescent="0.2">
      <c r="M516" s="31"/>
      <c r="N516" s="31"/>
      <c r="O516" s="31"/>
      <c r="P516" s="30"/>
      <c r="R516" s="32"/>
      <c r="S516" s="32"/>
      <c r="T516" s="32"/>
      <c r="U516" s="32"/>
    </row>
    <row r="517" spans="13:21" x14ac:dyDescent="0.2">
      <c r="M517" s="31"/>
      <c r="N517" s="31"/>
      <c r="O517" s="31"/>
      <c r="P517" s="30"/>
      <c r="R517" s="32"/>
      <c r="S517" s="32"/>
      <c r="T517" s="32"/>
      <c r="U517" s="32"/>
    </row>
    <row r="518" spans="13:21" x14ac:dyDescent="0.2">
      <c r="M518" s="31"/>
      <c r="N518" s="31"/>
      <c r="O518" s="31"/>
      <c r="P518" s="30"/>
      <c r="R518" s="32"/>
      <c r="S518" s="32"/>
      <c r="T518" s="32"/>
      <c r="U518" s="32"/>
    </row>
    <row r="519" spans="13:21" x14ac:dyDescent="0.2">
      <c r="M519" s="31"/>
      <c r="N519" s="31"/>
      <c r="O519" s="31"/>
      <c r="P519" s="30"/>
      <c r="R519" s="32"/>
      <c r="S519" s="32"/>
      <c r="T519" s="32"/>
      <c r="U519" s="32"/>
    </row>
    <row r="520" spans="13:21" x14ac:dyDescent="0.2">
      <c r="M520" s="31"/>
      <c r="N520" s="31"/>
      <c r="O520" s="31"/>
      <c r="P520" s="30"/>
      <c r="R520" s="32"/>
      <c r="S520" s="32"/>
      <c r="T520" s="32"/>
      <c r="U520" s="32"/>
    </row>
    <row r="521" spans="13:21" x14ac:dyDescent="0.2">
      <c r="M521" s="31"/>
      <c r="N521" s="31"/>
      <c r="O521" s="31"/>
      <c r="P521" s="30"/>
      <c r="R521" s="32"/>
      <c r="S521" s="32"/>
      <c r="T521" s="32"/>
      <c r="U521" s="32"/>
    </row>
    <row r="522" spans="13:21" x14ac:dyDescent="0.2">
      <c r="M522" s="31"/>
      <c r="N522" s="31"/>
      <c r="O522" s="31"/>
      <c r="P522" s="30"/>
      <c r="R522" s="32"/>
      <c r="S522" s="32"/>
      <c r="T522" s="32"/>
      <c r="U522" s="32"/>
    </row>
    <row r="523" spans="13:21" x14ac:dyDescent="0.2">
      <c r="M523" s="31"/>
      <c r="N523" s="31"/>
      <c r="O523" s="31"/>
      <c r="P523" s="30"/>
      <c r="R523" s="32"/>
      <c r="S523" s="32"/>
      <c r="T523" s="32"/>
      <c r="U523" s="32"/>
    </row>
    <row r="524" spans="13:21" x14ac:dyDescent="0.2">
      <c r="M524" s="31"/>
      <c r="N524" s="31"/>
      <c r="O524" s="31"/>
      <c r="P524" s="30"/>
      <c r="R524" s="32"/>
      <c r="S524" s="32"/>
      <c r="T524" s="32"/>
      <c r="U524" s="32"/>
    </row>
    <row r="525" spans="13:21" x14ac:dyDescent="0.2">
      <c r="M525" s="31"/>
      <c r="N525" s="31"/>
      <c r="O525" s="31"/>
      <c r="P525" s="30"/>
      <c r="R525" s="32"/>
      <c r="S525" s="32"/>
      <c r="T525" s="32"/>
      <c r="U525" s="32"/>
    </row>
    <row r="526" spans="13:21" x14ac:dyDescent="0.2">
      <c r="M526" s="31"/>
      <c r="N526" s="31"/>
      <c r="O526" s="31"/>
      <c r="P526" s="30"/>
      <c r="R526" s="32"/>
      <c r="S526" s="32"/>
      <c r="T526" s="32"/>
      <c r="U526" s="32"/>
    </row>
    <row r="527" spans="13:21" x14ac:dyDescent="0.2">
      <c r="M527" s="31"/>
      <c r="N527" s="31"/>
      <c r="O527" s="31"/>
      <c r="P527" s="30"/>
      <c r="R527" s="32"/>
      <c r="S527" s="32"/>
      <c r="T527" s="32"/>
      <c r="U527" s="32"/>
    </row>
    <row r="528" spans="13:21" x14ac:dyDescent="0.2">
      <c r="M528" s="31"/>
      <c r="N528" s="31"/>
      <c r="O528" s="31"/>
      <c r="P528" s="30"/>
      <c r="R528" s="32"/>
      <c r="S528" s="32"/>
      <c r="T528" s="32"/>
      <c r="U528" s="32"/>
    </row>
    <row r="529" spans="13:21" x14ac:dyDescent="0.2">
      <c r="M529" s="31"/>
      <c r="N529" s="31"/>
      <c r="O529" s="31"/>
      <c r="P529" s="30"/>
      <c r="R529" s="32"/>
      <c r="S529" s="32"/>
      <c r="T529" s="32"/>
      <c r="U529" s="32"/>
    </row>
    <row r="530" spans="13:21" x14ac:dyDescent="0.2">
      <c r="M530" s="31"/>
      <c r="N530" s="31"/>
      <c r="O530" s="31"/>
      <c r="P530" s="30"/>
      <c r="R530" s="32"/>
      <c r="S530" s="32"/>
      <c r="T530" s="32"/>
      <c r="U530" s="32"/>
    </row>
    <row r="531" spans="13:21" x14ac:dyDescent="0.2">
      <c r="M531" s="31"/>
      <c r="N531" s="31"/>
      <c r="O531" s="31"/>
      <c r="P531" s="30"/>
      <c r="R531" s="32"/>
      <c r="S531" s="32"/>
      <c r="T531" s="32"/>
      <c r="U531" s="32"/>
    </row>
    <row r="532" spans="13:21" x14ac:dyDescent="0.2">
      <c r="M532" s="31"/>
      <c r="N532" s="31"/>
      <c r="O532" s="31"/>
      <c r="P532" s="30"/>
      <c r="R532" s="32"/>
      <c r="S532" s="32"/>
      <c r="T532" s="32"/>
      <c r="U532" s="32"/>
    </row>
    <row r="533" spans="13:21" x14ac:dyDescent="0.2">
      <c r="M533" s="31"/>
      <c r="N533" s="31"/>
      <c r="O533" s="31"/>
      <c r="P533" s="30"/>
      <c r="R533" s="32"/>
      <c r="S533" s="32"/>
      <c r="T533" s="32"/>
      <c r="U533" s="32"/>
    </row>
    <row r="534" spans="13:21" x14ac:dyDescent="0.2">
      <c r="M534" s="31"/>
      <c r="N534" s="31"/>
      <c r="O534" s="31"/>
      <c r="P534" s="30"/>
      <c r="R534" s="32"/>
      <c r="S534" s="32"/>
      <c r="T534" s="32"/>
      <c r="U534" s="32"/>
    </row>
    <row r="535" spans="13:21" x14ac:dyDescent="0.2">
      <c r="M535" s="31"/>
      <c r="N535" s="31"/>
      <c r="O535" s="31"/>
      <c r="P535" s="30"/>
      <c r="R535" s="32"/>
      <c r="S535" s="32"/>
      <c r="T535" s="32"/>
      <c r="U535" s="32"/>
    </row>
    <row r="536" spans="13:21" x14ac:dyDescent="0.2">
      <c r="M536" s="31"/>
      <c r="N536" s="31"/>
      <c r="O536" s="31"/>
      <c r="P536" s="30"/>
      <c r="R536" s="32"/>
      <c r="S536" s="32"/>
      <c r="T536" s="32"/>
      <c r="U536" s="32"/>
    </row>
    <row r="537" spans="13:21" x14ac:dyDescent="0.2">
      <c r="M537" s="31"/>
      <c r="N537" s="31"/>
      <c r="O537" s="31"/>
      <c r="P537" s="30"/>
      <c r="R537" s="32"/>
      <c r="S537" s="32"/>
      <c r="T537" s="32"/>
      <c r="U537" s="32"/>
    </row>
    <row r="538" spans="13:21" x14ac:dyDescent="0.2">
      <c r="M538" s="31"/>
      <c r="N538" s="31"/>
      <c r="O538" s="31"/>
      <c r="P538" s="30"/>
      <c r="R538" s="32"/>
      <c r="S538" s="32"/>
      <c r="T538" s="32"/>
      <c r="U538" s="32"/>
    </row>
    <row r="539" spans="13:21" x14ac:dyDescent="0.2">
      <c r="M539" s="31"/>
      <c r="N539" s="31"/>
      <c r="O539" s="31"/>
      <c r="P539" s="30"/>
      <c r="R539" s="32"/>
      <c r="S539" s="32"/>
      <c r="T539" s="32"/>
      <c r="U539" s="32"/>
    </row>
    <row r="540" spans="13:21" x14ac:dyDescent="0.2">
      <c r="M540" s="31"/>
      <c r="N540" s="31"/>
      <c r="O540" s="31"/>
      <c r="P540" s="30"/>
      <c r="R540" s="32"/>
      <c r="S540" s="32"/>
      <c r="T540" s="32"/>
      <c r="U540" s="32"/>
    </row>
    <row r="541" spans="13:21" x14ac:dyDescent="0.2">
      <c r="M541" s="31"/>
      <c r="N541" s="31"/>
      <c r="O541" s="31"/>
      <c r="P541" s="30"/>
      <c r="R541" s="32"/>
      <c r="S541" s="32"/>
      <c r="T541" s="32"/>
      <c r="U541" s="32"/>
    </row>
    <row r="542" spans="13:21" x14ac:dyDescent="0.2">
      <c r="M542" s="31"/>
      <c r="N542" s="31"/>
      <c r="O542" s="31"/>
      <c r="P542" s="30"/>
      <c r="R542" s="32"/>
      <c r="S542" s="32"/>
      <c r="T542" s="32"/>
      <c r="U542" s="32"/>
    </row>
    <row r="543" spans="13:21" x14ac:dyDescent="0.2">
      <c r="M543" s="31"/>
      <c r="N543" s="31"/>
      <c r="O543" s="31"/>
      <c r="P543" s="30"/>
      <c r="R543" s="32"/>
      <c r="S543" s="32"/>
      <c r="T543" s="32"/>
      <c r="U543" s="32"/>
    </row>
    <row r="544" spans="13:21" x14ac:dyDescent="0.2">
      <c r="M544" s="31"/>
      <c r="N544" s="31"/>
      <c r="O544" s="31"/>
      <c r="P544" s="30"/>
      <c r="R544" s="32"/>
      <c r="S544" s="32"/>
      <c r="T544" s="32"/>
      <c r="U544" s="32"/>
    </row>
    <row r="545" spans="13:21" x14ac:dyDescent="0.2">
      <c r="M545" s="31"/>
      <c r="N545" s="31"/>
      <c r="O545" s="31"/>
      <c r="P545" s="30"/>
      <c r="R545" s="32"/>
      <c r="S545" s="32"/>
      <c r="T545" s="32"/>
      <c r="U545" s="32"/>
    </row>
    <row r="546" spans="13:21" x14ac:dyDescent="0.2">
      <c r="M546" s="31"/>
      <c r="N546" s="31"/>
      <c r="O546" s="31"/>
      <c r="P546" s="30"/>
      <c r="R546" s="32"/>
      <c r="S546" s="32"/>
      <c r="T546" s="32"/>
      <c r="U546" s="32"/>
    </row>
    <row r="547" spans="13:21" x14ac:dyDescent="0.2">
      <c r="M547" s="31"/>
      <c r="N547" s="31"/>
      <c r="O547" s="31"/>
      <c r="P547" s="30"/>
      <c r="R547" s="32"/>
      <c r="S547" s="32"/>
      <c r="T547" s="32"/>
      <c r="U547" s="32"/>
    </row>
    <row r="548" spans="13:21" x14ac:dyDescent="0.2">
      <c r="M548" s="31"/>
      <c r="N548" s="31"/>
      <c r="O548" s="31"/>
      <c r="P548" s="30"/>
      <c r="R548" s="32"/>
      <c r="S548" s="32"/>
      <c r="T548" s="32"/>
      <c r="U548" s="32"/>
    </row>
    <row r="549" spans="13:21" x14ac:dyDescent="0.2">
      <c r="M549" s="31"/>
      <c r="N549" s="31"/>
      <c r="O549" s="31"/>
      <c r="P549" s="30"/>
      <c r="R549" s="32"/>
      <c r="S549" s="32"/>
      <c r="T549" s="32"/>
      <c r="U549" s="32"/>
    </row>
    <row r="550" spans="13:21" x14ac:dyDescent="0.2">
      <c r="M550" s="31"/>
      <c r="N550" s="31"/>
      <c r="O550" s="31"/>
      <c r="P550" s="30"/>
      <c r="R550" s="32"/>
      <c r="S550" s="32"/>
      <c r="T550" s="32"/>
      <c r="U550" s="32"/>
    </row>
    <row r="551" spans="13:21" x14ac:dyDescent="0.2">
      <c r="M551" s="31"/>
      <c r="N551" s="31"/>
      <c r="O551" s="31"/>
      <c r="P551" s="30"/>
      <c r="R551" s="32"/>
      <c r="S551" s="32"/>
      <c r="T551" s="32"/>
      <c r="U551" s="32"/>
    </row>
    <row r="552" spans="13:21" x14ac:dyDescent="0.2">
      <c r="M552" s="31"/>
      <c r="N552" s="31"/>
      <c r="O552" s="31"/>
      <c r="P552" s="30"/>
      <c r="R552" s="32"/>
      <c r="S552" s="32"/>
      <c r="T552" s="32"/>
      <c r="U552" s="32"/>
    </row>
    <row r="553" spans="13:21" x14ac:dyDescent="0.2">
      <c r="M553" s="31"/>
      <c r="N553" s="31"/>
      <c r="O553" s="31"/>
      <c r="P553" s="30"/>
      <c r="R553" s="32"/>
      <c r="S553" s="32"/>
      <c r="T553" s="32"/>
      <c r="U553" s="32"/>
    </row>
    <row r="554" spans="13:21" x14ac:dyDescent="0.2">
      <c r="M554" s="31"/>
      <c r="N554" s="31"/>
      <c r="O554" s="31"/>
      <c r="P554" s="30"/>
      <c r="R554" s="32"/>
      <c r="S554" s="32"/>
      <c r="T554" s="32"/>
      <c r="U554" s="32"/>
    </row>
    <row r="555" spans="13:21" x14ac:dyDescent="0.2">
      <c r="M555" s="31"/>
      <c r="N555" s="31"/>
      <c r="O555" s="31"/>
      <c r="P555" s="30"/>
      <c r="R555" s="32"/>
      <c r="S555" s="32"/>
      <c r="T555" s="32"/>
      <c r="U555" s="32"/>
    </row>
    <row r="556" spans="13:21" x14ac:dyDescent="0.2">
      <c r="M556" s="31"/>
      <c r="N556" s="31"/>
      <c r="O556" s="31"/>
      <c r="P556" s="30"/>
      <c r="R556" s="32"/>
      <c r="S556" s="32"/>
      <c r="T556" s="32"/>
      <c r="U556" s="32"/>
    </row>
    <row r="557" spans="13:21" x14ac:dyDescent="0.2">
      <c r="M557" s="31"/>
      <c r="N557" s="31"/>
      <c r="O557" s="31"/>
      <c r="P557" s="30"/>
      <c r="R557" s="32"/>
      <c r="S557" s="32"/>
      <c r="T557" s="32"/>
      <c r="U557" s="32"/>
    </row>
    <row r="558" spans="13:21" x14ac:dyDescent="0.2">
      <c r="M558" s="31"/>
      <c r="N558" s="31"/>
      <c r="O558" s="31"/>
      <c r="P558" s="30"/>
      <c r="R558" s="32"/>
      <c r="S558" s="32"/>
      <c r="T558" s="32"/>
      <c r="U558" s="32"/>
    </row>
    <row r="559" spans="13:21" x14ac:dyDescent="0.2">
      <c r="M559" s="31"/>
      <c r="N559" s="31"/>
      <c r="O559" s="31"/>
      <c r="P559" s="30"/>
      <c r="R559" s="32"/>
      <c r="S559" s="32"/>
      <c r="T559" s="32"/>
      <c r="U559" s="32"/>
    </row>
    <row r="560" spans="13:21" x14ac:dyDescent="0.2">
      <c r="M560" s="31"/>
      <c r="N560" s="31"/>
      <c r="O560" s="31"/>
      <c r="P560" s="30"/>
      <c r="R560" s="32"/>
      <c r="S560" s="32"/>
      <c r="T560" s="32"/>
      <c r="U560" s="32"/>
    </row>
    <row r="561" spans="13:21" x14ac:dyDescent="0.2">
      <c r="M561" s="31"/>
      <c r="N561" s="31"/>
      <c r="O561" s="31"/>
      <c r="P561" s="30"/>
      <c r="R561" s="32"/>
      <c r="S561" s="32"/>
      <c r="T561" s="32"/>
      <c r="U561" s="32"/>
    </row>
    <row r="562" spans="13:21" x14ac:dyDescent="0.2">
      <c r="M562" s="31"/>
      <c r="N562" s="31"/>
      <c r="O562" s="31"/>
      <c r="P562" s="30"/>
      <c r="R562" s="32"/>
      <c r="S562" s="32"/>
      <c r="T562" s="32"/>
      <c r="U562" s="32"/>
    </row>
    <row r="563" spans="13:21" x14ac:dyDescent="0.2">
      <c r="M563" s="31"/>
      <c r="N563" s="31"/>
      <c r="O563" s="31"/>
      <c r="P563" s="30"/>
      <c r="R563" s="32"/>
      <c r="S563" s="32"/>
      <c r="T563" s="32"/>
      <c r="U563" s="32"/>
    </row>
    <row r="564" spans="13:21" x14ac:dyDescent="0.2">
      <c r="M564" s="31"/>
      <c r="N564" s="31"/>
      <c r="O564" s="31"/>
      <c r="P564" s="30"/>
      <c r="R564" s="32"/>
      <c r="S564" s="32"/>
      <c r="T564" s="32"/>
      <c r="U564" s="32"/>
    </row>
    <row r="565" spans="13:21" x14ac:dyDescent="0.2">
      <c r="M565" s="31"/>
      <c r="N565" s="31"/>
      <c r="O565" s="31"/>
      <c r="P565" s="30"/>
      <c r="R565" s="32"/>
      <c r="S565" s="32"/>
      <c r="T565" s="32"/>
      <c r="U565" s="32"/>
    </row>
    <row r="566" spans="13:21" x14ac:dyDescent="0.2">
      <c r="M566" s="31"/>
      <c r="N566" s="31"/>
      <c r="O566" s="31"/>
      <c r="P566" s="30"/>
      <c r="R566" s="32"/>
      <c r="S566" s="32"/>
      <c r="T566" s="32"/>
      <c r="U566" s="32"/>
    </row>
    <row r="567" spans="13:21" x14ac:dyDescent="0.2">
      <c r="M567" s="31"/>
      <c r="N567" s="31"/>
      <c r="O567" s="31"/>
      <c r="P567" s="30"/>
      <c r="R567" s="32"/>
      <c r="S567" s="32"/>
      <c r="T567" s="32"/>
      <c r="U567" s="32"/>
    </row>
    <row r="568" spans="13:21" x14ac:dyDescent="0.2">
      <c r="M568" s="31"/>
      <c r="N568" s="31"/>
      <c r="O568" s="31"/>
      <c r="P568" s="30"/>
      <c r="R568" s="32"/>
      <c r="S568" s="32"/>
      <c r="T568" s="32"/>
      <c r="U568" s="32"/>
    </row>
    <row r="569" spans="13:21" x14ac:dyDescent="0.2">
      <c r="M569" s="31"/>
      <c r="N569" s="31"/>
      <c r="O569" s="31"/>
      <c r="P569" s="30"/>
      <c r="R569" s="32"/>
      <c r="S569" s="32"/>
      <c r="T569" s="32"/>
      <c r="U569" s="32"/>
    </row>
    <row r="570" spans="13:21" x14ac:dyDescent="0.2">
      <c r="M570" s="31"/>
      <c r="N570" s="31"/>
      <c r="O570" s="31"/>
      <c r="P570" s="30"/>
      <c r="R570" s="32"/>
      <c r="S570" s="32"/>
      <c r="T570" s="32"/>
      <c r="U570" s="32"/>
    </row>
    <row r="571" spans="13:21" x14ac:dyDescent="0.2">
      <c r="M571" s="31"/>
      <c r="N571" s="31"/>
      <c r="O571" s="31"/>
      <c r="P571" s="30"/>
      <c r="R571" s="32"/>
      <c r="S571" s="32"/>
      <c r="T571" s="32"/>
      <c r="U571" s="32"/>
    </row>
    <row r="572" spans="13:21" x14ac:dyDescent="0.2">
      <c r="M572" s="31"/>
      <c r="N572" s="31"/>
      <c r="O572" s="31"/>
      <c r="P572" s="30"/>
      <c r="R572" s="32"/>
      <c r="S572" s="32"/>
      <c r="T572" s="32"/>
      <c r="U572" s="32"/>
    </row>
    <row r="573" spans="13:21" x14ac:dyDescent="0.2">
      <c r="M573" s="31"/>
      <c r="N573" s="31"/>
      <c r="O573" s="31"/>
      <c r="P573" s="30"/>
      <c r="R573" s="32"/>
      <c r="S573" s="32"/>
      <c r="T573" s="32"/>
      <c r="U573" s="32"/>
    </row>
    <row r="574" spans="13:21" x14ac:dyDescent="0.2">
      <c r="M574" s="31"/>
      <c r="N574" s="31"/>
      <c r="O574" s="31"/>
      <c r="P574" s="30"/>
      <c r="R574" s="32"/>
      <c r="S574" s="32"/>
      <c r="T574" s="32"/>
      <c r="U574" s="32"/>
    </row>
    <row r="575" spans="13:21" x14ac:dyDescent="0.2">
      <c r="M575" s="31"/>
      <c r="N575" s="31"/>
      <c r="O575" s="31"/>
      <c r="P575" s="30"/>
      <c r="R575" s="32"/>
      <c r="S575" s="32"/>
      <c r="T575" s="32"/>
      <c r="U575" s="32"/>
    </row>
    <row r="576" spans="13:21" x14ac:dyDescent="0.2">
      <c r="M576" s="31"/>
      <c r="N576" s="31"/>
      <c r="O576" s="31"/>
      <c r="P576" s="30"/>
      <c r="R576" s="32"/>
      <c r="S576" s="32"/>
      <c r="T576" s="32"/>
      <c r="U576" s="32"/>
    </row>
    <row r="577" spans="13:21" x14ac:dyDescent="0.2">
      <c r="M577" s="31"/>
      <c r="N577" s="31"/>
      <c r="O577" s="31"/>
      <c r="P577" s="30"/>
      <c r="R577" s="32"/>
      <c r="S577" s="32"/>
      <c r="T577" s="32"/>
      <c r="U577" s="32"/>
    </row>
    <row r="578" spans="13:21" x14ac:dyDescent="0.2">
      <c r="M578" s="31"/>
      <c r="N578" s="31"/>
      <c r="O578" s="31"/>
      <c r="P578" s="30"/>
      <c r="R578" s="32"/>
      <c r="S578" s="32"/>
      <c r="T578" s="32"/>
      <c r="U578" s="32"/>
    </row>
    <row r="579" spans="13:21" x14ac:dyDescent="0.2">
      <c r="M579" s="31"/>
      <c r="N579" s="31"/>
      <c r="O579" s="31"/>
      <c r="P579" s="30"/>
      <c r="R579" s="32"/>
      <c r="S579" s="32"/>
      <c r="T579" s="32"/>
      <c r="U579" s="32"/>
    </row>
    <row r="580" spans="13:21" x14ac:dyDescent="0.2">
      <c r="M580" s="31"/>
      <c r="N580" s="31"/>
      <c r="O580" s="31"/>
      <c r="P580" s="30"/>
      <c r="R580" s="32"/>
      <c r="S580" s="32"/>
      <c r="T580" s="32"/>
      <c r="U580" s="32"/>
    </row>
    <row r="581" spans="13:21" x14ac:dyDescent="0.2">
      <c r="M581" s="31"/>
      <c r="N581" s="31"/>
      <c r="O581" s="31"/>
      <c r="P581" s="30"/>
      <c r="R581" s="32"/>
      <c r="S581" s="32"/>
      <c r="T581" s="32"/>
      <c r="U581" s="32"/>
    </row>
    <row r="582" spans="13:21" x14ac:dyDescent="0.2">
      <c r="M582" s="31"/>
      <c r="N582" s="31"/>
      <c r="O582" s="31"/>
      <c r="P582" s="30"/>
      <c r="R582" s="32"/>
      <c r="S582" s="32"/>
      <c r="T582" s="32"/>
      <c r="U582" s="32"/>
    </row>
    <row r="583" spans="13:21" x14ac:dyDescent="0.2">
      <c r="M583" s="31"/>
      <c r="N583" s="31"/>
      <c r="O583" s="31"/>
      <c r="P583" s="30"/>
      <c r="R583" s="32"/>
      <c r="S583" s="32"/>
      <c r="T583" s="32"/>
      <c r="U583" s="32"/>
    </row>
    <row r="584" spans="13:21" x14ac:dyDescent="0.2">
      <c r="M584" s="31"/>
      <c r="N584" s="31"/>
      <c r="O584" s="31"/>
      <c r="P584" s="30"/>
      <c r="R584" s="32"/>
      <c r="S584" s="32"/>
      <c r="T584" s="32"/>
      <c r="U584" s="32"/>
    </row>
    <row r="585" spans="13:21" x14ac:dyDescent="0.2">
      <c r="M585" s="31"/>
      <c r="N585" s="31"/>
      <c r="O585" s="31"/>
      <c r="P585" s="30"/>
      <c r="R585" s="32"/>
      <c r="S585" s="32"/>
      <c r="T585" s="32"/>
      <c r="U585" s="32"/>
    </row>
    <row r="586" spans="13:21" x14ac:dyDescent="0.2">
      <c r="M586" s="31"/>
      <c r="N586" s="31"/>
      <c r="O586" s="31"/>
      <c r="P586" s="30"/>
      <c r="R586" s="32"/>
      <c r="S586" s="32"/>
      <c r="T586" s="32"/>
      <c r="U586" s="32"/>
    </row>
    <row r="587" spans="13:21" x14ac:dyDescent="0.2">
      <c r="M587" s="31"/>
      <c r="N587" s="31"/>
      <c r="O587" s="31"/>
      <c r="P587" s="30"/>
      <c r="R587" s="32"/>
      <c r="S587" s="32"/>
      <c r="T587" s="32"/>
      <c r="U587" s="32"/>
    </row>
    <row r="588" spans="13:21" x14ac:dyDescent="0.2">
      <c r="M588" s="31"/>
      <c r="N588" s="31"/>
      <c r="O588" s="31"/>
      <c r="P588" s="30"/>
      <c r="R588" s="32"/>
      <c r="S588" s="32"/>
      <c r="T588" s="32"/>
      <c r="U588" s="32"/>
    </row>
    <row r="589" spans="13:21" x14ac:dyDescent="0.2">
      <c r="M589" s="31"/>
      <c r="N589" s="31"/>
      <c r="O589" s="31"/>
      <c r="P589" s="30"/>
      <c r="R589" s="32"/>
      <c r="S589" s="32"/>
      <c r="T589" s="32"/>
      <c r="U589" s="32"/>
    </row>
    <row r="590" spans="13:21" x14ac:dyDescent="0.2">
      <c r="M590" s="31"/>
      <c r="N590" s="31"/>
      <c r="O590" s="31"/>
      <c r="P590" s="30"/>
      <c r="R590" s="32"/>
      <c r="S590" s="32"/>
      <c r="T590" s="32"/>
      <c r="U590" s="32"/>
    </row>
    <row r="591" spans="13:21" x14ac:dyDescent="0.2">
      <c r="M591" s="31"/>
      <c r="N591" s="31"/>
      <c r="O591" s="31"/>
      <c r="P591" s="30"/>
      <c r="R591" s="32"/>
      <c r="S591" s="32"/>
      <c r="T591" s="32"/>
      <c r="U591" s="32"/>
    </row>
    <row r="592" spans="13:21" x14ac:dyDescent="0.2">
      <c r="M592" s="31"/>
      <c r="N592" s="31"/>
      <c r="O592" s="31"/>
      <c r="P592" s="30"/>
      <c r="R592" s="32"/>
      <c r="S592" s="32"/>
      <c r="T592" s="32"/>
      <c r="U592" s="32"/>
    </row>
    <row r="593" spans="13:21" x14ac:dyDescent="0.2">
      <c r="M593" s="31"/>
      <c r="N593" s="31"/>
      <c r="O593" s="31"/>
      <c r="P593" s="30"/>
      <c r="R593" s="32"/>
      <c r="S593" s="32"/>
      <c r="T593" s="32"/>
      <c r="U593" s="32"/>
    </row>
    <row r="594" spans="13:21" x14ac:dyDescent="0.2">
      <c r="M594" s="31"/>
      <c r="N594" s="31"/>
      <c r="O594" s="31"/>
      <c r="P594" s="30"/>
      <c r="R594" s="32"/>
      <c r="S594" s="32"/>
      <c r="T594" s="32"/>
      <c r="U594" s="32"/>
    </row>
    <row r="595" spans="13:21" x14ac:dyDescent="0.2">
      <c r="M595" s="31"/>
      <c r="N595" s="31"/>
      <c r="O595" s="31"/>
      <c r="P595" s="30"/>
      <c r="R595" s="32"/>
      <c r="S595" s="32"/>
      <c r="T595" s="32"/>
      <c r="U595" s="32"/>
    </row>
    <row r="596" spans="13:21" x14ac:dyDescent="0.2">
      <c r="M596" s="31"/>
      <c r="N596" s="31"/>
      <c r="O596" s="31"/>
      <c r="P596" s="30"/>
      <c r="R596" s="32"/>
      <c r="S596" s="32"/>
      <c r="T596" s="32"/>
      <c r="U596" s="32"/>
    </row>
    <row r="597" spans="13:21" x14ac:dyDescent="0.2">
      <c r="M597" s="31"/>
      <c r="N597" s="31"/>
      <c r="O597" s="31"/>
      <c r="P597" s="30"/>
      <c r="R597" s="32"/>
      <c r="S597" s="32"/>
      <c r="T597" s="32"/>
      <c r="U597" s="32"/>
    </row>
    <row r="598" spans="13:21" x14ac:dyDescent="0.2">
      <c r="M598" s="31"/>
      <c r="N598" s="31"/>
      <c r="O598" s="31"/>
      <c r="P598" s="30"/>
      <c r="R598" s="32"/>
      <c r="S598" s="32"/>
      <c r="T598" s="32"/>
      <c r="U598" s="32"/>
    </row>
    <row r="599" spans="13:21" x14ac:dyDescent="0.2">
      <c r="M599" s="31"/>
      <c r="N599" s="31"/>
      <c r="O599" s="31"/>
      <c r="P599" s="30"/>
      <c r="R599" s="32"/>
      <c r="S599" s="32"/>
      <c r="T599" s="32"/>
      <c r="U599" s="32"/>
    </row>
    <row r="600" spans="13:21" x14ac:dyDescent="0.2">
      <c r="M600" s="31"/>
      <c r="N600" s="31"/>
      <c r="O600" s="31"/>
      <c r="P600" s="30"/>
      <c r="R600" s="32"/>
      <c r="S600" s="32"/>
      <c r="T600" s="32"/>
      <c r="U600" s="32"/>
    </row>
    <row r="601" spans="13:21" x14ac:dyDescent="0.2">
      <c r="M601" s="31"/>
      <c r="N601" s="31"/>
      <c r="O601" s="31"/>
      <c r="P601" s="30"/>
      <c r="R601" s="32"/>
      <c r="S601" s="32"/>
      <c r="T601" s="32"/>
      <c r="U601" s="32"/>
    </row>
    <row r="602" spans="13:21" x14ac:dyDescent="0.2">
      <c r="M602" s="31"/>
      <c r="N602" s="31"/>
      <c r="O602" s="31"/>
      <c r="P602" s="30"/>
      <c r="R602" s="32"/>
      <c r="S602" s="32"/>
      <c r="T602" s="32"/>
      <c r="U602" s="32"/>
    </row>
    <row r="603" spans="13:21" x14ac:dyDescent="0.2">
      <c r="M603" s="31"/>
      <c r="N603" s="31"/>
      <c r="O603" s="31"/>
      <c r="P603" s="30"/>
      <c r="R603" s="32"/>
      <c r="S603" s="32"/>
      <c r="T603" s="32"/>
      <c r="U603" s="32"/>
    </row>
    <row r="604" spans="13:21" x14ac:dyDescent="0.2">
      <c r="M604" s="31"/>
      <c r="N604" s="31"/>
      <c r="O604" s="31"/>
      <c r="P604" s="30"/>
      <c r="R604" s="32"/>
      <c r="S604" s="32"/>
      <c r="T604" s="32"/>
      <c r="U604" s="32"/>
    </row>
    <row r="605" spans="13:21" x14ac:dyDescent="0.2">
      <c r="M605" s="31"/>
      <c r="N605" s="31"/>
      <c r="O605" s="31"/>
      <c r="P605" s="30"/>
      <c r="R605" s="32"/>
      <c r="S605" s="32"/>
      <c r="T605" s="32"/>
      <c r="U605" s="32"/>
    </row>
    <row r="606" spans="13:21" x14ac:dyDescent="0.2">
      <c r="M606" s="31"/>
      <c r="N606" s="31"/>
      <c r="O606" s="31"/>
      <c r="P606" s="30"/>
      <c r="R606" s="32"/>
      <c r="S606" s="32"/>
      <c r="T606" s="32"/>
      <c r="U606" s="32"/>
    </row>
    <row r="607" spans="13:21" x14ac:dyDescent="0.2">
      <c r="M607" s="31"/>
      <c r="N607" s="31"/>
      <c r="O607" s="31"/>
      <c r="P607" s="30"/>
      <c r="R607" s="32"/>
      <c r="S607" s="32"/>
      <c r="T607" s="32"/>
      <c r="U607" s="32"/>
    </row>
    <row r="608" spans="13:21" x14ac:dyDescent="0.2">
      <c r="M608" s="31"/>
      <c r="N608" s="31"/>
      <c r="O608" s="31"/>
      <c r="P608" s="30"/>
      <c r="R608" s="32"/>
      <c r="S608" s="32"/>
      <c r="T608" s="32"/>
      <c r="U608" s="32"/>
    </row>
    <row r="609" spans="13:21" x14ac:dyDescent="0.2">
      <c r="M609" s="31"/>
      <c r="N609" s="31"/>
      <c r="O609" s="31"/>
      <c r="P609" s="30"/>
      <c r="R609" s="32"/>
      <c r="S609" s="32"/>
      <c r="T609" s="32"/>
      <c r="U609" s="32"/>
    </row>
    <row r="610" spans="13:21" x14ac:dyDescent="0.2">
      <c r="M610" s="31"/>
      <c r="N610" s="31"/>
      <c r="O610" s="31"/>
      <c r="P610" s="30"/>
      <c r="R610" s="32"/>
      <c r="S610" s="32"/>
      <c r="T610" s="32"/>
      <c r="U610" s="32"/>
    </row>
    <row r="611" spans="13:21" x14ac:dyDescent="0.2">
      <c r="M611" s="31"/>
      <c r="N611" s="31"/>
      <c r="O611" s="31"/>
      <c r="P611" s="30"/>
      <c r="R611" s="32"/>
      <c r="S611" s="32"/>
      <c r="T611" s="32"/>
      <c r="U611" s="32"/>
    </row>
    <row r="612" spans="13:21" x14ac:dyDescent="0.2">
      <c r="M612" s="31"/>
      <c r="N612" s="31"/>
      <c r="O612" s="31"/>
      <c r="P612" s="30"/>
      <c r="R612" s="32"/>
      <c r="S612" s="32"/>
      <c r="T612" s="32"/>
      <c r="U612" s="32"/>
    </row>
    <row r="613" spans="13:21" x14ac:dyDescent="0.2">
      <c r="M613" s="31"/>
      <c r="N613" s="31"/>
      <c r="O613" s="31"/>
      <c r="P613" s="30"/>
      <c r="R613" s="32"/>
      <c r="S613" s="32"/>
      <c r="T613" s="32"/>
      <c r="U613" s="32"/>
    </row>
    <row r="614" spans="13:21" x14ac:dyDescent="0.2">
      <c r="M614" s="31"/>
      <c r="N614" s="31"/>
      <c r="O614" s="31"/>
      <c r="P614" s="30"/>
      <c r="R614" s="32"/>
      <c r="S614" s="32"/>
      <c r="T614" s="32"/>
      <c r="U614" s="32"/>
    </row>
    <row r="615" spans="13:21" x14ac:dyDescent="0.2">
      <c r="M615" s="31"/>
      <c r="N615" s="31"/>
      <c r="O615" s="31"/>
      <c r="P615" s="30"/>
      <c r="R615" s="32"/>
      <c r="S615" s="32"/>
      <c r="T615" s="32"/>
      <c r="U615" s="32"/>
    </row>
    <row r="616" spans="13:21" x14ac:dyDescent="0.2">
      <c r="M616" s="31"/>
      <c r="N616" s="31"/>
      <c r="O616" s="31"/>
      <c r="P616" s="30"/>
      <c r="R616" s="32"/>
      <c r="S616" s="32"/>
      <c r="T616" s="32"/>
      <c r="U616" s="32"/>
    </row>
    <row r="617" spans="13:21" x14ac:dyDescent="0.2">
      <c r="M617" s="31"/>
      <c r="N617" s="31"/>
      <c r="O617" s="31"/>
      <c r="P617" s="30"/>
      <c r="R617" s="32"/>
      <c r="S617" s="32"/>
      <c r="T617" s="32"/>
      <c r="U617" s="32"/>
    </row>
    <row r="618" spans="13:21" x14ac:dyDescent="0.2">
      <c r="M618" s="31"/>
      <c r="N618" s="31"/>
      <c r="O618" s="31"/>
      <c r="P618" s="30"/>
      <c r="R618" s="32"/>
      <c r="S618" s="32"/>
      <c r="T618" s="32"/>
      <c r="U618" s="32"/>
    </row>
    <row r="619" spans="13:21" x14ac:dyDescent="0.2">
      <c r="M619" s="31"/>
      <c r="N619" s="31"/>
      <c r="O619" s="31"/>
      <c r="P619" s="30"/>
      <c r="R619" s="32"/>
      <c r="S619" s="32"/>
      <c r="T619" s="32"/>
      <c r="U619" s="32"/>
    </row>
    <row r="620" spans="13:21" x14ac:dyDescent="0.2">
      <c r="M620" s="31"/>
      <c r="N620" s="31"/>
      <c r="O620" s="31"/>
      <c r="P620" s="30"/>
      <c r="R620" s="32"/>
      <c r="S620" s="32"/>
      <c r="T620" s="32"/>
      <c r="U620" s="32"/>
    </row>
    <row r="621" spans="13:21" x14ac:dyDescent="0.2">
      <c r="M621" s="31"/>
      <c r="N621" s="31"/>
      <c r="O621" s="31"/>
      <c r="P621" s="30"/>
      <c r="R621" s="32"/>
      <c r="S621" s="32"/>
      <c r="T621" s="32"/>
      <c r="U621" s="32"/>
    </row>
    <row r="622" spans="13:21" x14ac:dyDescent="0.2">
      <c r="M622" s="31"/>
      <c r="N622" s="31"/>
      <c r="O622" s="31"/>
      <c r="P622" s="30"/>
      <c r="R622" s="32"/>
      <c r="S622" s="32"/>
      <c r="T622" s="32"/>
      <c r="U622" s="32"/>
    </row>
    <row r="623" spans="13:21" x14ac:dyDescent="0.2">
      <c r="M623" s="31"/>
      <c r="N623" s="31"/>
      <c r="O623" s="31"/>
      <c r="P623" s="30"/>
      <c r="R623" s="32"/>
      <c r="S623" s="32"/>
      <c r="T623" s="32"/>
      <c r="U623" s="32"/>
    </row>
    <row r="624" spans="13:21" x14ac:dyDescent="0.2">
      <c r="M624" s="31"/>
      <c r="N624" s="31"/>
      <c r="O624" s="31"/>
      <c r="P624" s="30"/>
      <c r="R624" s="32"/>
      <c r="S624" s="32"/>
      <c r="T624" s="32"/>
      <c r="U624" s="32"/>
    </row>
    <row r="625" spans="13:21" x14ac:dyDescent="0.2">
      <c r="M625" s="31"/>
      <c r="N625" s="31"/>
      <c r="O625" s="31"/>
      <c r="P625" s="30"/>
      <c r="R625" s="32"/>
      <c r="S625" s="32"/>
      <c r="T625" s="32"/>
      <c r="U625" s="32"/>
    </row>
    <row r="626" spans="13:21" x14ac:dyDescent="0.2">
      <c r="M626" s="31"/>
      <c r="N626" s="31"/>
      <c r="O626" s="31"/>
      <c r="P626" s="30"/>
      <c r="R626" s="32"/>
      <c r="S626" s="32"/>
      <c r="T626" s="32"/>
      <c r="U626" s="32"/>
    </row>
    <row r="627" spans="13:21" x14ac:dyDescent="0.2">
      <c r="M627" s="31"/>
      <c r="N627" s="31"/>
      <c r="O627" s="31"/>
      <c r="P627" s="30"/>
      <c r="R627" s="32"/>
      <c r="S627" s="32"/>
      <c r="T627" s="32"/>
      <c r="U627" s="32"/>
    </row>
    <row r="628" spans="13:21" x14ac:dyDescent="0.2">
      <c r="M628" s="31"/>
      <c r="N628" s="31"/>
      <c r="O628" s="31"/>
      <c r="P628" s="30"/>
      <c r="R628" s="32"/>
      <c r="S628" s="32"/>
      <c r="T628" s="32"/>
      <c r="U628" s="32"/>
    </row>
    <row r="629" spans="13:21" x14ac:dyDescent="0.2">
      <c r="M629" s="31"/>
      <c r="N629" s="31"/>
      <c r="O629" s="31"/>
      <c r="P629" s="30"/>
      <c r="R629" s="32"/>
      <c r="S629" s="32"/>
      <c r="T629" s="32"/>
      <c r="U629" s="32"/>
    </row>
    <row r="630" spans="13:21" x14ac:dyDescent="0.2">
      <c r="M630" s="31"/>
      <c r="N630" s="31"/>
      <c r="O630" s="31"/>
      <c r="P630" s="30"/>
      <c r="R630" s="32"/>
      <c r="S630" s="32"/>
      <c r="T630" s="32"/>
      <c r="U630" s="32"/>
    </row>
    <row r="631" spans="13:21" x14ac:dyDescent="0.2">
      <c r="M631" s="31"/>
      <c r="N631" s="31"/>
      <c r="O631" s="31"/>
      <c r="P631" s="30"/>
      <c r="R631" s="32"/>
      <c r="S631" s="32"/>
      <c r="T631" s="32"/>
      <c r="U631" s="32"/>
    </row>
    <row r="632" spans="13:21" x14ac:dyDescent="0.2">
      <c r="M632" s="31"/>
      <c r="N632" s="31"/>
      <c r="O632" s="31"/>
      <c r="P632" s="30"/>
      <c r="R632" s="32"/>
      <c r="S632" s="32"/>
      <c r="T632" s="32"/>
      <c r="U632" s="32"/>
    </row>
    <row r="633" spans="13:21" x14ac:dyDescent="0.2">
      <c r="M633" s="31"/>
      <c r="N633" s="31"/>
      <c r="O633" s="31"/>
      <c r="P633" s="30"/>
      <c r="R633" s="32"/>
      <c r="S633" s="32"/>
      <c r="T633" s="32"/>
      <c r="U633" s="32"/>
    </row>
    <row r="634" spans="13:21" x14ac:dyDescent="0.2">
      <c r="M634" s="31"/>
      <c r="N634" s="31"/>
      <c r="O634" s="31"/>
      <c r="P634" s="30"/>
      <c r="R634" s="32"/>
      <c r="S634" s="32"/>
      <c r="T634" s="32"/>
      <c r="U634" s="32"/>
    </row>
    <row r="635" spans="13:21" x14ac:dyDescent="0.2">
      <c r="M635" s="31"/>
      <c r="N635" s="31"/>
      <c r="O635" s="31"/>
      <c r="P635" s="30"/>
      <c r="R635" s="32"/>
      <c r="S635" s="32"/>
      <c r="T635" s="32"/>
      <c r="U635" s="32"/>
    </row>
    <row r="636" spans="13:21" x14ac:dyDescent="0.2">
      <c r="M636" s="31"/>
      <c r="N636" s="31"/>
      <c r="O636" s="31"/>
      <c r="P636" s="30"/>
      <c r="R636" s="32"/>
      <c r="S636" s="32"/>
      <c r="T636" s="32"/>
      <c r="U636" s="32"/>
    </row>
    <row r="637" spans="13:21" x14ac:dyDescent="0.2">
      <c r="M637" s="31"/>
      <c r="N637" s="31"/>
      <c r="O637" s="31"/>
      <c r="P637" s="30"/>
      <c r="R637" s="32"/>
      <c r="S637" s="32"/>
      <c r="T637" s="32"/>
      <c r="U637" s="32"/>
    </row>
    <row r="638" spans="13:21" x14ac:dyDescent="0.2">
      <c r="M638" s="31"/>
      <c r="N638" s="31"/>
      <c r="O638" s="31"/>
      <c r="P638" s="30"/>
      <c r="R638" s="32"/>
      <c r="S638" s="32"/>
      <c r="T638" s="32"/>
      <c r="U638" s="32"/>
    </row>
    <row r="639" spans="13:21" x14ac:dyDescent="0.2">
      <c r="M639" s="31"/>
      <c r="N639" s="31"/>
      <c r="O639" s="31"/>
      <c r="P639" s="30"/>
      <c r="R639" s="32"/>
      <c r="S639" s="32"/>
      <c r="T639" s="32"/>
      <c r="U639" s="32"/>
    </row>
    <row r="640" spans="13:21" x14ac:dyDescent="0.2">
      <c r="M640" s="31"/>
      <c r="N640" s="31"/>
      <c r="O640" s="31"/>
      <c r="P640" s="30"/>
      <c r="R640" s="32"/>
      <c r="S640" s="32"/>
      <c r="T640" s="32"/>
      <c r="U640" s="32"/>
    </row>
    <row r="641" spans="13:21" x14ac:dyDescent="0.2">
      <c r="M641" s="31"/>
      <c r="N641" s="31"/>
      <c r="O641" s="31"/>
      <c r="P641" s="30"/>
      <c r="R641" s="32"/>
      <c r="S641" s="32"/>
      <c r="T641" s="32"/>
      <c r="U641" s="32"/>
    </row>
    <row r="642" spans="13:21" x14ac:dyDescent="0.2">
      <c r="M642" s="31"/>
      <c r="N642" s="31"/>
      <c r="O642" s="31"/>
      <c r="P642" s="30"/>
      <c r="R642" s="32"/>
      <c r="S642" s="32"/>
      <c r="T642" s="32"/>
      <c r="U642" s="32"/>
    </row>
    <row r="643" spans="13:21" x14ac:dyDescent="0.2">
      <c r="M643" s="31"/>
      <c r="N643" s="31"/>
      <c r="O643" s="31"/>
      <c r="P643" s="30"/>
      <c r="R643" s="32"/>
      <c r="S643" s="32"/>
      <c r="T643" s="32"/>
      <c r="U643" s="32"/>
    </row>
    <row r="644" spans="13:21" x14ac:dyDescent="0.2">
      <c r="M644" s="31"/>
      <c r="N644" s="31"/>
      <c r="O644" s="31"/>
      <c r="P644" s="30"/>
      <c r="R644" s="32"/>
      <c r="S644" s="32"/>
      <c r="T644" s="32"/>
      <c r="U644" s="32"/>
    </row>
    <row r="645" spans="13:21" x14ac:dyDescent="0.2">
      <c r="M645" s="31"/>
      <c r="N645" s="31"/>
      <c r="O645" s="31"/>
      <c r="P645" s="30"/>
      <c r="R645" s="32"/>
      <c r="S645" s="32"/>
      <c r="T645" s="32"/>
      <c r="U645" s="32"/>
    </row>
    <row r="646" spans="13:21" x14ac:dyDescent="0.2">
      <c r="M646" s="31"/>
      <c r="N646" s="31"/>
      <c r="O646" s="31"/>
      <c r="P646" s="30"/>
      <c r="R646" s="32"/>
      <c r="S646" s="32"/>
      <c r="T646" s="32"/>
      <c r="U646" s="32"/>
    </row>
    <row r="647" spans="13:21" x14ac:dyDescent="0.2">
      <c r="M647" s="31"/>
      <c r="N647" s="31"/>
      <c r="O647" s="31"/>
      <c r="P647" s="30"/>
      <c r="R647" s="32"/>
      <c r="S647" s="32"/>
      <c r="T647" s="32"/>
      <c r="U647" s="32"/>
    </row>
    <row r="648" spans="13:21" x14ac:dyDescent="0.2">
      <c r="M648" s="31"/>
      <c r="N648" s="31"/>
      <c r="O648" s="31"/>
      <c r="P648" s="30"/>
      <c r="R648" s="32"/>
      <c r="S648" s="32"/>
      <c r="T648" s="32"/>
      <c r="U648" s="32"/>
    </row>
    <row r="649" spans="13:21" x14ac:dyDescent="0.2">
      <c r="M649" s="31"/>
      <c r="N649" s="31"/>
      <c r="O649" s="31"/>
      <c r="P649" s="30"/>
      <c r="R649" s="32"/>
      <c r="S649" s="32"/>
      <c r="T649" s="32"/>
      <c r="U649" s="32"/>
    </row>
    <row r="650" spans="13:21" x14ac:dyDescent="0.2">
      <c r="M650" s="31"/>
      <c r="N650" s="31"/>
      <c r="O650" s="31"/>
      <c r="P650" s="30"/>
      <c r="R650" s="32"/>
      <c r="S650" s="32"/>
      <c r="T650" s="32"/>
      <c r="U650" s="32"/>
    </row>
    <row r="651" spans="13:21" x14ac:dyDescent="0.2">
      <c r="M651" s="31"/>
      <c r="N651" s="31"/>
      <c r="O651" s="31"/>
      <c r="P651" s="30"/>
      <c r="R651" s="32"/>
      <c r="S651" s="32"/>
      <c r="T651" s="32"/>
      <c r="U651" s="32"/>
    </row>
    <row r="652" spans="13:21" x14ac:dyDescent="0.2">
      <c r="M652" s="31"/>
      <c r="N652" s="31"/>
      <c r="O652" s="31"/>
      <c r="P652" s="30"/>
      <c r="R652" s="32"/>
      <c r="S652" s="32"/>
      <c r="T652" s="32"/>
      <c r="U652" s="32"/>
    </row>
    <row r="653" spans="13:21" x14ac:dyDescent="0.2">
      <c r="M653" s="31"/>
      <c r="N653" s="31"/>
      <c r="O653" s="31"/>
      <c r="P653" s="30"/>
      <c r="R653" s="32"/>
      <c r="S653" s="32"/>
      <c r="T653" s="32"/>
      <c r="U653" s="32"/>
    </row>
    <row r="654" spans="13:21" x14ac:dyDescent="0.2">
      <c r="M654" s="31"/>
      <c r="N654" s="31"/>
      <c r="O654" s="31"/>
      <c r="P654" s="30"/>
      <c r="R654" s="32"/>
      <c r="S654" s="32"/>
      <c r="T654" s="32"/>
      <c r="U654" s="32"/>
    </row>
    <row r="655" spans="13:21" x14ac:dyDescent="0.2">
      <c r="M655" s="31"/>
      <c r="N655" s="31"/>
      <c r="O655" s="31"/>
      <c r="P655" s="30"/>
      <c r="R655" s="32"/>
      <c r="S655" s="32"/>
      <c r="T655" s="32"/>
      <c r="U655" s="32"/>
    </row>
    <row r="656" spans="13:21" x14ac:dyDescent="0.2">
      <c r="M656" s="31"/>
      <c r="N656" s="31"/>
      <c r="O656" s="31"/>
      <c r="P656" s="30"/>
      <c r="R656" s="32"/>
      <c r="S656" s="32"/>
      <c r="T656" s="32"/>
      <c r="U656" s="32"/>
    </row>
    <row r="657" spans="13:21" x14ac:dyDescent="0.2">
      <c r="M657" s="31"/>
      <c r="N657" s="31"/>
      <c r="O657" s="31"/>
      <c r="P657" s="30"/>
      <c r="R657" s="32"/>
      <c r="S657" s="32"/>
      <c r="T657" s="32"/>
      <c r="U657" s="32"/>
    </row>
    <row r="658" spans="13:21" x14ac:dyDescent="0.2">
      <c r="M658" s="31"/>
      <c r="N658" s="31"/>
      <c r="O658" s="31"/>
      <c r="P658" s="30"/>
      <c r="R658" s="32"/>
      <c r="S658" s="32"/>
      <c r="T658" s="32"/>
      <c r="U658" s="32"/>
    </row>
    <row r="659" spans="13:21" x14ac:dyDescent="0.2">
      <c r="M659" s="31"/>
      <c r="N659" s="31"/>
      <c r="O659" s="31"/>
      <c r="P659" s="30"/>
      <c r="R659" s="32"/>
      <c r="S659" s="32"/>
      <c r="T659" s="32"/>
      <c r="U659" s="32"/>
    </row>
    <row r="660" spans="13:21" x14ac:dyDescent="0.2">
      <c r="M660" s="31"/>
      <c r="N660" s="31"/>
      <c r="O660" s="31"/>
      <c r="P660" s="30"/>
      <c r="R660" s="32"/>
      <c r="S660" s="32"/>
      <c r="T660" s="32"/>
      <c r="U660" s="32"/>
    </row>
    <row r="661" spans="13:21" x14ac:dyDescent="0.2">
      <c r="M661" s="31"/>
      <c r="N661" s="31"/>
      <c r="O661" s="31"/>
      <c r="P661" s="30"/>
      <c r="R661" s="32"/>
      <c r="S661" s="32"/>
      <c r="T661" s="32"/>
      <c r="U661" s="32"/>
    </row>
    <row r="662" spans="13:21" x14ac:dyDescent="0.2">
      <c r="M662" s="31"/>
      <c r="N662" s="31"/>
      <c r="O662" s="31"/>
      <c r="P662" s="30"/>
      <c r="R662" s="32"/>
      <c r="S662" s="32"/>
      <c r="T662" s="32"/>
      <c r="U662" s="32"/>
    </row>
    <row r="663" spans="13:21" x14ac:dyDescent="0.2">
      <c r="M663" s="31"/>
      <c r="N663" s="31"/>
      <c r="O663" s="31"/>
      <c r="P663" s="30"/>
      <c r="R663" s="32"/>
      <c r="S663" s="32"/>
      <c r="T663" s="32"/>
      <c r="U663" s="32"/>
    </row>
    <row r="664" spans="13:21" x14ac:dyDescent="0.2">
      <c r="M664" s="31"/>
      <c r="N664" s="31"/>
      <c r="O664" s="31"/>
      <c r="P664" s="30"/>
      <c r="R664" s="32"/>
      <c r="S664" s="32"/>
      <c r="T664" s="32"/>
      <c r="U664" s="32"/>
    </row>
    <row r="665" spans="13:21" x14ac:dyDescent="0.2">
      <c r="M665" s="31"/>
      <c r="N665" s="31"/>
      <c r="O665" s="31"/>
      <c r="P665" s="30"/>
      <c r="R665" s="32"/>
      <c r="S665" s="32"/>
      <c r="T665" s="32"/>
      <c r="U665" s="32"/>
    </row>
    <row r="666" spans="13:21" x14ac:dyDescent="0.2">
      <c r="M666" s="31"/>
      <c r="N666" s="31"/>
      <c r="O666" s="31"/>
      <c r="P666" s="30"/>
      <c r="R666" s="32"/>
      <c r="S666" s="32"/>
      <c r="T666" s="32"/>
      <c r="U666" s="32"/>
    </row>
    <row r="667" spans="13:21" x14ac:dyDescent="0.2">
      <c r="M667" s="31"/>
      <c r="N667" s="31"/>
      <c r="O667" s="31"/>
      <c r="P667" s="30"/>
      <c r="R667" s="32"/>
      <c r="S667" s="32"/>
      <c r="T667" s="32"/>
      <c r="U667" s="32"/>
    </row>
    <row r="668" spans="13:21" x14ac:dyDescent="0.2">
      <c r="M668" s="31"/>
      <c r="N668" s="31"/>
      <c r="O668" s="31"/>
      <c r="P668" s="30"/>
      <c r="R668" s="32"/>
      <c r="S668" s="32"/>
      <c r="T668" s="32"/>
      <c r="U668" s="32"/>
    </row>
    <row r="669" spans="13:21" x14ac:dyDescent="0.2">
      <c r="M669" s="31"/>
      <c r="N669" s="31"/>
      <c r="O669" s="31"/>
      <c r="P669" s="30"/>
      <c r="R669" s="32"/>
      <c r="S669" s="32"/>
      <c r="T669" s="32"/>
      <c r="U669" s="32"/>
    </row>
    <row r="670" spans="13:21" x14ac:dyDescent="0.2">
      <c r="M670" s="31"/>
      <c r="N670" s="31"/>
      <c r="O670" s="31"/>
      <c r="P670" s="30"/>
      <c r="R670" s="32"/>
      <c r="S670" s="32"/>
      <c r="T670" s="32"/>
      <c r="U670" s="32"/>
    </row>
    <row r="671" spans="13:21" x14ac:dyDescent="0.2">
      <c r="M671" s="31"/>
      <c r="N671" s="31"/>
      <c r="O671" s="31"/>
      <c r="P671" s="30"/>
      <c r="R671" s="32"/>
      <c r="S671" s="32"/>
      <c r="T671" s="32"/>
      <c r="U671" s="32"/>
    </row>
    <row r="672" spans="13:21" x14ac:dyDescent="0.2">
      <c r="M672" s="31"/>
      <c r="N672" s="31"/>
      <c r="O672" s="31"/>
      <c r="P672" s="30"/>
      <c r="R672" s="32"/>
      <c r="S672" s="32"/>
      <c r="T672" s="32"/>
      <c r="U672" s="32"/>
    </row>
    <row r="673" spans="13:21" x14ac:dyDescent="0.2">
      <c r="M673" s="31"/>
      <c r="N673" s="31"/>
      <c r="O673" s="31"/>
      <c r="P673" s="30"/>
      <c r="R673" s="32"/>
      <c r="S673" s="32"/>
      <c r="T673" s="32"/>
      <c r="U673" s="32"/>
    </row>
    <row r="674" spans="13:21" x14ac:dyDescent="0.2">
      <c r="M674" s="31"/>
      <c r="N674" s="31"/>
      <c r="O674" s="31"/>
      <c r="P674" s="30"/>
      <c r="R674" s="32"/>
      <c r="S674" s="32"/>
      <c r="T674" s="32"/>
      <c r="U674" s="32"/>
    </row>
    <row r="675" spans="13:21" x14ac:dyDescent="0.2">
      <c r="M675" s="31"/>
      <c r="N675" s="31"/>
      <c r="O675" s="31"/>
      <c r="P675" s="30"/>
      <c r="R675" s="32"/>
      <c r="S675" s="32"/>
      <c r="T675" s="32"/>
      <c r="U675" s="32"/>
    </row>
    <row r="676" spans="13:21" x14ac:dyDescent="0.2">
      <c r="M676" s="31"/>
      <c r="N676" s="31"/>
      <c r="O676" s="31"/>
      <c r="P676" s="30"/>
      <c r="R676" s="32"/>
      <c r="S676" s="32"/>
      <c r="T676" s="32"/>
      <c r="U676" s="32"/>
    </row>
    <row r="677" spans="13:21" x14ac:dyDescent="0.2">
      <c r="M677" s="31"/>
      <c r="N677" s="31"/>
      <c r="O677" s="31"/>
      <c r="P677" s="30"/>
      <c r="R677" s="32"/>
      <c r="S677" s="32"/>
      <c r="T677" s="32"/>
      <c r="U677" s="32"/>
    </row>
    <row r="678" spans="13:21" x14ac:dyDescent="0.2">
      <c r="M678" s="31"/>
      <c r="N678" s="31"/>
      <c r="O678" s="31"/>
      <c r="P678" s="30"/>
      <c r="R678" s="32"/>
      <c r="S678" s="32"/>
      <c r="T678" s="32"/>
      <c r="U678" s="32"/>
    </row>
    <row r="679" spans="13:21" x14ac:dyDescent="0.2">
      <c r="M679" s="31"/>
      <c r="N679" s="31"/>
      <c r="O679" s="31"/>
      <c r="P679" s="30"/>
      <c r="R679" s="32"/>
      <c r="S679" s="32"/>
      <c r="T679" s="32"/>
      <c r="U679" s="32"/>
    </row>
    <row r="680" spans="13:21" x14ac:dyDescent="0.2">
      <c r="M680" s="31"/>
      <c r="N680" s="31"/>
      <c r="O680" s="31"/>
      <c r="P680" s="30"/>
      <c r="R680" s="32"/>
      <c r="S680" s="32"/>
      <c r="T680" s="32"/>
      <c r="U680" s="32"/>
    </row>
    <row r="681" spans="13:21" x14ac:dyDescent="0.2">
      <c r="M681" s="31"/>
      <c r="N681" s="31"/>
      <c r="O681" s="31"/>
      <c r="P681" s="30"/>
      <c r="R681" s="32"/>
      <c r="S681" s="32"/>
      <c r="T681" s="32"/>
      <c r="U681" s="32"/>
    </row>
    <row r="682" spans="13:21" x14ac:dyDescent="0.2">
      <c r="M682" s="31"/>
      <c r="N682" s="31"/>
      <c r="O682" s="31"/>
      <c r="P682" s="30"/>
      <c r="R682" s="32"/>
      <c r="S682" s="32"/>
      <c r="T682" s="32"/>
      <c r="U682" s="32"/>
    </row>
    <row r="683" spans="13:21" x14ac:dyDescent="0.2">
      <c r="M683" s="31"/>
      <c r="N683" s="31"/>
      <c r="O683" s="31"/>
      <c r="P683" s="30"/>
      <c r="R683" s="32"/>
      <c r="S683" s="32"/>
      <c r="T683" s="32"/>
      <c r="U683" s="32"/>
    </row>
    <row r="684" spans="13:21" x14ac:dyDescent="0.2">
      <c r="M684" s="31"/>
      <c r="N684" s="31"/>
      <c r="O684" s="31"/>
      <c r="P684" s="30"/>
      <c r="R684" s="32"/>
      <c r="S684" s="32"/>
      <c r="T684" s="32"/>
      <c r="U684" s="32"/>
    </row>
    <row r="685" spans="13:21" x14ac:dyDescent="0.2">
      <c r="M685" s="31"/>
      <c r="N685" s="31"/>
      <c r="O685" s="31"/>
      <c r="P685" s="30"/>
      <c r="R685" s="32"/>
      <c r="S685" s="32"/>
      <c r="T685" s="32"/>
      <c r="U685" s="32"/>
    </row>
    <row r="686" spans="13:21" x14ac:dyDescent="0.2">
      <c r="M686" s="31"/>
      <c r="N686" s="31"/>
      <c r="O686" s="31"/>
      <c r="P686" s="30"/>
      <c r="R686" s="32"/>
      <c r="S686" s="32"/>
      <c r="T686" s="32"/>
      <c r="U686" s="32"/>
    </row>
    <row r="687" spans="13:21" x14ac:dyDescent="0.2">
      <c r="M687" s="31"/>
      <c r="N687" s="31"/>
      <c r="O687" s="31"/>
      <c r="P687" s="30"/>
      <c r="R687" s="32"/>
      <c r="S687" s="32"/>
      <c r="T687" s="32"/>
      <c r="U687" s="32"/>
    </row>
    <row r="688" spans="13:21" x14ac:dyDescent="0.2">
      <c r="M688" s="31"/>
      <c r="N688" s="31"/>
      <c r="O688" s="31"/>
      <c r="P688" s="30"/>
      <c r="R688" s="32"/>
      <c r="S688" s="32"/>
      <c r="T688" s="32"/>
      <c r="U688" s="32"/>
    </row>
    <row r="689" spans="13:21" x14ac:dyDescent="0.2">
      <c r="M689" s="31"/>
      <c r="N689" s="31"/>
      <c r="O689" s="31"/>
      <c r="P689" s="30"/>
      <c r="R689" s="32"/>
      <c r="S689" s="32"/>
      <c r="T689" s="32"/>
      <c r="U689" s="32"/>
    </row>
    <row r="690" spans="13:21" x14ac:dyDescent="0.2">
      <c r="M690" s="31"/>
      <c r="N690" s="31"/>
      <c r="O690" s="31"/>
      <c r="P690" s="30"/>
      <c r="R690" s="32"/>
      <c r="S690" s="32"/>
      <c r="T690" s="32"/>
      <c r="U690" s="32"/>
    </row>
    <row r="691" spans="13:21" x14ac:dyDescent="0.2">
      <c r="M691" s="31"/>
      <c r="N691" s="31"/>
      <c r="O691" s="31"/>
      <c r="P691" s="30"/>
      <c r="R691" s="32"/>
      <c r="S691" s="32"/>
      <c r="T691" s="32"/>
      <c r="U691" s="32"/>
    </row>
    <row r="692" spans="13:21" x14ac:dyDescent="0.2">
      <c r="M692" s="31"/>
      <c r="N692" s="31"/>
      <c r="O692" s="31"/>
      <c r="P692" s="30"/>
      <c r="R692" s="32"/>
      <c r="S692" s="32"/>
      <c r="T692" s="32"/>
      <c r="U692" s="32"/>
    </row>
    <row r="693" spans="13:21" x14ac:dyDescent="0.2">
      <c r="M693" s="31"/>
      <c r="N693" s="31"/>
      <c r="O693" s="31"/>
      <c r="P693" s="30"/>
      <c r="R693" s="32"/>
      <c r="S693" s="32"/>
      <c r="T693" s="32"/>
      <c r="U693" s="32"/>
    </row>
    <row r="694" spans="13:21" x14ac:dyDescent="0.2">
      <c r="M694" s="31"/>
      <c r="N694" s="31"/>
      <c r="O694" s="31"/>
      <c r="P694" s="30"/>
      <c r="R694" s="32"/>
      <c r="S694" s="32"/>
      <c r="T694" s="32"/>
      <c r="U694" s="32"/>
    </row>
    <row r="695" spans="13:21" x14ac:dyDescent="0.2">
      <c r="M695" s="31"/>
      <c r="N695" s="31"/>
      <c r="O695" s="31"/>
      <c r="P695" s="30"/>
      <c r="R695" s="32"/>
      <c r="S695" s="32"/>
      <c r="T695" s="32"/>
      <c r="U695" s="32"/>
    </row>
    <row r="696" spans="13:21" x14ac:dyDescent="0.2">
      <c r="M696" s="31"/>
      <c r="N696" s="31"/>
      <c r="O696" s="31"/>
      <c r="P696" s="30"/>
      <c r="R696" s="32"/>
      <c r="S696" s="32"/>
      <c r="T696" s="32"/>
      <c r="U696" s="32"/>
    </row>
    <row r="697" spans="13:21" x14ac:dyDescent="0.2">
      <c r="M697" s="31"/>
      <c r="N697" s="31"/>
      <c r="O697" s="31"/>
      <c r="P697" s="30"/>
      <c r="R697" s="32"/>
      <c r="S697" s="32"/>
      <c r="T697" s="32"/>
      <c r="U697" s="32"/>
    </row>
    <row r="698" spans="13:21" x14ac:dyDescent="0.2">
      <c r="M698" s="31"/>
      <c r="N698" s="31"/>
      <c r="O698" s="31"/>
      <c r="P698" s="30"/>
      <c r="R698" s="32"/>
      <c r="S698" s="32"/>
      <c r="T698" s="32"/>
      <c r="U698" s="32"/>
    </row>
    <row r="699" spans="13:21" x14ac:dyDescent="0.2">
      <c r="M699" s="31"/>
      <c r="N699" s="31"/>
      <c r="O699" s="31"/>
      <c r="P699" s="30"/>
      <c r="R699" s="32"/>
      <c r="S699" s="32"/>
      <c r="T699" s="32"/>
      <c r="U699" s="32"/>
    </row>
    <row r="700" spans="13:21" x14ac:dyDescent="0.2">
      <c r="M700" s="31"/>
      <c r="N700" s="31"/>
      <c r="O700" s="31"/>
      <c r="P700" s="30"/>
      <c r="R700" s="32"/>
      <c r="S700" s="32"/>
      <c r="T700" s="32"/>
      <c r="U700" s="32"/>
    </row>
    <row r="701" spans="13:21" x14ac:dyDescent="0.2">
      <c r="M701" s="31"/>
      <c r="N701" s="31"/>
      <c r="O701" s="31"/>
      <c r="P701" s="30"/>
      <c r="R701" s="32"/>
      <c r="S701" s="32"/>
      <c r="T701" s="32"/>
      <c r="U701" s="32"/>
    </row>
    <row r="702" spans="13:21" x14ac:dyDescent="0.2">
      <c r="M702" s="31"/>
      <c r="N702" s="31"/>
      <c r="O702" s="31"/>
      <c r="P702" s="30"/>
      <c r="R702" s="32"/>
      <c r="S702" s="32"/>
      <c r="T702" s="32"/>
      <c r="U702" s="32"/>
    </row>
    <row r="703" spans="13:21" x14ac:dyDescent="0.2">
      <c r="M703" s="31"/>
      <c r="N703" s="31"/>
      <c r="O703" s="31"/>
      <c r="P703" s="30"/>
      <c r="R703" s="32"/>
      <c r="S703" s="32"/>
      <c r="T703" s="32"/>
      <c r="U703" s="32"/>
    </row>
    <row r="704" spans="13:21" x14ac:dyDescent="0.2">
      <c r="M704" s="31"/>
      <c r="N704" s="31"/>
      <c r="O704" s="31"/>
      <c r="P704" s="30"/>
      <c r="R704" s="32"/>
      <c r="S704" s="32"/>
      <c r="T704" s="32"/>
      <c r="U704" s="32"/>
    </row>
    <row r="705" spans="13:21" x14ac:dyDescent="0.2">
      <c r="M705" s="31"/>
      <c r="N705" s="31"/>
      <c r="O705" s="31"/>
      <c r="P705" s="30"/>
      <c r="R705" s="32"/>
      <c r="S705" s="32"/>
      <c r="T705" s="32"/>
      <c r="U705" s="32"/>
    </row>
    <row r="706" spans="13:21" x14ac:dyDescent="0.2">
      <c r="M706" s="31"/>
      <c r="N706" s="31"/>
      <c r="O706" s="31"/>
      <c r="P706" s="30"/>
      <c r="R706" s="32"/>
      <c r="S706" s="32"/>
      <c r="T706" s="32"/>
      <c r="U706" s="32"/>
    </row>
    <row r="707" spans="13:21" x14ac:dyDescent="0.2">
      <c r="M707" s="31"/>
      <c r="N707" s="31"/>
      <c r="O707" s="31"/>
      <c r="P707" s="30"/>
      <c r="R707" s="32"/>
      <c r="S707" s="32"/>
      <c r="T707" s="32"/>
      <c r="U707" s="32"/>
    </row>
    <row r="708" spans="13:21" x14ac:dyDescent="0.2">
      <c r="M708" s="31"/>
      <c r="N708" s="31"/>
      <c r="O708" s="31"/>
      <c r="P708" s="30"/>
      <c r="R708" s="32"/>
      <c r="S708" s="32"/>
      <c r="T708" s="32"/>
      <c r="U708" s="32"/>
    </row>
    <row r="709" spans="13:21" x14ac:dyDescent="0.2">
      <c r="M709" s="31"/>
      <c r="N709" s="31"/>
      <c r="O709" s="31"/>
      <c r="P709" s="30"/>
      <c r="R709" s="32"/>
      <c r="S709" s="32"/>
      <c r="T709" s="32"/>
      <c r="U709" s="32"/>
    </row>
    <row r="710" spans="13:21" x14ac:dyDescent="0.2">
      <c r="M710" s="31"/>
      <c r="N710" s="31"/>
      <c r="O710" s="31"/>
      <c r="P710" s="30"/>
      <c r="R710" s="32"/>
      <c r="S710" s="32"/>
      <c r="T710" s="32"/>
      <c r="U710" s="32"/>
    </row>
    <row r="711" spans="13:21" x14ac:dyDescent="0.2">
      <c r="M711" s="31"/>
      <c r="N711" s="31"/>
      <c r="O711" s="31"/>
      <c r="P711" s="30"/>
      <c r="R711" s="32"/>
      <c r="S711" s="32"/>
      <c r="T711" s="32"/>
      <c r="U711" s="32"/>
    </row>
    <row r="712" spans="13:21" x14ac:dyDescent="0.2">
      <c r="M712" s="31"/>
      <c r="N712" s="31"/>
      <c r="O712" s="31"/>
      <c r="P712" s="30"/>
      <c r="R712" s="32"/>
      <c r="S712" s="32"/>
      <c r="T712" s="32"/>
      <c r="U712" s="32"/>
    </row>
    <row r="713" spans="13:21" x14ac:dyDescent="0.2">
      <c r="M713" s="31"/>
      <c r="N713" s="31"/>
      <c r="O713" s="31"/>
      <c r="P713" s="30"/>
      <c r="R713" s="32"/>
      <c r="S713" s="32"/>
      <c r="T713" s="32"/>
      <c r="U713" s="32"/>
    </row>
    <row r="714" spans="13:21" x14ac:dyDescent="0.2">
      <c r="M714" s="31"/>
      <c r="N714" s="31"/>
      <c r="O714" s="31"/>
      <c r="P714" s="30"/>
      <c r="R714" s="32"/>
      <c r="S714" s="32"/>
      <c r="T714" s="32"/>
      <c r="U714" s="32"/>
    </row>
    <row r="715" spans="13:21" x14ac:dyDescent="0.2">
      <c r="M715" s="31"/>
      <c r="N715" s="31"/>
      <c r="O715" s="31"/>
      <c r="P715" s="30"/>
      <c r="R715" s="32"/>
      <c r="S715" s="32"/>
      <c r="T715" s="32"/>
      <c r="U715" s="32"/>
    </row>
    <row r="716" spans="13:21" x14ac:dyDescent="0.2">
      <c r="M716" s="31"/>
      <c r="N716" s="31"/>
      <c r="O716" s="31"/>
      <c r="P716" s="30"/>
      <c r="R716" s="32"/>
      <c r="S716" s="32"/>
      <c r="T716" s="32"/>
      <c r="U716" s="32"/>
    </row>
    <row r="717" spans="13:21" x14ac:dyDescent="0.2">
      <c r="M717" s="31"/>
      <c r="N717" s="31"/>
      <c r="O717" s="31"/>
      <c r="P717" s="30"/>
      <c r="R717" s="32"/>
      <c r="S717" s="32"/>
      <c r="T717" s="32"/>
      <c r="U717" s="32"/>
    </row>
    <row r="718" spans="13:21" x14ac:dyDescent="0.2">
      <c r="M718" s="31"/>
      <c r="N718" s="31"/>
      <c r="O718" s="31"/>
      <c r="P718" s="30"/>
      <c r="R718" s="32"/>
      <c r="S718" s="32"/>
      <c r="T718" s="32"/>
      <c r="U718" s="32"/>
    </row>
    <row r="719" spans="13:21" x14ac:dyDescent="0.2">
      <c r="M719" s="31"/>
      <c r="N719" s="31"/>
      <c r="O719" s="31"/>
      <c r="P719" s="30"/>
      <c r="R719" s="32"/>
      <c r="S719" s="32"/>
      <c r="T719" s="32"/>
      <c r="U719" s="32"/>
    </row>
    <row r="720" spans="13:21" x14ac:dyDescent="0.2">
      <c r="M720" s="31"/>
      <c r="N720" s="31"/>
      <c r="O720" s="31"/>
      <c r="P720" s="30"/>
      <c r="R720" s="32"/>
      <c r="S720" s="32"/>
      <c r="T720" s="32"/>
      <c r="U720" s="32"/>
    </row>
    <row r="721" spans="13:21" x14ac:dyDescent="0.2">
      <c r="M721" s="31"/>
      <c r="N721" s="31"/>
      <c r="O721" s="31"/>
      <c r="P721" s="30"/>
      <c r="R721" s="32"/>
      <c r="S721" s="32"/>
      <c r="T721" s="32"/>
      <c r="U721" s="32"/>
    </row>
    <row r="722" spans="13:21" x14ac:dyDescent="0.2">
      <c r="M722" s="31"/>
      <c r="N722" s="31"/>
      <c r="O722" s="31"/>
      <c r="P722" s="30"/>
      <c r="R722" s="32"/>
      <c r="S722" s="32"/>
      <c r="T722" s="32"/>
      <c r="U722" s="32"/>
    </row>
    <row r="723" spans="13:21" x14ac:dyDescent="0.2">
      <c r="M723" s="31"/>
      <c r="N723" s="31"/>
      <c r="O723" s="31"/>
      <c r="P723" s="30"/>
      <c r="R723" s="32"/>
      <c r="S723" s="32"/>
      <c r="T723" s="32"/>
      <c r="U723" s="32"/>
    </row>
    <row r="724" spans="13:21" x14ac:dyDescent="0.2">
      <c r="M724" s="31"/>
      <c r="N724" s="31"/>
      <c r="O724" s="31"/>
      <c r="P724" s="30"/>
      <c r="R724" s="32"/>
      <c r="S724" s="32"/>
      <c r="T724" s="32"/>
      <c r="U724" s="32"/>
    </row>
    <row r="725" spans="13:21" x14ac:dyDescent="0.2">
      <c r="M725" s="31"/>
      <c r="N725" s="31"/>
      <c r="O725" s="31"/>
      <c r="P725" s="30"/>
      <c r="R725" s="32"/>
      <c r="S725" s="32"/>
      <c r="T725" s="32"/>
      <c r="U725" s="32"/>
    </row>
    <row r="726" spans="13:21" x14ac:dyDescent="0.2">
      <c r="M726" s="31"/>
      <c r="N726" s="31"/>
      <c r="O726" s="31"/>
      <c r="P726" s="30"/>
      <c r="R726" s="32"/>
      <c r="S726" s="32"/>
      <c r="T726" s="32"/>
      <c r="U726" s="32"/>
    </row>
    <row r="727" spans="13:21" x14ac:dyDescent="0.2">
      <c r="M727" s="31"/>
      <c r="N727" s="31"/>
      <c r="O727" s="31"/>
      <c r="P727" s="30"/>
      <c r="R727" s="32"/>
      <c r="S727" s="32"/>
      <c r="T727" s="32"/>
      <c r="U727" s="32"/>
    </row>
    <row r="728" spans="13:21" x14ac:dyDescent="0.2">
      <c r="M728" s="31"/>
      <c r="N728" s="31"/>
      <c r="O728" s="31"/>
      <c r="P728" s="30"/>
      <c r="R728" s="32"/>
      <c r="S728" s="32"/>
      <c r="T728" s="32"/>
      <c r="U728" s="32"/>
    </row>
    <row r="729" spans="13:21" x14ac:dyDescent="0.2">
      <c r="M729" s="31"/>
      <c r="N729" s="31"/>
      <c r="O729" s="31"/>
      <c r="P729" s="30"/>
      <c r="R729" s="32"/>
      <c r="S729" s="32"/>
      <c r="T729" s="32"/>
      <c r="U729" s="32"/>
    </row>
    <row r="730" spans="13:21" x14ac:dyDescent="0.2">
      <c r="M730" s="31"/>
      <c r="N730" s="31"/>
      <c r="O730" s="31"/>
      <c r="P730" s="30"/>
      <c r="R730" s="32"/>
      <c r="S730" s="32"/>
      <c r="T730" s="32"/>
      <c r="U730" s="32"/>
    </row>
    <row r="731" spans="13:21" x14ac:dyDescent="0.2">
      <c r="M731" s="31"/>
      <c r="N731" s="31"/>
      <c r="O731" s="31"/>
      <c r="P731" s="30"/>
      <c r="R731" s="32"/>
      <c r="S731" s="32"/>
      <c r="T731" s="32"/>
      <c r="U731" s="32"/>
    </row>
    <row r="732" spans="13:21" x14ac:dyDescent="0.2">
      <c r="M732" s="31"/>
      <c r="N732" s="31"/>
      <c r="O732" s="31"/>
      <c r="P732" s="30"/>
      <c r="R732" s="32"/>
      <c r="S732" s="32"/>
      <c r="T732" s="32"/>
      <c r="U732" s="32"/>
    </row>
    <row r="733" spans="13:21" x14ac:dyDescent="0.2">
      <c r="M733" s="31"/>
      <c r="N733" s="31"/>
      <c r="O733" s="31"/>
      <c r="P733" s="30"/>
      <c r="R733" s="32"/>
      <c r="S733" s="32"/>
      <c r="T733" s="32"/>
      <c r="U733" s="32"/>
    </row>
    <row r="734" spans="13:21" x14ac:dyDescent="0.2">
      <c r="M734" s="31"/>
      <c r="N734" s="31"/>
      <c r="O734" s="31"/>
      <c r="P734" s="30"/>
      <c r="R734" s="32"/>
      <c r="S734" s="32"/>
      <c r="T734" s="32"/>
      <c r="U734" s="32"/>
    </row>
    <row r="735" spans="13:21" x14ac:dyDescent="0.2">
      <c r="M735" s="31"/>
      <c r="N735" s="31"/>
      <c r="O735" s="31"/>
      <c r="P735" s="30"/>
      <c r="R735" s="32"/>
      <c r="S735" s="32"/>
      <c r="T735" s="32"/>
      <c r="U735" s="32"/>
    </row>
    <row r="736" spans="13:21" x14ac:dyDescent="0.2">
      <c r="M736" s="31"/>
      <c r="N736" s="31"/>
      <c r="O736" s="31"/>
      <c r="P736" s="30"/>
      <c r="R736" s="32"/>
      <c r="S736" s="32"/>
      <c r="T736" s="32"/>
      <c r="U736" s="32"/>
    </row>
    <row r="737" spans="13:21" x14ac:dyDescent="0.2">
      <c r="M737" s="31"/>
      <c r="N737" s="31"/>
      <c r="O737" s="31"/>
      <c r="P737" s="30"/>
      <c r="R737" s="32"/>
      <c r="S737" s="32"/>
      <c r="T737" s="32"/>
      <c r="U737" s="32"/>
    </row>
    <row r="738" spans="13:21" x14ac:dyDescent="0.2">
      <c r="M738" s="31"/>
      <c r="N738" s="31"/>
      <c r="O738" s="31"/>
      <c r="P738" s="30"/>
      <c r="R738" s="32"/>
      <c r="S738" s="32"/>
      <c r="T738" s="32"/>
      <c r="U738" s="32"/>
    </row>
    <row r="739" spans="13:21" x14ac:dyDescent="0.2">
      <c r="M739" s="31"/>
      <c r="N739" s="31"/>
      <c r="O739" s="31"/>
      <c r="P739" s="30"/>
      <c r="R739" s="32"/>
      <c r="S739" s="32"/>
      <c r="T739" s="32"/>
      <c r="U739" s="32"/>
    </row>
    <row r="740" spans="13:21" x14ac:dyDescent="0.2">
      <c r="M740" s="31"/>
      <c r="N740" s="31"/>
      <c r="O740" s="31"/>
      <c r="P740" s="30"/>
      <c r="R740" s="32"/>
      <c r="S740" s="32"/>
      <c r="T740" s="32"/>
      <c r="U740" s="32"/>
    </row>
    <row r="741" spans="13:21" x14ac:dyDescent="0.2">
      <c r="M741" s="31"/>
      <c r="N741" s="31"/>
      <c r="O741" s="31"/>
      <c r="P741" s="30"/>
      <c r="R741" s="32"/>
      <c r="S741" s="32"/>
      <c r="T741" s="32"/>
      <c r="U741" s="32"/>
    </row>
    <row r="742" spans="13:21" x14ac:dyDescent="0.2">
      <c r="M742" s="31"/>
      <c r="N742" s="31"/>
      <c r="O742" s="31"/>
      <c r="P742" s="30"/>
      <c r="R742" s="32"/>
      <c r="S742" s="32"/>
      <c r="T742" s="32"/>
      <c r="U742" s="32"/>
    </row>
    <row r="743" spans="13:21" x14ac:dyDescent="0.2">
      <c r="M743" s="31"/>
      <c r="N743" s="31"/>
      <c r="O743" s="31"/>
      <c r="P743" s="30"/>
      <c r="R743" s="32"/>
      <c r="S743" s="32"/>
      <c r="T743" s="32"/>
      <c r="U743" s="32"/>
    </row>
    <row r="744" spans="13:21" x14ac:dyDescent="0.2">
      <c r="M744" s="31"/>
      <c r="N744" s="31"/>
      <c r="O744" s="31"/>
      <c r="P744" s="30"/>
      <c r="R744" s="32"/>
      <c r="S744" s="32"/>
      <c r="T744" s="32"/>
      <c r="U744" s="32"/>
    </row>
    <row r="745" spans="13:21" x14ac:dyDescent="0.2">
      <c r="M745" s="31"/>
      <c r="N745" s="31"/>
      <c r="O745" s="31"/>
      <c r="P745" s="30"/>
      <c r="R745" s="32"/>
      <c r="S745" s="32"/>
      <c r="T745" s="32"/>
      <c r="U745" s="32"/>
    </row>
    <row r="746" spans="13:21" x14ac:dyDescent="0.2">
      <c r="M746" s="31"/>
      <c r="N746" s="31"/>
      <c r="O746" s="31"/>
      <c r="P746" s="30"/>
      <c r="R746" s="32"/>
      <c r="S746" s="32"/>
      <c r="T746" s="32"/>
      <c r="U746" s="32"/>
    </row>
    <row r="747" spans="13:21" x14ac:dyDescent="0.2">
      <c r="M747" s="31"/>
      <c r="N747" s="31"/>
      <c r="O747" s="31"/>
      <c r="P747" s="30"/>
      <c r="R747" s="32"/>
      <c r="S747" s="32"/>
      <c r="T747" s="32"/>
      <c r="U747" s="32"/>
    </row>
    <row r="748" spans="13:21" x14ac:dyDescent="0.2">
      <c r="M748" s="31"/>
      <c r="N748" s="31"/>
      <c r="O748" s="31"/>
      <c r="P748" s="30"/>
      <c r="R748" s="32"/>
      <c r="S748" s="32"/>
      <c r="T748" s="32"/>
      <c r="U748" s="32"/>
    </row>
    <row r="749" spans="13:21" x14ac:dyDescent="0.2">
      <c r="M749" s="31"/>
      <c r="N749" s="31"/>
      <c r="O749" s="31"/>
      <c r="P749" s="30"/>
      <c r="R749" s="32"/>
      <c r="S749" s="32"/>
      <c r="T749" s="32"/>
      <c r="U749" s="32"/>
    </row>
    <row r="750" spans="13:21" x14ac:dyDescent="0.2">
      <c r="M750" s="31"/>
      <c r="N750" s="31"/>
      <c r="O750" s="31"/>
      <c r="P750" s="30"/>
      <c r="R750" s="32"/>
      <c r="S750" s="32"/>
      <c r="T750" s="32"/>
      <c r="U750" s="32"/>
    </row>
    <row r="751" spans="13:21" x14ac:dyDescent="0.2">
      <c r="M751" s="31"/>
      <c r="N751" s="31"/>
      <c r="O751" s="31"/>
      <c r="P751" s="30"/>
      <c r="R751" s="32"/>
      <c r="S751" s="32"/>
      <c r="T751" s="32"/>
      <c r="U751" s="32"/>
    </row>
    <row r="752" spans="13:21" x14ac:dyDescent="0.2">
      <c r="M752" s="31"/>
      <c r="N752" s="31"/>
      <c r="O752" s="31"/>
      <c r="P752" s="30"/>
      <c r="R752" s="32"/>
      <c r="S752" s="32"/>
      <c r="T752" s="32"/>
      <c r="U752" s="32"/>
    </row>
    <row r="753" spans="13:21" x14ac:dyDescent="0.2">
      <c r="M753" s="31"/>
      <c r="N753" s="31"/>
      <c r="O753" s="31"/>
      <c r="P753" s="30"/>
      <c r="R753" s="32"/>
      <c r="S753" s="32"/>
      <c r="T753" s="32"/>
      <c r="U753" s="32"/>
    </row>
    <row r="754" spans="13:21" x14ac:dyDescent="0.2">
      <c r="M754" s="31"/>
      <c r="N754" s="31"/>
      <c r="O754" s="31"/>
      <c r="P754" s="30"/>
      <c r="R754" s="32"/>
      <c r="S754" s="32"/>
      <c r="T754" s="32"/>
      <c r="U754" s="32"/>
    </row>
    <row r="755" spans="13:21" x14ac:dyDescent="0.2">
      <c r="M755" s="31"/>
      <c r="N755" s="31"/>
      <c r="O755" s="31"/>
      <c r="P755" s="30"/>
      <c r="R755" s="32"/>
      <c r="S755" s="32"/>
      <c r="T755" s="32"/>
      <c r="U755" s="32"/>
    </row>
    <row r="756" spans="13:21" x14ac:dyDescent="0.2">
      <c r="M756" s="31"/>
      <c r="N756" s="31"/>
      <c r="O756" s="31"/>
      <c r="P756" s="30"/>
      <c r="R756" s="32"/>
      <c r="S756" s="32"/>
      <c r="T756" s="32"/>
      <c r="U756" s="32"/>
    </row>
    <row r="757" spans="13:21" x14ac:dyDescent="0.2">
      <c r="M757" s="31"/>
      <c r="N757" s="31"/>
      <c r="O757" s="31"/>
      <c r="P757" s="30"/>
      <c r="R757" s="32"/>
      <c r="S757" s="32"/>
      <c r="T757" s="32"/>
      <c r="U757" s="32"/>
    </row>
    <row r="758" spans="13:21" x14ac:dyDescent="0.2">
      <c r="M758" s="31"/>
      <c r="N758" s="31"/>
      <c r="O758" s="31"/>
      <c r="P758" s="30"/>
      <c r="R758" s="32"/>
      <c r="S758" s="32"/>
      <c r="T758" s="32"/>
      <c r="U758" s="32"/>
    </row>
    <row r="759" spans="13:21" x14ac:dyDescent="0.2">
      <c r="M759" s="31"/>
      <c r="N759" s="31"/>
      <c r="O759" s="31"/>
      <c r="P759" s="30"/>
      <c r="R759" s="32"/>
      <c r="S759" s="32"/>
      <c r="T759" s="32"/>
      <c r="U759" s="32"/>
    </row>
    <row r="760" spans="13:21" x14ac:dyDescent="0.2">
      <c r="M760" s="31"/>
      <c r="N760" s="31"/>
      <c r="O760" s="31"/>
      <c r="P760" s="30"/>
      <c r="R760" s="32"/>
      <c r="S760" s="32"/>
      <c r="T760" s="32"/>
      <c r="U760" s="32"/>
    </row>
    <row r="761" spans="13:21" x14ac:dyDescent="0.2">
      <c r="M761" s="31"/>
      <c r="N761" s="31"/>
      <c r="O761" s="31"/>
      <c r="P761" s="30"/>
      <c r="R761" s="32"/>
      <c r="S761" s="32"/>
      <c r="T761" s="32"/>
      <c r="U761" s="32"/>
    </row>
    <row r="762" spans="13:21" x14ac:dyDescent="0.2">
      <c r="M762" s="31"/>
      <c r="N762" s="31"/>
      <c r="O762" s="31"/>
      <c r="P762" s="30"/>
      <c r="R762" s="32"/>
      <c r="S762" s="32"/>
      <c r="T762" s="32"/>
      <c r="U762" s="32"/>
    </row>
    <row r="763" spans="13:21" x14ac:dyDescent="0.2">
      <c r="M763" s="31"/>
      <c r="N763" s="31"/>
      <c r="O763" s="31"/>
      <c r="P763" s="30"/>
      <c r="R763" s="32"/>
      <c r="S763" s="32"/>
      <c r="T763" s="32"/>
      <c r="U763" s="32"/>
    </row>
    <row r="764" spans="13:21" x14ac:dyDescent="0.2">
      <c r="M764" s="31"/>
      <c r="N764" s="31"/>
      <c r="O764" s="31"/>
      <c r="P764" s="30"/>
      <c r="R764" s="32"/>
      <c r="S764" s="32"/>
      <c r="T764" s="32"/>
      <c r="U764" s="32"/>
    </row>
    <row r="765" spans="13:21" x14ac:dyDescent="0.2">
      <c r="M765" s="31"/>
      <c r="N765" s="31"/>
      <c r="O765" s="31"/>
      <c r="P765" s="30"/>
      <c r="R765" s="32"/>
      <c r="S765" s="32"/>
      <c r="T765" s="32"/>
      <c r="U765" s="32"/>
    </row>
    <row r="766" spans="13:21" x14ac:dyDescent="0.2">
      <c r="M766" s="31"/>
      <c r="N766" s="31"/>
      <c r="O766" s="31"/>
      <c r="P766" s="30"/>
      <c r="R766" s="32"/>
      <c r="S766" s="32"/>
      <c r="T766" s="32"/>
      <c r="U766" s="32"/>
    </row>
    <row r="767" spans="13:21" x14ac:dyDescent="0.2">
      <c r="M767" s="31"/>
      <c r="N767" s="31"/>
      <c r="O767" s="31"/>
      <c r="P767" s="30"/>
      <c r="R767" s="32"/>
      <c r="S767" s="32"/>
      <c r="T767" s="32"/>
      <c r="U767" s="32"/>
    </row>
    <row r="768" spans="13:21" x14ac:dyDescent="0.2">
      <c r="M768" s="31"/>
      <c r="N768" s="31"/>
      <c r="O768" s="31"/>
      <c r="P768" s="30"/>
      <c r="R768" s="32"/>
      <c r="S768" s="32"/>
      <c r="T768" s="32"/>
      <c r="U768" s="32"/>
    </row>
    <row r="769" spans="13:21" x14ac:dyDescent="0.2">
      <c r="M769" s="31"/>
      <c r="N769" s="31"/>
      <c r="O769" s="31"/>
      <c r="P769" s="30"/>
      <c r="R769" s="32"/>
      <c r="S769" s="32"/>
      <c r="T769" s="32"/>
      <c r="U769" s="32"/>
    </row>
    <row r="770" spans="13:21" x14ac:dyDescent="0.2">
      <c r="M770" s="31"/>
      <c r="N770" s="31"/>
      <c r="O770" s="31"/>
      <c r="P770" s="30"/>
      <c r="R770" s="32"/>
      <c r="S770" s="32"/>
      <c r="T770" s="32"/>
      <c r="U770" s="32"/>
    </row>
    <row r="771" spans="13:21" x14ac:dyDescent="0.2">
      <c r="M771" s="31"/>
      <c r="N771" s="31"/>
      <c r="O771" s="31"/>
      <c r="P771" s="30"/>
      <c r="R771" s="32"/>
      <c r="S771" s="32"/>
      <c r="T771" s="32"/>
      <c r="U771" s="32"/>
    </row>
    <row r="772" spans="13:21" x14ac:dyDescent="0.2">
      <c r="M772" s="31"/>
      <c r="N772" s="31"/>
      <c r="O772" s="31"/>
      <c r="P772" s="30"/>
      <c r="R772" s="32"/>
      <c r="S772" s="32"/>
      <c r="T772" s="32"/>
      <c r="U772" s="32"/>
    </row>
    <row r="773" spans="13:21" x14ac:dyDescent="0.2">
      <c r="M773" s="31"/>
      <c r="N773" s="31"/>
      <c r="O773" s="31"/>
      <c r="P773" s="30"/>
      <c r="R773" s="32"/>
      <c r="S773" s="32"/>
      <c r="T773" s="32"/>
      <c r="U773" s="32"/>
    </row>
    <row r="774" spans="13:21" x14ac:dyDescent="0.2">
      <c r="M774" s="31"/>
      <c r="N774" s="31"/>
      <c r="O774" s="31"/>
      <c r="P774" s="30"/>
      <c r="R774" s="32"/>
      <c r="S774" s="32"/>
      <c r="T774" s="32"/>
      <c r="U774" s="32"/>
    </row>
    <row r="775" spans="13:21" x14ac:dyDescent="0.2">
      <c r="M775" s="31"/>
      <c r="N775" s="31"/>
      <c r="O775" s="31"/>
      <c r="P775" s="30"/>
      <c r="R775" s="32"/>
      <c r="S775" s="32"/>
      <c r="T775" s="32"/>
      <c r="U775" s="32"/>
    </row>
    <row r="776" spans="13:21" x14ac:dyDescent="0.2">
      <c r="M776" s="31"/>
      <c r="N776" s="31"/>
      <c r="O776" s="31"/>
      <c r="P776" s="30"/>
      <c r="R776" s="32"/>
      <c r="S776" s="32"/>
      <c r="T776" s="32"/>
      <c r="U776" s="32"/>
    </row>
    <row r="777" spans="13:21" x14ac:dyDescent="0.2">
      <c r="M777" s="31"/>
      <c r="N777" s="31"/>
      <c r="O777" s="31"/>
      <c r="P777" s="30"/>
      <c r="R777" s="32"/>
      <c r="S777" s="32"/>
      <c r="T777" s="32"/>
      <c r="U777" s="32"/>
    </row>
    <row r="778" spans="13:21" x14ac:dyDescent="0.2">
      <c r="M778" s="31"/>
      <c r="N778" s="31"/>
      <c r="O778" s="31"/>
      <c r="P778" s="30"/>
      <c r="R778" s="32"/>
      <c r="S778" s="32"/>
      <c r="T778" s="32"/>
      <c r="U778" s="32"/>
    </row>
    <row r="779" spans="13:21" x14ac:dyDescent="0.2">
      <c r="M779" s="31"/>
      <c r="N779" s="31"/>
      <c r="O779" s="31"/>
      <c r="P779" s="30"/>
      <c r="R779" s="32"/>
      <c r="S779" s="32"/>
      <c r="T779" s="32"/>
      <c r="U779" s="32"/>
    </row>
    <row r="780" spans="13:21" x14ac:dyDescent="0.2">
      <c r="M780" s="31"/>
      <c r="N780" s="31"/>
      <c r="O780" s="31"/>
      <c r="P780" s="30"/>
      <c r="R780" s="32"/>
      <c r="S780" s="32"/>
      <c r="T780" s="32"/>
      <c r="U780" s="32"/>
    </row>
    <row r="781" spans="13:21" x14ac:dyDescent="0.2">
      <c r="M781" s="31"/>
      <c r="N781" s="31"/>
      <c r="O781" s="31"/>
      <c r="P781" s="30"/>
      <c r="R781" s="32"/>
      <c r="S781" s="32"/>
      <c r="T781" s="32"/>
      <c r="U781" s="32"/>
    </row>
    <row r="782" spans="13:21" x14ac:dyDescent="0.2">
      <c r="M782" s="31"/>
      <c r="N782" s="31"/>
      <c r="O782" s="31"/>
      <c r="P782" s="30"/>
      <c r="R782" s="32"/>
      <c r="S782" s="32"/>
      <c r="T782" s="32"/>
      <c r="U782" s="32"/>
    </row>
    <row r="783" spans="13:21" x14ac:dyDescent="0.2">
      <c r="M783" s="31"/>
      <c r="N783" s="31"/>
      <c r="O783" s="31"/>
      <c r="P783" s="30"/>
      <c r="R783" s="32"/>
      <c r="S783" s="32"/>
      <c r="T783" s="32"/>
      <c r="U783" s="32"/>
    </row>
    <row r="784" spans="13:21" x14ac:dyDescent="0.2">
      <c r="M784" s="31"/>
      <c r="N784" s="31"/>
      <c r="O784" s="31"/>
      <c r="P784" s="30"/>
      <c r="R784" s="32"/>
      <c r="S784" s="32"/>
      <c r="T784" s="32"/>
      <c r="U784" s="32"/>
    </row>
    <row r="785" spans="13:21" x14ac:dyDescent="0.2">
      <c r="M785" s="31"/>
      <c r="N785" s="31"/>
      <c r="O785" s="31"/>
      <c r="P785" s="30"/>
      <c r="R785" s="32"/>
      <c r="S785" s="32"/>
      <c r="T785" s="32"/>
      <c r="U785" s="32"/>
    </row>
    <row r="786" spans="13:21" x14ac:dyDescent="0.2">
      <c r="M786" s="31"/>
      <c r="N786" s="31"/>
      <c r="O786" s="31"/>
      <c r="P786" s="30"/>
      <c r="R786" s="32"/>
      <c r="S786" s="32"/>
      <c r="T786" s="32"/>
      <c r="U786" s="32"/>
    </row>
    <row r="787" spans="13:21" x14ac:dyDescent="0.2">
      <c r="M787" s="31"/>
      <c r="N787" s="31"/>
      <c r="O787" s="31"/>
      <c r="P787" s="30"/>
      <c r="R787" s="32"/>
      <c r="S787" s="32"/>
      <c r="T787" s="32"/>
      <c r="U787" s="32"/>
    </row>
    <row r="788" spans="13:21" x14ac:dyDescent="0.2">
      <c r="M788" s="31"/>
      <c r="N788" s="31"/>
      <c r="O788" s="31"/>
      <c r="P788" s="30"/>
      <c r="R788" s="32"/>
      <c r="S788" s="32"/>
      <c r="T788" s="32"/>
      <c r="U788" s="32"/>
    </row>
    <row r="789" spans="13:21" x14ac:dyDescent="0.2">
      <c r="M789" s="31"/>
      <c r="N789" s="31"/>
      <c r="O789" s="31"/>
      <c r="P789" s="30"/>
      <c r="R789" s="32"/>
      <c r="S789" s="32"/>
      <c r="T789" s="32"/>
      <c r="U789" s="32"/>
    </row>
    <row r="790" spans="13:21" x14ac:dyDescent="0.2">
      <c r="M790" s="31"/>
      <c r="N790" s="31"/>
      <c r="O790" s="31"/>
      <c r="P790" s="30"/>
      <c r="R790" s="32"/>
      <c r="S790" s="32"/>
      <c r="T790" s="32"/>
      <c r="U790" s="32"/>
    </row>
    <row r="791" spans="13:21" x14ac:dyDescent="0.2">
      <c r="M791" s="31"/>
      <c r="N791" s="31"/>
      <c r="O791" s="31"/>
      <c r="P791" s="30"/>
      <c r="R791" s="32"/>
      <c r="S791" s="32"/>
      <c r="T791" s="32"/>
      <c r="U791" s="32"/>
    </row>
    <row r="792" spans="13:21" x14ac:dyDescent="0.2">
      <c r="M792" s="31"/>
      <c r="N792" s="31"/>
      <c r="O792" s="31"/>
      <c r="P792" s="30"/>
      <c r="R792" s="32"/>
      <c r="S792" s="32"/>
      <c r="T792" s="32"/>
      <c r="U792" s="32"/>
    </row>
    <row r="793" spans="13:21" x14ac:dyDescent="0.2">
      <c r="M793" s="31"/>
      <c r="N793" s="31"/>
      <c r="O793" s="31"/>
      <c r="P793" s="30"/>
      <c r="R793" s="32"/>
      <c r="S793" s="32"/>
      <c r="T793" s="32"/>
      <c r="U793" s="32"/>
    </row>
    <row r="794" spans="13:21" x14ac:dyDescent="0.2">
      <c r="M794" s="31"/>
      <c r="N794" s="31"/>
      <c r="O794" s="31"/>
      <c r="P794" s="30"/>
      <c r="R794" s="32"/>
      <c r="S794" s="32"/>
      <c r="T794" s="32"/>
      <c r="U794" s="32"/>
    </row>
    <row r="795" spans="13:21" x14ac:dyDescent="0.2">
      <c r="M795" s="31"/>
      <c r="N795" s="31"/>
      <c r="O795" s="31"/>
      <c r="P795" s="30"/>
      <c r="R795" s="32"/>
      <c r="S795" s="32"/>
      <c r="T795" s="32"/>
      <c r="U795" s="32"/>
    </row>
    <row r="796" spans="13:21" x14ac:dyDescent="0.2">
      <c r="M796" s="31"/>
      <c r="N796" s="31"/>
      <c r="O796" s="31"/>
      <c r="P796" s="30"/>
      <c r="R796" s="32"/>
      <c r="S796" s="32"/>
      <c r="T796" s="32"/>
      <c r="U796" s="32"/>
    </row>
    <row r="797" spans="13:21" x14ac:dyDescent="0.2">
      <c r="M797" s="31"/>
      <c r="N797" s="31"/>
      <c r="O797" s="31"/>
      <c r="P797" s="30"/>
      <c r="R797" s="32"/>
      <c r="S797" s="32"/>
      <c r="T797" s="32"/>
      <c r="U797" s="32"/>
    </row>
    <row r="798" spans="13:21" x14ac:dyDescent="0.2">
      <c r="M798" s="31"/>
      <c r="N798" s="31"/>
      <c r="O798" s="31"/>
      <c r="P798" s="30"/>
      <c r="R798" s="32"/>
      <c r="S798" s="32"/>
      <c r="T798" s="32"/>
      <c r="U798" s="32"/>
    </row>
    <row r="799" spans="13:21" x14ac:dyDescent="0.2">
      <c r="M799" s="31"/>
      <c r="N799" s="31"/>
      <c r="O799" s="31"/>
      <c r="P799" s="30"/>
      <c r="R799" s="32"/>
      <c r="S799" s="32"/>
      <c r="T799" s="32"/>
      <c r="U799" s="32"/>
    </row>
    <row r="800" spans="13:21" x14ac:dyDescent="0.2">
      <c r="M800" s="31"/>
      <c r="N800" s="31"/>
      <c r="O800" s="31"/>
      <c r="P800" s="30"/>
      <c r="R800" s="32"/>
      <c r="S800" s="32"/>
      <c r="T800" s="32"/>
      <c r="U800" s="32"/>
    </row>
    <row r="801" spans="13:21" x14ac:dyDescent="0.2">
      <c r="M801" s="31"/>
      <c r="N801" s="31"/>
      <c r="O801" s="31"/>
      <c r="P801" s="30"/>
      <c r="R801" s="32"/>
      <c r="S801" s="32"/>
      <c r="T801" s="32"/>
      <c r="U801" s="32"/>
    </row>
    <row r="802" spans="13:21" x14ac:dyDescent="0.2">
      <c r="M802" s="31"/>
      <c r="N802" s="31"/>
      <c r="O802" s="31"/>
      <c r="P802" s="30"/>
      <c r="R802" s="32"/>
      <c r="S802" s="32"/>
      <c r="T802" s="32"/>
      <c r="U802" s="32"/>
    </row>
    <row r="803" spans="13:21" x14ac:dyDescent="0.2">
      <c r="M803" s="31"/>
      <c r="N803" s="31"/>
      <c r="O803" s="31"/>
      <c r="P803" s="30"/>
      <c r="R803" s="32"/>
      <c r="S803" s="32"/>
      <c r="T803" s="32"/>
      <c r="U803" s="32"/>
    </row>
    <row r="804" spans="13:21" x14ac:dyDescent="0.2">
      <c r="M804" s="31"/>
      <c r="N804" s="31"/>
      <c r="O804" s="31"/>
      <c r="P804" s="30"/>
      <c r="R804" s="32"/>
      <c r="S804" s="32"/>
      <c r="T804" s="32"/>
      <c r="U804" s="32"/>
    </row>
    <row r="805" spans="13:21" x14ac:dyDescent="0.2">
      <c r="M805" s="31"/>
      <c r="N805" s="31"/>
      <c r="O805" s="31"/>
      <c r="P805" s="30"/>
      <c r="R805" s="32"/>
      <c r="S805" s="32"/>
      <c r="T805" s="32"/>
      <c r="U805" s="32"/>
    </row>
    <row r="806" spans="13:21" x14ac:dyDescent="0.2">
      <c r="M806" s="31"/>
      <c r="N806" s="31"/>
      <c r="O806" s="31"/>
      <c r="P806" s="30"/>
      <c r="R806" s="32"/>
      <c r="S806" s="32"/>
      <c r="T806" s="32"/>
      <c r="U806" s="32"/>
    </row>
    <row r="807" spans="13:21" x14ac:dyDescent="0.2">
      <c r="M807" s="31"/>
      <c r="N807" s="31"/>
      <c r="O807" s="31"/>
      <c r="P807" s="30"/>
      <c r="R807" s="32"/>
      <c r="S807" s="32"/>
      <c r="T807" s="32"/>
      <c r="U807" s="32"/>
    </row>
    <row r="808" spans="13:21" x14ac:dyDescent="0.2">
      <c r="M808" s="31"/>
      <c r="N808" s="31"/>
      <c r="O808" s="31"/>
      <c r="P808" s="30"/>
      <c r="R808" s="32"/>
      <c r="S808" s="32"/>
      <c r="T808" s="32"/>
      <c r="U808" s="32"/>
    </row>
    <row r="809" spans="13:21" x14ac:dyDescent="0.2">
      <c r="M809" s="31"/>
      <c r="N809" s="31"/>
      <c r="O809" s="31"/>
      <c r="P809" s="30"/>
      <c r="R809" s="32"/>
      <c r="S809" s="32"/>
      <c r="T809" s="32"/>
      <c r="U809" s="32"/>
    </row>
    <row r="810" spans="13:21" x14ac:dyDescent="0.2">
      <c r="M810" s="31"/>
      <c r="N810" s="31"/>
      <c r="O810" s="31"/>
      <c r="P810" s="30"/>
      <c r="R810" s="32"/>
      <c r="S810" s="32"/>
      <c r="T810" s="32"/>
      <c r="U810" s="32"/>
    </row>
    <row r="811" spans="13:21" x14ac:dyDescent="0.2">
      <c r="M811" s="31"/>
      <c r="N811" s="31"/>
      <c r="O811" s="31"/>
      <c r="P811" s="30"/>
      <c r="R811" s="32"/>
      <c r="S811" s="32"/>
      <c r="T811" s="32"/>
      <c r="U811" s="32"/>
    </row>
    <row r="812" spans="13:21" x14ac:dyDescent="0.2">
      <c r="M812" s="31"/>
      <c r="N812" s="31"/>
      <c r="O812" s="31"/>
      <c r="P812" s="30"/>
      <c r="R812" s="32"/>
      <c r="S812" s="32"/>
      <c r="T812" s="32"/>
      <c r="U812" s="32"/>
    </row>
    <row r="813" spans="13:21" x14ac:dyDescent="0.2">
      <c r="M813" s="31"/>
      <c r="N813" s="31"/>
      <c r="O813" s="31"/>
      <c r="P813" s="30"/>
      <c r="R813" s="32"/>
      <c r="S813" s="32"/>
      <c r="T813" s="32"/>
      <c r="U813" s="32"/>
    </row>
    <row r="814" spans="13:21" x14ac:dyDescent="0.2">
      <c r="M814" s="31"/>
      <c r="N814" s="31"/>
      <c r="O814" s="31"/>
      <c r="P814" s="30"/>
      <c r="R814" s="32"/>
      <c r="S814" s="32"/>
      <c r="T814" s="32"/>
      <c r="U814" s="32"/>
    </row>
    <row r="815" spans="13:21" x14ac:dyDescent="0.2">
      <c r="M815" s="31"/>
      <c r="N815" s="31"/>
      <c r="O815" s="31"/>
      <c r="P815" s="30"/>
      <c r="R815" s="32"/>
      <c r="S815" s="32"/>
      <c r="T815" s="32"/>
      <c r="U815" s="32"/>
    </row>
    <row r="816" spans="13:21" x14ac:dyDescent="0.2">
      <c r="M816" s="31"/>
      <c r="N816" s="31"/>
      <c r="O816" s="31"/>
      <c r="P816" s="30"/>
      <c r="R816" s="32"/>
      <c r="S816" s="32"/>
      <c r="T816" s="32"/>
      <c r="U816" s="32"/>
    </row>
    <row r="817" spans="13:21" x14ac:dyDescent="0.2">
      <c r="M817" s="31"/>
      <c r="N817" s="31"/>
      <c r="O817" s="31"/>
      <c r="P817" s="30"/>
      <c r="R817" s="32"/>
      <c r="S817" s="32"/>
      <c r="T817" s="32"/>
      <c r="U817" s="32"/>
    </row>
    <row r="818" spans="13:21" x14ac:dyDescent="0.2">
      <c r="M818" s="31"/>
      <c r="N818" s="31"/>
      <c r="O818" s="31"/>
      <c r="P818" s="30"/>
      <c r="R818" s="32"/>
      <c r="S818" s="32"/>
      <c r="T818" s="32"/>
      <c r="U818" s="32"/>
    </row>
    <row r="819" spans="13:21" x14ac:dyDescent="0.2">
      <c r="M819" s="31"/>
      <c r="N819" s="31"/>
      <c r="O819" s="31"/>
      <c r="P819" s="30"/>
      <c r="R819" s="32"/>
      <c r="S819" s="32"/>
      <c r="T819" s="32"/>
      <c r="U819" s="32"/>
    </row>
    <row r="820" spans="13:21" x14ac:dyDescent="0.2">
      <c r="M820" s="31"/>
      <c r="N820" s="31"/>
      <c r="O820" s="31"/>
      <c r="P820" s="30"/>
      <c r="R820" s="32"/>
      <c r="S820" s="32"/>
      <c r="T820" s="32"/>
      <c r="U820" s="32"/>
    </row>
    <row r="821" spans="13:21" x14ac:dyDescent="0.2">
      <c r="M821" s="31"/>
      <c r="N821" s="31"/>
      <c r="O821" s="31"/>
      <c r="P821" s="30"/>
      <c r="R821" s="32"/>
      <c r="S821" s="32"/>
      <c r="T821" s="32"/>
      <c r="U821" s="32"/>
    </row>
    <row r="822" spans="13:21" x14ac:dyDescent="0.2">
      <c r="M822" s="31"/>
      <c r="N822" s="31"/>
      <c r="O822" s="31"/>
      <c r="P822" s="30"/>
      <c r="R822" s="32"/>
      <c r="S822" s="32"/>
      <c r="T822" s="32"/>
      <c r="U822" s="32"/>
    </row>
    <row r="823" spans="13:21" x14ac:dyDescent="0.2">
      <c r="M823" s="31"/>
      <c r="N823" s="31"/>
      <c r="O823" s="31"/>
      <c r="P823" s="30"/>
      <c r="R823" s="32"/>
      <c r="S823" s="32"/>
      <c r="T823" s="32"/>
      <c r="U823" s="32"/>
    </row>
    <row r="824" spans="13:21" x14ac:dyDescent="0.2">
      <c r="M824" s="31"/>
      <c r="N824" s="31"/>
      <c r="O824" s="31"/>
      <c r="P824" s="30"/>
      <c r="R824" s="32"/>
      <c r="S824" s="32"/>
      <c r="T824" s="32"/>
      <c r="U824" s="32"/>
    </row>
    <row r="825" spans="13:21" x14ac:dyDescent="0.2">
      <c r="M825" s="31"/>
      <c r="N825" s="31"/>
      <c r="O825" s="31"/>
      <c r="P825" s="30"/>
      <c r="R825" s="32"/>
      <c r="S825" s="32"/>
      <c r="T825" s="32"/>
      <c r="U825" s="32"/>
    </row>
    <row r="826" spans="13:21" x14ac:dyDescent="0.2">
      <c r="M826" s="31"/>
      <c r="N826" s="31"/>
      <c r="O826" s="31"/>
      <c r="P826" s="30"/>
      <c r="R826" s="32"/>
      <c r="S826" s="32"/>
      <c r="T826" s="32"/>
      <c r="U826" s="32"/>
    </row>
    <row r="827" spans="13:21" x14ac:dyDescent="0.2">
      <c r="M827" s="31"/>
      <c r="N827" s="31"/>
      <c r="O827" s="31"/>
      <c r="P827" s="30"/>
      <c r="R827" s="32"/>
      <c r="S827" s="32"/>
      <c r="T827" s="32"/>
      <c r="U827" s="32"/>
    </row>
    <row r="828" spans="13:21" x14ac:dyDescent="0.2">
      <c r="M828" s="31"/>
      <c r="N828" s="31"/>
      <c r="O828" s="31"/>
      <c r="P828" s="30"/>
      <c r="R828" s="32"/>
      <c r="S828" s="32"/>
      <c r="T828" s="32"/>
      <c r="U828" s="32"/>
    </row>
    <row r="829" spans="13:21" x14ac:dyDescent="0.2">
      <c r="M829" s="31"/>
      <c r="N829" s="31"/>
      <c r="O829" s="31"/>
      <c r="P829" s="30"/>
      <c r="R829" s="32"/>
      <c r="S829" s="32"/>
      <c r="T829" s="32"/>
      <c r="U829" s="32"/>
    </row>
    <row r="830" spans="13:21" x14ac:dyDescent="0.2">
      <c r="M830" s="31"/>
      <c r="N830" s="31"/>
      <c r="O830" s="31"/>
      <c r="P830" s="30"/>
      <c r="R830" s="32"/>
      <c r="S830" s="32"/>
      <c r="T830" s="32"/>
      <c r="U830" s="32"/>
    </row>
    <row r="831" spans="13:21" x14ac:dyDescent="0.2">
      <c r="M831" s="31"/>
      <c r="N831" s="31"/>
      <c r="O831" s="31"/>
      <c r="P831" s="30"/>
      <c r="R831" s="32"/>
      <c r="S831" s="32"/>
      <c r="T831" s="32"/>
      <c r="U831" s="32"/>
    </row>
    <row r="832" spans="13:21" x14ac:dyDescent="0.2">
      <c r="M832" s="31"/>
      <c r="N832" s="31"/>
      <c r="O832" s="31"/>
      <c r="P832" s="30"/>
      <c r="R832" s="32"/>
      <c r="S832" s="32"/>
      <c r="T832" s="32"/>
      <c r="U832" s="32"/>
    </row>
    <row r="833" spans="13:21" x14ac:dyDescent="0.2">
      <c r="M833" s="31"/>
      <c r="N833" s="31"/>
      <c r="O833" s="31"/>
      <c r="P833" s="30"/>
      <c r="R833" s="32"/>
      <c r="S833" s="32"/>
      <c r="T833" s="32"/>
      <c r="U833" s="32"/>
    </row>
    <row r="834" spans="13:21" x14ac:dyDescent="0.2">
      <c r="M834" s="31"/>
      <c r="N834" s="31"/>
      <c r="O834" s="31"/>
      <c r="P834" s="30"/>
      <c r="R834" s="32"/>
      <c r="S834" s="32"/>
      <c r="T834" s="32"/>
      <c r="U834" s="32"/>
    </row>
    <row r="835" spans="13:21" x14ac:dyDescent="0.2">
      <c r="M835" s="31"/>
      <c r="N835" s="31"/>
      <c r="O835" s="31"/>
      <c r="P835" s="30"/>
      <c r="R835" s="32"/>
      <c r="S835" s="32"/>
      <c r="T835" s="32"/>
      <c r="U835" s="32"/>
    </row>
    <row r="836" spans="13:21" x14ac:dyDescent="0.2">
      <c r="M836" s="31"/>
      <c r="N836" s="31"/>
      <c r="O836" s="31"/>
      <c r="P836" s="30"/>
      <c r="R836" s="32"/>
      <c r="S836" s="32"/>
      <c r="T836" s="32"/>
      <c r="U836" s="32"/>
    </row>
    <row r="837" spans="13:21" x14ac:dyDescent="0.2">
      <c r="M837" s="31"/>
      <c r="N837" s="31"/>
      <c r="O837" s="31"/>
      <c r="P837" s="30"/>
      <c r="R837" s="32"/>
      <c r="S837" s="32"/>
      <c r="T837" s="32"/>
      <c r="U837" s="32"/>
    </row>
    <row r="838" spans="13:21" x14ac:dyDescent="0.2">
      <c r="M838" s="31"/>
      <c r="N838" s="31"/>
      <c r="O838" s="31"/>
      <c r="P838" s="30"/>
      <c r="R838" s="32"/>
      <c r="S838" s="32"/>
      <c r="T838" s="32"/>
      <c r="U838" s="32"/>
    </row>
    <row r="839" spans="13:21" x14ac:dyDescent="0.2">
      <c r="M839" s="31"/>
      <c r="N839" s="31"/>
      <c r="O839" s="31"/>
      <c r="P839" s="30"/>
      <c r="R839" s="32"/>
      <c r="S839" s="32"/>
      <c r="T839" s="32"/>
      <c r="U839" s="32"/>
    </row>
    <row r="840" spans="13:21" x14ac:dyDescent="0.2">
      <c r="M840" s="31"/>
      <c r="N840" s="31"/>
      <c r="O840" s="31"/>
      <c r="P840" s="30"/>
      <c r="R840" s="32"/>
      <c r="S840" s="32"/>
      <c r="T840" s="32"/>
      <c r="U840" s="32"/>
    </row>
    <row r="841" spans="13:21" x14ac:dyDescent="0.2">
      <c r="M841" s="31"/>
      <c r="N841" s="31"/>
      <c r="O841" s="31"/>
      <c r="P841" s="30"/>
      <c r="R841" s="32"/>
      <c r="S841" s="32"/>
      <c r="T841" s="32"/>
      <c r="U841" s="32"/>
    </row>
    <row r="842" spans="13:21" x14ac:dyDescent="0.2">
      <c r="M842" s="31"/>
      <c r="N842" s="31"/>
      <c r="O842" s="31"/>
      <c r="P842" s="30"/>
      <c r="R842" s="32"/>
      <c r="S842" s="32"/>
      <c r="T842" s="32"/>
      <c r="U842" s="32"/>
    </row>
    <row r="843" spans="13:21" x14ac:dyDescent="0.2">
      <c r="M843" s="31"/>
      <c r="N843" s="31"/>
      <c r="O843" s="31"/>
      <c r="P843" s="30"/>
      <c r="R843" s="32"/>
      <c r="S843" s="32"/>
      <c r="T843" s="32"/>
      <c r="U843" s="32"/>
    </row>
    <row r="844" spans="13:21" x14ac:dyDescent="0.2">
      <c r="M844" s="31"/>
      <c r="N844" s="31"/>
      <c r="O844" s="31"/>
      <c r="P844" s="30"/>
      <c r="R844" s="32"/>
      <c r="S844" s="32"/>
      <c r="T844" s="32"/>
      <c r="U844" s="32"/>
    </row>
    <row r="845" spans="13:21" x14ac:dyDescent="0.2">
      <c r="M845" s="31"/>
      <c r="N845" s="31"/>
      <c r="O845" s="31"/>
      <c r="P845" s="30"/>
      <c r="R845" s="32"/>
      <c r="S845" s="32"/>
      <c r="T845" s="32"/>
      <c r="U845" s="32"/>
    </row>
    <row r="846" spans="13:21" x14ac:dyDescent="0.2">
      <c r="M846" s="31"/>
      <c r="N846" s="31"/>
      <c r="O846" s="31"/>
      <c r="P846" s="30"/>
      <c r="R846" s="32"/>
      <c r="S846" s="32"/>
      <c r="T846" s="32"/>
      <c r="U846" s="32"/>
    </row>
    <row r="847" spans="13:21" x14ac:dyDescent="0.2">
      <c r="M847" s="31"/>
      <c r="N847" s="31"/>
      <c r="O847" s="31"/>
      <c r="P847" s="30"/>
      <c r="R847" s="32"/>
      <c r="S847" s="32"/>
      <c r="T847" s="32"/>
      <c r="U847" s="32"/>
    </row>
    <row r="848" spans="13:21" x14ac:dyDescent="0.2">
      <c r="M848" s="31"/>
      <c r="N848" s="31"/>
      <c r="O848" s="31"/>
      <c r="P848" s="30"/>
      <c r="R848" s="32"/>
      <c r="S848" s="32"/>
      <c r="T848" s="32"/>
      <c r="U848" s="32"/>
    </row>
    <row r="849" spans="13:21" x14ac:dyDescent="0.2">
      <c r="M849" s="31"/>
      <c r="N849" s="31"/>
      <c r="O849" s="31"/>
      <c r="P849" s="30"/>
      <c r="R849" s="32"/>
      <c r="S849" s="32"/>
      <c r="T849" s="32"/>
      <c r="U849" s="32"/>
    </row>
    <row r="850" spans="13:21" x14ac:dyDescent="0.2">
      <c r="M850" s="31"/>
      <c r="N850" s="31"/>
      <c r="O850" s="31"/>
      <c r="P850" s="30"/>
      <c r="R850" s="32"/>
      <c r="S850" s="32"/>
      <c r="T850" s="32"/>
      <c r="U850" s="32"/>
    </row>
  </sheetData>
  <mergeCells count="20"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  <mergeCell ref="P6:P7"/>
    <mergeCell ref="Q6:Q7"/>
    <mergeCell ref="A67:F67"/>
    <mergeCell ref="A82:F82"/>
    <mergeCell ref="A110:F110"/>
    <mergeCell ref="A177:F177"/>
    <mergeCell ref="A262:F262"/>
    <mergeCell ref="A383:F383"/>
    <mergeCell ref="A453:F453"/>
    <mergeCell ref="L6:O6"/>
  </mergeCells>
  <printOptions horizontalCentered="1"/>
  <pageMargins left="0" right="0" top="0" bottom="0" header="0" footer="0"/>
  <pageSetup paperSize="9" scale="52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SATU MARE</vt:lpstr>
      <vt:lpstr>Sheet1</vt:lpstr>
      <vt:lpstr>Sheet2</vt:lpstr>
      <vt:lpstr>'SATU MARE'!Print_Area</vt:lpstr>
      <vt:lpstr>'SATU MARE'!Print_Titles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2025-07-07T07:59:47Z</cp:lastPrinted>
  <dcterms:created xsi:type="dcterms:W3CDTF">2023-03-01T12:03:54Z</dcterms:created>
  <dcterms:modified xsi:type="dcterms:W3CDTF">2025-08-05T07:55:33Z</dcterms:modified>
</cp:coreProperties>
</file>